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ham\Dropbox\201907 Miami Lakes\"/>
    </mc:Choice>
  </mc:AlternateContent>
  <xr:revisionPtr revIDLastSave="0" documentId="13_ncr:1_{0C0AD539-6219-478B-882B-502BA471CD3E}" xr6:coauthVersionLast="46" xr6:coauthVersionMax="46" xr10:uidLastSave="{00000000-0000-0000-0000-000000000000}"/>
  <bookViews>
    <workbookView xWindow="1500" yWindow="1500" windowWidth="8952" windowHeight="9612" tabRatio="500" xr2:uid="{00000000-000D-0000-FFFF-FFFF00000000}"/>
  </bookViews>
  <sheets>
    <sheet name="All" sheetId="6" r:id="rId1"/>
    <sheet name="PPV" sheetId="9" r:id="rId2"/>
    <sheet name="copy" sheetId="10" r:id="rId3"/>
    <sheet name="Velocity" sheetId="11" r:id="rId4"/>
    <sheet name="Magnitude" sheetId="12" r:id="rId5"/>
    <sheet name="Miguel PPV" sheetId="13" r:id="rId6"/>
    <sheet name="Sheet7" sheetId="14" r:id="rId7"/>
    <sheet name="Sheet8" sheetId="15" r:id="rId8"/>
    <sheet name="Sheet9" sheetId="16" r:id="rId9"/>
    <sheet name="July" sheetId="2" r:id="rId10"/>
    <sheet name="Sept" sheetId="3" r:id="rId11"/>
    <sheet name="Nov" sheetId="4" r:id="rId12"/>
    <sheet name="Dec" sheetId="5" r:id="rId13"/>
    <sheet name="AW-GW" sheetId="7" r:id="rId14"/>
    <sheet name="Sheet1" sheetId="8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9" i="6" l="1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C6" i="16"/>
  <c r="C7" i="16"/>
  <c r="C8" i="16"/>
  <c r="C9" i="16"/>
  <c r="C10" i="16"/>
  <c r="C11" i="16"/>
  <c r="C13" i="16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D4" i="12"/>
  <c r="F4" i="12"/>
  <c r="G4" i="12"/>
  <c r="H4" i="12"/>
  <c r="J4" i="12"/>
  <c r="L4" i="12"/>
  <c r="D9" i="12"/>
  <c r="F9" i="12"/>
  <c r="G9" i="12"/>
  <c r="H9" i="12"/>
  <c r="J9" i="12"/>
  <c r="L9" i="12"/>
  <c r="F14" i="12"/>
  <c r="G14" i="12"/>
  <c r="H14" i="12"/>
  <c r="J14" i="12"/>
  <c r="L14" i="12"/>
  <c r="F19" i="12"/>
  <c r="G19" i="12"/>
  <c r="H19" i="12"/>
  <c r="J19" i="12"/>
  <c r="L19" i="12"/>
  <c r="D23" i="12"/>
  <c r="F23" i="12"/>
  <c r="G23" i="12"/>
  <c r="H23" i="12"/>
  <c r="J23" i="12"/>
  <c r="L23" i="12"/>
  <c r="L30" i="12"/>
  <c r="D5" i="12"/>
  <c r="F5" i="12"/>
  <c r="G5" i="12"/>
  <c r="H5" i="12"/>
  <c r="J5" i="12"/>
  <c r="K5" i="12"/>
  <c r="D6" i="12"/>
  <c r="F6" i="12"/>
  <c r="G6" i="12"/>
  <c r="H6" i="12"/>
  <c r="J6" i="12"/>
  <c r="K6" i="12"/>
  <c r="F15" i="12"/>
  <c r="G15" i="12"/>
  <c r="H15" i="12"/>
  <c r="J15" i="12"/>
  <c r="K15" i="12"/>
  <c r="F16" i="12"/>
  <c r="G16" i="12"/>
  <c r="H16" i="12"/>
  <c r="J16" i="12"/>
  <c r="K16" i="12"/>
  <c r="D24" i="12"/>
  <c r="F24" i="12"/>
  <c r="G24" i="12"/>
  <c r="H24" i="12"/>
  <c r="J24" i="12"/>
  <c r="K24" i="12"/>
  <c r="D25" i="12"/>
  <c r="F25" i="12"/>
  <c r="G25" i="12"/>
  <c r="H25" i="12"/>
  <c r="J25" i="12"/>
  <c r="K25" i="12"/>
  <c r="K29" i="12"/>
  <c r="J28" i="12"/>
  <c r="D19" i="12"/>
  <c r="D16" i="12"/>
  <c r="D15" i="12"/>
  <c r="D14" i="12"/>
  <c r="E9" i="11"/>
  <c r="F9" i="11"/>
  <c r="E7" i="11"/>
  <c r="F7" i="11"/>
  <c r="E5" i="11"/>
  <c r="F5" i="11"/>
  <c r="J47" i="10"/>
  <c r="K47" i="10"/>
  <c r="J45" i="10"/>
  <c r="K45" i="10"/>
  <c r="J43" i="10"/>
  <c r="K43" i="10"/>
  <c r="J41" i="10"/>
  <c r="K41" i="10"/>
  <c r="J39" i="10"/>
  <c r="K39" i="10"/>
  <c r="J37" i="10"/>
  <c r="K37" i="10"/>
  <c r="J35" i="10"/>
  <c r="K35" i="10"/>
  <c r="J33" i="10"/>
  <c r="K33" i="10"/>
  <c r="J31" i="10"/>
  <c r="K31" i="10"/>
  <c r="J29" i="10"/>
  <c r="K29" i="10"/>
  <c r="J27" i="10"/>
  <c r="K27" i="10"/>
  <c r="J25" i="10"/>
  <c r="K25" i="10"/>
  <c r="J23" i="10"/>
  <c r="K23" i="10"/>
  <c r="J21" i="10"/>
  <c r="K21" i="10"/>
  <c r="J19" i="10"/>
  <c r="K19" i="10"/>
  <c r="J17" i="10"/>
  <c r="K17" i="10"/>
  <c r="J15" i="10"/>
  <c r="K15" i="10"/>
  <c r="J13" i="10"/>
  <c r="K13" i="10"/>
  <c r="J11" i="10"/>
  <c r="K11" i="10"/>
  <c r="J9" i="10"/>
  <c r="K9" i="10"/>
  <c r="J7" i="10"/>
  <c r="K7" i="10"/>
  <c r="AV560" i="9"/>
  <c r="AT560" i="9"/>
  <c r="AR560" i="9"/>
  <c r="AP560" i="9"/>
  <c r="AM560" i="9"/>
  <c r="AK560" i="9"/>
  <c r="AI560" i="9"/>
  <c r="AG560" i="9"/>
  <c r="AE560" i="9"/>
  <c r="AC560" i="9"/>
  <c r="Z560" i="9"/>
  <c r="X560" i="9"/>
  <c r="V560" i="9"/>
  <c r="T560" i="9"/>
  <c r="R560" i="9"/>
  <c r="P560" i="9"/>
  <c r="M560" i="9"/>
  <c r="K560" i="9"/>
  <c r="I560" i="9"/>
  <c r="G560" i="9"/>
  <c r="E560" i="9"/>
  <c r="C560" i="9"/>
  <c r="AV558" i="9"/>
  <c r="AT558" i="9"/>
  <c r="AR558" i="9"/>
  <c r="AP558" i="9"/>
  <c r="AM558" i="9"/>
  <c r="AK558" i="9"/>
  <c r="AI558" i="9"/>
  <c r="AG558" i="9"/>
  <c r="AE558" i="9"/>
  <c r="AC558" i="9"/>
  <c r="Z558" i="9"/>
  <c r="X558" i="9"/>
  <c r="V558" i="9"/>
  <c r="T558" i="9"/>
  <c r="R558" i="9"/>
  <c r="P558" i="9"/>
  <c r="M558" i="9"/>
  <c r="K558" i="9"/>
  <c r="I558" i="9"/>
  <c r="G558" i="9"/>
  <c r="E558" i="9"/>
  <c r="C558" i="9"/>
  <c r="AV555" i="9"/>
  <c r="AT555" i="9"/>
  <c r="AR555" i="9"/>
  <c r="AP555" i="9"/>
  <c r="AM555" i="9"/>
  <c r="AK555" i="9"/>
  <c r="AI555" i="9"/>
  <c r="AG555" i="9"/>
  <c r="AE555" i="9"/>
  <c r="AC555" i="9"/>
  <c r="Z555" i="9"/>
  <c r="X555" i="9"/>
  <c r="V555" i="9"/>
  <c r="T555" i="9"/>
  <c r="R555" i="9"/>
  <c r="P555" i="9"/>
  <c r="M555" i="9"/>
  <c r="K555" i="9"/>
  <c r="I555" i="9"/>
  <c r="G555" i="9"/>
  <c r="E555" i="9"/>
  <c r="C555" i="9"/>
  <c r="AV550" i="9"/>
  <c r="AT550" i="9"/>
  <c r="AR550" i="9"/>
  <c r="AP550" i="9"/>
  <c r="AM550" i="9"/>
  <c r="AK550" i="9"/>
  <c r="AI550" i="9"/>
  <c r="AG550" i="9"/>
  <c r="AE550" i="9"/>
  <c r="AC550" i="9"/>
  <c r="Z550" i="9"/>
  <c r="X550" i="9"/>
  <c r="V550" i="9"/>
  <c r="T550" i="9"/>
  <c r="R550" i="9"/>
  <c r="P550" i="9"/>
  <c r="M550" i="9"/>
  <c r="K550" i="9"/>
  <c r="I550" i="9"/>
  <c r="G550" i="9"/>
  <c r="E550" i="9"/>
  <c r="C550" i="9"/>
  <c r="AV546" i="9"/>
  <c r="AT546" i="9"/>
  <c r="AR546" i="9"/>
  <c r="AP546" i="9"/>
  <c r="AM546" i="9"/>
  <c r="AK546" i="9"/>
  <c r="AI546" i="9"/>
  <c r="AG546" i="9"/>
  <c r="AE546" i="9"/>
  <c r="AC546" i="9"/>
  <c r="Z546" i="9"/>
  <c r="X546" i="9"/>
  <c r="V546" i="9"/>
  <c r="T546" i="9"/>
  <c r="R546" i="9"/>
  <c r="P546" i="9"/>
  <c r="M546" i="9"/>
  <c r="K546" i="9"/>
  <c r="I546" i="9"/>
  <c r="G546" i="9"/>
  <c r="E546" i="9"/>
  <c r="C546" i="9"/>
  <c r="AV541" i="9"/>
  <c r="AT541" i="9"/>
  <c r="AR541" i="9"/>
  <c r="AP541" i="9"/>
  <c r="AM541" i="9"/>
  <c r="AK541" i="9"/>
  <c r="AI541" i="9"/>
  <c r="AG541" i="9"/>
  <c r="AE541" i="9"/>
  <c r="AC541" i="9"/>
  <c r="Z541" i="9"/>
  <c r="X541" i="9"/>
  <c r="V541" i="9"/>
  <c r="T541" i="9"/>
  <c r="R541" i="9"/>
  <c r="P541" i="9"/>
  <c r="M541" i="9"/>
  <c r="K541" i="9"/>
  <c r="I541" i="9"/>
  <c r="G541" i="9"/>
  <c r="E541" i="9"/>
  <c r="C541" i="9"/>
  <c r="AV537" i="9"/>
  <c r="AT537" i="9"/>
  <c r="AR537" i="9"/>
  <c r="AP537" i="9"/>
  <c r="AM537" i="9"/>
  <c r="AK537" i="9"/>
  <c r="AI537" i="9"/>
  <c r="AG537" i="9"/>
  <c r="AE537" i="9"/>
  <c r="AC537" i="9"/>
  <c r="Z537" i="9"/>
  <c r="X537" i="9"/>
  <c r="V537" i="9"/>
  <c r="T537" i="9"/>
  <c r="R537" i="9"/>
  <c r="P537" i="9"/>
  <c r="M537" i="9"/>
  <c r="K537" i="9"/>
  <c r="I537" i="9"/>
  <c r="G537" i="9"/>
  <c r="E537" i="9"/>
  <c r="C537" i="9"/>
  <c r="BI530" i="9"/>
  <c r="BG530" i="9"/>
  <c r="BE530" i="9"/>
  <c r="BB530" i="9"/>
  <c r="AZ530" i="9"/>
  <c r="AX530" i="9"/>
  <c r="AV530" i="9"/>
  <c r="AT530" i="9"/>
  <c r="AR530" i="9"/>
  <c r="AP530" i="9"/>
  <c r="AM530" i="9"/>
  <c r="AK530" i="9"/>
  <c r="AI530" i="9"/>
  <c r="AG530" i="9"/>
  <c r="AE530" i="9"/>
  <c r="AC530" i="9"/>
  <c r="Z530" i="9"/>
  <c r="X530" i="9"/>
  <c r="V530" i="9"/>
  <c r="T530" i="9"/>
  <c r="R530" i="9"/>
  <c r="P530" i="9"/>
  <c r="M530" i="9"/>
  <c r="K530" i="9"/>
  <c r="I530" i="9"/>
  <c r="G530" i="9"/>
  <c r="E530" i="9"/>
  <c r="C530" i="9"/>
  <c r="BI528" i="9"/>
  <c r="BG528" i="9"/>
  <c r="BE528" i="9"/>
  <c r="BB528" i="9"/>
  <c r="AZ528" i="9"/>
  <c r="AX528" i="9"/>
  <c r="AV528" i="9"/>
  <c r="AT528" i="9"/>
  <c r="AR528" i="9"/>
  <c r="AP528" i="9"/>
  <c r="AM528" i="9"/>
  <c r="AK528" i="9"/>
  <c r="AI528" i="9"/>
  <c r="AG528" i="9"/>
  <c r="AE528" i="9"/>
  <c r="AC528" i="9"/>
  <c r="Z528" i="9"/>
  <c r="X528" i="9"/>
  <c r="V528" i="9"/>
  <c r="T528" i="9"/>
  <c r="R528" i="9"/>
  <c r="P528" i="9"/>
  <c r="M528" i="9"/>
  <c r="K528" i="9"/>
  <c r="I528" i="9"/>
  <c r="G528" i="9"/>
  <c r="E528" i="9"/>
  <c r="C528" i="9"/>
  <c r="BI525" i="9"/>
  <c r="BG525" i="9"/>
  <c r="BE525" i="9"/>
  <c r="BB525" i="9"/>
  <c r="AZ525" i="9"/>
  <c r="AX525" i="9"/>
  <c r="AV525" i="9"/>
  <c r="AT525" i="9"/>
  <c r="AR525" i="9"/>
  <c r="AP525" i="9"/>
  <c r="AM525" i="9"/>
  <c r="AK525" i="9"/>
  <c r="AI525" i="9"/>
  <c r="AG525" i="9"/>
  <c r="AE525" i="9"/>
  <c r="AC525" i="9"/>
  <c r="Z525" i="9"/>
  <c r="X525" i="9"/>
  <c r="V525" i="9"/>
  <c r="T525" i="9"/>
  <c r="R525" i="9"/>
  <c r="P525" i="9"/>
  <c r="M525" i="9"/>
  <c r="K525" i="9"/>
  <c r="I525" i="9"/>
  <c r="G525" i="9"/>
  <c r="E525" i="9"/>
  <c r="C525" i="9"/>
  <c r="BI520" i="9"/>
  <c r="BG520" i="9"/>
  <c r="BE520" i="9"/>
  <c r="BB520" i="9"/>
  <c r="AZ520" i="9"/>
  <c r="AX520" i="9"/>
  <c r="AV520" i="9"/>
  <c r="AT520" i="9"/>
  <c r="AR520" i="9"/>
  <c r="AP520" i="9"/>
  <c r="AM520" i="9"/>
  <c r="AK520" i="9"/>
  <c r="AI520" i="9"/>
  <c r="AG520" i="9"/>
  <c r="AE520" i="9"/>
  <c r="AC520" i="9"/>
  <c r="Z520" i="9"/>
  <c r="X520" i="9"/>
  <c r="V520" i="9"/>
  <c r="T520" i="9"/>
  <c r="R520" i="9"/>
  <c r="P520" i="9"/>
  <c r="M520" i="9"/>
  <c r="K520" i="9"/>
  <c r="I520" i="9"/>
  <c r="G520" i="9"/>
  <c r="E520" i="9"/>
  <c r="C520" i="9"/>
  <c r="BI516" i="9"/>
  <c r="BG516" i="9"/>
  <c r="BE516" i="9"/>
  <c r="BB516" i="9"/>
  <c r="AZ516" i="9"/>
  <c r="AX516" i="9"/>
  <c r="AV516" i="9"/>
  <c r="AT516" i="9"/>
  <c r="AR516" i="9"/>
  <c r="AP516" i="9"/>
  <c r="AM516" i="9"/>
  <c r="AK516" i="9"/>
  <c r="AI516" i="9"/>
  <c r="AG516" i="9"/>
  <c r="AE516" i="9"/>
  <c r="AC516" i="9"/>
  <c r="Z516" i="9"/>
  <c r="X516" i="9"/>
  <c r="V516" i="9"/>
  <c r="T516" i="9"/>
  <c r="R516" i="9"/>
  <c r="P516" i="9"/>
  <c r="M516" i="9"/>
  <c r="K516" i="9"/>
  <c r="I516" i="9"/>
  <c r="G516" i="9"/>
  <c r="E516" i="9"/>
  <c r="C516" i="9"/>
  <c r="BI511" i="9"/>
  <c r="BG511" i="9"/>
  <c r="BE511" i="9"/>
  <c r="BB511" i="9"/>
  <c r="AZ511" i="9"/>
  <c r="AX511" i="9"/>
  <c r="AV511" i="9"/>
  <c r="AT511" i="9"/>
  <c r="AR511" i="9"/>
  <c r="AP511" i="9"/>
  <c r="AM511" i="9"/>
  <c r="AK511" i="9"/>
  <c r="AI511" i="9"/>
  <c r="AG511" i="9"/>
  <c r="AE511" i="9"/>
  <c r="AC511" i="9"/>
  <c r="Z511" i="9"/>
  <c r="X511" i="9"/>
  <c r="V511" i="9"/>
  <c r="T511" i="9"/>
  <c r="R511" i="9"/>
  <c r="P511" i="9"/>
  <c r="M511" i="9"/>
  <c r="K511" i="9"/>
  <c r="I511" i="9"/>
  <c r="G511" i="9"/>
  <c r="E511" i="9"/>
  <c r="C511" i="9"/>
  <c r="BI507" i="9"/>
  <c r="BG507" i="9"/>
  <c r="BE507" i="9"/>
  <c r="BB507" i="9"/>
  <c r="AZ507" i="9"/>
  <c r="AX507" i="9"/>
  <c r="AV507" i="9"/>
  <c r="AT507" i="9"/>
  <c r="AR507" i="9"/>
  <c r="AP507" i="9"/>
  <c r="AM507" i="9"/>
  <c r="AK507" i="9"/>
  <c r="AI507" i="9"/>
  <c r="AG507" i="9"/>
  <c r="AE507" i="9"/>
  <c r="AC507" i="9"/>
  <c r="Z507" i="9"/>
  <c r="X507" i="9"/>
  <c r="V507" i="9"/>
  <c r="T507" i="9"/>
  <c r="R507" i="9"/>
  <c r="P507" i="9"/>
  <c r="M507" i="9"/>
  <c r="K507" i="9"/>
  <c r="I507" i="9"/>
  <c r="G507" i="9"/>
  <c r="E507" i="9"/>
  <c r="C507" i="9"/>
  <c r="AV500" i="9"/>
  <c r="AT500" i="9"/>
  <c r="AR500" i="9"/>
  <c r="AP500" i="9"/>
  <c r="AM500" i="9"/>
  <c r="AK500" i="9"/>
  <c r="AI500" i="9"/>
  <c r="AG500" i="9"/>
  <c r="AE500" i="9"/>
  <c r="AC500" i="9"/>
  <c r="Z500" i="9"/>
  <c r="X500" i="9"/>
  <c r="V500" i="9"/>
  <c r="T500" i="9"/>
  <c r="R500" i="9"/>
  <c r="P500" i="9"/>
  <c r="M500" i="9"/>
  <c r="K500" i="9"/>
  <c r="I500" i="9"/>
  <c r="G500" i="9"/>
  <c r="E500" i="9"/>
  <c r="C500" i="9"/>
  <c r="AV498" i="9"/>
  <c r="AT498" i="9"/>
  <c r="AR498" i="9"/>
  <c r="AP498" i="9"/>
  <c r="AM498" i="9"/>
  <c r="AK498" i="9"/>
  <c r="AI498" i="9"/>
  <c r="AG498" i="9"/>
  <c r="AE498" i="9"/>
  <c r="AC498" i="9"/>
  <c r="Z498" i="9"/>
  <c r="X498" i="9"/>
  <c r="V498" i="9"/>
  <c r="T498" i="9"/>
  <c r="R498" i="9"/>
  <c r="P498" i="9"/>
  <c r="M498" i="9"/>
  <c r="AV495" i="9"/>
  <c r="AT495" i="9"/>
  <c r="AR495" i="9"/>
  <c r="AP495" i="9"/>
  <c r="AM495" i="9"/>
  <c r="AK495" i="9"/>
  <c r="AI495" i="9"/>
  <c r="AG495" i="9"/>
  <c r="AE495" i="9"/>
  <c r="AC495" i="9"/>
  <c r="Z495" i="9"/>
  <c r="X495" i="9"/>
  <c r="V495" i="9"/>
  <c r="T495" i="9"/>
  <c r="R495" i="9"/>
  <c r="P495" i="9"/>
  <c r="M495" i="9"/>
  <c r="K495" i="9"/>
  <c r="I495" i="9"/>
  <c r="G495" i="9"/>
  <c r="E495" i="9"/>
  <c r="C495" i="9"/>
  <c r="AV490" i="9"/>
  <c r="AT490" i="9"/>
  <c r="AR490" i="9"/>
  <c r="AP490" i="9"/>
  <c r="AM490" i="9"/>
  <c r="AK490" i="9"/>
  <c r="AI490" i="9"/>
  <c r="AG490" i="9"/>
  <c r="AE490" i="9"/>
  <c r="AC490" i="9"/>
  <c r="Z490" i="9"/>
  <c r="X490" i="9"/>
  <c r="V490" i="9"/>
  <c r="T490" i="9"/>
  <c r="R490" i="9"/>
  <c r="P490" i="9"/>
  <c r="M490" i="9"/>
  <c r="K490" i="9"/>
  <c r="I490" i="9"/>
  <c r="G490" i="9"/>
  <c r="E490" i="9"/>
  <c r="C490" i="9"/>
  <c r="AV486" i="9"/>
  <c r="AT486" i="9"/>
  <c r="AR486" i="9"/>
  <c r="AP486" i="9"/>
  <c r="AM486" i="9"/>
  <c r="AK486" i="9"/>
  <c r="AI486" i="9"/>
  <c r="AG486" i="9"/>
  <c r="AE486" i="9"/>
  <c r="AC486" i="9"/>
  <c r="Z486" i="9"/>
  <c r="X486" i="9"/>
  <c r="V486" i="9"/>
  <c r="T486" i="9"/>
  <c r="R486" i="9"/>
  <c r="P486" i="9"/>
  <c r="M486" i="9"/>
  <c r="K486" i="9"/>
  <c r="I486" i="9"/>
  <c r="G486" i="9"/>
  <c r="E486" i="9"/>
  <c r="C486" i="9"/>
  <c r="AV481" i="9"/>
  <c r="AT481" i="9"/>
  <c r="AR481" i="9"/>
  <c r="AP481" i="9"/>
  <c r="AM481" i="9"/>
  <c r="AK481" i="9"/>
  <c r="AI481" i="9"/>
  <c r="AG481" i="9"/>
  <c r="AE481" i="9"/>
  <c r="AC481" i="9"/>
  <c r="Z481" i="9"/>
  <c r="X481" i="9"/>
  <c r="V481" i="9"/>
  <c r="T481" i="9"/>
  <c r="R481" i="9"/>
  <c r="P481" i="9"/>
  <c r="M481" i="9"/>
  <c r="K481" i="9"/>
  <c r="I481" i="9"/>
  <c r="G481" i="9"/>
  <c r="E481" i="9"/>
  <c r="C481" i="9"/>
  <c r="AV477" i="9"/>
  <c r="AT477" i="9"/>
  <c r="AR477" i="9"/>
  <c r="AP477" i="9"/>
  <c r="AM477" i="9"/>
  <c r="AK477" i="9"/>
  <c r="AI477" i="9"/>
  <c r="AG477" i="9"/>
  <c r="AE477" i="9"/>
  <c r="AC477" i="9"/>
  <c r="Z477" i="9"/>
  <c r="X477" i="9"/>
  <c r="V477" i="9"/>
  <c r="T477" i="9"/>
  <c r="R477" i="9"/>
  <c r="P477" i="9"/>
  <c r="M477" i="9"/>
  <c r="K477" i="9"/>
  <c r="I477" i="9"/>
  <c r="G477" i="9"/>
  <c r="E477" i="9"/>
  <c r="C477" i="9"/>
  <c r="CE470" i="9"/>
  <c r="CC470" i="9"/>
  <c r="CA470" i="9"/>
  <c r="BY470" i="9"/>
  <c r="BV470" i="9"/>
  <c r="BT470" i="9"/>
  <c r="BR470" i="9"/>
  <c r="BP470" i="9"/>
  <c r="BN470" i="9"/>
  <c r="BL470" i="9"/>
  <c r="BI470" i="9"/>
  <c r="BG470" i="9"/>
  <c r="BE470" i="9"/>
  <c r="BC470" i="9"/>
  <c r="BA470" i="9"/>
  <c r="AY470" i="9"/>
  <c r="AW470" i="9"/>
  <c r="AT470" i="9"/>
  <c r="AR470" i="9"/>
  <c r="AP470" i="9"/>
  <c r="AN470" i="9"/>
  <c r="AL470" i="9"/>
  <c r="AJ470" i="9"/>
  <c r="AH470" i="9"/>
  <c r="AE470" i="9"/>
  <c r="AC470" i="9"/>
  <c r="AA470" i="9"/>
  <c r="Y470" i="9"/>
  <c r="V470" i="9"/>
  <c r="T470" i="9"/>
  <c r="R470" i="9"/>
  <c r="O470" i="9"/>
  <c r="M470" i="9"/>
  <c r="K470" i="9"/>
  <c r="I470" i="9"/>
  <c r="G470" i="9"/>
  <c r="E470" i="9"/>
  <c r="C470" i="9"/>
  <c r="CE465" i="9"/>
  <c r="CC465" i="9"/>
  <c r="CA465" i="9"/>
  <c r="BY465" i="9"/>
  <c r="BV465" i="9"/>
  <c r="BT465" i="9"/>
  <c r="BR465" i="9"/>
  <c r="BP465" i="9"/>
  <c r="BN465" i="9"/>
  <c r="BL465" i="9"/>
  <c r="BI465" i="9"/>
  <c r="BG465" i="9"/>
  <c r="BE465" i="9"/>
  <c r="BC465" i="9"/>
  <c r="BA465" i="9"/>
  <c r="AY465" i="9"/>
  <c r="AW465" i="9"/>
  <c r="AT465" i="9"/>
  <c r="AR465" i="9"/>
  <c r="AP465" i="9"/>
  <c r="AN465" i="9"/>
  <c r="AL465" i="9"/>
  <c r="AJ465" i="9"/>
  <c r="AH465" i="9"/>
  <c r="AE465" i="9"/>
  <c r="AC465" i="9"/>
  <c r="AA465" i="9"/>
  <c r="Y465" i="9"/>
  <c r="V465" i="9"/>
  <c r="T465" i="9"/>
  <c r="R465" i="9"/>
  <c r="O465" i="9"/>
  <c r="M465" i="9"/>
  <c r="K465" i="9"/>
  <c r="I465" i="9"/>
  <c r="G465" i="9"/>
  <c r="E465" i="9"/>
  <c r="C465" i="9"/>
  <c r="CE460" i="9"/>
  <c r="CC460" i="9"/>
  <c r="CA460" i="9"/>
  <c r="BY460" i="9"/>
  <c r="BV460" i="9"/>
  <c r="BT460" i="9"/>
  <c r="BR460" i="9"/>
  <c r="BP460" i="9"/>
  <c r="BN460" i="9"/>
  <c r="BL460" i="9"/>
  <c r="BI460" i="9"/>
  <c r="BG460" i="9"/>
  <c r="BE460" i="9"/>
  <c r="BC460" i="9"/>
  <c r="BA460" i="9"/>
  <c r="AY460" i="9"/>
  <c r="AW460" i="9"/>
  <c r="AT460" i="9"/>
  <c r="AR460" i="9"/>
  <c r="AP460" i="9"/>
  <c r="AN460" i="9"/>
  <c r="AL460" i="9"/>
  <c r="AJ460" i="9"/>
  <c r="AH460" i="9"/>
  <c r="AE460" i="9"/>
  <c r="AC460" i="9"/>
  <c r="AA460" i="9"/>
  <c r="Y460" i="9"/>
  <c r="V460" i="9"/>
  <c r="T460" i="9"/>
  <c r="R460" i="9"/>
  <c r="O460" i="9"/>
  <c r="M460" i="9"/>
  <c r="K460" i="9"/>
  <c r="I460" i="9"/>
  <c r="G460" i="9"/>
  <c r="E460" i="9"/>
  <c r="C460" i="9"/>
  <c r="CE456" i="9"/>
  <c r="CC456" i="9"/>
  <c r="CA456" i="9"/>
  <c r="BY456" i="9"/>
  <c r="BV456" i="9"/>
  <c r="BT456" i="9"/>
  <c r="BR456" i="9"/>
  <c r="BP456" i="9"/>
  <c r="BN456" i="9"/>
  <c r="BL456" i="9"/>
  <c r="BI456" i="9"/>
  <c r="BG456" i="9"/>
  <c r="BE456" i="9"/>
  <c r="BC456" i="9"/>
  <c r="BA456" i="9"/>
  <c r="AY456" i="9"/>
  <c r="AW456" i="9"/>
  <c r="AT456" i="9"/>
  <c r="AR456" i="9"/>
  <c r="AP456" i="9"/>
  <c r="AN456" i="9"/>
  <c r="AL456" i="9"/>
  <c r="AJ456" i="9"/>
  <c r="AH456" i="9"/>
  <c r="AE456" i="9"/>
  <c r="AC456" i="9"/>
  <c r="AA456" i="9"/>
  <c r="Y456" i="9"/>
  <c r="V456" i="9"/>
  <c r="T456" i="9"/>
  <c r="R456" i="9"/>
  <c r="O456" i="9"/>
  <c r="M456" i="9"/>
  <c r="K456" i="9"/>
  <c r="I456" i="9"/>
  <c r="G456" i="9"/>
  <c r="E456" i="9"/>
  <c r="C456" i="9"/>
  <c r="CE451" i="9"/>
  <c r="CC451" i="9"/>
  <c r="CA451" i="9"/>
  <c r="BY451" i="9"/>
  <c r="BV451" i="9"/>
  <c r="BT451" i="9"/>
  <c r="BR451" i="9"/>
  <c r="BP451" i="9"/>
  <c r="BN451" i="9"/>
  <c r="BL451" i="9"/>
  <c r="BI451" i="9"/>
  <c r="BG451" i="9"/>
  <c r="BE451" i="9"/>
  <c r="BC451" i="9"/>
  <c r="BA451" i="9"/>
  <c r="AY451" i="9"/>
  <c r="AW451" i="9"/>
  <c r="AT451" i="9"/>
  <c r="AR451" i="9"/>
  <c r="AP451" i="9"/>
  <c r="AN451" i="9"/>
  <c r="AL451" i="9"/>
  <c r="AJ451" i="9"/>
  <c r="AH451" i="9"/>
  <c r="AE451" i="9"/>
  <c r="AC451" i="9"/>
  <c r="AA451" i="9"/>
  <c r="Y451" i="9"/>
  <c r="V451" i="9"/>
  <c r="T451" i="9"/>
  <c r="R451" i="9"/>
  <c r="O451" i="9"/>
  <c r="M451" i="9"/>
  <c r="K451" i="9"/>
  <c r="I451" i="9"/>
  <c r="G451" i="9"/>
  <c r="E451" i="9"/>
  <c r="C451" i="9"/>
  <c r="CE447" i="9"/>
  <c r="CC447" i="9"/>
  <c r="CA447" i="9"/>
  <c r="BY447" i="9"/>
  <c r="BV447" i="9"/>
  <c r="BT447" i="9"/>
  <c r="BR447" i="9"/>
  <c r="BP447" i="9"/>
  <c r="BN447" i="9"/>
  <c r="BL447" i="9"/>
  <c r="BI447" i="9"/>
  <c r="BG447" i="9"/>
  <c r="BE447" i="9"/>
  <c r="BC447" i="9"/>
  <c r="BA447" i="9"/>
  <c r="AY447" i="9"/>
  <c r="AW447" i="9"/>
  <c r="AT447" i="9"/>
  <c r="AR447" i="9"/>
  <c r="AP447" i="9"/>
  <c r="AN447" i="9"/>
  <c r="AL447" i="9"/>
  <c r="AJ447" i="9"/>
  <c r="AH447" i="9"/>
  <c r="AE447" i="9"/>
  <c r="AC447" i="9"/>
  <c r="AA447" i="9"/>
  <c r="Y447" i="9"/>
  <c r="V447" i="9"/>
  <c r="T447" i="9"/>
  <c r="R447" i="9"/>
  <c r="O447" i="9"/>
  <c r="M447" i="9"/>
  <c r="K447" i="9"/>
  <c r="I447" i="9"/>
  <c r="G447" i="9"/>
  <c r="E447" i="9"/>
  <c r="C447" i="9"/>
  <c r="CD440" i="9"/>
  <c r="CB440" i="9"/>
  <c r="BZ440" i="9"/>
  <c r="BW440" i="9"/>
  <c r="BU440" i="9"/>
  <c r="BS440" i="9"/>
  <c r="BQ440" i="9"/>
  <c r="BO440" i="9"/>
  <c r="BM440" i="9"/>
  <c r="BK440" i="9"/>
  <c r="BH440" i="9"/>
  <c r="BF440" i="9"/>
  <c r="BD440" i="9"/>
  <c r="BB440" i="9"/>
  <c r="AZ440" i="9"/>
  <c r="AX440" i="9"/>
  <c r="AV440" i="9"/>
  <c r="AS440" i="9"/>
  <c r="AQ440" i="9"/>
  <c r="AO440" i="9"/>
  <c r="AM440" i="9"/>
  <c r="AK440" i="9"/>
  <c r="AI440" i="9"/>
  <c r="AG440" i="9"/>
  <c r="AD440" i="9"/>
  <c r="AB440" i="9"/>
  <c r="Z440" i="9"/>
  <c r="X440" i="9"/>
  <c r="V440" i="9"/>
  <c r="T440" i="9"/>
  <c r="R440" i="9"/>
  <c r="O440" i="9"/>
  <c r="M440" i="9"/>
  <c r="K440" i="9"/>
  <c r="I440" i="9"/>
  <c r="G440" i="9"/>
  <c r="E440" i="9"/>
  <c r="C440" i="9"/>
  <c r="CD435" i="9"/>
  <c r="CB435" i="9"/>
  <c r="BZ435" i="9"/>
  <c r="BW435" i="9"/>
  <c r="BU435" i="9"/>
  <c r="BS435" i="9"/>
  <c r="BQ435" i="9"/>
  <c r="BO435" i="9"/>
  <c r="BM435" i="9"/>
  <c r="BK435" i="9"/>
  <c r="BH435" i="9"/>
  <c r="BF435" i="9"/>
  <c r="BD435" i="9"/>
  <c r="BB435" i="9"/>
  <c r="AZ435" i="9"/>
  <c r="AX435" i="9"/>
  <c r="AV435" i="9"/>
  <c r="AS435" i="9"/>
  <c r="AQ435" i="9"/>
  <c r="AO435" i="9"/>
  <c r="AM435" i="9"/>
  <c r="AK435" i="9"/>
  <c r="AI435" i="9"/>
  <c r="AG435" i="9"/>
  <c r="AD435" i="9"/>
  <c r="AB435" i="9"/>
  <c r="Z435" i="9"/>
  <c r="X435" i="9"/>
  <c r="V435" i="9"/>
  <c r="T435" i="9"/>
  <c r="R435" i="9"/>
  <c r="O435" i="9"/>
  <c r="M435" i="9"/>
  <c r="K435" i="9"/>
  <c r="I435" i="9"/>
  <c r="G435" i="9"/>
  <c r="E435" i="9"/>
  <c r="C435" i="9"/>
  <c r="CD430" i="9"/>
  <c r="CB430" i="9"/>
  <c r="BZ430" i="9"/>
  <c r="BW430" i="9"/>
  <c r="BU430" i="9"/>
  <c r="BS430" i="9"/>
  <c r="BQ430" i="9"/>
  <c r="BO430" i="9"/>
  <c r="BM430" i="9"/>
  <c r="BK430" i="9"/>
  <c r="BH430" i="9"/>
  <c r="BF430" i="9"/>
  <c r="BD430" i="9"/>
  <c r="BB430" i="9"/>
  <c r="AZ430" i="9"/>
  <c r="AX430" i="9"/>
  <c r="AV430" i="9"/>
  <c r="AS430" i="9"/>
  <c r="AQ430" i="9"/>
  <c r="AO430" i="9"/>
  <c r="AM430" i="9"/>
  <c r="AK430" i="9"/>
  <c r="AI430" i="9"/>
  <c r="AG430" i="9"/>
  <c r="AD430" i="9"/>
  <c r="AB430" i="9"/>
  <c r="Z430" i="9"/>
  <c r="X430" i="9"/>
  <c r="V430" i="9"/>
  <c r="T430" i="9"/>
  <c r="R430" i="9"/>
  <c r="O430" i="9"/>
  <c r="M430" i="9"/>
  <c r="K430" i="9"/>
  <c r="I430" i="9"/>
  <c r="G430" i="9"/>
  <c r="E430" i="9"/>
  <c r="C430" i="9"/>
  <c r="CD426" i="9"/>
  <c r="CB426" i="9"/>
  <c r="BZ426" i="9"/>
  <c r="BW426" i="9"/>
  <c r="BU426" i="9"/>
  <c r="BS426" i="9"/>
  <c r="BQ426" i="9"/>
  <c r="BO426" i="9"/>
  <c r="BM426" i="9"/>
  <c r="BK426" i="9"/>
  <c r="BH426" i="9"/>
  <c r="BF426" i="9"/>
  <c r="BD426" i="9"/>
  <c r="BB426" i="9"/>
  <c r="AZ426" i="9"/>
  <c r="AX426" i="9"/>
  <c r="AV426" i="9"/>
  <c r="AS426" i="9"/>
  <c r="AQ426" i="9"/>
  <c r="AO426" i="9"/>
  <c r="AM426" i="9"/>
  <c r="AK426" i="9"/>
  <c r="AI426" i="9"/>
  <c r="AG426" i="9"/>
  <c r="AD426" i="9"/>
  <c r="AB426" i="9"/>
  <c r="Z426" i="9"/>
  <c r="X426" i="9"/>
  <c r="V426" i="9"/>
  <c r="T426" i="9"/>
  <c r="R426" i="9"/>
  <c r="O426" i="9"/>
  <c r="M426" i="9"/>
  <c r="K426" i="9"/>
  <c r="I426" i="9"/>
  <c r="G426" i="9"/>
  <c r="E426" i="9"/>
  <c r="C426" i="9"/>
  <c r="CD421" i="9"/>
  <c r="CB421" i="9"/>
  <c r="BZ421" i="9"/>
  <c r="BW421" i="9"/>
  <c r="BU421" i="9"/>
  <c r="BS421" i="9"/>
  <c r="BQ421" i="9"/>
  <c r="BO421" i="9"/>
  <c r="BM421" i="9"/>
  <c r="BK421" i="9"/>
  <c r="BH421" i="9"/>
  <c r="BF421" i="9"/>
  <c r="BD421" i="9"/>
  <c r="BB421" i="9"/>
  <c r="AZ421" i="9"/>
  <c r="AX421" i="9"/>
  <c r="AV421" i="9"/>
  <c r="AS421" i="9"/>
  <c r="AQ421" i="9"/>
  <c r="AO421" i="9"/>
  <c r="AM421" i="9"/>
  <c r="AK421" i="9"/>
  <c r="AI421" i="9"/>
  <c r="AG421" i="9"/>
  <c r="AD421" i="9"/>
  <c r="AB421" i="9"/>
  <c r="Z421" i="9"/>
  <c r="X421" i="9"/>
  <c r="V421" i="9"/>
  <c r="T421" i="9"/>
  <c r="R421" i="9"/>
  <c r="O421" i="9"/>
  <c r="M421" i="9"/>
  <c r="K421" i="9"/>
  <c r="I421" i="9"/>
  <c r="G421" i="9"/>
  <c r="E421" i="9"/>
  <c r="C421" i="9"/>
  <c r="CD417" i="9"/>
  <c r="CB417" i="9"/>
  <c r="BZ417" i="9"/>
  <c r="BW417" i="9"/>
  <c r="BU417" i="9"/>
  <c r="BS417" i="9"/>
  <c r="BQ417" i="9"/>
  <c r="BO417" i="9"/>
  <c r="BM417" i="9"/>
  <c r="BK417" i="9"/>
  <c r="BH417" i="9"/>
  <c r="BF417" i="9"/>
  <c r="BD417" i="9"/>
  <c r="BB417" i="9"/>
  <c r="AZ417" i="9"/>
  <c r="AX417" i="9"/>
  <c r="AV417" i="9"/>
  <c r="AS417" i="9"/>
  <c r="AQ417" i="9"/>
  <c r="AO417" i="9"/>
  <c r="AM417" i="9"/>
  <c r="AK417" i="9"/>
  <c r="AI417" i="9"/>
  <c r="AG417" i="9"/>
  <c r="AD417" i="9"/>
  <c r="AB417" i="9"/>
  <c r="Z417" i="9"/>
  <c r="X417" i="9"/>
  <c r="V417" i="9"/>
  <c r="T417" i="9"/>
  <c r="R417" i="9"/>
  <c r="O417" i="9"/>
  <c r="M417" i="9"/>
  <c r="K417" i="9"/>
  <c r="I417" i="9"/>
  <c r="G417" i="9"/>
  <c r="E417" i="9"/>
  <c r="C417" i="9"/>
  <c r="BS410" i="9"/>
  <c r="BQ410" i="9"/>
  <c r="BO410" i="9"/>
  <c r="BM410" i="9"/>
  <c r="BK410" i="9"/>
  <c r="BH410" i="9"/>
  <c r="BF410" i="9"/>
  <c r="BD410" i="9"/>
  <c r="BB410" i="9"/>
  <c r="AZ410" i="9"/>
  <c r="AX410" i="9"/>
  <c r="AV410" i="9"/>
  <c r="AS410" i="9"/>
  <c r="AQ410" i="9"/>
  <c r="AO410" i="9"/>
  <c r="AM410" i="9"/>
  <c r="AK410" i="9"/>
  <c r="AI410" i="9"/>
  <c r="AG410" i="9"/>
  <c r="AD410" i="9"/>
  <c r="AB410" i="9"/>
  <c r="Z410" i="9"/>
  <c r="X410" i="9"/>
  <c r="V410" i="9"/>
  <c r="T410" i="9"/>
  <c r="R410" i="9"/>
  <c r="O410" i="9"/>
  <c r="M410" i="9"/>
  <c r="K410" i="9"/>
  <c r="I410" i="9"/>
  <c r="G410" i="9"/>
  <c r="E410" i="9"/>
  <c r="C410" i="9"/>
  <c r="BS405" i="9"/>
  <c r="BQ405" i="9"/>
  <c r="BO405" i="9"/>
  <c r="BM405" i="9"/>
  <c r="BK405" i="9"/>
  <c r="BH405" i="9"/>
  <c r="BF405" i="9"/>
  <c r="BD405" i="9"/>
  <c r="BB405" i="9"/>
  <c r="AZ405" i="9"/>
  <c r="AX405" i="9"/>
  <c r="AV405" i="9"/>
  <c r="AS405" i="9"/>
  <c r="AQ405" i="9"/>
  <c r="AO405" i="9"/>
  <c r="AM405" i="9"/>
  <c r="AK405" i="9"/>
  <c r="AI405" i="9"/>
  <c r="AG405" i="9"/>
  <c r="AD405" i="9"/>
  <c r="AB405" i="9"/>
  <c r="Z405" i="9"/>
  <c r="X405" i="9"/>
  <c r="V405" i="9"/>
  <c r="T405" i="9"/>
  <c r="R405" i="9"/>
  <c r="O405" i="9"/>
  <c r="M405" i="9"/>
  <c r="K405" i="9"/>
  <c r="I405" i="9"/>
  <c r="G405" i="9"/>
  <c r="E405" i="9"/>
  <c r="C405" i="9"/>
  <c r="BS400" i="9"/>
  <c r="BQ400" i="9"/>
  <c r="BO400" i="9"/>
  <c r="BM400" i="9"/>
  <c r="BK400" i="9"/>
  <c r="BH400" i="9"/>
  <c r="BF400" i="9"/>
  <c r="BD400" i="9"/>
  <c r="BB400" i="9"/>
  <c r="AZ400" i="9"/>
  <c r="AX400" i="9"/>
  <c r="AV400" i="9"/>
  <c r="AS400" i="9"/>
  <c r="AQ400" i="9"/>
  <c r="AO400" i="9"/>
  <c r="AM400" i="9"/>
  <c r="AK400" i="9"/>
  <c r="AI400" i="9"/>
  <c r="AG400" i="9"/>
  <c r="AD400" i="9"/>
  <c r="AB400" i="9"/>
  <c r="Z400" i="9"/>
  <c r="X400" i="9"/>
  <c r="V400" i="9"/>
  <c r="T400" i="9"/>
  <c r="R400" i="9"/>
  <c r="O400" i="9"/>
  <c r="M400" i="9"/>
  <c r="K400" i="9"/>
  <c r="I400" i="9"/>
  <c r="G400" i="9"/>
  <c r="E400" i="9"/>
  <c r="C400" i="9"/>
  <c r="BS396" i="9"/>
  <c r="BQ396" i="9"/>
  <c r="BO396" i="9"/>
  <c r="BM396" i="9"/>
  <c r="BK396" i="9"/>
  <c r="BH396" i="9"/>
  <c r="BF396" i="9"/>
  <c r="BD396" i="9"/>
  <c r="BB396" i="9"/>
  <c r="AZ396" i="9"/>
  <c r="AX396" i="9"/>
  <c r="AV396" i="9"/>
  <c r="AS396" i="9"/>
  <c r="AQ396" i="9"/>
  <c r="AO396" i="9"/>
  <c r="AM396" i="9"/>
  <c r="AK396" i="9"/>
  <c r="AI396" i="9"/>
  <c r="AG396" i="9"/>
  <c r="AD396" i="9"/>
  <c r="AB396" i="9"/>
  <c r="Z396" i="9"/>
  <c r="X396" i="9"/>
  <c r="V396" i="9"/>
  <c r="T396" i="9"/>
  <c r="R396" i="9"/>
  <c r="O396" i="9"/>
  <c r="M396" i="9"/>
  <c r="K396" i="9"/>
  <c r="I396" i="9"/>
  <c r="G396" i="9"/>
  <c r="E396" i="9"/>
  <c r="C396" i="9"/>
  <c r="BS391" i="9"/>
  <c r="BQ391" i="9"/>
  <c r="BO391" i="9"/>
  <c r="BM391" i="9"/>
  <c r="BK391" i="9"/>
  <c r="BH391" i="9"/>
  <c r="BF391" i="9"/>
  <c r="BD391" i="9"/>
  <c r="BB391" i="9"/>
  <c r="AZ391" i="9"/>
  <c r="AX391" i="9"/>
  <c r="AV391" i="9"/>
  <c r="AS391" i="9"/>
  <c r="AQ391" i="9"/>
  <c r="AO391" i="9"/>
  <c r="AM391" i="9"/>
  <c r="AK391" i="9"/>
  <c r="AI391" i="9"/>
  <c r="AG391" i="9"/>
  <c r="AD391" i="9"/>
  <c r="AB391" i="9"/>
  <c r="Z391" i="9"/>
  <c r="X391" i="9"/>
  <c r="V391" i="9"/>
  <c r="T391" i="9"/>
  <c r="R391" i="9"/>
  <c r="O391" i="9"/>
  <c r="M391" i="9"/>
  <c r="K391" i="9"/>
  <c r="I391" i="9"/>
  <c r="G391" i="9"/>
  <c r="E391" i="9"/>
  <c r="C391" i="9"/>
  <c r="BS387" i="9"/>
  <c r="BQ387" i="9"/>
  <c r="BO387" i="9"/>
  <c r="BM387" i="9"/>
  <c r="BK387" i="9"/>
  <c r="BH387" i="9"/>
  <c r="BF387" i="9"/>
  <c r="BD387" i="9"/>
  <c r="BB387" i="9"/>
  <c r="AZ387" i="9"/>
  <c r="AX387" i="9"/>
  <c r="AV387" i="9"/>
  <c r="AS387" i="9"/>
  <c r="AQ387" i="9"/>
  <c r="AO387" i="9"/>
  <c r="AM387" i="9"/>
  <c r="AK387" i="9"/>
  <c r="AI387" i="9"/>
  <c r="AG387" i="9"/>
  <c r="AD387" i="9"/>
  <c r="AB387" i="9"/>
  <c r="Z387" i="9"/>
  <c r="X387" i="9"/>
  <c r="V387" i="9"/>
  <c r="T387" i="9"/>
  <c r="R387" i="9"/>
  <c r="O387" i="9"/>
  <c r="M387" i="9"/>
  <c r="K387" i="9"/>
  <c r="I387" i="9"/>
  <c r="G387" i="9"/>
  <c r="E387" i="9"/>
  <c r="C387" i="9"/>
  <c r="BD380" i="9"/>
  <c r="BB380" i="9"/>
  <c r="AZ380" i="9"/>
  <c r="AX380" i="9"/>
  <c r="AV380" i="9"/>
  <c r="AS380" i="9"/>
  <c r="AQ380" i="9"/>
  <c r="AO380" i="9"/>
  <c r="AM380" i="9"/>
  <c r="AK380" i="9"/>
  <c r="AI380" i="9"/>
  <c r="AG380" i="9"/>
  <c r="AD380" i="9"/>
  <c r="AB380" i="9"/>
  <c r="Z380" i="9"/>
  <c r="X380" i="9"/>
  <c r="V380" i="9"/>
  <c r="T380" i="9"/>
  <c r="R380" i="9"/>
  <c r="O380" i="9"/>
  <c r="M380" i="9"/>
  <c r="K380" i="9"/>
  <c r="I380" i="9"/>
  <c r="G380" i="9"/>
  <c r="E380" i="9"/>
  <c r="C380" i="9"/>
  <c r="BD375" i="9"/>
  <c r="BB375" i="9"/>
  <c r="AZ375" i="9"/>
  <c r="AX375" i="9"/>
  <c r="AV375" i="9"/>
  <c r="AS375" i="9"/>
  <c r="AQ375" i="9"/>
  <c r="AO375" i="9"/>
  <c r="AM375" i="9"/>
  <c r="AK375" i="9"/>
  <c r="AI375" i="9"/>
  <c r="AG375" i="9"/>
  <c r="AD375" i="9"/>
  <c r="AB375" i="9"/>
  <c r="Z375" i="9"/>
  <c r="X375" i="9"/>
  <c r="V375" i="9"/>
  <c r="T375" i="9"/>
  <c r="R375" i="9"/>
  <c r="O375" i="9"/>
  <c r="M375" i="9"/>
  <c r="K375" i="9"/>
  <c r="I375" i="9"/>
  <c r="G375" i="9"/>
  <c r="E375" i="9"/>
  <c r="C375" i="9"/>
  <c r="BD370" i="9"/>
  <c r="BB370" i="9"/>
  <c r="AZ370" i="9"/>
  <c r="AX370" i="9"/>
  <c r="AV370" i="9"/>
  <c r="AS370" i="9"/>
  <c r="AQ370" i="9"/>
  <c r="AO370" i="9"/>
  <c r="AM370" i="9"/>
  <c r="AK370" i="9"/>
  <c r="AI370" i="9"/>
  <c r="AG370" i="9"/>
  <c r="AD370" i="9"/>
  <c r="AB370" i="9"/>
  <c r="Z370" i="9"/>
  <c r="X370" i="9"/>
  <c r="V370" i="9"/>
  <c r="T370" i="9"/>
  <c r="R370" i="9"/>
  <c r="O370" i="9"/>
  <c r="M370" i="9"/>
  <c r="K370" i="9"/>
  <c r="I370" i="9"/>
  <c r="G370" i="9"/>
  <c r="E370" i="9"/>
  <c r="C370" i="9"/>
  <c r="T368" i="9"/>
  <c r="T367" i="9"/>
  <c r="BD366" i="9"/>
  <c r="BB366" i="9"/>
  <c r="AZ366" i="9"/>
  <c r="AX366" i="9"/>
  <c r="AV366" i="9"/>
  <c r="AS366" i="9"/>
  <c r="AQ366" i="9"/>
  <c r="AO366" i="9"/>
  <c r="AM366" i="9"/>
  <c r="AK366" i="9"/>
  <c r="AI366" i="9"/>
  <c r="AG366" i="9"/>
  <c r="AD366" i="9"/>
  <c r="AB366" i="9"/>
  <c r="Z366" i="9"/>
  <c r="X366" i="9"/>
  <c r="V366" i="9"/>
  <c r="T366" i="9"/>
  <c r="R366" i="9"/>
  <c r="O366" i="9"/>
  <c r="M366" i="9"/>
  <c r="K366" i="9"/>
  <c r="I366" i="9"/>
  <c r="G366" i="9"/>
  <c r="E366" i="9"/>
  <c r="C366" i="9"/>
  <c r="BD361" i="9"/>
  <c r="BB361" i="9"/>
  <c r="AZ361" i="9"/>
  <c r="AX361" i="9"/>
  <c r="AV361" i="9"/>
  <c r="AS361" i="9"/>
  <c r="AQ361" i="9"/>
  <c r="AO361" i="9"/>
  <c r="AM361" i="9"/>
  <c r="AK361" i="9"/>
  <c r="AI361" i="9"/>
  <c r="AG361" i="9"/>
  <c r="AD361" i="9"/>
  <c r="AB361" i="9"/>
  <c r="Z361" i="9"/>
  <c r="X361" i="9"/>
  <c r="V361" i="9"/>
  <c r="T361" i="9"/>
  <c r="R361" i="9"/>
  <c r="O361" i="9"/>
  <c r="M361" i="9"/>
  <c r="K361" i="9"/>
  <c r="I361" i="9"/>
  <c r="G361" i="9"/>
  <c r="E361" i="9"/>
  <c r="C361" i="9"/>
  <c r="G359" i="9"/>
  <c r="AG358" i="9"/>
  <c r="AD358" i="9"/>
  <c r="Z358" i="9"/>
  <c r="G358" i="9"/>
  <c r="BF357" i="9"/>
  <c r="BD357" i="9"/>
  <c r="BB357" i="9"/>
  <c r="AZ357" i="9"/>
  <c r="AX357" i="9"/>
  <c r="AV357" i="9"/>
  <c r="AS357" i="9"/>
  <c r="AQ357" i="9"/>
  <c r="AO357" i="9"/>
  <c r="AM357" i="9"/>
  <c r="AK357" i="9"/>
  <c r="AI357" i="9"/>
  <c r="AG357" i="9"/>
  <c r="AD357" i="9"/>
  <c r="AB357" i="9"/>
  <c r="Z357" i="9"/>
  <c r="X357" i="9"/>
  <c r="V357" i="9"/>
  <c r="T357" i="9"/>
  <c r="R357" i="9"/>
  <c r="O357" i="9"/>
  <c r="M357" i="9"/>
  <c r="K357" i="9"/>
  <c r="I357" i="9"/>
  <c r="G357" i="9"/>
  <c r="E357" i="9"/>
  <c r="C357" i="9"/>
  <c r="AK352" i="9"/>
  <c r="AI352" i="9"/>
  <c r="AG352" i="9"/>
  <c r="AK351" i="9"/>
  <c r="AI351" i="9"/>
  <c r="AG351" i="9"/>
  <c r="CD350" i="9"/>
  <c r="CB350" i="9"/>
  <c r="BZ350" i="9"/>
  <c r="BW350" i="9"/>
  <c r="BU350" i="9"/>
  <c r="BS350" i="9"/>
  <c r="BQ350" i="9"/>
  <c r="BO350" i="9"/>
  <c r="BM350" i="9"/>
  <c r="BK350" i="9"/>
  <c r="BH350" i="9"/>
  <c r="BF350" i="9"/>
  <c r="BD350" i="9"/>
  <c r="BB350" i="9"/>
  <c r="AZ350" i="9"/>
  <c r="AX350" i="9"/>
  <c r="AV350" i="9"/>
  <c r="AS350" i="9"/>
  <c r="AQ350" i="9"/>
  <c r="AO350" i="9"/>
  <c r="AM350" i="9"/>
  <c r="AK350" i="9"/>
  <c r="AI350" i="9"/>
  <c r="AG350" i="9"/>
  <c r="AD350" i="9"/>
  <c r="AB350" i="9"/>
  <c r="Z350" i="9"/>
  <c r="X350" i="9"/>
  <c r="V350" i="9"/>
  <c r="T350" i="9"/>
  <c r="Q350" i="9"/>
  <c r="O350" i="9"/>
  <c r="M350" i="9"/>
  <c r="K350" i="9"/>
  <c r="I350" i="9"/>
  <c r="G350" i="9"/>
  <c r="E350" i="9"/>
  <c r="C350" i="9"/>
  <c r="Q347" i="9"/>
  <c r="Q346" i="9"/>
  <c r="CD345" i="9"/>
  <c r="CB345" i="9"/>
  <c r="BZ345" i="9"/>
  <c r="BW345" i="9"/>
  <c r="BU345" i="9"/>
  <c r="BS345" i="9"/>
  <c r="BQ345" i="9"/>
  <c r="BO345" i="9"/>
  <c r="BM345" i="9"/>
  <c r="BK345" i="9"/>
  <c r="BH345" i="9"/>
  <c r="BF345" i="9"/>
  <c r="BD345" i="9"/>
  <c r="BB345" i="9"/>
  <c r="AZ345" i="9"/>
  <c r="AX345" i="9"/>
  <c r="AV345" i="9"/>
  <c r="AS345" i="9"/>
  <c r="AQ345" i="9"/>
  <c r="AO345" i="9"/>
  <c r="AM345" i="9"/>
  <c r="AK345" i="9"/>
  <c r="AI345" i="9"/>
  <c r="AG345" i="9"/>
  <c r="AD345" i="9"/>
  <c r="AB345" i="9"/>
  <c r="Z345" i="9"/>
  <c r="X345" i="9"/>
  <c r="V345" i="9"/>
  <c r="T345" i="9"/>
  <c r="Q345" i="9"/>
  <c r="O345" i="9"/>
  <c r="M345" i="9"/>
  <c r="K345" i="9"/>
  <c r="I345" i="9"/>
  <c r="G345" i="9"/>
  <c r="E345" i="9"/>
  <c r="C345" i="9"/>
  <c r="CD340" i="9"/>
  <c r="CB340" i="9"/>
  <c r="BZ340" i="9"/>
  <c r="BW340" i="9"/>
  <c r="BU340" i="9"/>
  <c r="BS340" i="9"/>
  <c r="BQ340" i="9"/>
  <c r="BO340" i="9"/>
  <c r="BM340" i="9"/>
  <c r="BK340" i="9"/>
  <c r="BH340" i="9"/>
  <c r="BF340" i="9"/>
  <c r="BD340" i="9"/>
  <c r="BB340" i="9"/>
  <c r="AZ340" i="9"/>
  <c r="AX340" i="9"/>
  <c r="AV340" i="9"/>
  <c r="AS340" i="9"/>
  <c r="AQ340" i="9"/>
  <c r="AO340" i="9"/>
  <c r="AM340" i="9"/>
  <c r="AK340" i="9"/>
  <c r="AI340" i="9"/>
  <c r="AG340" i="9"/>
  <c r="AD340" i="9"/>
  <c r="AB340" i="9"/>
  <c r="Z340" i="9"/>
  <c r="X340" i="9"/>
  <c r="V340" i="9"/>
  <c r="T340" i="9"/>
  <c r="Q340" i="9"/>
  <c r="O340" i="9"/>
  <c r="M340" i="9"/>
  <c r="K340" i="9"/>
  <c r="I340" i="9"/>
  <c r="G340" i="9"/>
  <c r="E340" i="9"/>
  <c r="C340" i="9"/>
  <c r="O338" i="9"/>
  <c r="O337" i="9"/>
  <c r="CD336" i="9"/>
  <c r="CB336" i="9"/>
  <c r="BZ336" i="9"/>
  <c r="BW336" i="9"/>
  <c r="BU336" i="9"/>
  <c r="BS336" i="9"/>
  <c r="BQ336" i="9"/>
  <c r="BO336" i="9"/>
  <c r="BM336" i="9"/>
  <c r="BK336" i="9"/>
  <c r="BH336" i="9"/>
  <c r="BF336" i="9"/>
  <c r="BD336" i="9"/>
  <c r="BB336" i="9"/>
  <c r="AZ336" i="9"/>
  <c r="AX336" i="9"/>
  <c r="AV336" i="9"/>
  <c r="AS336" i="9"/>
  <c r="AQ336" i="9"/>
  <c r="AO336" i="9"/>
  <c r="AM336" i="9"/>
  <c r="AK336" i="9"/>
  <c r="AI336" i="9"/>
  <c r="AG336" i="9"/>
  <c r="AD336" i="9"/>
  <c r="AB336" i="9"/>
  <c r="Z336" i="9"/>
  <c r="X336" i="9"/>
  <c r="V336" i="9"/>
  <c r="T336" i="9"/>
  <c r="Q336" i="9"/>
  <c r="O336" i="9"/>
  <c r="M336" i="9"/>
  <c r="K336" i="9"/>
  <c r="I336" i="9"/>
  <c r="G336" i="9"/>
  <c r="E336" i="9"/>
  <c r="C336" i="9"/>
  <c r="CD331" i="9"/>
  <c r="CB331" i="9"/>
  <c r="BZ331" i="9"/>
  <c r="BW331" i="9"/>
  <c r="BU331" i="9"/>
  <c r="BS331" i="9"/>
  <c r="BQ331" i="9"/>
  <c r="BO331" i="9"/>
  <c r="BM331" i="9"/>
  <c r="BK331" i="9"/>
  <c r="BH331" i="9"/>
  <c r="BF331" i="9"/>
  <c r="BD331" i="9"/>
  <c r="BB331" i="9"/>
  <c r="AZ331" i="9"/>
  <c r="AX331" i="9"/>
  <c r="AV331" i="9"/>
  <c r="AS331" i="9"/>
  <c r="AQ331" i="9"/>
  <c r="AO331" i="9"/>
  <c r="AM331" i="9"/>
  <c r="AK331" i="9"/>
  <c r="AI331" i="9"/>
  <c r="AG331" i="9"/>
  <c r="AD331" i="9"/>
  <c r="AB331" i="9"/>
  <c r="Z331" i="9"/>
  <c r="X331" i="9"/>
  <c r="V331" i="9"/>
  <c r="T331" i="9"/>
  <c r="Q331" i="9"/>
  <c r="O331" i="9"/>
  <c r="M331" i="9"/>
  <c r="K331" i="9"/>
  <c r="I331" i="9"/>
  <c r="G331" i="9"/>
  <c r="E331" i="9"/>
  <c r="C331" i="9"/>
  <c r="CD327" i="9"/>
  <c r="CB327" i="9"/>
  <c r="BZ327" i="9"/>
  <c r="BW327" i="9"/>
  <c r="BU327" i="9"/>
  <c r="BS327" i="9"/>
  <c r="BQ327" i="9"/>
  <c r="BO327" i="9"/>
  <c r="BM327" i="9"/>
  <c r="BK327" i="9"/>
  <c r="BH327" i="9"/>
  <c r="BF327" i="9"/>
  <c r="BD327" i="9"/>
  <c r="BB327" i="9"/>
  <c r="AZ327" i="9"/>
  <c r="AX327" i="9"/>
  <c r="AV327" i="9"/>
  <c r="AS327" i="9"/>
  <c r="AQ327" i="9"/>
  <c r="AO327" i="9"/>
  <c r="AM327" i="9"/>
  <c r="AK327" i="9"/>
  <c r="AI327" i="9"/>
  <c r="AG327" i="9"/>
  <c r="AD327" i="9"/>
  <c r="AB327" i="9"/>
  <c r="Z327" i="9"/>
  <c r="X327" i="9"/>
  <c r="V327" i="9"/>
  <c r="T327" i="9"/>
  <c r="Q327" i="9"/>
  <c r="O327" i="9"/>
  <c r="M327" i="9"/>
  <c r="K327" i="9"/>
  <c r="I327" i="9"/>
  <c r="G327" i="9"/>
  <c r="E327" i="9"/>
  <c r="C327" i="9"/>
  <c r="BB322" i="9"/>
  <c r="BB321" i="9"/>
  <c r="CQ320" i="9"/>
  <c r="CO320" i="9"/>
  <c r="CL320" i="9"/>
  <c r="CJ320" i="9"/>
  <c r="CH320" i="9"/>
  <c r="CF320" i="9"/>
  <c r="CD320" i="9"/>
  <c r="CB320" i="9"/>
  <c r="BZ320" i="9"/>
  <c r="BW320" i="9"/>
  <c r="BU320" i="9"/>
  <c r="BS320" i="9"/>
  <c r="BQ320" i="9"/>
  <c r="BO320" i="9"/>
  <c r="BM320" i="9"/>
  <c r="BK320" i="9"/>
  <c r="BH320" i="9"/>
  <c r="BF320" i="9"/>
  <c r="BD320" i="9"/>
  <c r="BB320" i="9"/>
  <c r="AZ320" i="9"/>
  <c r="AX320" i="9"/>
  <c r="AV320" i="9"/>
  <c r="AS320" i="9"/>
  <c r="AQ320" i="9"/>
  <c r="AO320" i="9"/>
  <c r="AM320" i="9"/>
  <c r="AK320" i="9"/>
  <c r="AI320" i="9"/>
  <c r="AG320" i="9"/>
  <c r="AD320" i="9"/>
  <c r="AB320" i="9"/>
  <c r="Z320" i="9"/>
  <c r="X320" i="9"/>
  <c r="V320" i="9"/>
  <c r="T320" i="9"/>
  <c r="R320" i="9"/>
  <c r="O320" i="9"/>
  <c r="M320" i="9"/>
  <c r="K320" i="9"/>
  <c r="I320" i="9"/>
  <c r="G320" i="9"/>
  <c r="E320" i="9"/>
  <c r="C320" i="9"/>
  <c r="BM317" i="9"/>
  <c r="BK317" i="9"/>
  <c r="CQ315" i="9"/>
  <c r="CO315" i="9"/>
  <c r="CL315" i="9"/>
  <c r="CJ315" i="9"/>
  <c r="CH315" i="9"/>
  <c r="CF315" i="9"/>
  <c r="CD315" i="9"/>
  <c r="CB315" i="9"/>
  <c r="BZ315" i="9"/>
  <c r="BW315" i="9"/>
  <c r="BU315" i="9"/>
  <c r="BS315" i="9"/>
  <c r="BQ315" i="9"/>
  <c r="BO315" i="9"/>
  <c r="BM315" i="9"/>
  <c r="BK315" i="9"/>
  <c r="BH315" i="9"/>
  <c r="BF315" i="9"/>
  <c r="BD315" i="9"/>
  <c r="BB315" i="9"/>
  <c r="AZ315" i="9"/>
  <c r="AX315" i="9"/>
  <c r="AV315" i="9"/>
  <c r="AS315" i="9"/>
  <c r="AQ315" i="9"/>
  <c r="AO315" i="9"/>
  <c r="AM315" i="9"/>
  <c r="AK315" i="9"/>
  <c r="AI315" i="9"/>
  <c r="AG315" i="9"/>
  <c r="AD315" i="9"/>
  <c r="AB315" i="9"/>
  <c r="Z315" i="9"/>
  <c r="X315" i="9"/>
  <c r="V315" i="9"/>
  <c r="T315" i="9"/>
  <c r="R315" i="9"/>
  <c r="O315" i="9"/>
  <c r="M315" i="9"/>
  <c r="K315" i="9"/>
  <c r="I315" i="9"/>
  <c r="G315" i="9"/>
  <c r="E315" i="9"/>
  <c r="C315" i="9"/>
  <c r="CQ310" i="9"/>
  <c r="CO310" i="9"/>
  <c r="CL310" i="9"/>
  <c r="CJ310" i="9"/>
  <c r="CH310" i="9"/>
  <c r="CF310" i="9"/>
  <c r="CD310" i="9"/>
  <c r="CB310" i="9"/>
  <c r="BZ310" i="9"/>
  <c r="BW310" i="9"/>
  <c r="BU310" i="9"/>
  <c r="BS310" i="9"/>
  <c r="BQ310" i="9"/>
  <c r="BO310" i="9"/>
  <c r="BM310" i="9"/>
  <c r="BK310" i="9"/>
  <c r="BH310" i="9"/>
  <c r="BF310" i="9"/>
  <c r="BD310" i="9"/>
  <c r="BB310" i="9"/>
  <c r="AZ310" i="9"/>
  <c r="AX310" i="9"/>
  <c r="AV310" i="9"/>
  <c r="AS310" i="9"/>
  <c r="AQ310" i="9"/>
  <c r="AO310" i="9"/>
  <c r="AM310" i="9"/>
  <c r="AK310" i="9"/>
  <c r="AI310" i="9"/>
  <c r="AG310" i="9"/>
  <c r="AD310" i="9"/>
  <c r="AB310" i="9"/>
  <c r="Z310" i="9"/>
  <c r="X310" i="9"/>
  <c r="V310" i="9"/>
  <c r="T310" i="9"/>
  <c r="R310" i="9"/>
  <c r="O310" i="9"/>
  <c r="M310" i="9"/>
  <c r="K310" i="9"/>
  <c r="I310" i="9"/>
  <c r="G310" i="9"/>
  <c r="E310" i="9"/>
  <c r="C310" i="9"/>
  <c r="BH307" i="9"/>
  <c r="CQ306" i="9"/>
  <c r="CO306" i="9"/>
  <c r="CL306" i="9"/>
  <c r="CJ306" i="9"/>
  <c r="CH306" i="9"/>
  <c r="CF306" i="9"/>
  <c r="CD306" i="9"/>
  <c r="CB306" i="9"/>
  <c r="BZ306" i="9"/>
  <c r="BW306" i="9"/>
  <c r="BU306" i="9"/>
  <c r="BS306" i="9"/>
  <c r="BQ306" i="9"/>
  <c r="BO306" i="9"/>
  <c r="BM306" i="9"/>
  <c r="BK306" i="9"/>
  <c r="BH306" i="9"/>
  <c r="BF306" i="9"/>
  <c r="BD306" i="9"/>
  <c r="BB306" i="9"/>
  <c r="AZ306" i="9"/>
  <c r="AX306" i="9"/>
  <c r="AV306" i="9"/>
  <c r="AS306" i="9"/>
  <c r="AQ306" i="9"/>
  <c r="AO306" i="9"/>
  <c r="AM306" i="9"/>
  <c r="AK306" i="9"/>
  <c r="AI306" i="9"/>
  <c r="AG306" i="9"/>
  <c r="AD306" i="9"/>
  <c r="AB306" i="9"/>
  <c r="Z306" i="9"/>
  <c r="X306" i="9"/>
  <c r="V306" i="9"/>
  <c r="T306" i="9"/>
  <c r="R306" i="9"/>
  <c r="O306" i="9"/>
  <c r="M306" i="9"/>
  <c r="K306" i="9"/>
  <c r="I306" i="9"/>
  <c r="G306" i="9"/>
  <c r="E306" i="9"/>
  <c r="C306" i="9"/>
  <c r="CQ301" i="9"/>
  <c r="CO301" i="9"/>
  <c r="CL301" i="9"/>
  <c r="CJ301" i="9"/>
  <c r="CH301" i="9"/>
  <c r="CF301" i="9"/>
  <c r="CD301" i="9"/>
  <c r="CB301" i="9"/>
  <c r="BZ301" i="9"/>
  <c r="BW301" i="9"/>
  <c r="BU301" i="9"/>
  <c r="BS301" i="9"/>
  <c r="BQ301" i="9"/>
  <c r="BO301" i="9"/>
  <c r="BM301" i="9"/>
  <c r="BK301" i="9"/>
  <c r="BF301" i="9"/>
  <c r="BD301" i="9"/>
  <c r="BB301" i="9"/>
  <c r="AZ301" i="9"/>
  <c r="AX301" i="9"/>
  <c r="AV301" i="9"/>
  <c r="AS301" i="9"/>
  <c r="AQ301" i="9"/>
  <c r="AO301" i="9"/>
  <c r="AM301" i="9"/>
  <c r="AK301" i="9"/>
  <c r="AI301" i="9"/>
  <c r="AG301" i="9"/>
  <c r="AD301" i="9"/>
  <c r="AB301" i="9"/>
  <c r="Z301" i="9"/>
  <c r="X301" i="9"/>
  <c r="V301" i="9"/>
  <c r="T301" i="9"/>
  <c r="R301" i="9"/>
  <c r="O301" i="9"/>
  <c r="M301" i="9"/>
  <c r="K301" i="9"/>
  <c r="I301" i="9"/>
  <c r="G301" i="9"/>
  <c r="E301" i="9"/>
  <c r="C301" i="9"/>
  <c r="CQ297" i="9"/>
  <c r="CO297" i="9"/>
  <c r="CL297" i="9"/>
  <c r="CJ297" i="9"/>
  <c r="CH297" i="9"/>
  <c r="CF297" i="9"/>
  <c r="CD297" i="9"/>
  <c r="CB297" i="9"/>
  <c r="BZ297" i="9"/>
  <c r="BW297" i="9"/>
  <c r="BU297" i="9"/>
  <c r="BS297" i="9"/>
  <c r="BQ297" i="9"/>
  <c r="BO297" i="9"/>
  <c r="BM297" i="9"/>
  <c r="BK297" i="9"/>
  <c r="BF297" i="9"/>
  <c r="BD297" i="9"/>
  <c r="BB297" i="9"/>
  <c r="AZ297" i="9"/>
  <c r="AX297" i="9"/>
  <c r="AV297" i="9"/>
  <c r="AS297" i="9"/>
  <c r="AQ297" i="9"/>
  <c r="AO297" i="9"/>
  <c r="AM297" i="9"/>
  <c r="AK297" i="9"/>
  <c r="AI297" i="9"/>
  <c r="AG297" i="9"/>
  <c r="AD297" i="9"/>
  <c r="AB297" i="9"/>
  <c r="Z297" i="9"/>
  <c r="X297" i="9"/>
  <c r="V297" i="9"/>
  <c r="T297" i="9"/>
  <c r="R297" i="9"/>
  <c r="O297" i="9"/>
  <c r="M297" i="9"/>
  <c r="K297" i="9"/>
  <c r="I297" i="9"/>
  <c r="G297" i="9"/>
  <c r="E297" i="9"/>
  <c r="C297" i="9"/>
  <c r="CY290" i="9"/>
  <c r="CW290" i="9"/>
  <c r="CU290" i="9"/>
  <c r="CS290" i="9"/>
  <c r="CQ290" i="9"/>
  <c r="CN290" i="9"/>
  <c r="CL290" i="9"/>
  <c r="CJ290" i="9"/>
  <c r="CH290" i="9"/>
  <c r="CF290" i="9"/>
  <c r="CD290" i="9"/>
  <c r="CA290" i="9"/>
  <c r="BY290" i="9"/>
  <c r="BW290" i="9"/>
  <c r="BU290" i="9"/>
  <c r="BS290" i="9"/>
  <c r="BQ290" i="9"/>
  <c r="BO290" i="9"/>
  <c r="BM290" i="9"/>
  <c r="BJ290" i="9"/>
  <c r="BH290" i="9"/>
  <c r="BF290" i="9"/>
  <c r="BD290" i="9"/>
  <c r="BB290" i="9"/>
  <c r="AZ290" i="9"/>
  <c r="AX290" i="9"/>
  <c r="AU290" i="9"/>
  <c r="AS290" i="9"/>
  <c r="AQ290" i="9"/>
  <c r="AO290" i="9"/>
  <c r="AM290" i="9"/>
  <c r="AK290" i="9"/>
  <c r="AI290" i="9"/>
  <c r="AF290" i="9"/>
  <c r="AD290" i="9"/>
  <c r="AB290" i="9"/>
  <c r="Z290" i="9"/>
  <c r="X290" i="9"/>
  <c r="V290" i="9"/>
  <c r="T290" i="9"/>
  <c r="Q290" i="9"/>
  <c r="O290" i="9"/>
  <c r="M290" i="9"/>
  <c r="K290" i="9"/>
  <c r="I290" i="9"/>
  <c r="G290" i="9"/>
  <c r="E290" i="9"/>
  <c r="C290" i="9"/>
  <c r="CY285" i="9"/>
  <c r="CW285" i="9"/>
  <c r="CU285" i="9"/>
  <c r="CS285" i="9"/>
  <c r="CQ285" i="9"/>
  <c r="CN285" i="9"/>
  <c r="CL285" i="9"/>
  <c r="CJ285" i="9"/>
  <c r="CH285" i="9"/>
  <c r="CF285" i="9"/>
  <c r="CD285" i="9"/>
  <c r="CA285" i="9"/>
  <c r="BY285" i="9"/>
  <c r="BW285" i="9"/>
  <c r="BU285" i="9"/>
  <c r="BS285" i="9"/>
  <c r="BQ285" i="9"/>
  <c r="BO285" i="9"/>
  <c r="BM285" i="9"/>
  <c r="BJ285" i="9"/>
  <c r="BH285" i="9"/>
  <c r="BF285" i="9"/>
  <c r="BD285" i="9"/>
  <c r="BB285" i="9"/>
  <c r="AZ285" i="9"/>
  <c r="AX285" i="9"/>
  <c r="AU285" i="9"/>
  <c r="AS285" i="9"/>
  <c r="AQ285" i="9"/>
  <c r="AO285" i="9"/>
  <c r="AM285" i="9"/>
  <c r="AK285" i="9"/>
  <c r="AI285" i="9"/>
  <c r="AF285" i="9"/>
  <c r="AD285" i="9"/>
  <c r="AB285" i="9"/>
  <c r="Z285" i="9"/>
  <c r="X285" i="9"/>
  <c r="V285" i="9"/>
  <c r="T285" i="9"/>
  <c r="Q285" i="9"/>
  <c r="O285" i="9"/>
  <c r="M285" i="9"/>
  <c r="K285" i="9"/>
  <c r="I285" i="9"/>
  <c r="G285" i="9"/>
  <c r="E285" i="9"/>
  <c r="C285" i="9"/>
  <c r="CY280" i="9"/>
  <c r="CW280" i="9"/>
  <c r="CU280" i="9"/>
  <c r="CS280" i="9"/>
  <c r="CQ280" i="9"/>
  <c r="CN280" i="9"/>
  <c r="CL280" i="9"/>
  <c r="CJ280" i="9"/>
  <c r="CH280" i="9"/>
  <c r="CF280" i="9"/>
  <c r="CD280" i="9"/>
  <c r="CA280" i="9"/>
  <c r="BY280" i="9"/>
  <c r="BW280" i="9"/>
  <c r="BU280" i="9"/>
  <c r="BS280" i="9"/>
  <c r="BQ280" i="9"/>
  <c r="BO280" i="9"/>
  <c r="BM280" i="9"/>
  <c r="BJ280" i="9"/>
  <c r="BH280" i="9"/>
  <c r="BF280" i="9"/>
  <c r="BD280" i="9"/>
  <c r="BB280" i="9"/>
  <c r="AZ280" i="9"/>
  <c r="AX280" i="9"/>
  <c r="AU280" i="9"/>
  <c r="AS280" i="9"/>
  <c r="AQ280" i="9"/>
  <c r="AO280" i="9"/>
  <c r="AM280" i="9"/>
  <c r="AK280" i="9"/>
  <c r="AI280" i="9"/>
  <c r="AF280" i="9"/>
  <c r="AD280" i="9"/>
  <c r="AB280" i="9"/>
  <c r="Z280" i="9"/>
  <c r="X280" i="9"/>
  <c r="V280" i="9"/>
  <c r="T280" i="9"/>
  <c r="Q280" i="9"/>
  <c r="O280" i="9"/>
  <c r="M280" i="9"/>
  <c r="K280" i="9"/>
  <c r="I280" i="9"/>
  <c r="G280" i="9"/>
  <c r="E280" i="9"/>
  <c r="C280" i="9"/>
  <c r="CY276" i="9"/>
  <c r="CW276" i="9"/>
  <c r="CU276" i="9"/>
  <c r="CS276" i="9"/>
  <c r="CQ276" i="9"/>
  <c r="CN276" i="9"/>
  <c r="CL276" i="9"/>
  <c r="CJ276" i="9"/>
  <c r="CH276" i="9"/>
  <c r="CF276" i="9"/>
  <c r="CD276" i="9"/>
  <c r="CA276" i="9"/>
  <c r="BY276" i="9"/>
  <c r="BW276" i="9"/>
  <c r="BU276" i="9"/>
  <c r="BS276" i="9"/>
  <c r="BQ276" i="9"/>
  <c r="BO276" i="9"/>
  <c r="BM276" i="9"/>
  <c r="BJ276" i="9"/>
  <c r="BH276" i="9"/>
  <c r="BF276" i="9"/>
  <c r="BD276" i="9"/>
  <c r="BB276" i="9"/>
  <c r="AZ276" i="9"/>
  <c r="AX276" i="9"/>
  <c r="AU276" i="9"/>
  <c r="AS276" i="9"/>
  <c r="AQ276" i="9"/>
  <c r="AO276" i="9"/>
  <c r="AM276" i="9"/>
  <c r="AK276" i="9"/>
  <c r="AI276" i="9"/>
  <c r="AF276" i="9"/>
  <c r="AD276" i="9"/>
  <c r="AB276" i="9"/>
  <c r="Z276" i="9"/>
  <c r="X276" i="9"/>
  <c r="V276" i="9"/>
  <c r="T276" i="9"/>
  <c r="Q276" i="9"/>
  <c r="O276" i="9"/>
  <c r="M276" i="9"/>
  <c r="K276" i="9"/>
  <c r="I276" i="9"/>
  <c r="G276" i="9"/>
  <c r="E276" i="9"/>
  <c r="C276" i="9"/>
  <c r="CY271" i="9"/>
  <c r="CW271" i="9"/>
  <c r="CU271" i="9"/>
  <c r="CS271" i="9"/>
  <c r="CQ271" i="9"/>
  <c r="CN271" i="9"/>
  <c r="CL271" i="9"/>
  <c r="CJ271" i="9"/>
  <c r="CH271" i="9"/>
  <c r="CF271" i="9"/>
  <c r="CD271" i="9"/>
  <c r="CA271" i="9"/>
  <c r="BY271" i="9"/>
  <c r="BW271" i="9"/>
  <c r="BU271" i="9"/>
  <c r="BS271" i="9"/>
  <c r="BQ271" i="9"/>
  <c r="BO271" i="9"/>
  <c r="BM271" i="9"/>
  <c r="BJ271" i="9"/>
  <c r="BH271" i="9"/>
  <c r="BF271" i="9"/>
  <c r="BD271" i="9"/>
  <c r="BB271" i="9"/>
  <c r="AZ271" i="9"/>
  <c r="AX271" i="9"/>
  <c r="AU271" i="9"/>
  <c r="AS271" i="9"/>
  <c r="AQ271" i="9"/>
  <c r="AO271" i="9"/>
  <c r="AM271" i="9"/>
  <c r="AK271" i="9"/>
  <c r="AI271" i="9"/>
  <c r="AF271" i="9"/>
  <c r="AD271" i="9"/>
  <c r="AB271" i="9"/>
  <c r="Z271" i="9"/>
  <c r="X271" i="9"/>
  <c r="V271" i="9"/>
  <c r="T271" i="9"/>
  <c r="Q271" i="9"/>
  <c r="O271" i="9"/>
  <c r="M271" i="9"/>
  <c r="K271" i="9"/>
  <c r="I271" i="9"/>
  <c r="G271" i="9"/>
  <c r="E271" i="9"/>
  <c r="C271" i="9"/>
  <c r="CY267" i="9"/>
  <c r="CW267" i="9"/>
  <c r="CU267" i="9"/>
  <c r="CS267" i="9"/>
  <c r="CQ267" i="9"/>
  <c r="CN267" i="9"/>
  <c r="CL267" i="9"/>
  <c r="CJ267" i="9"/>
  <c r="CH267" i="9"/>
  <c r="CF267" i="9"/>
  <c r="CD267" i="9"/>
  <c r="CA267" i="9"/>
  <c r="BY267" i="9"/>
  <c r="BW267" i="9"/>
  <c r="BU267" i="9"/>
  <c r="BS267" i="9"/>
  <c r="BQ267" i="9"/>
  <c r="BO267" i="9"/>
  <c r="BM267" i="9"/>
  <c r="BJ267" i="9"/>
  <c r="BH267" i="9"/>
  <c r="BF267" i="9"/>
  <c r="BD267" i="9"/>
  <c r="BB267" i="9"/>
  <c r="AZ267" i="9"/>
  <c r="AX267" i="9"/>
  <c r="AU267" i="9"/>
  <c r="AS267" i="9"/>
  <c r="AQ267" i="9"/>
  <c r="AO267" i="9"/>
  <c r="AM267" i="9"/>
  <c r="AK267" i="9"/>
  <c r="AI267" i="9"/>
  <c r="AF267" i="9"/>
  <c r="AD267" i="9"/>
  <c r="AB267" i="9"/>
  <c r="Z267" i="9"/>
  <c r="X267" i="9"/>
  <c r="V267" i="9"/>
  <c r="T267" i="9"/>
  <c r="Q267" i="9"/>
  <c r="O267" i="9"/>
  <c r="M267" i="9"/>
  <c r="K267" i="9"/>
  <c r="I267" i="9"/>
  <c r="G267" i="9"/>
  <c r="E267" i="9"/>
  <c r="C267" i="9"/>
  <c r="CJ260" i="9"/>
  <c r="CH260" i="9"/>
  <c r="CF260" i="9"/>
  <c r="CD260" i="9"/>
  <c r="CB260" i="9"/>
  <c r="BZ260" i="9"/>
  <c r="BW260" i="9"/>
  <c r="BU260" i="9"/>
  <c r="BS260" i="9"/>
  <c r="BQ260" i="9"/>
  <c r="BO260" i="9"/>
  <c r="BM260" i="9"/>
  <c r="BK260" i="9"/>
  <c r="BH260" i="9"/>
  <c r="BF260" i="9"/>
  <c r="BD260" i="9"/>
  <c r="BB260" i="9"/>
  <c r="AZ260" i="9"/>
  <c r="AX260" i="9"/>
  <c r="AV260" i="9"/>
  <c r="AS260" i="9"/>
  <c r="AQ260" i="9"/>
  <c r="AO260" i="9"/>
  <c r="AM260" i="9"/>
  <c r="AK260" i="9"/>
  <c r="AI260" i="9"/>
  <c r="AG260" i="9"/>
  <c r="AD260" i="9"/>
  <c r="AB260" i="9"/>
  <c r="Z260" i="9"/>
  <c r="X260" i="9"/>
  <c r="V260" i="9"/>
  <c r="T260" i="9"/>
  <c r="R260" i="9"/>
  <c r="O260" i="9"/>
  <c r="M260" i="9"/>
  <c r="K260" i="9"/>
  <c r="I260" i="9"/>
  <c r="G260" i="9"/>
  <c r="E260" i="9"/>
  <c r="C260" i="9"/>
  <c r="CJ255" i="9"/>
  <c r="CH255" i="9"/>
  <c r="CF255" i="9"/>
  <c r="CD255" i="9"/>
  <c r="CB255" i="9"/>
  <c r="BZ255" i="9"/>
  <c r="BW255" i="9"/>
  <c r="BU255" i="9"/>
  <c r="BS255" i="9"/>
  <c r="BQ255" i="9"/>
  <c r="BO255" i="9"/>
  <c r="BM255" i="9"/>
  <c r="BK255" i="9"/>
  <c r="BH255" i="9"/>
  <c r="BF255" i="9"/>
  <c r="BD255" i="9"/>
  <c r="BB255" i="9"/>
  <c r="AZ255" i="9"/>
  <c r="AX255" i="9"/>
  <c r="AV255" i="9"/>
  <c r="AS255" i="9"/>
  <c r="AQ255" i="9"/>
  <c r="AO255" i="9"/>
  <c r="AM255" i="9"/>
  <c r="AK255" i="9"/>
  <c r="AI255" i="9"/>
  <c r="AG255" i="9"/>
  <c r="AD255" i="9"/>
  <c r="AB255" i="9"/>
  <c r="Z255" i="9"/>
  <c r="X255" i="9"/>
  <c r="V255" i="9"/>
  <c r="T255" i="9"/>
  <c r="R255" i="9"/>
  <c r="O255" i="9"/>
  <c r="M255" i="9"/>
  <c r="K255" i="9"/>
  <c r="I255" i="9"/>
  <c r="G255" i="9"/>
  <c r="E255" i="9"/>
  <c r="C255" i="9"/>
  <c r="CJ250" i="9"/>
  <c r="CH250" i="9"/>
  <c r="CF250" i="9"/>
  <c r="CD250" i="9"/>
  <c r="CB250" i="9"/>
  <c r="BZ250" i="9"/>
  <c r="BW250" i="9"/>
  <c r="BU250" i="9"/>
  <c r="BS250" i="9"/>
  <c r="BQ250" i="9"/>
  <c r="BO250" i="9"/>
  <c r="BM250" i="9"/>
  <c r="BK250" i="9"/>
  <c r="BH250" i="9"/>
  <c r="BF250" i="9"/>
  <c r="BD250" i="9"/>
  <c r="BB250" i="9"/>
  <c r="AZ250" i="9"/>
  <c r="AX250" i="9"/>
  <c r="AV250" i="9"/>
  <c r="AS250" i="9"/>
  <c r="AQ250" i="9"/>
  <c r="AO250" i="9"/>
  <c r="AM250" i="9"/>
  <c r="AK250" i="9"/>
  <c r="AI250" i="9"/>
  <c r="AG250" i="9"/>
  <c r="AD250" i="9"/>
  <c r="AB250" i="9"/>
  <c r="Z250" i="9"/>
  <c r="X250" i="9"/>
  <c r="V250" i="9"/>
  <c r="T250" i="9"/>
  <c r="R250" i="9"/>
  <c r="O250" i="9"/>
  <c r="M250" i="9"/>
  <c r="K250" i="9"/>
  <c r="I250" i="9"/>
  <c r="G250" i="9"/>
  <c r="E250" i="9"/>
  <c r="C250" i="9"/>
  <c r="CJ246" i="9"/>
  <c r="CH246" i="9"/>
  <c r="CF246" i="9"/>
  <c r="CD246" i="9"/>
  <c r="CB246" i="9"/>
  <c r="BZ246" i="9"/>
  <c r="BW246" i="9"/>
  <c r="BU246" i="9"/>
  <c r="BS246" i="9"/>
  <c r="BQ246" i="9"/>
  <c r="BO246" i="9"/>
  <c r="BM246" i="9"/>
  <c r="BK246" i="9"/>
  <c r="BH246" i="9"/>
  <c r="BF246" i="9"/>
  <c r="BD246" i="9"/>
  <c r="BB246" i="9"/>
  <c r="AZ246" i="9"/>
  <c r="AX246" i="9"/>
  <c r="AV246" i="9"/>
  <c r="AS246" i="9"/>
  <c r="AQ246" i="9"/>
  <c r="AO246" i="9"/>
  <c r="AM246" i="9"/>
  <c r="AK246" i="9"/>
  <c r="AI246" i="9"/>
  <c r="AG246" i="9"/>
  <c r="AD246" i="9"/>
  <c r="AB246" i="9"/>
  <c r="Z246" i="9"/>
  <c r="X246" i="9"/>
  <c r="V246" i="9"/>
  <c r="T246" i="9"/>
  <c r="R246" i="9"/>
  <c r="O246" i="9"/>
  <c r="M246" i="9"/>
  <c r="K246" i="9"/>
  <c r="I246" i="9"/>
  <c r="G246" i="9"/>
  <c r="E246" i="9"/>
  <c r="C246" i="9"/>
  <c r="CJ241" i="9"/>
  <c r="CH241" i="9"/>
  <c r="CF241" i="9"/>
  <c r="CD241" i="9"/>
  <c r="CB241" i="9"/>
  <c r="BZ241" i="9"/>
  <c r="BW241" i="9"/>
  <c r="BU241" i="9"/>
  <c r="BS241" i="9"/>
  <c r="BQ241" i="9"/>
  <c r="BO241" i="9"/>
  <c r="BM241" i="9"/>
  <c r="BK241" i="9"/>
  <c r="BH241" i="9"/>
  <c r="BF241" i="9"/>
  <c r="BD241" i="9"/>
  <c r="BB241" i="9"/>
  <c r="AZ241" i="9"/>
  <c r="AX241" i="9"/>
  <c r="AV241" i="9"/>
  <c r="AS241" i="9"/>
  <c r="AQ241" i="9"/>
  <c r="AO241" i="9"/>
  <c r="AM241" i="9"/>
  <c r="AK241" i="9"/>
  <c r="AI241" i="9"/>
  <c r="AG241" i="9"/>
  <c r="AD241" i="9"/>
  <c r="AB241" i="9"/>
  <c r="Z241" i="9"/>
  <c r="X241" i="9"/>
  <c r="V241" i="9"/>
  <c r="T241" i="9"/>
  <c r="R241" i="9"/>
  <c r="O241" i="9"/>
  <c r="M241" i="9"/>
  <c r="K241" i="9"/>
  <c r="I241" i="9"/>
  <c r="G241" i="9"/>
  <c r="E241" i="9"/>
  <c r="C241" i="9"/>
  <c r="CJ237" i="9"/>
  <c r="CH237" i="9"/>
  <c r="CF237" i="9"/>
  <c r="CD237" i="9"/>
  <c r="CB237" i="9"/>
  <c r="BZ237" i="9"/>
  <c r="BW237" i="9"/>
  <c r="BU237" i="9"/>
  <c r="BS237" i="9"/>
  <c r="BQ237" i="9"/>
  <c r="BO237" i="9"/>
  <c r="BM237" i="9"/>
  <c r="BK237" i="9"/>
  <c r="BH237" i="9"/>
  <c r="BF237" i="9"/>
  <c r="BD237" i="9"/>
  <c r="BB237" i="9"/>
  <c r="AZ237" i="9"/>
  <c r="AX237" i="9"/>
  <c r="AV237" i="9"/>
  <c r="AS237" i="9"/>
  <c r="AQ237" i="9"/>
  <c r="AO237" i="9"/>
  <c r="AM237" i="9"/>
  <c r="AK237" i="9"/>
  <c r="AI237" i="9"/>
  <c r="AG237" i="9"/>
  <c r="AD237" i="9"/>
  <c r="AB237" i="9"/>
  <c r="Z237" i="9"/>
  <c r="X237" i="9"/>
  <c r="V237" i="9"/>
  <c r="T237" i="9"/>
  <c r="R237" i="9"/>
  <c r="O237" i="9"/>
  <c r="M237" i="9"/>
  <c r="K237" i="9"/>
  <c r="I237" i="9"/>
  <c r="G237" i="9"/>
  <c r="E237" i="9"/>
  <c r="C237" i="9"/>
  <c r="BJ230" i="9"/>
  <c r="BH230" i="9"/>
  <c r="BF230" i="9"/>
  <c r="BD230" i="9"/>
  <c r="BB230" i="9"/>
  <c r="AZ230" i="9"/>
  <c r="AX230" i="9"/>
  <c r="AU230" i="9"/>
  <c r="AS230" i="9"/>
  <c r="AQ230" i="9"/>
  <c r="AO230" i="9"/>
  <c r="AM230" i="9"/>
  <c r="AK230" i="9"/>
  <c r="AI230" i="9"/>
  <c r="AG230" i="9"/>
  <c r="AD230" i="9"/>
  <c r="AB230" i="9"/>
  <c r="Z230" i="9"/>
  <c r="X230" i="9"/>
  <c r="V230" i="9"/>
  <c r="T230" i="9"/>
  <c r="R230" i="9"/>
  <c r="O230" i="9"/>
  <c r="M230" i="9"/>
  <c r="K230" i="9"/>
  <c r="I230" i="9"/>
  <c r="G230" i="9"/>
  <c r="E230" i="9"/>
  <c r="C230" i="9"/>
  <c r="I227" i="9"/>
  <c r="I226" i="9"/>
  <c r="BJ225" i="9"/>
  <c r="BH225" i="9"/>
  <c r="BF225" i="9"/>
  <c r="BD225" i="9"/>
  <c r="BB225" i="9"/>
  <c r="AZ225" i="9"/>
  <c r="AX225" i="9"/>
  <c r="AU225" i="9"/>
  <c r="AS225" i="9"/>
  <c r="AQ225" i="9"/>
  <c r="AO225" i="9"/>
  <c r="AM225" i="9"/>
  <c r="AK225" i="9"/>
  <c r="AI225" i="9"/>
  <c r="AG225" i="9"/>
  <c r="AD225" i="9"/>
  <c r="AB225" i="9"/>
  <c r="Z225" i="9"/>
  <c r="X225" i="9"/>
  <c r="V225" i="9"/>
  <c r="T225" i="9"/>
  <c r="R225" i="9"/>
  <c r="O225" i="9"/>
  <c r="M225" i="9"/>
  <c r="K225" i="9"/>
  <c r="I225" i="9"/>
  <c r="G225" i="9"/>
  <c r="E225" i="9"/>
  <c r="C225" i="9"/>
  <c r="BJ220" i="9"/>
  <c r="BH220" i="9"/>
  <c r="BF220" i="9"/>
  <c r="BD220" i="9"/>
  <c r="BB220" i="9"/>
  <c r="AZ220" i="9"/>
  <c r="AX220" i="9"/>
  <c r="AU220" i="9"/>
  <c r="AS220" i="9"/>
  <c r="AQ220" i="9"/>
  <c r="AO220" i="9"/>
  <c r="AM220" i="9"/>
  <c r="AK220" i="9"/>
  <c r="AI220" i="9"/>
  <c r="AG220" i="9"/>
  <c r="AD220" i="9"/>
  <c r="AB220" i="9"/>
  <c r="Z220" i="9"/>
  <c r="X220" i="9"/>
  <c r="V220" i="9"/>
  <c r="T220" i="9"/>
  <c r="R220" i="9"/>
  <c r="O220" i="9"/>
  <c r="M220" i="9"/>
  <c r="K220" i="9"/>
  <c r="I220" i="9"/>
  <c r="G220" i="9"/>
  <c r="E220" i="9"/>
  <c r="C220" i="9"/>
  <c r="BJ216" i="9"/>
  <c r="BH216" i="9"/>
  <c r="BF216" i="9"/>
  <c r="BD216" i="9"/>
  <c r="BB216" i="9"/>
  <c r="AZ216" i="9"/>
  <c r="AX216" i="9"/>
  <c r="AU216" i="9"/>
  <c r="AS216" i="9"/>
  <c r="AQ216" i="9"/>
  <c r="AO216" i="9"/>
  <c r="AM216" i="9"/>
  <c r="AK216" i="9"/>
  <c r="AI216" i="9"/>
  <c r="AG216" i="9"/>
  <c r="AD216" i="9"/>
  <c r="AB216" i="9"/>
  <c r="Z216" i="9"/>
  <c r="X216" i="9"/>
  <c r="V216" i="9"/>
  <c r="T216" i="9"/>
  <c r="R216" i="9"/>
  <c r="O216" i="9"/>
  <c r="M216" i="9"/>
  <c r="K216" i="9"/>
  <c r="I216" i="9"/>
  <c r="G216" i="9"/>
  <c r="E216" i="9"/>
  <c r="C216" i="9"/>
  <c r="BJ211" i="9"/>
  <c r="BH211" i="9"/>
  <c r="BF211" i="9"/>
  <c r="BD211" i="9"/>
  <c r="BB211" i="9"/>
  <c r="AZ211" i="9"/>
  <c r="AX211" i="9"/>
  <c r="AU211" i="9"/>
  <c r="AS211" i="9"/>
  <c r="AQ211" i="9"/>
  <c r="AO211" i="9"/>
  <c r="AM211" i="9"/>
  <c r="AK211" i="9"/>
  <c r="AI211" i="9"/>
  <c r="AG211" i="9"/>
  <c r="AD211" i="9"/>
  <c r="AB211" i="9"/>
  <c r="Z211" i="9"/>
  <c r="X211" i="9"/>
  <c r="V211" i="9"/>
  <c r="T211" i="9"/>
  <c r="R211" i="9"/>
  <c r="O211" i="9"/>
  <c r="M211" i="9"/>
  <c r="K211" i="9"/>
  <c r="I211" i="9"/>
  <c r="G211" i="9"/>
  <c r="E211" i="9"/>
  <c r="C211" i="9"/>
  <c r="BJ207" i="9"/>
  <c r="BH207" i="9"/>
  <c r="BF207" i="9"/>
  <c r="BD207" i="9"/>
  <c r="BB207" i="9"/>
  <c r="AZ207" i="9"/>
  <c r="AX207" i="9"/>
  <c r="AU207" i="9"/>
  <c r="AS207" i="9"/>
  <c r="AQ207" i="9"/>
  <c r="AO207" i="9"/>
  <c r="AM207" i="9"/>
  <c r="AK207" i="9"/>
  <c r="AI207" i="9"/>
  <c r="AG207" i="9"/>
  <c r="AD207" i="9"/>
  <c r="AB207" i="9"/>
  <c r="Z207" i="9"/>
  <c r="X207" i="9"/>
  <c r="V207" i="9"/>
  <c r="T207" i="9"/>
  <c r="R207" i="9"/>
  <c r="O207" i="9"/>
  <c r="M207" i="9"/>
  <c r="K207" i="9"/>
  <c r="I207" i="9"/>
  <c r="G207" i="9"/>
  <c r="E207" i="9"/>
  <c r="C207" i="9"/>
  <c r="CB200" i="9"/>
  <c r="BZ200" i="9"/>
  <c r="BW200" i="9"/>
  <c r="BU200" i="9"/>
  <c r="BS200" i="9"/>
  <c r="BQ200" i="9"/>
  <c r="BO200" i="9"/>
  <c r="BM200" i="9"/>
  <c r="BK200" i="9"/>
  <c r="BH200" i="9"/>
  <c r="BF200" i="9"/>
  <c r="BD200" i="9"/>
  <c r="BB200" i="9"/>
  <c r="AZ200" i="9"/>
  <c r="AX200" i="9"/>
  <c r="AV200" i="9"/>
  <c r="AS200" i="9"/>
  <c r="AQ200" i="9"/>
  <c r="AO200" i="9"/>
  <c r="AM200" i="9"/>
  <c r="AK200" i="9"/>
  <c r="AI200" i="9"/>
  <c r="AG200" i="9"/>
  <c r="AD200" i="9"/>
  <c r="AB200" i="9"/>
  <c r="Z200" i="9"/>
  <c r="X200" i="9"/>
  <c r="V200" i="9"/>
  <c r="T200" i="9"/>
  <c r="Q200" i="9"/>
  <c r="O200" i="9"/>
  <c r="M200" i="9"/>
  <c r="K200" i="9"/>
  <c r="I200" i="9"/>
  <c r="G200" i="9"/>
  <c r="E200" i="9"/>
  <c r="C200" i="9"/>
  <c r="M196" i="9"/>
  <c r="CB195" i="9"/>
  <c r="BZ195" i="9"/>
  <c r="BW195" i="9"/>
  <c r="BU195" i="9"/>
  <c r="BS195" i="9"/>
  <c r="BQ195" i="9"/>
  <c r="BO195" i="9"/>
  <c r="BM195" i="9"/>
  <c r="BK195" i="9"/>
  <c r="BH195" i="9"/>
  <c r="BF195" i="9"/>
  <c r="BD195" i="9"/>
  <c r="BB195" i="9"/>
  <c r="AZ195" i="9"/>
  <c r="AX195" i="9"/>
  <c r="AV195" i="9"/>
  <c r="AS195" i="9"/>
  <c r="AQ195" i="9"/>
  <c r="AO195" i="9"/>
  <c r="AM195" i="9"/>
  <c r="AK195" i="9"/>
  <c r="AI195" i="9"/>
  <c r="AG195" i="9"/>
  <c r="AD195" i="9"/>
  <c r="AB195" i="9"/>
  <c r="Z195" i="9"/>
  <c r="X195" i="9"/>
  <c r="V195" i="9"/>
  <c r="T195" i="9"/>
  <c r="Q195" i="9"/>
  <c r="O195" i="9"/>
  <c r="M195" i="9"/>
  <c r="K195" i="9"/>
  <c r="I195" i="9"/>
  <c r="G195" i="9"/>
  <c r="E195" i="9"/>
  <c r="C195" i="9"/>
  <c r="CB190" i="9"/>
  <c r="BZ190" i="9"/>
  <c r="BW190" i="9"/>
  <c r="BU190" i="9"/>
  <c r="BS190" i="9"/>
  <c r="BQ190" i="9"/>
  <c r="BO190" i="9"/>
  <c r="BM190" i="9"/>
  <c r="BK190" i="9"/>
  <c r="BH190" i="9"/>
  <c r="BF190" i="9"/>
  <c r="BD190" i="9"/>
  <c r="BB190" i="9"/>
  <c r="AZ190" i="9"/>
  <c r="AX190" i="9"/>
  <c r="AV190" i="9"/>
  <c r="AS190" i="9"/>
  <c r="AQ190" i="9"/>
  <c r="AO190" i="9"/>
  <c r="AM190" i="9"/>
  <c r="AK190" i="9"/>
  <c r="AI190" i="9"/>
  <c r="AG190" i="9"/>
  <c r="AD190" i="9"/>
  <c r="AB190" i="9"/>
  <c r="Z190" i="9"/>
  <c r="X190" i="9"/>
  <c r="V190" i="9"/>
  <c r="T190" i="9"/>
  <c r="Q190" i="9"/>
  <c r="O190" i="9"/>
  <c r="M190" i="9"/>
  <c r="K190" i="9"/>
  <c r="I190" i="9"/>
  <c r="G190" i="9"/>
  <c r="E190" i="9"/>
  <c r="C190" i="9"/>
  <c r="CB188" i="9"/>
  <c r="BZ188" i="9"/>
  <c r="BD188" i="9"/>
  <c r="AX188" i="9"/>
  <c r="M188" i="9"/>
  <c r="CB187" i="9"/>
  <c r="BZ187" i="9"/>
  <c r="BD187" i="9"/>
  <c r="AX187" i="9"/>
  <c r="CB186" i="9"/>
  <c r="BZ186" i="9"/>
  <c r="BW186" i="9"/>
  <c r="BU186" i="9"/>
  <c r="BS186" i="9"/>
  <c r="BQ186" i="9"/>
  <c r="BO186" i="9"/>
  <c r="BM186" i="9"/>
  <c r="BK186" i="9"/>
  <c r="BH186" i="9"/>
  <c r="BF186" i="9"/>
  <c r="BD186" i="9"/>
  <c r="BB186" i="9"/>
  <c r="AZ186" i="9"/>
  <c r="AX186" i="9"/>
  <c r="AV186" i="9"/>
  <c r="AS186" i="9"/>
  <c r="AQ186" i="9"/>
  <c r="AO186" i="9"/>
  <c r="AM186" i="9"/>
  <c r="AK186" i="9"/>
  <c r="AI186" i="9"/>
  <c r="AG186" i="9"/>
  <c r="AD186" i="9"/>
  <c r="AB186" i="9"/>
  <c r="Z186" i="9"/>
  <c r="X186" i="9"/>
  <c r="V186" i="9"/>
  <c r="T186" i="9"/>
  <c r="Q186" i="9"/>
  <c r="O186" i="9"/>
  <c r="M186" i="9"/>
  <c r="K186" i="9"/>
  <c r="I186" i="9"/>
  <c r="G186" i="9"/>
  <c r="E186" i="9"/>
  <c r="C186" i="9"/>
  <c r="CB181" i="9"/>
  <c r="BZ181" i="9"/>
  <c r="BW181" i="9"/>
  <c r="BU181" i="9"/>
  <c r="BS181" i="9"/>
  <c r="BQ181" i="9"/>
  <c r="BO181" i="9"/>
  <c r="BM181" i="9"/>
  <c r="BK181" i="9"/>
  <c r="BH181" i="9"/>
  <c r="BF181" i="9"/>
  <c r="BD181" i="9"/>
  <c r="BB181" i="9"/>
  <c r="AX181" i="9"/>
  <c r="AV181" i="9"/>
  <c r="AS181" i="9"/>
  <c r="AQ181" i="9"/>
  <c r="AO181" i="9"/>
  <c r="AM181" i="9"/>
  <c r="AK181" i="9"/>
  <c r="AI181" i="9"/>
  <c r="AG181" i="9"/>
  <c r="AD181" i="9"/>
  <c r="AB181" i="9"/>
  <c r="Z181" i="9"/>
  <c r="X181" i="9"/>
  <c r="V181" i="9"/>
  <c r="T181" i="9"/>
  <c r="Q181" i="9"/>
  <c r="O181" i="9"/>
  <c r="M181" i="9"/>
  <c r="K181" i="9"/>
  <c r="I181" i="9"/>
  <c r="G181" i="9"/>
  <c r="E181" i="9"/>
  <c r="C181" i="9"/>
  <c r="CB177" i="9"/>
  <c r="BZ177" i="9"/>
  <c r="BW177" i="9"/>
  <c r="BU177" i="9"/>
  <c r="BS177" i="9"/>
  <c r="BQ177" i="9"/>
  <c r="BO177" i="9"/>
  <c r="BM177" i="9"/>
  <c r="BK177" i="9"/>
  <c r="BH177" i="9"/>
  <c r="BF177" i="9"/>
  <c r="BD177" i="9"/>
  <c r="BB177" i="9"/>
  <c r="AZ177" i="9"/>
  <c r="AX177" i="9"/>
  <c r="AV177" i="9"/>
  <c r="AS177" i="9"/>
  <c r="AQ177" i="9"/>
  <c r="AO177" i="9"/>
  <c r="AM177" i="9"/>
  <c r="AK177" i="9"/>
  <c r="AI177" i="9"/>
  <c r="AG177" i="9"/>
  <c r="AD177" i="9"/>
  <c r="AB177" i="9"/>
  <c r="Z177" i="9"/>
  <c r="X177" i="9"/>
  <c r="V177" i="9"/>
  <c r="T177" i="9"/>
  <c r="Q177" i="9"/>
  <c r="O177" i="9"/>
  <c r="M177" i="9"/>
  <c r="K177" i="9"/>
  <c r="I177" i="9"/>
  <c r="G177" i="9"/>
  <c r="E177" i="9"/>
  <c r="C177" i="9"/>
  <c r="AU171" i="9"/>
  <c r="AI171" i="9"/>
  <c r="AU170" i="9"/>
  <c r="AI170" i="9"/>
  <c r="AZ169" i="9"/>
  <c r="AW169" i="9"/>
  <c r="AU169" i="9"/>
  <c r="AS169" i="9"/>
  <c r="AQ169" i="9"/>
  <c r="AO169" i="9"/>
  <c r="AM169" i="9"/>
  <c r="AK169" i="9"/>
  <c r="AI169" i="9"/>
  <c r="AF169" i="9"/>
  <c r="AD169" i="9"/>
  <c r="AB169" i="9"/>
  <c r="Z169" i="9"/>
  <c r="X169" i="9"/>
  <c r="V169" i="9"/>
  <c r="T169" i="9"/>
  <c r="Q169" i="9"/>
  <c r="O169" i="9"/>
  <c r="M169" i="9"/>
  <c r="K169" i="9"/>
  <c r="I169" i="9"/>
  <c r="G169" i="9"/>
  <c r="E169" i="9"/>
  <c r="C169" i="9"/>
  <c r="AF164" i="9"/>
  <c r="AD164" i="9"/>
  <c r="AB164" i="9"/>
  <c r="Z164" i="9"/>
  <c r="X164" i="9"/>
  <c r="V164" i="9"/>
  <c r="T164" i="9"/>
  <c r="Q164" i="9"/>
  <c r="O164" i="9"/>
  <c r="M164" i="9"/>
  <c r="K164" i="9"/>
  <c r="I164" i="9"/>
  <c r="G164" i="9"/>
  <c r="E164" i="9"/>
  <c r="C164" i="9"/>
  <c r="AZ159" i="9"/>
  <c r="AW159" i="9"/>
  <c r="AU159" i="9"/>
  <c r="AS159" i="9"/>
  <c r="AQ159" i="9"/>
  <c r="AO159" i="9"/>
  <c r="AM159" i="9"/>
  <c r="AK159" i="9"/>
  <c r="AI159" i="9"/>
  <c r="AD159" i="9"/>
  <c r="AB159" i="9"/>
  <c r="Z159" i="9"/>
  <c r="X159" i="9"/>
  <c r="V159" i="9"/>
  <c r="T159" i="9"/>
  <c r="Q159" i="9"/>
  <c r="O159" i="9"/>
  <c r="M159" i="9"/>
  <c r="K159" i="9"/>
  <c r="I159" i="9"/>
  <c r="G159" i="9"/>
  <c r="E159" i="9"/>
  <c r="C159" i="9"/>
  <c r="AZ157" i="9"/>
  <c r="AS157" i="9"/>
  <c r="AQ157" i="9"/>
  <c r="AO157" i="9"/>
  <c r="AM157" i="9"/>
  <c r="AI157" i="9"/>
  <c r="T157" i="9"/>
  <c r="Q157" i="9"/>
  <c r="O157" i="9"/>
  <c r="M157" i="9"/>
  <c r="K157" i="9"/>
  <c r="I157" i="9"/>
  <c r="G157" i="9"/>
  <c r="E157" i="9"/>
  <c r="C157" i="9"/>
  <c r="AO156" i="9"/>
  <c r="AM156" i="9"/>
  <c r="AI156" i="9"/>
  <c r="Q156" i="9"/>
  <c r="AZ155" i="9"/>
  <c r="AW155" i="9"/>
  <c r="AU155" i="9"/>
  <c r="AS155" i="9"/>
  <c r="AQ155" i="9"/>
  <c r="AO155" i="9"/>
  <c r="AM155" i="9"/>
  <c r="AK155" i="9"/>
  <c r="AI155" i="9"/>
  <c r="AZ150" i="9"/>
  <c r="AW150" i="9"/>
  <c r="AU150" i="9"/>
  <c r="AQ150" i="9"/>
  <c r="AO150" i="9"/>
  <c r="AM150" i="9"/>
  <c r="AI150" i="9"/>
  <c r="AF150" i="9"/>
  <c r="AD150" i="9"/>
  <c r="AB150" i="9"/>
  <c r="Z150" i="9"/>
  <c r="X150" i="9"/>
  <c r="V150" i="9"/>
  <c r="T150" i="9"/>
  <c r="Q150" i="9"/>
  <c r="O150" i="9"/>
  <c r="M150" i="9"/>
  <c r="K150" i="9"/>
  <c r="I150" i="9"/>
  <c r="G150" i="9"/>
  <c r="E150" i="9"/>
  <c r="C150" i="9"/>
  <c r="AI148" i="9"/>
  <c r="X148" i="9"/>
  <c r="V148" i="9"/>
  <c r="T148" i="9"/>
  <c r="Q148" i="9"/>
  <c r="AI147" i="9"/>
  <c r="T147" i="9"/>
  <c r="Q147" i="9"/>
  <c r="AZ146" i="9"/>
  <c r="AW146" i="9"/>
  <c r="AU146" i="9"/>
  <c r="AS146" i="9"/>
  <c r="AQ146" i="9"/>
  <c r="AO146" i="9"/>
  <c r="AM146" i="9"/>
  <c r="AK146" i="9"/>
  <c r="AI146" i="9"/>
  <c r="AF146" i="9"/>
  <c r="AD146" i="9"/>
  <c r="AB146" i="9"/>
  <c r="Z146" i="9"/>
  <c r="X146" i="9"/>
  <c r="V146" i="9"/>
  <c r="T146" i="9"/>
  <c r="Q146" i="9"/>
  <c r="O146" i="9"/>
  <c r="M146" i="9"/>
  <c r="K146" i="9"/>
  <c r="I146" i="9"/>
  <c r="G146" i="9"/>
  <c r="E146" i="9"/>
  <c r="C146" i="9"/>
  <c r="AQ140" i="9"/>
  <c r="AO140" i="9"/>
  <c r="AB140" i="9"/>
  <c r="O140" i="9"/>
  <c r="I140" i="9"/>
  <c r="G140" i="9"/>
  <c r="AQ139" i="9"/>
  <c r="AO139" i="9"/>
  <c r="AB139" i="9"/>
  <c r="O139" i="9"/>
  <c r="I139" i="9"/>
  <c r="G139" i="9"/>
  <c r="BJ138" i="9"/>
  <c r="BH138" i="9"/>
  <c r="BE138" i="9"/>
  <c r="BC138" i="9"/>
  <c r="BA138" i="9"/>
  <c r="AY138" i="9"/>
  <c r="AW138" i="9"/>
  <c r="AU138" i="9"/>
  <c r="AS138" i="9"/>
  <c r="AQ138" i="9"/>
  <c r="AO138" i="9"/>
  <c r="AM138" i="9"/>
  <c r="AK138" i="9"/>
  <c r="AI138" i="9"/>
  <c r="AF138" i="9"/>
  <c r="AD138" i="9"/>
  <c r="AB138" i="9"/>
  <c r="Z138" i="9"/>
  <c r="X138" i="9"/>
  <c r="V138" i="9"/>
  <c r="T138" i="9"/>
  <c r="Q138" i="9"/>
  <c r="O138" i="9"/>
  <c r="M138" i="9"/>
  <c r="K138" i="9"/>
  <c r="I138" i="9"/>
  <c r="G138" i="9"/>
  <c r="E138" i="9"/>
  <c r="C138" i="9"/>
  <c r="AW135" i="9"/>
  <c r="AU135" i="9"/>
  <c r="AS135" i="9"/>
  <c r="AQ135" i="9"/>
  <c r="AO135" i="9"/>
  <c r="AB135" i="9"/>
  <c r="AW134" i="9"/>
  <c r="AU134" i="9"/>
  <c r="AS134" i="9"/>
  <c r="AQ134" i="9"/>
  <c r="AO134" i="9"/>
  <c r="AB134" i="9"/>
  <c r="O134" i="9"/>
  <c r="I134" i="9"/>
  <c r="BJ133" i="9"/>
  <c r="BH133" i="9"/>
  <c r="BE133" i="9"/>
  <c r="BC133" i="9"/>
  <c r="BA133" i="9"/>
  <c r="AY133" i="9"/>
  <c r="AW133" i="9"/>
  <c r="AU133" i="9"/>
  <c r="AS133" i="9"/>
  <c r="AQ133" i="9"/>
  <c r="AO133" i="9"/>
  <c r="AM133" i="9"/>
  <c r="AK133" i="9"/>
  <c r="AI133" i="9"/>
  <c r="AF133" i="9"/>
  <c r="AD133" i="9"/>
  <c r="AB133" i="9"/>
  <c r="Z133" i="9"/>
  <c r="X133" i="9"/>
  <c r="V133" i="9"/>
  <c r="T133" i="9"/>
  <c r="Q133" i="9"/>
  <c r="O133" i="9"/>
  <c r="M133" i="9"/>
  <c r="K133" i="9"/>
  <c r="I133" i="9"/>
  <c r="G133" i="9"/>
  <c r="E133" i="9"/>
  <c r="C133" i="9"/>
  <c r="BJ128" i="9"/>
  <c r="BH128" i="9"/>
  <c r="BE128" i="9"/>
  <c r="BC128" i="9"/>
  <c r="BA128" i="9"/>
  <c r="AY128" i="9"/>
  <c r="AW128" i="9"/>
  <c r="AU128" i="9"/>
  <c r="AS128" i="9"/>
  <c r="AQ128" i="9"/>
  <c r="AO128" i="9"/>
  <c r="AM128" i="9"/>
  <c r="AK128" i="9"/>
  <c r="AI128" i="9"/>
  <c r="AF128" i="9"/>
  <c r="AD128" i="9"/>
  <c r="AB128" i="9"/>
  <c r="Z128" i="9"/>
  <c r="X128" i="9"/>
  <c r="V128" i="9"/>
  <c r="T128" i="9"/>
  <c r="Q128" i="9"/>
  <c r="O128" i="9"/>
  <c r="M128" i="9"/>
  <c r="K128" i="9"/>
  <c r="I128" i="9"/>
  <c r="G128" i="9"/>
  <c r="E128" i="9"/>
  <c r="C128" i="9"/>
  <c r="BJ126" i="9"/>
  <c r="BH126" i="9"/>
  <c r="BE126" i="9"/>
  <c r="BC126" i="9"/>
  <c r="BA126" i="9"/>
  <c r="AY126" i="9"/>
  <c r="AW126" i="9"/>
  <c r="AU126" i="9"/>
  <c r="AS126" i="9"/>
  <c r="AQ126" i="9"/>
  <c r="AO126" i="9"/>
  <c r="AM126" i="9"/>
  <c r="AK126" i="9"/>
  <c r="AI126" i="9"/>
  <c r="AF126" i="9"/>
  <c r="AD126" i="9"/>
  <c r="AB126" i="9"/>
  <c r="Z126" i="9"/>
  <c r="X126" i="9"/>
  <c r="V126" i="9"/>
  <c r="T126" i="9"/>
  <c r="Q126" i="9"/>
  <c r="O126" i="9"/>
  <c r="M126" i="9"/>
  <c r="I126" i="9"/>
  <c r="G126" i="9"/>
  <c r="E126" i="9"/>
  <c r="C126" i="9"/>
  <c r="AQ125" i="9"/>
  <c r="AO125" i="9"/>
  <c r="AB125" i="9"/>
  <c r="K125" i="9"/>
  <c r="AQ124" i="9"/>
  <c r="AO124" i="9"/>
  <c r="AF124" i="9"/>
  <c r="AD124" i="9"/>
  <c r="AB124" i="9"/>
  <c r="O124" i="9"/>
  <c r="K124" i="9"/>
  <c r="I124" i="9"/>
  <c r="BJ119" i="9"/>
  <c r="BH119" i="9"/>
  <c r="BE119" i="9"/>
  <c r="BC119" i="9"/>
  <c r="BA119" i="9"/>
  <c r="AY119" i="9"/>
  <c r="AW119" i="9"/>
  <c r="AU119" i="9"/>
  <c r="AS119" i="9"/>
  <c r="AQ119" i="9"/>
  <c r="AO119" i="9"/>
  <c r="AM119" i="9"/>
  <c r="AK119" i="9"/>
  <c r="AI119" i="9"/>
  <c r="AF119" i="9"/>
  <c r="AD119" i="9"/>
  <c r="AB119" i="9"/>
  <c r="Z119" i="9"/>
  <c r="X119" i="9"/>
  <c r="V119" i="9"/>
  <c r="T119" i="9"/>
  <c r="Q119" i="9"/>
  <c r="O119" i="9"/>
  <c r="M119" i="9"/>
  <c r="K119" i="9"/>
  <c r="I119" i="9"/>
  <c r="G119" i="9"/>
  <c r="E119" i="9"/>
  <c r="C119" i="9"/>
  <c r="AQ117" i="9"/>
  <c r="AO117" i="9"/>
  <c r="AB117" i="9"/>
  <c r="O117" i="9"/>
  <c r="I117" i="9"/>
  <c r="AQ116" i="9"/>
  <c r="AO116" i="9"/>
  <c r="AB116" i="9"/>
  <c r="BJ115" i="9"/>
  <c r="BH115" i="9"/>
  <c r="BE115" i="9"/>
  <c r="BC115" i="9"/>
  <c r="BA115" i="9"/>
  <c r="AY115" i="9"/>
  <c r="AW115" i="9"/>
  <c r="AU115" i="9"/>
  <c r="AS115" i="9"/>
  <c r="AQ115" i="9"/>
  <c r="AO115" i="9"/>
  <c r="AM115" i="9"/>
  <c r="AK115" i="9"/>
  <c r="AI115" i="9"/>
  <c r="AF115" i="9"/>
  <c r="AD115" i="9"/>
  <c r="AB115" i="9"/>
  <c r="Z115" i="9"/>
  <c r="X115" i="9"/>
  <c r="V115" i="9"/>
  <c r="T115" i="9"/>
  <c r="Q115" i="9"/>
  <c r="O115" i="9"/>
  <c r="M115" i="9"/>
  <c r="K115" i="9"/>
  <c r="I115" i="9"/>
  <c r="G115" i="9"/>
  <c r="E115" i="9"/>
  <c r="BJ109" i="9"/>
  <c r="BF109" i="9"/>
  <c r="BD109" i="9"/>
  <c r="AZ109" i="9"/>
  <c r="AX109" i="9"/>
  <c r="AU109" i="9"/>
  <c r="AQ109" i="9"/>
  <c r="AM109" i="9"/>
  <c r="AF109" i="9"/>
  <c r="BJ108" i="9"/>
  <c r="BF108" i="9"/>
  <c r="BD108" i="9"/>
  <c r="AZ108" i="9"/>
  <c r="AX108" i="9"/>
  <c r="AU108" i="9"/>
  <c r="AQ108" i="9"/>
  <c r="AM108" i="9"/>
  <c r="AF108" i="9"/>
  <c r="BJ107" i="9"/>
  <c r="BH107" i="9"/>
  <c r="BF107" i="9"/>
  <c r="BD107" i="9"/>
  <c r="BB107" i="9"/>
  <c r="AZ107" i="9"/>
  <c r="AX107" i="9"/>
  <c r="AU107" i="9"/>
  <c r="AS107" i="9"/>
  <c r="AQ107" i="9"/>
  <c r="AO107" i="9"/>
  <c r="AM107" i="9"/>
  <c r="AK107" i="9"/>
  <c r="AH107" i="9"/>
  <c r="AF107" i="9"/>
  <c r="E102" i="9"/>
  <c r="C102" i="9"/>
  <c r="E101" i="9"/>
  <c r="C101" i="9"/>
  <c r="BJ100" i="9"/>
  <c r="BH100" i="9"/>
  <c r="BF100" i="9"/>
  <c r="BD100" i="9"/>
  <c r="BB100" i="9"/>
  <c r="AZ100" i="9"/>
  <c r="AX100" i="9"/>
  <c r="AU100" i="9"/>
  <c r="AS100" i="9"/>
  <c r="AQ100" i="9"/>
  <c r="AO100" i="9"/>
  <c r="AM100" i="9"/>
  <c r="AK100" i="9"/>
  <c r="AH100" i="9"/>
  <c r="AF100" i="9"/>
  <c r="AD100" i="9"/>
  <c r="AB100" i="9"/>
  <c r="Z100" i="9"/>
  <c r="X100" i="9"/>
  <c r="V100" i="9"/>
  <c r="T100" i="9"/>
  <c r="Q100" i="9"/>
  <c r="O100" i="9"/>
  <c r="M100" i="9"/>
  <c r="K100" i="9"/>
  <c r="I100" i="9"/>
  <c r="G100" i="9"/>
  <c r="E100" i="9"/>
  <c r="C100" i="9"/>
  <c r="BJ96" i="9"/>
  <c r="BH96" i="9"/>
  <c r="BF96" i="9"/>
  <c r="BD96" i="9"/>
  <c r="BB96" i="9"/>
  <c r="AZ96" i="9"/>
  <c r="AX96" i="9"/>
  <c r="AU96" i="9"/>
  <c r="AS96" i="9"/>
  <c r="AQ96" i="9"/>
  <c r="AO96" i="9"/>
  <c r="AM96" i="9"/>
  <c r="AK96" i="9"/>
  <c r="AH96" i="9"/>
  <c r="AF96" i="9"/>
  <c r="AD96" i="9"/>
  <c r="AB96" i="9"/>
  <c r="Z96" i="9"/>
  <c r="X96" i="9"/>
  <c r="V96" i="9"/>
  <c r="T96" i="9"/>
  <c r="Q96" i="9"/>
  <c r="O96" i="9"/>
  <c r="M96" i="9"/>
  <c r="K96" i="9"/>
  <c r="I96" i="9"/>
  <c r="G96" i="9"/>
  <c r="E96" i="9"/>
  <c r="C96" i="9"/>
  <c r="BJ93" i="9"/>
  <c r="BH93" i="9"/>
  <c r="BF93" i="9"/>
  <c r="BD93" i="9"/>
  <c r="BB93" i="9"/>
  <c r="AZ93" i="9"/>
  <c r="AX93" i="9"/>
  <c r="AU93" i="9"/>
  <c r="AS93" i="9"/>
  <c r="AQ93" i="9"/>
  <c r="AO93" i="9"/>
  <c r="AM93" i="9"/>
  <c r="AK93" i="9"/>
  <c r="AH93" i="9"/>
  <c r="AF93" i="9"/>
  <c r="AD93" i="9"/>
  <c r="AB93" i="9"/>
  <c r="Z93" i="9"/>
  <c r="X93" i="9"/>
  <c r="V93" i="9"/>
  <c r="T93" i="9"/>
  <c r="Q93" i="9"/>
  <c r="O93" i="9"/>
  <c r="M93" i="9"/>
  <c r="K93" i="9"/>
  <c r="I93" i="9"/>
  <c r="G93" i="9"/>
  <c r="E93" i="9"/>
  <c r="C93" i="9"/>
  <c r="BJ86" i="9"/>
  <c r="BH86" i="9"/>
  <c r="BF86" i="9"/>
  <c r="BD86" i="9"/>
  <c r="BB86" i="9"/>
  <c r="AZ86" i="9"/>
  <c r="AX86" i="9"/>
  <c r="AU86" i="9"/>
  <c r="AS86" i="9"/>
  <c r="AQ86" i="9"/>
  <c r="AO86" i="9"/>
  <c r="AM86" i="9"/>
  <c r="AK86" i="9"/>
  <c r="AH86" i="9"/>
  <c r="AF86" i="9"/>
  <c r="AD86" i="9"/>
  <c r="AB86" i="9"/>
  <c r="Z86" i="9"/>
  <c r="X86" i="9"/>
  <c r="V86" i="9"/>
  <c r="T86" i="9"/>
  <c r="Q86" i="9"/>
  <c r="O86" i="9"/>
  <c r="M86" i="9"/>
  <c r="K86" i="9"/>
  <c r="I86" i="9"/>
  <c r="G86" i="9"/>
  <c r="E86" i="9"/>
  <c r="C86" i="9"/>
  <c r="K83" i="9"/>
  <c r="E83" i="9"/>
  <c r="C83" i="9"/>
  <c r="K82" i="9"/>
  <c r="E82" i="9"/>
  <c r="C82" i="9"/>
  <c r="BJ81" i="9"/>
  <c r="BH81" i="9"/>
  <c r="BF81" i="9"/>
  <c r="BD81" i="9"/>
  <c r="BB81" i="9"/>
  <c r="AZ81" i="9"/>
  <c r="AX81" i="9"/>
  <c r="AU81" i="9"/>
  <c r="AS81" i="9"/>
  <c r="AQ81" i="9"/>
  <c r="AO81" i="9"/>
  <c r="AM81" i="9"/>
  <c r="AK81" i="9"/>
  <c r="AH81" i="9"/>
  <c r="AF81" i="9"/>
  <c r="AD81" i="9"/>
  <c r="AB81" i="9"/>
  <c r="Z81" i="9"/>
  <c r="X81" i="9"/>
  <c r="V81" i="9"/>
  <c r="T81" i="9"/>
  <c r="Q81" i="9"/>
  <c r="O81" i="9"/>
  <c r="M81" i="9"/>
  <c r="K81" i="9"/>
  <c r="I81" i="9"/>
  <c r="G81" i="9"/>
  <c r="E81" i="9"/>
  <c r="C81" i="9"/>
  <c r="BR75" i="9"/>
  <c r="BH75" i="9"/>
  <c r="AJ75" i="9"/>
  <c r="AH75" i="9"/>
  <c r="AF75" i="9"/>
  <c r="AD75" i="9"/>
  <c r="AB75" i="9"/>
  <c r="Z75" i="9"/>
  <c r="X75" i="9"/>
  <c r="V75" i="9"/>
  <c r="T75" i="9"/>
  <c r="Q75" i="9"/>
  <c r="O75" i="9"/>
  <c r="M75" i="9"/>
  <c r="K75" i="9"/>
  <c r="I75" i="9"/>
  <c r="G75" i="9"/>
  <c r="E75" i="9"/>
  <c r="C75" i="9"/>
  <c r="BR74" i="9"/>
  <c r="BH74" i="9"/>
  <c r="AJ74" i="9"/>
  <c r="AH74" i="9"/>
  <c r="AF74" i="9"/>
  <c r="AD74" i="9"/>
  <c r="AB74" i="9"/>
  <c r="Z74" i="9"/>
  <c r="X74" i="9"/>
  <c r="V74" i="9"/>
  <c r="T74" i="9"/>
  <c r="Q74" i="9"/>
  <c r="O74" i="9"/>
  <c r="M74" i="9"/>
  <c r="K74" i="9"/>
  <c r="I74" i="9"/>
  <c r="G74" i="9"/>
  <c r="E74" i="9"/>
  <c r="C74" i="9"/>
  <c r="BR73" i="9"/>
  <c r="BP73" i="9"/>
  <c r="BN73" i="9"/>
  <c r="BL73" i="9"/>
  <c r="BJ73" i="9"/>
  <c r="BH73" i="9"/>
  <c r="BF73" i="9"/>
  <c r="BD73" i="9"/>
  <c r="BA73" i="9"/>
  <c r="AY73" i="9"/>
  <c r="AW73" i="9"/>
  <c r="AU73" i="9"/>
  <c r="AS73" i="9"/>
  <c r="AQ73" i="9"/>
  <c r="AO73" i="9"/>
  <c r="AM73" i="9"/>
  <c r="AJ73" i="9"/>
  <c r="AH73" i="9"/>
  <c r="AF73" i="9"/>
  <c r="AD73" i="9"/>
  <c r="AB73" i="9"/>
  <c r="Z73" i="9"/>
  <c r="X73" i="9"/>
  <c r="V73" i="9"/>
  <c r="T73" i="9"/>
  <c r="Q73" i="9"/>
  <c r="O73" i="9"/>
  <c r="M73" i="9"/>
  <c r="K73" i="9"/>
  <c r="I73" i="9"/>
  <c r="G73" i="9"/>
  <c r="E73" i="9"/>
  <c r="C73" i="9"/>
  <c r="BR69" i="9"/>
  <c r="BP69" i="9"/>
  <c r="BN69" i="9"/>
  <c r="BL69" i="9"/>
  <c r="BJ69" i="9"/>
  <c r="BH69" i="9"/>
  <c r="BF69" i="9"/>
  <c r="BD69" i="9"/>
  <c r="BA69" i="9"/>
  <c r="AY69" i="9"/>
  <c r="AW69" i="9"/>
  <c r="AU69" i="9"/>
  <c r="AS69" i="9"/>
  <c r="AQ69" i="9"/>
  <c r="AO69" i="9"/>
  <c r="AM69" i="9"/>
  <c r="AJ69" i="9"/>
  <c r="AH69" i="9"/>
  <c r="AF69" i="9"/>
  <c r="AD69" i="9"/>
  <c r="AB69" i="9"/>
  <c r="Z69" i="9"/>
  <c r="X69" i="9"/>
  <c r="V69" i="9"/>
  <c r="T69" i="9"/>
  <c r="Q69" i="9"/>
  <c r="O69" i="9"/>
  <c r="M69" i="9"/>
  <c r="K69" i="9"/>
  <c r="I69" i="9"/>
  <c r="G69" i="9"/>
  <c r="E69" i="9"/>
  <c r="C69" i="9"/>
  <c r="BR66" i="9"/>
  <c r="BP66" i="9"/>
  <c r="BN66" i="9"/>
  <c r="BL66" i="9"/>
  <c r="BJ66" i="9"/>
  <c r="BH66" i="9"/>
  <c r="BF66" i="9"/>
  <c r="BD66" i="9"/>
  <c r="AJ66" i="9"/>
  <c r="AH66" i="9"/>
  <c r="AF66" i="9"/>
  <c r="AD66" i="9"/>
  <c r="AB66" i="9"/>
  <c r="Z66" i="9"/>
  <c r="X66" i="9"/>
  <c r="V66" i="9"/>
  <c r="T66" i="9"/>
  <c r="Q66" i="9"/>
  <c r="O66" i="9"/>
  <c r="M66" i="9"/>
  <c r="K66" i="9"/>
  <c r="I66" i="9"/>
  <c r="G66" i="9"/>
  <c r="E66" i="9"/>
  <c r="C66" i="9"/>
  <c r="BA65" i="9"/>
  <c r="AJ65" i="9"/>
  <c r="AH65" i="9"/>
  <c r="AF65" i="9"/>
  <c r="AD65" i="9"/>
  <c r="AB65" i="9"/>
  <c r="Z65" i="9"/>
  <c r="X65" i="9"/>
  <c r="V65" i="9"/>
  <c r="T65" i="9"/>
  <c r="Q65" i="9"/>
  <c r="O65" i="9"/>
  <c r="M65" i="9"/>
  <c r="K65" i="9"/>
  <c r="I65" i="9"/>
  <c r="G65" i="9"/>
  <c r="E65" i="9"/>
  <c r="C65" i="9"/>
  <c r="AJ64" i="9"/>
  <c r="AH64" i="9"/>
  <c r="AF64" i="9"/>
  <c r="AD64" i="9"/>
  <c r="AB64" i="9"/>
  <c r="Z64" i="9"/>
  <c r="X64" i="9"/>
  <c r="V64" i="9"/>
  <c r="T64" i="9"/>
  <c r="Q64" i="9"/>
  <c r="O64" i="9"/>
  <c r="M64" i="9"/>
  <c r="K64" i="9"/>
  <c r="I64" i="9"/>
  <c r="G64" i="9"/>
  <c r="E64" i="9"/>
  <c r="C64" i="9"/>
  <c r="BR59" i="9"/>
  <c r="BP59" i="9"/>
  <c r="BN59" i="9"/>
  <c r="BL59" i="9"/>
  <c r="BJ59" i="9"/>
  <c r="BH59" i="9"/>
  <c r="BF59" i="9"/>
  <c r="BD59" i="9"/>
  <c r="BA59" i="9"/>
  <c r="AY59" i="9"/>
  <c r="AW59" i="9"/>
  <c r="AU59" i="9"/>
  <c r="AS59" i="9"/>
  <c r="AQ59" i="9"/>
  <c r="AO59" i="9"/>
  <c r="AM59" i="9"/>
  <c r="AJ59" i="9"/>
  <c r="AH59" i="9"/>
  <c r="AF59" i="9"/>
  <c r="AD59" i="9"/>
  <c r="AB59" i="9"/>
  <c r="Z59" i="9"/>
  <c r="X59" i="9"/>
  <c r="V59" i="9"/>
  <c r="T59" i="9"/>
  <c r="Q59" i="9"/>
  <c r="O59" i="9"/>
  <c r="M59" i="9"/>
  <c r="K59" i="9"/>
  <c r="I59" i="9"/>
  <c r="G59" i="9"/>
  <c r="E59" i="9"/>
  <c r="C59" i="9"/>
  <c r="AJ56" i="9"/>
  <c r="AH56" i="9"/>
  <c r="AF56" i="9"/>
  <c r="AD56" i="9"/>
  <c r="AB56" i="9"/>
  <c r="Z56" i="9"/>
  <c r="X56" i="9"/>
  <c r="V56" i="9"/>
  <c r="T56" i="9"/>
  <c r="Q56" i="9"/>
  <c r="O56" i="9"/>
  <c r="M56" i="9"/>
  <c r="K56" i="9"/>
  <c r="I56" i="9"/>
  <c r="G56" i="9"/>
  <c r="E56" i="9"/>
  <c r="C56" i="9"/>
  <c r="AJ55" i="9"/>
  <c r="AH55" i="9"/>
  <c r="AF55" i="9"/>
  <c r="AD55" i="9"/>
  <c r="AB55" i="9"/>
  <c r="Z55" i="9"/>
  <c r="X55" i="9"/>
  <c r="V55" i="9"/>
  <c r="T55" i="9"/>
  <c r="Q55" i="9"/>
  <c r="O55" i="9"/>
  <c r="M55" i="9"/>
  <c r="K55" i="9"/>
  <c r="I55" i="9"/>
  <c r="G55" i="9"/>
  <c r="E55" i="9"/>
  <c r="C55" i="9"/>
  <c r="BR54" i="9"/>
  <c r="BP54" i="9"/>
  <c r="BN54" i="9"/>
  <c r="BL54" i="9"/>
  <c r="BJ54" i="9"/>
  <c r="BH54" i="9"/>
  <c r="BF54" i="9"/>
  <c r="BD54" i="9"/>
  <c r="BA54" i="9"/>
  <c r="AY54" i="9"/>
  <c r="AW54" i="9"/>
  <c r="AU54" i="9"/>
  <c r="AS54" i="9"/>
  <c r="AQ54" i="9"/>
  <c r="AO54" i="9"/>
  <c r="AM54" i="9"/>
  <c r="AJ54" i="9"/>
  <c r="AH54" i="9"/>
  <c r="AF54" i="9"/>
  <c r="AD54" i="9"/>
  <c r="AB54" i="9"/>
  <c r="Z54" i="9"/>
  <c r="X54" i="9"/>
  <c r="V54" i="9"/>
  <c r="T54" i="9"/>
  <c r="Q54" i="9"/>
  <c r="O54" i="9"/>
  <c r="M54" i="9"/>
  <c r="K54" i="9"/>
  <c r="I54" i="9"/>
  <c r="G54" i="9"/>
  <c r="E54" i="9"/>
  <c r="C54" i="9"/>
  <c r="BT50" i="9"/>
  <c r="BR50" i="9"/>
  <c r="BO50" i="9"/>
  <c r="BM50" i="9"/>
  <c r="BT49" i="9"/>
  <c r="BR49" i="9"/>
  <c r="BO49" i="9"/>
  <c r="BM49" i="9"/>
  <c r="BT48" i="9"/>
  <c r="BR48" i="9"/>
  <c r="BO48" i="9"/>
  <c r="BM48" i="9"/>
  <c r="BT44" i="9"/>
  <c r="BR44" i="9"/>
  <c r="BO44" i="9"/>
  <c r="BM44" i="9"/>
  <c r="BJ44" i="9"/>
  <c r="BH44" i="9"/>
  <c r="BF44" i="9"/>
  <c r="BD44" i="9"/>
  <c r="BB44" i="9"/>
  <c r="AZ44" i="9"/>
  <c r="AX44" i="9"/>
  <c r="AV44" i="9"/>
  <c r="AT44" i="9"/>
  <c r="AR44" i="9"/>
  <c r="AP44" i="9"/>
  <c r="AN44" i="9"/>
  <c r="AK44" i="9"/>
  <c r="AI44" i="9"/>
  <c r="AG44" i="9"/>
  <c r="AE44" i="9"/>
  <c r="AC44" i="9"/>
  <c r="AA44" i="9"/>
  <c r="Y44" i="9"/>
  <c r="W44" i="9"/>
  <c r="U44" i="9"/>
  <c r="S44" i="9"/>
  <c r="Q44" i="9"/>
  <c r="O44" i="9"/>
  <c r="M44" i="9"/>
  <c r="K44" i="9"/>
  <c r="I44" i="9"/>
  <c r="G44" i="9"/>
  <c r="E44" i="9"/>
  <c r="C44" i="9"/>
  <c r="BT41" i="9"/>
  <c r="BR41" i="9"/>
  <c r="BO41" i="9"/>
  <c r="BM41" i="9"/>
  <c r="BJ41" i="9"/>
  <c r="BH41" i="9"/>
  <c r="BF41" i="9"/>
  <c r="BD41" i="9"/>
  <c r="BB41" i="9"/>
  <c r="AZ41" i="9"/>
  <c r="AX41" i="9"/>
  <c r="AV41" i="9"/>
  <c r="AT41" i="9"/>
  <c r="AR41" i="9"/>
  <c r="AP41" i="9"/>
  <c r="AN41" i="9"/>
  <c r="AK41" i="9"/>
  <c r="AI41" i="9"/>
  <c r="AG41" i="9"/>
  <c r="AE41" i="9"/>
  <c r="AC41" i="9"/>
  <c r="AA41" i="9"/>
  <c r="Y41" i="9"/>
  <c r="W41" i="9"/>
  <c r="U41" i="9"/>
  <c r="S41" i="9"/>
  <c r="Q41" i="9"/>
  <c r="O41" i="9"/>
  <c r="M41" i="9"/>
  <c r="K41" i="9"/>
  <c r="I41" i="9"/>
  <c r="G41" i="9"/>
  <c r="E41" i="9"/>
  <c r="C41" i="9"/>
  <c r="BT40" i="9"/>
  <c r="BR40" i="9"/>
  <c r="BO40" i="9"/>
  <c r="BM40" i="9"/>
  <c r="BJ40" i="9"/>
  <c r="BH40" i="9"/>
  <c r="BF40" i="9"/>
  <c r="BD40" i="9"/>
  <c r="BB40" i="9"/>
  <c r="AZ40" i="9"/>
  <c r="AX40" i="9"/>
  <c r="AV40" i="9"/>
  <c r="AT40" i="9"/>
  <c r="AR40" i="9"/>
  <c r="AP40" i="9"/>
  <c r="AN40" i="9"/>
  <c r="AK40" i="9"/>
  <c r="AI40" i="9"/>
  <c r="AG40" i="9"/>
  <c r="AE40" i="9"/>
  <c r="AC40" i="9"/>
  <c r="AA40" i="9"/>
  <c r="Y40" i="9"/>
  <c r="W40" i="9"/>
  <c r="U40" i="9"/>
  <c r="S40" i="9"/>
  <c r="Q40" i="9"/>
  <c r="O40" i="9"/>
  <c r="M40" i="9"/>
  <c r="K40" i="9"/>
  <c r="I40" i="9"/>
  <c r="G40" i="9"/>
  <c r="E40" i="9"/>
  <c r="C40" i="9"/>
  <c r="BT39" i="9"/>
  <c r="BR39" i="9"/>
  <c r="BO39" i="9"/>
  <c r="BM39" i="9"/>
  <c r="BJ39" i="9"/>
  <c r="BH39" i="9"/>
  <c r="BF39" i="9"/>
  <c r="BD39" i="9"/>
  <c r="BB39" i="9"/>
  <c r="AZ39" i="9"/>
  <c r="AX39" i="9"/>
  <c r="AV39" i="9"/>
  <c r="AT39" i="9"/>
  <c r="AR39" i="9"/>
  <c r="AP39" i="9"/>
  <c r="AN39" i="9"/>
  <c r="AK39" i="9"/>
  <c r="AI39" i="9"/>
  <c r="AG39" i="9"/>
  <c r="AE39" i="9"/>
  <c r="AC39" i="9"/>
  <c r="AA39" i="9"/>
  <c r="Y39" i="9"/>
  <c r="W39" i="9"/>
  <c r="U39" i="9"/>
  <c r="S39" i="9"/>
  <c r="Q39" i="9"/>
  <c r="O39" i="9"/>
  <c r="M39" i="9"/>
  <c r="K39" i="9"/>
  <c r="I39" i="9"/>
  <c r="G39" i="9"/>
  <c r="E39" i="9"/>
  <c r="C39" i="9"/>
  <c r="BO36" i="9"/>
  <c r="BM36" i="9"/>
  <c r="BJ36" i="9"/>
  <c r="BH36" i="9"/>
  <c r="BF36" i="9"/>
  <c r="BD36" i="9"/>
  <c r="BB36" i="9"/>
  <c r="AZ36" i="9"/>
  <c r="AX36" i="9"/>
  <c r="AV36" i="9"/>
  <c r="AT36" i="9"/>
  <c r="AR36" i="9"/>
  <c r="AP36" i="9"/>
  <c r="AN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BO35" i="9"/>
  <c r="BM35" i="9"/>
  <c r="BJ35" i="9"/>
  <c r="BH35" i="9"/>
  <c r="BF35" i="9"/>
  <c r="BD35" i="9"/>
  <c r="BB35" i="9"/>
  <c r="AZ35" i="9"/>
  <c r="AX35" i="9"/>
  <c r="AV35" i="9"/>
  <c r="AT35" i="9"/>
  <c r="AR35" i="9"/>
  <c r="AP35" i="9"/>
  <c r="AN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BT34" i="9"/>
  <c r="BR34" i="9"/>
  <c r="BO34" i="9"/>
  <c r="BM34" i="9"/>
  <c r="BJ34" i="9"/>
  <c r="BH34" i="9"/>
  <c r="BF34" i="9"/>
  <c r="BD34" i="9"/>
  <c r="BB34" i="9"/>
  <c r="AZ34" i="9"/>
  <c r="AX34" i="9"/>
  <c r="AV34" i="9"/>
  <c r="AT34" i="9"/>
  <c r="AR34" i="9"/>
  <c r="AP34" i="9"/>
  <c r="AN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BT31" i="9"/>
  <c r="BR31" i="9"/>
  <c r="BO31" i="9"/>
  <c r="BM31" i="9"/>
  <c r="BJ31" i="9"/>
  <c r="BH31" i="9"/>
  <c r="BF31" i="9"/>
  <c r="BD31" i="9"/>
  <c r="BB31" i="9"/>
  <c r="AZ31" i="9"/>
  <c r="AX31" i="9"/>
  <c r="AV31" i="9"/>
  <c r="AT31" i="9"/>
  <c r="AR31" i="9"/>
  <c r="AP31" i="9"/>
  <c r="AN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BT30" i="9"/>
  <c r="BR30" i="9"/>
  <c r="BO30" i="9"/>
  <c r="BM30" i="9"/>
  <c r="BJ30" i="9"/>
  <c r="BH30" i="9"/>
  <c r="BF30" i="9"/>
  <c r="BD30" i="9"/>
  <c r="BB30" i="9"/>
  <c r="AZ30" i="9"/>
  <c r="AX30" i="9"/>
  <c r="AV30" i="9"/>
  <c r="AT30" i="9"/>
  <c r="AR30" i="9"/>
  <c r="AP30" i="9"/>
  <c r="AN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BT29" i="9"/>
  <c r="BR29" i="9"/>
  <c r="BO29" i="9"/>
  <c r="BM29" i="9"/>
  <c r="BJ29" i="9"/>
  <c r="BH29" i="9"/>
  <c r="BF29" i="9"/>
  <c r="BD29" i="9"/>
  <c r="BB29" i="9"/>
  <c r="AZ29" i="9"/>
  <c r="AX29" i="9"/>
  <c r="AV29" i="9"/>
  <c r="AT29" i="9"/>
  <c r="AR29" i="9"/>
  <c r="AP29" i="9"/>
  <c r="AN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O24" i="9"/>
  <c r="M24" i="9"/>
  <c r="G24" i="9"/>
  <c r="E24" i="9"/>
  <c r="AS20" i="9"/>
  <c r="AQ20" i="9"/>
  <c r="AO20" i="9"/>
  <c r="AM20" i="9"/>
  <c r="AJ20" i="9"/>
  <c r="AH20" i="9"/>
  <c r="AF20" i="9"/>
  <c r="AD20" i="9"/>
  <c r="AB20" i="9"/>
  <c r="Z20" i="9"/>
  <c r="W20" i="9"/>
  <c r="U20" i="9"/>
  <c r="S20" i="9"/>
  <c r="Q20" i="9"/>
  <c r="M20" i="9"/>
  <c r="K20" i="9"/>
  <c r="I20" i="9"/>
  <c r="E20" i="9"/>
  <c r="AS17" i="9"/>
  <c r="AQ17" i="9"/>
  <c r="AO17" i="9"/>
  <c r="AM17" i="9"/>
  <c r="AJ17" i="9"/>
  <c r="AH17" i="9"/>
  <c r="AF17" i="9"/>
  <c r="AD17" i="9"/>
  <c r="AB17" i="9"/>
  <c r="Z17" i="9"/>
  <c r="W17" i="9"/>
  <c r="U17" i="9"/>
  <c r="S17" i="9"/>
  <c r="Q17" i="9"/>
  <c r="M17" i="9"/>
  <c r="I17" i="9"/>
  <c r="G17" i="9"/>
  <c r="E17" i="9"/>
  <c r="AS16" i="9"/>
  <c r="AQ16" i="9"/>
  <c r="AO16" i="9"/>
  <c r="AM16" i="9"/>
  <c r="AJ16" i="9"/>
  <c r="AH16" i="9"/>
  <c r="AF16" i="9"/>
  <c r="AD16" i="9"/>
  <c r="AB16" i="9"/>
  <c r="Z16" i="9"/>
  <c r="W16" i="9"/>
  <c r="U16" i="9"/>
  <c r="S16" i="9"/>
  <c r="Q16" i="9"/>
  <c r="M16" i="9"/>
  <c r="I16" i="9"/>
  <c r="G16" i="9"/>
  <c r="E16" i="9"/>
  <c r="AS15" i="9"/>
  <c r="AQ15" i="9"/>
  <c r="AO15" i="9"/>
  <c r="AM15" i="9"/>
  <c r="AJ15" i="9"/>
  <c r="AH15" i="9"/>
  <c r="AF15" i="9"/>
  <c r="AD15" i="9"/>
  <c r="AB15" i="9"/>
  <c r="Z15" i="9"/>
  <c r="W15" i="9"/>
  <c r="U15" i="9"/>
  <c r="S15" i="9"/>
  <c r="Q15" i="9"/>
  <c r="M15" i="9"/>
  <c r="I15" i="9"/>
  <c r="G15" i="9"/>
  <c r="E15" i="9"/>
  <c r="AS12" i="9"/>
  <c r="AQ12" i="9"/>
  <c r="AO12" i="9"/>
  <c r="AM12" i="9"/>
  <c r="AJ12" i="9"/>
  <c r="AH12" i="9"/>
  <c r="AF12" i="9"/>
  <c r="AD12" i="9"/>
  <c r="AB12" i="9"/>
  <c r="Z12" i="9"/>
  <c r="W12" i="9"/>
  <c r="U12" i="9"/>
  <c r="S12" i="9"/>
  <c r="Q12" i="9"/>
  <c r="M12" i="9"/>
  <c r="K12" i="9"/>
  <c r="I12" i="9"/>
  <c r="G12" i="9"/>
  <c r="E12" i="9"/>
  <c r="AS11" i="9"/>
  <c r="AQ11" i="9"/>
  <c r="AO11" i="9"/>
  <c r="AM11" i="9"/>
  <c r="AJ11" i="9"/>
  <c r="AH11" i="9"/>
  <c r="AF11" i="9"/>
  <c r="AD11" i="9"/>
  <c r="AB11" i="9"/>
  <c r="Z11" i="9"/>
  <c r="W11" i="9"/>
  <c r="U11" i="9"/>
  <c r="S11" i="9"/>
  <c r="Q11" i="9"/>
  <c r="M11" i="9"/>
  <c r="K11" i="9"/>
  <c r="I11" i="9"/>
  <c r="G11" i="9"/>
  <c r="E11" i="9"/>
  <c r="AS10" i="9"/>
  <c r="AQ10" i="9"/>
  <c r="AO10" i="9"/>
  <c r="AM10" i="9"/>
  <c r="AJ10" i="9"/>
  <c r="AH10" i="9"/>
  <c r="AF10" i="9"/>
  <c r="AD10" i="9"/>
  <c r="AB10" i="9"/>
  <c r="Z10" i="9"/>
  <c r="W10" i="9"/>
  <c r="U10" i="9"/>
  <c r="S10" i="9"/>
  <c r="Q10" i="9"/>
  <c r="M10" i="9"/>
  <c r="K10" i="9"/>
  <c r="I10" i="9"/>
  <c r="G10" i="9"/>
  <c r="E10" i="9"/>
  <c r="AS7" i="9"/>
  <c r="AQ7" i="9"/>
  <c r="AO7" i="9"/>
  <c r="AM7" i="9"/>
  <c r="AJ7" i="9"/>
  <c r="AH7" i="9"/>
  <c r="AF7" i="9"/>
  <c r="AD7" i="9"/>
  <c r="AB7" i="9"/>
  <c r="Z7" i="9"/>
  <c r="W7" i="9"/>
  <c r="S7" i="9"/>
  <c r="Q7" i="9"/>
  <c r="O7" i="9"/>
  <c r="M7" i="9"/>
  <c r="K7" i="9"/>
  <c r="I7" i="9"/>
  <c r="G7" i="9"/>
  <c r="AS6" i="9"/>
  <c r="AQ6" i="9"/>
  <c r="AO6" i="9"/>
  <c r="AM6" i="9"/>
  <c r="AJ6" i="9"/>
  <c r="AH6" i="9"/>
  <c r="AF6" i="9"/>
  <c r="AD6" i="9"/>
  <c r="AB6" i="9"/>
  <c r="Z6" i="9"/>
  <c r="W6" i="9"/>
  <c r="S6" i="9"/>
  <c r="Q6" i="9"/>
  <c r="O6" i="9"/>
  <c r="AS5" i="9"/>
  <c r="AQ5" i="9"/>
  <c r="AO5" i="9"/>
  <c r="AM5" i="9"/>
  <c r="AJ5" i="9"/>
  <c r="AH5" i="9"/>
  <c r="AF5" i="9"/>
  <c r="AD5" i="9"/>
  <c r="AB5" i="9"/>
  <c r="Z5" i="9"/>
  <c r="W5" i="9"/>
  <c r="S5" i="9"/>
  <c r="Q5" i="9"/>
  <c r="O5" i="9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N70" i="8"/>
  <c r="N149" i="8"/>
  <c r="N103" i="8"/>
  <c r="N66" i="8"/>
  <c r="M7" i="8"/>
  <c r="J114" i="8"/>
  <c r="K114" i="8"/>
  <c r="J102" i="8"/>
  <c r="K102" i="8"/>
  <c r="J25" i="8"/>
  <c r="K25" i="8"/>
  <c r="J167" i="8"/>
  <c r="K167" i="8"/>
  <c r="J131" i="8"/>
  <c r="K131" i="8"/>
  <c r="J101" i="8"/>
  <c r="K101" i="8"/>
  <c r="J106" i="8"/>
  <c r="K106" i="8"/>
  <c r="J159" i="8"/>
  <c r="K159" i="8"/>
  <c r="J40" i="8"/>
  <c r="K40" i="8"/>
  <c r="J60" i="8"/>
  <c r="K60" i="8"/>
  <c r="J124" i="8"/>
  <c r="K124" i="8"/>
  <c r="J157" i="8"/>
  <c r="K157" i="8"/>
  <c r="J8" i="8"/>
  <c r="K8" i="8"/>
  <c r="J19" i="8"/>
  <c r="K19" i="8"/>
  <c r="J100" i="8"/>
  <c r="K100" i="8"/>
  <c r="J127" i="8"/>
  <c r="K127" i="8"/>
  <c r="J53" i="8"/>
  <c r="K53" i="8"/>
  <c r="J43" i="8"/>
  <c r="K43" i="8"/>
  <c r="J136" i="8"/>
  <c r="K136" i="8"/>
  <c r="J10" i="8"/>
  <c r="K10" i="8"/>
  <c r="J118" i="8"/>
  <c r="K118" i="8"/>
  <c r="J49" i="8"/>
  <c r="K49" i="8"/>
  <c r="J11" i="8"/>
  <c r="K11" i="8"/>
  <c r="J99" i="8"/>
  <c r="K99" i="8"/>
  <c r="J98" i="8"/>
  <c r="K98" i="8"/>
  <c r="J153" i="8"/>
  <c r="K153" i="8"/>
  <c r="J46" i="8"/>
  <c r="K46" i="8"/>
  <c r="J133" i="8"/>
  <c r="K133" i="8"/>
  <c r="J158" i="8"/>
  <c r="K158" i="8"/>
  <c r="J9" i="8"/>
  <c r="K9" i="8"/>
  <c r="J97" i="8"/>
  <c r="K97" i="8"/>
  <c r="J116" i="8"/>
  <c r="K116" i="8"/>
  <c r="J12" i="8"/>
  <c r="K12" i="8"/>
  <c r="J105" i="8"/>
  <c r="K105" i="8"/>
  <c r="J160" i="8"/>
  <c r="K160" i="8"/>
  <c r="J96" i="8"/>
  <c r="K96" i="8"/>
  <c r="J50" i="8"/>
  <c r="K50" i="8"/>
  <c r="J151" i="8"/>
  <c r="K151" i="8"/>
  <c r="J64" i="8"/>
  <c r="K64" i="8"/>
  <c r="J95" i="8"/>
  <c r="K95" i="8"/>
  <c r="J7" i="8"/>
  <c r="K7" i="8"/>
  <c r="J42" i="8"/>
  <c r="K42" i="8"/>
  <c r="J45" i="8"/>
  <c r="K45" i="8"/>
  <c r="J166" i="8"/>
  <c r="K166" i="8"/>
  <c r="J122" i="8"/>
  <c r="K122" i="8"/>
  <c r="J94" i="8"/>
  <c r="K94" i="8"/>
  <c r="J41" i="8"/>
  <c r="K41" i="8"/>
  <c r="J111" i="8"/>
  <c r="K111" i="8"/>
  <c r="J93" i="8"/>
  <c r="K93" i="8"/>
  <c r="J92" i="8"/>
  <c r="K92" i="8"/>
  <c r="J62" i="8"/>
  <c r="K62" i="8"/>
  <c r="J57" i="8"/>
  <c r="K57" i="8"/>
  <c r="J58" i="8"/>
  <c r="K58" i="8"/>
  <c r="J63" i="8"/>
  <c r="K63" i="8"/>
  <c r="J91" i="8"/>
  <c r="K91" i="8"/>
  <c r="J56" i="8"/>
  <c r="K56" i="8"/>
  <c r="J59" i="8"/>
  <c r="K59" i="8"/>
  <c r="J61" i="8"/>
  <c r="K61" i="8"/>
  <c r="J54" i="8"/>
  <c r="K54" i="8"/>
  <c r="J90" i="8"/>
  <c r="K90" i="8"/>
  <c r="J89" i="8"/>
  <c r="K89" i="8"/>
  <c r="J155" i="8"/>
  <c r="K155" i="8"/>
  <c r="J109" i="8"/>
  <c r="K109" i="8"/>
  <c r="J88" i="8"/>
  <c r="K88" i="8"/>
  <c r="J152" i="8"/>
  <c r="K152" i="8"/>
  <c r="J121" i="8"/>
  <c r="K121" i="8"/>
  <c r="J87" i="8"/>
  <c r="K87" i="8"/>
  <c r="J17" i="8"/>
  <c r="K17" i="8"/>
  <c r="J86" i="8"/>
  <c r="K86" i="8"/>
  <c r="J112" i="8"/>
  <c r="K112" i="8"/>
  <c r="J163" i="8"/>
  <c r="K163" i="8"/>
  <c r="J23" i="8"/>
  <c r="K23" i="8"/>
  <c r="J146" i="8"/>
  <c r="K146" i="8"/>
  <c r="J123" i="8"/>
  <c r="K123" i="8"/>
  <c r="J22" i="8"/>
  <c r="K22" i="8"/>
  <c r="J85" i="8"/>
  <c r="K85" i="8"/>
  <c r="J66" i="8"/>
  <c r="K66" i="8"/>
  <c r="J139" i="8"/>
  <c r="K139" i="8"/>
  <c r="J84" i="8"/>
  <c r="K84" i="8"/>
  <c r="J161" i="8"/>
  <c r="K161" i="8"/>
  <c r="J83" i="8"/>
  <c r="K83" i="8"/>
  <c r="J82" i="8"/>
  <c r="K82" i="8"/>
  <c r="J164" i="8"/>
  <c r="K164" i="8"/>
  <c r="J81" i="8"/>
  <c r="K81" i="8"/>
  <c r="J65" i="8"/>
  <c r="K65" i="8"/>
  <c r="J125" i="8"/>
  <c r="K125" i="8"/>
  <c r="J144" i="8"/>
  <c r="K144" i="8"/>
  <c r="J39" i="8"/>
  <c r="K39" i="8"/>
  <c r="J80" i="8"/>
  <c r="K80" i="8"/>
  <c r="J79" i="8"/>
  <c r="K79" i="8"/>
  <c r="J52" i="8"/>
  <c r="K52" i="8"/>
  <c r="J103" i="8"/>
  <c r="K103" i="8"/>
  <c r="J154" i="8"/>
  <c r="J55" i="8"/>
  <c r="K55" i="8"/>
  <c r="J128" i="8"/>
  <c r="K128" i="8"/>
  <c r="J113" i="8"/>
  <c r="K113" i="8"/>
  <c r="J130" i="8"/>
  <c r="K130" i="8"/>
  <c r="J147" i="8"/>
  <c r="K147" i="8"/>
  <c r="J141" i="8"/>
  <c r="K141" i="8"/>
  <c r="J27" i="8"/>
  <c r="K27" i="8"/>
  <c r="J78" i="8"/>
  <c r="K78" i="8"/>
  <c r="J149" i="8"/>
  <c r="K149" i="8"/>
  <c r="J77" i="8"/>
  <c r="K77" i="8"/>
  <c r="J115" i="8"/>
  <c r="K115" i="8"/>
  <c r="J29" i="8"/>
  <c r="K29" i="8"/>
  <c r="J76" i="8"/>
  <c r="K76" i="8"/>
  <c r="J104" i="8"/>
  <c r="K104" i="8"/>
  <c r="J119" i="8"/>
  <c r="K119" i="8"/>
  <c r="J135" i="8"/>
  <c r="K135" i="8"/>
  <c r="J20" i="8"/>
  <c r="K20" i="8"/>
  <c r="J148" i="8"/>
  <c r="K148" i="8"/>
  <c r="J138" i="8"/>
  <c r="K138" i="8"/>
  <c r="J36" i="8"/>
  <c r="K36" i="8"/>
  <c r="J110" i="8"/>
  <c r="K110" i="8"/>
  <c r="J75" i="8"/>
  <c r="K75" i="8"/>
  <c r="J44" i="8"/>
  <c r="K44" i="8"/>
  <c r="J74" i="8"/>
  <c r="K74" i="8"/>
  <c r="J35" i="8"/>
  <c r="K35" i="8"/>
  <c r="J120" i="8"/>
  <c r="K120" i="8"/>
  <c r="J34" i="8"/>
  <c r="K34" i="8"/>
  <c r="J143" i="8"/>
  <c r="K143" i="8"/>
  <c r="J107" i="8"/>
  <c r="K107" i="8"/>
  <c r="J73" i="8"/>
  <c r="K73" i="8"/>
  <c r="J134" i="8"/>
  <c r="K134" i="8"/>
  <c r="J33" i="8"/>
  <c r="K33" i="8"/>
  <c r="J137" i="8"/>
  <c r="K137" i="8"/>
  <c r="J26" i="8"/>
  <c r="K26" i="8"/>
  <c r="J140" i="8"/>
  <c r="K140" i="8"/>
  <c r="J32" i="8"/>
  <c r="K32" i="8"/>
  <c r="J150" i="8"/>
  <c r="K150" i="8"/>
  <c r="J132" i="8"/>
  <c r="K132" i="8"/>
  <c r="J72" i="8"/>
  <c r="K72" i="8"/>
  <c r="J18" i="8"/>
  <c r="K18" i="8"/>
  <c r="J71" i="8"/>
  <c r="K71" i="8"/>
  <c r="J142" i="8"/>
  <c r="K142" i="8"/>
  <c r="J13" i="8"/>
  <c r="K13" i="8"/>
  <c r="J156" i="8"/>
  <c r="K156" i="8"/>
  <c r="J51" i="8"/>
  <c r="K51" i="8"/>
  <c r="J70" i="8"/>
  <c r="K70" i="8"/>
  <c r="J31" i="8"/>
  <c r="K31" i="8"/>
  <c r="J48" i="8"/>
  <c r="K48" i="8"/>
  <c r="J145" i="8"/>
  <c r="K145" i="8"/>
  <c r="J69" i="8"/>
  <c r="K69" i="8"/>
  <c r="J47" i="8"/>
  <c r="K47" i="8"/>
  <c r="J165" i="8"/>
  <c r="K165" i="8"/>
  <c r="J21" i="8"/>
  <c r="K21" i="8"/>
  <c r="J38" i="8"/>
  <c r="K38" i="8"/>
  <c r="J117" i="8"/>
  <c r="K117" i="8"/>
  <c r="J68" i="8"/>
  <c r="K68" i="8"/>
  <c r="J37" i="8"/>
  <c r="K37" i="8"/>
  <c r="J24" i="8"/>
  <c r="K24" i="8"/>
  <c r="J108" i="8"/>
  <c r="K108" i="8"/>
  <c r="J28" i="8"/>
  <c r="K28" i="8"/>
  <c r="J126" i="8"/>
  <c r="K126" i="8"/>
  <c r="J162" i="8"/>
  <c r="K162" i="8"/>
  <c r="J30" i="8"/>
  <c r="K30" i="8"/>
  <c r="J15" i="8"/>
  <c r="K15" i="8"/>
  <c r="J67" i="8"/>
  <c r="K67" i="8"/>
  <c r="J129" i="8"/>
  <c r="K129" i="8"/>
  <c r="J14" i="8"/>
  <c r="K14" i="8"/>
  <c r="J16" i="8"/>
  <c r="K16" i="8"/>
  <c r="H16" i="7"/>
  <c r="G16" i="7"/>
  <c r="J14" i="7"/>
  <c r="J13" i="7"/>
  <c r="J12" i="7"/>
  <c r="J11" i="7"/>
  <c r="J10" i="7"/>
  <c r="J9" i="7"/>
  <c r="J8" i="7"/>
  <c r="J7" i="7"/>
  <c r="J6" i="7"/>
  <c r="J5" i="7"/>
  <c r="J4" i="7"/>
  <c r="J16" i="7"/>
  <c r="I14" i="7"/>
  <c r="I13" i="7"/>
  <c r="I12" i="7"/>
  <c r="I11" i="7"/>
  <c r="I10" i="7"/>
  <c r="I9" i="7"/>
  <c r="I8" i="7"/>
  <c r="I7" i="7"/>
  <c r="I6" i="7"/>
  <c r="I5" i="7"/>
  <c r="I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J29" i="5"/>
  <c r="K29" i="5"/>
  <c r="J28" i="5"/>
  <c r="K28" i="5"/>
  <c r="J27" i="5"/>
  <c r="K27" i="5"/>
  <c r="J26" i="5"/>
  <c r="K26" i="5"/>
  <c r="J25" i="5"/>
  <c r="K25" i="5"/>
  <c r="J24" i="5"/>
  <c r="K24" i="5"/>
  <c r="J23" i="5"/>
  <c r="K23" i="5"/>
  <c r="J22" i="5"/>
  <c r="K22" i="5"/>
  <c r="J21" i="5"/>
  <c r="K21" i="5"/>
  <c r="J20" i="5"/>
  <c r="K20" i="5"/>
  <c r="J19" i="5"/>
  <c r="K19" i="5"/>
  <c r="J18" i="5"/>
  <c r="K18" i="5"/>
  <c r="J17" i="5"/>
  <c r="K17" i="5"/>
  <c r="J16" i="5"/>
  <c r="K16" i="5"/>
  <c r="J15" i="5"/>
  <c r="K15" i="5"/>
  <c r="J14" i="5"/>
  <c r="K14" i="5"/>
  <c r="J13" i="5"/>
  <c r="K13" i="5"/>
  <c r="J12" i="5"/>
  <c r="K12" i="5"/>
  <c r="J11" i="5"/>
  <c r="K11" i="5"/>
  <c r="J10" i="5"/>
  <c r="K10" i="5"/>
  <c r="J9" i="5"/>
  <c r="K9" i="5"/>
  <c r="J8" i="5"/>
  <c r="K8" i="5"/>
  <c r="J7" i="5"/>
  <c r="K7" i="5"/>
  <c r="J6" i="5"/>
  <c r="K6" i="5"/>
  <c r="J34" i="4"/>
  <c r="K34" i="4"/>
  <c r="J33" i="4"/>
  <c r="K33" i="4"/>
  <c r="J32" i="4"/>
  <c r="K32" i="4"/>
  <c r="J31" i="4"/>
  <c r="K31" i="4"/>
  <c r="J29" i="4"/>
  <c r="K29" i="4"/>
  <c r="J28" i="4"/>
  <c r="K28" i="4"/>
  <c r="J27" i="4"/>
  <c r="K27" i="4"/>
  <c r="J26" i="4"/>
  <c r="K26" i="4"/>
  <c r="J25" i="4"/>
  <c r="K25" i="4"/>
  <c r="J23" i="4"/>
  <c r="K23" i="4"/>
  <c r="J22" i="4"/>
  <c r="K22" i="4"/>
  <c r="J21" i="4"/>
  <c r="K21" i="4"/>
  <c r="J20" i="4"/>
  <c r="K20" i="4"/>
  <c r="J19" i="4"/>
  <c r="K19" i="4"/>
  <c r="J18" i="4"/>
  <c r="K18" i="4"/>
  <c r="J17" i="4"/>
  <c r="K17" i="4"/>
  <c r="J16" i="4"/>
  <c r="K16" i="4"/>
  <c r="J13" i="4"/>
  <c r="K13" i="4"/>
  <c r="J12" i="4"/>
  <c r="K12" i="4"/>
  <c r="J11" i="4"/>
  <c r="K11" i="4"/>
  <c r="J10" i="4"/>
  <c r="K10" i="4"/>
  <c r="J9" i="4"/>
  <c r="K9" i="4"/>
  <c r="J8" i="4"/>
  <c r="K8" i="4"/>
  <c r="J7" i="4"/>
  <c r="K7" i="4"/>
  <c r="J6" i="4"/>
  <c r="K6" i="4"/>
  <c r="J47" i="3"/>
  <c r="K47" i="3"/>
  <c r="J45" i="3"/>
  <c r="K45" i="3"/>
  <c r="J43" i="3"/>
  <c r="K43" i="3"/>
  <c r="J41" i="3"/>
  <c r="K41" i="3"/>
  <c r="J39" i="3"/>
  <c r="K39" i="3"/>
  <c r="J37" i="3"/>
  <c r="K37" i="3"/>
  <c r="J35" i="3"/>
  <c r="K35" i="3"/>
  <c r="J33" i="3"/>
  <c r="K33" i="3"/>
  <c r="J31" i="3"/>
  <c r="K31" i="3"/>
  <c r="J29" i="3"/>
  <c r="K29" i="3"/>
  <c r="J27" i="3"/>
  <c r="K27" i="3"/>
  <c r="J25" i="3"/>
  <c r="K25" i="3"/>
  <c r="J23" i="3"/>
  <c r="K23" i="3"/>
  <c r="J21" i="3"/>
  <c r="K21" i="3"/>
  <c r="J19" i="3"/>
  <c r="K19" i="3"/>
  <c r="J17" i="3"/>
  <c r="K17" i="3"/>
  <c r="J15" i="3"/>
  <c r="K15" i="3"/>
  <c r="J13" i="3"/>
  <c r="K13" i="3"/>
  <c r="J11" i="3"/>
  <c r="K11" i="3"/>
  <c r="J9" i="3"/>
  <c r="K9" i="3"/>
  <c r="J7" i="3"/>
  <c r="K7" i="3"/>
  <c r="I16" i="7"/>
</calcChain>
</file>

<file path=xl/sharedStrings.xml><?xml version="1.0" encoding="utf-8"?>
<sst xmlns="http://schemas.openxmlformats.org/spreadsheetml/2006/main" count="6580" uniqueCount="949">
  <si>
    <t>Miami Quarry Blasts</t>
  </si>
  <si>
    <t>event no.</t>
  </si>
  <si>
    <t>year</t>
  </si>
  <si>
    <t>day</t>
  </si>
  <si>
    <t>PPV max</t>
  </si>
  <si>
    <t>Pa max</t>
  </si>
  <si>
    <t>type</t>
  </si>
  <si>
    <t xml:space="preserve">             --</t>
  </si>
  <si>
    <t>normal</t>
  </si>
  <si>
    <t>odd</t>
  </si>
  <si>
    <t>mo.</t>
  </si>
  <si>
    <t>hr</t>
  </si>
  <si>
    <t>minute</t>
  </si>
  <si>
    <t>time local</t>
  </si>
  <si>
    <t>time UTC</t>
  </si>
  <si>
    <t>AW-GW</t>
  </si>
  <si>
    <t>distance</t>
  </si>
  <si>
    <t>reduced</t>
  </si>
  <si>
    <t>comment</t>
  </si>
  <si>
    <t xml:space="preserve">  km</t>
  </si>
  <si>
    <t>pressure</t>
  </si>
  <si>
    <t>not analyzed</t>
  </si>
  <si>
    <t>data gap</t>
  </si>
  <si>
    <t>north wall</t>
  </si>
  <si>
    <t>July-August</t>
  </si>
  <si>
    <t>August alone</t>
  </si>
  <si>
    <t>August total</t>
  </si>
  <si>
    <t>34 events</t>
  </si>
  <si>
    <t>odd but WRQ</t>
  </si>
  <si>
    <t>WRQ</t>
  </si>
  <si>
    <t>other</t>
  </si>
  <si>
    <t>WRQ-W</t>
  </si>
  <si>
    <t xml:space="preserve"> -- </t>
  </si>
  <si>
    <t>R17FC Pa</t>
  </si>
  <si>
    <t>**</t>
  </si>
  <si>
    <t>RCC6E Pa</t>
  </si>
  <si>
    <t xml:space="preserve">        --</t>
  </si>
  <si>
    <t xml:space="preserve"> ---</t>
  </si>
  <si>
    <t>number</t>
  </si>
  <si>
    <t>event</t>
  </si>
  <si>
    <t>local</t>
  </si>
  <si>
    <t>UTC</t>
  </si>
  <si>
    <t>time</t>
  </si>
  <si>
    <t xml:space="preserve"> November 2019</t>
  </si>
  <si>
    <t xml:space="preserve">         ---</t>
  </si>
  <si>
    <t>sec</t>
  </si>
  <si>
    <t>dist</t>
  </si>
  <si>
    <t xml:space="preserve">          126a</t>
  </si>
  <si>
    <t xml:space="preserve">          126b</t>
  </si>
  <si>
    <t xml:space="preserve">          134a</t>
  </si>
  <si>
    <t xml:space="preserve"> December 2019</t>
  </si>
  <si>
    <t>Pa</t>
  </si>
  <si>
    <t>max</t>
  </si>
  <si>
    <t xml:space="preserve">  M-2.9</t>
  </si>
  <si>
    <t xml:space="preserve">       --</t>
  </si>
  <si>
    <t xml:space="preserve">     --</t>
  </si>
  <si>
    <t xml:space="preserve">    --</t>
  </si>
  <si>
    <t>no.</t>
  </si>
  <si>
    <t>PPV</t>
  </si>
  <si>
    <t xml:space="preserve"> July 2019</t>
  </si>
  <si>
    <t xml:space="preserve">   day</t>
  </si>
  <si>
    <t xml:space="preserve"> --</t>
  </si>
  <si>
    <t>events</t>
  </si>
  <si>
    <t xml:space="preserve">    126a</t>
  </si>
  <si>
    <t xml:space="preserve">    126b</t>
  </si>
  <si>
    <t xml:space="preserve">    134a</t>
  </si>
  <si>
    <t>AW-GW data</t>
  </si>
  <si>
    <t>no. events</t>
  </si>
  <si>
    <t>RCC6E</t>
  </si>
  <si>
    <t>R17FC</t>
  </si>
  <si>
    <t>mean</t>
  </si>
  <si>
    <t xml:space="preserve">     5 sec</t>
  </si>
  <si>
    <t>48 sec</t>
  </si>
  <si>
    <t xml:space="preserve">            WRQ</t>
  </si>
  <si>
    <t xml:space="preserve">   Cemex</t>
  </si>
  <si>
    <t>other A</t>
  </si>
  <si>
    <t xml:space="preserve">    other B</t>
  </si>
  <si>
    <t>Cemex</t>
  </si>
  <si>
    <t xml:space="preserve">   mean PPV</t>
  </si>
  <si>
    <t xml:space="preserve">    mean PPV</t>
  </si>
  <si>
    <t xml:space="preserve">  other A</t>
  </si>
  <si>
    <t>other B</t>
  </si>
  <si>
    <t xml:space="preserve">  mean PPV before Aug 29</t>
  </si>
  <si>
    <t>Pa vs. PPV for WRQ</t>
  </si>
  <si>
    <t>Pa vs. PPV Cemex</t>
  </si>
  <si>
    <t>Pa vs. PPV other A</t>
  </si>
  <si>
    <t>Pa vs. PPV other B</t>
  </si>
  <si>
    <t>other?</t>
  </si>
  <si>
    <t>Cemex * 2</t>
  </si>
  <si>
    <t>gap</t>
  </si>
  <si>
    <t>construction?</t>
  </si>
  <si>
    <t>WRQ double</t>
  </si>
  <si>
    <t>Tarmac</t>
  </si>
  <si>
    <t>Cemex double</t>
  </si>
  <si>
    <t xml:space="preserve">        x</t>
  </si>
  <si>
    <t>WRQ dbl</t>
  </si>
  <si>
    <t>other 80 s</t>
  </si>
  <si>
    <t>event_num</t>
  </si>
  <si>
    <t>time_UTC</t>
  </si>
  <si>
    <t>PPV_max</t>
  </si>
  <si>
    <t>date</t>
  </si>
  <si>
    <t>126b</t>
  </si>
  <si>
    <t>126a</t>
  </si>
  <si>
    <t>134a</t>
  </si>
  <si>
    <t>18:45</t>
  </si>
  <si>
    <t>17:17</t>
  </si>
  <si>
    <t>20:00</t>
  </si>
  <si>
    <t>15:41</t>
  </si>
  <si>
    <t>17:16</t>
  </si>
  <si>
    <t>15:16</t>
  </si>
  <si>
    <t>20:48</t>
  </si>
  <si>
    <t>15:49</t>
  </si>
  <si>
    <t>18:30</t>
  </si>
  <si>
    <t>17:12</t>
  </si>
  <si>
    <t>18:23</t>
  </si>
  <si>
    <t>17:30</t>
  </si>
  <si>
    <t>20:27</t>
  </si>
  <si>
    <t>19:33</t>
  </si>
  <si>
    <t>17:47</t>
  </si>
  <si>
    <t>15:31</t>
  </si>
  <si>
    <t>14:33</t>
  </si>
  <si>
    <t>15:17</t>
  </si>
  <si>
    <t>13:56</t>
  </si>
  <si>
    <t>15:58</t>
  </si>
  <si>
    <t>19:00</t>
  </si>
  <si>
    <t>15:34</t>
  </si>
  <si>
    <t>19:30</t>
  </si>
  <si>
    <t>16:31</t>
  </si>
  <si>
    <t>20:55</t>
  </si>
  <si>
    <t>14:13</t>
  </si>
  <si>
    <t>17:19</t>
  </si>
  <si>
    <t>14:25</t>
  </si>
  <si>
    <t>16:40</t>
  </si>
  <si>
    <t>17:15</t>
  </si>
  <si>
    <t>16:15</t>
  </si>
  <si>
    <t>15:15</t>
  </si>
  <si>
    <t>16:28</t>
  </si>
  <si>
    <t>18:00</t>
  </si>
  <si>
    <t>18:49</t>
  </si>
  <si>
    <t>18:39</t>
  </si>
  <si>
    <t>16:05</t>
  </si>
  <si>
    <t>16:49</t>
  </si>
  <si>
    <t>18:14</t>
  </si>
  <si>
    <t>15:02</t>
  </si>
  <si>
    <t>14:16</t>
  </si>
  <si>
    <t>18:33</t>
  </si>
  <si>
    <t>20:30</t>
  </si>
  <si>
    <t>14:22</t>
  </si>
  <si>
    <t>16:09</t>
  </si>
  <si>
    <t>13:55</t>
  </si>
  <si>
    <t>14:59</t>
  </si>
  <si>
    <t>15:18</t>
  </si>
  <si>
    <t>14:31</t>
  </si>
  <si>
    <t>15:11</t>
  </si>
  <si>
    <t>15:33</t>
  </si>
  <si>
    <t>15:26</t>
  </si>
  <si>
    <t>18:34</t>
  </si>
  <si>
    <t>14:15</t>
  </si>
  <si>
    <t>19:25</t>
  </si>
  <si>
    <t>18:18</t>
  </si>
  <si>
    <t>15:12</t>
  </si>
  <si>
    <t>18:17</t>
  </si>
  <si>
    <t>18:15</t>
  </si>
  <si>
    <t>14:29</t>
  </si>
  <si>
    <t>16:30</t>
  </si>
  <si>
    <t>18:41</t>
  </si>
  <si>
    <t>19:16</t>
  </si>
  <si>
    <t>14:01</t>
  </si>
  <si>
    <t>16:58</t>
  </si>
  <si>
    <t>17:00</t>
  </si>
  <si>
    <t>17:45</t>
  </si>
  <si>
    <t>15:45</t>
  </si>
  <si>
    <t>15:00</t>
  </si>
  <si>
    <t>14:56</t>
  </si>
  <si>
    <t>20:11</t>
  </si>
  <si>
    <t>19:31</t>
  </si>
  <si>
    <t>15:46</t>
  </si>
  <si>
    <t>15:20</t>
  </si>
  <si>
    <t>15:39</t>
  </si>
  <si>
    <t>19:23</t>
  </si>
  <si>
    <t>15:06</t>
  </si>
  <si>
    <t>19:15</t>
  </si>
  <si>
    <t>15:30</t>
  </si>
  <si>
    <t>17:31</t>
  </si>
  <si>
    <t>16:45</t>
  </si>
  <si>
    <t>15:09</t>
  </si>
  <si>
    <t>14:39</t>
  </si>
  <si>
    <t>15:27</t>
  </si>
  <si>
    <t>19:52</t>
  </si>
  <si>
    <t>17:37</t>
  </si>
  <si>
    <t>15:01</t>
  </si>
  <si>
    <t>16:33</t>
  </si>
  <si>
    <t>15:48</t>
  </si>
  <si>
    <t>17:53</t>
  </si>
  <si>
    <t>16:36</t>
  </si>
  <si>
    <t>15:29</t>
  </si>
  <si>
    <t>16:32</t>
  </si>
  <si>
    <t>16:01</t>
  </si>
  <si>
    <t>16:18</t>
  </si>
  <si>
    <t>16:54</t>
  </si>
  <si>
    <t>16:02</t>
  </si>
  <si>
    <t>16:41</t>
  </si>
  <si>
    <t>15:21</t>
  </si>
  <si>
    <t>16:16</t>
  </si>
  <si>
    <t>16:10</t>
  </si>
  <si>
    <t>20:56</t>
  </si>
  <si>
    <t>18:35</t>
  </si>
  <si>
    <t>19:28</t>
  </si>
  <si>
    <t>15:40</t>
  </si>
  <si>
    <t>18:32</t>
  </si>
  <si>
    <t>17:02</t>
  </si>
  <si>
    <t>19:05</t>
  </si>
  <si>
    <t>16:14</t>
  </si>
  <si>
    <t>17:54</t>
  </si>
  <si>
    <t>19:59</t>
  </si>
  <si>
    <t>19:06</t>
  </si>
  <si>
    <t>15:25</t>
  </si>
  <si>
    <t>19:49</t>
  </si>
  <si>
    <t>17:01</t>
  </si>
  <si>
    <t>16:20</t>
  </si>
  <si>
    <t>14:32</t>
  </si>
  <si>
    <t>16:34</t>
  </si>
  <si>
    <t>16:57</t>
  </si>
  <si>
    <t>16:35</t>
  </si>
  <si>
    <t>17:29</t>
  </si>
  <si>
    <t>19:47</t>
  </si>
  <si>
    <t>20:03</t>
  </si>
  <si>
    <t>16:44</t>
  </si>
  <si>
    <t>20:14</t>
  </si>
  <si>
    <t>15:03</t>
  </si>
  <si>
    <t>21:01</t>
  </si>
  <si>
    <t>18:03</t>
  </si>
  <si>
    <t>14:28</t>
  </si>
  <si>
    <t>19:21</t>
  </si>
  <si>
    <t>20:37</t>
  </si>
  <si>
    <t>19:45</t>
  </si>
  <si>
    <t>14:58</t>
  </si>
  <si>
    <t>17:43</t>
  </si>
  <si>
    <t>18:05</t>
  </si>
  <si>
    <t>18:48</t>
  </si>
  <si>
    <t>20:26</t>
  </si>
  <si>
    <t>17:20</t>
  </si>
  <si>
    <t>19:53</t>
  </si>
  <si>
    <t>15:19</t>
  </si>
  <si>
    <t>15:32</t>
  </si>
  <si>
    <t>17:42</t>
  </si>
  <si>
    <t>17:34</t>
  </si>
  <si>
    <t>15:47</t>
  </si>
  <si>
    <t>19:02</t>
  </si>
  <si>
    <t>14:35</t>
  </si>
  <si>
    <t>15:59</t>
  </si>
  <si>
    <t>14:30</t>
  </si>
  <si>
    <t>19:17</t>
  </si>
  <si>
    <t>16:22</t>
  </si>
  <si>
    <t>13:54</t>
  </si>
  <si>
    <t>14:06</t>
  </si>
  <si>
    <t>15:07</t>
  </si>
  <si>
    <t>18:42</t>
  </si>
  <si>
    <t>19:32</t>
  </si>
  <si>
    <t>15:44</t>
  </si>
  <si>
    <t>19:41</t>
  </si>
  <si>
    <t>20:18</t>
  </si>
  <si>
    <t>14:44</t>
  </si>
  <si>
    <t>17:56</t>
  </si>
  <si>
    <t>16:50</t>
  </si>
  <si>
    <t>19:14</t>
  </si>
  <si>
    <t>17:08</t>
  </si>
  <si>
    <t>16:55</t>
  </si>
  <si>
    <t>17:28</t>
  </si>
  <si>
    <t>17:11</t>
  </si>
  <si>
    <t>19:42</t>
  </si>
  <si>
    <t>18:09</t>
  </si>
  <si>
    <t>16:00</t>
  </si>
  <si>
    <t>19:57</t>
  </si>
  <si>
    <t>19:12</t>
  </si>
  <si>
    <t>14:00</t>
  </si>
  <si>
    <t>18:26</t>
  </si>
  <si>
    <t>18:29</t>
  </si>
  <si>
    <t>20:33</t>
  </si>
  <si>
    <t>15:13</t>
  </si>
  <si>
    <t>18:59</t>
  </si>
  <si>
    <t>17:03</t>
  </si>
  <si>
    <t>14:37</t>
  </si>
  <si>
    <t>18:31</t>
  </si>
  <si>
    <t>15:04</t>
  </si>
  <si>
    <t>17:06</t>
  </si>
  <si>
    <t>16:13</t>
  </si>
  <si>
    <t>16:25</t>
  </si>
  <si>
    <t>15:10</t>
  </si>
  <si>
    <t>19:09</t>
  </si>
  <si>
    <t>19:38</t>
  </si>
  <si>
    <t>14:21</t>
  </si>
  <si>
    <t>14:57</t>
  </si>
  <si>
    <t>UTCdatetime</t>
  </si>
  <si>
    <t>double?</t>
  </si>
  <si>
    <t>poss eq?</t>
  </si>
  <si>
    <t>Cemex - two blasts</t>
  </si>
  <si>
    <t>Blast PPV</t>
  </si>
  <si>
    <t xml:space="preserve"> 18:45</t>
  </si>
  <si>
    <t>5-lul</t>
  </si>
  <si>
    <t xml:space="preserve"> 17:17</t>
  </si>
  <si>
    <t xml:space="preserve"> 20:00</t>
  </si>
  <si>
    <t xml:space="preserve"> 15:41</t>
  </si>
  <si>
    <t xml:space="preserve"> 17:16</t>
  </si>
  <si>
    <t xml:space="preserve"> 15:16</t>
  </si>
  <si>
    <t xml:space="preserve"> 20:48</t>
  </si>
  <si>
    <t xml:space="preserve"> 15:49</t>
  </si>
  <si>
    <t xml:space="preserve"> 18:30</t>
  </si>
  <si>
    <t>station</t>
  </si>
  <si>
    <t>PPV m/s</t>
  </si>
  <si>
    <t>PPV in/s</t>
  </si>
  <si>
    <t>R4FF5 Z</t>
  </si>
  <si>
    <t>N</t>
  </si>
  <si>
    <t>E</t>
  </si>
  <si>
    <t>(Nancy)</t>
  </si>
  <si>
    <t xml:space="preserve"> -</t>
  </si>
  <si>
    <t>-</t>
  </si>
  <si>
    <t>R976A Z</t>
  </si>
  <si>
    <t>"</t>
  </si>
  <si>
    <t>(Irene)</t>
  </si>
  <si>
    <t>REFFB Z</t>
  </si>
  <si>
    <t>(Oscar)</t>
  </si>
  <si>
    <t>RCC6E Z</t>
  </si>
  <si>
    <t>H</t>
  </si>
  <si>
    <t>11 Pa</t>
  </si>
  <si>
    <t>30 Pa</t>
  </si>
  <si>
    <t>13 Pa</t>
  </si>
  <si>
    <t>8 Pa</t>
  </si>
  <si>
    <t>23 Pa</t>
  </si>
  <si>
    <t xml:space="preserve">6 Pa </t>
  </si>
  <si>
    <t>22 Pa</t>
  </si>
  <si>
    <t>16 Pa</t>
  </si>
  <si>
    <t>12 Pa</t>
  </si>
  <si>
    <t xml:space="preserve">17 Pa </t>
  </si>
  <si>
    <t>5 pa</t>
  </si>
  <si>
    <t>3 Pa</t>
  </si>
  <si>
    <t>7 Pa</t>
  </si>
  <si>
    <t>4 Pa</t>
  </si>
  <si>
    <t>10 Pa</t>
  </si>
  <si>
    <t>(Miguel)</t>
  </si>
  <si>
    <t xml:space="preserve"> -26 Pa</t>
  </si>
  <si>
    <t xml:space="preserve"> -17 Pa </t>
  </si>
  <si>
    <t xml:space="preserve"> -12 Pa </t>
  </si>
  <si>
    <t xml:space="preserve"> -23 Pa </t>
  </si>
  <si>
    <t xml:space="preserve"> -16 Pa </t>
  </si>
  <si>
    <t xml:space="preserve"> -17 Pa   </t>
  </si>
  <si>
    <t xml:space="preserve"> -6 Pa </t>
  </si>
  <si>
    <t xml:space="preserve"> -4 Pa </t>
  </si>
  <si>
    <t xml:space="preserve"> -15 Pa </t>
  </si>
  <si>
    <t xml:space="preserve"> -14 Pa </t>
  </si>
  <si>
    <t xml:space="preserve"> -11 Pa </t>
  </si>
  <si>
    <t xml:space="preserve"> -13 Pa </t>
  </si>
  <si>
    <t xml:space="preserve"> -3 Pa </t>
  </si>
  <si>
    <t xml:space="preserve"> -2.2 Pa </t>
  </si>
  <si>
    <t>RA71B</t>
  </si>
  <si>
    <t>(N Miami)</t>
  </si>
  <si>
    <t>R4FF5</t>
  </si>
  <si>
    <t>Z</t>
  </si>
  <si>
    <t>R976A</t>
  </si>
  <si>
    <t>REFFB</t>
  </si>
  <si>
    <t>27 Pa</t>
  </si>
  <si>
    <t>9 Pa</t>
  </si>
  <si>
    <t>18 Pa</t>
  </si>
  <si>
    <t>15 Pa</t>
  </si>
  <si>
    <t>4.2 Pa</t>
  </si>
  <si>
    <t>37 Pa</t>
  </si>
  <si>
    <t>1 Pa</t>
  </si>
  <si>
    <t>42 Pa</t>
  </si>
  <si>
    <t>4.1 Pa</t>
  </si>
  <si>
    <t>5 Pa</t>
  </si>
  <si>
    <t>40 Pa</t>
  </si>
  <si>
    <t>2.2 Pa</t>
  </si>
  <si>
    <t>3.5 Pa</t>
  </si>
  <si>
    <t>35 Pa</t>
  </si>
  <si>
    <t>1.7 Pa</t>
  </si>
  <si>
    <t>14 Pa</t>
  </si>
  <si>
    <t>6 Pa</t>
  </si>
  <si>
    <t xml:space="preserve">2.1 Pa </t>
  </si>
  <si>
    <t>21 Pa</t>
  </si>
  <si>
    <t>3.8 Pa</t>
  </si>
  <si>
    <t>6.5 Pa</t>
  </si>
  <si>
    <t>5.5 Pa</t>
  </si>
  <si>
    <t xml:space="preserve"> -8 Pa </t>
  </si>
  <si>
    <t xml:space="preserve"> -35 Pa </t>
  </si>
  <si>
    <t xml:space="preserve"> -19 Pa </t>
  </si>
  <si>
    <t xml:space="preserve"> -18 Pa </t>
  </si>
  <si>
    <t xml:space="preserve"> -9 Pa </t>
  </si>
  <si>
    <t xml:space="preserve"> - 3 Pa </t>
  </si>
  <si>
    <t xml:space="preserve"> -31 Pa </t>
  </si>
  <si>
    <t xml:space="preserve"> -2 Pa </t>
  </si>
  <si>
    <t xml:space="preserve"> -41 Pa </t>
  </si>
  <si>
    <t xml:space="preserve"> -4 Pa</t>
  </si>
  <si>
    <t xml:space="preserve"> -32 Pa </t>
  </si>
  <si>
    <t xml:space="preserve"> -5 Pa </t>
  </si>
  <si>
    <t xml:space="preserve"> -42 Pa </t>
  </si>
  <si>
    <t xml:space="preserve"> -2.9 Pa </t>
  </si>
  <si>
    <t xml:space="preserve"> -3.2 Pa </t>
  </si>
  <si>
    <t xml:space="preserve"> -30 Pa </t>
  </si>
  <si>
    <t xml:space="preserve"> -2.3 Pa </t>
  </si>
  <si>
    <t xml:space="preserve"> -22 Pa </t>
  </si>
  <si>
    <t xml:space="preserve"> -10 Pa </t>
  </si>
  <si>
    <t xml:space="preserve"> -13 Pa</t>
  </si>
  <si>
    <t xml:space="preserve"> -6.5 Pa </t>
  </si>
  <si>
    <t xml:space="preserve"> -7 Pa </t>
  </si>
  <si>
    <t>R6324</t>
  </si>
  <si>
    <t>4.8 Pa</t>
  </si>
  <si>
    <t>26 Pa</t>
  </si>
  <si>
    <t>2 Pa</t>
  </si>
  <si>
    <t>1.5 Pa</t>
  </si>
  <si>
    <t>28 Pa</t>
  </si>
  <si>
    <t>2.4 Pa</t>
  </si>
  <si>
    <t>.7 Pa</t>
  </si>
  <si>
    <t>6.2 Pa</t>
  </si>
  <si>
    <t>2.9 Pa</t>
  </si>
  <si>
    <t>2.5 Pa</t>
  </si>
  <si>
    <t xml:space="preserve"> -29 Pa </t>
  </si>
  <si>
    <t xml:space="preserve"> -2 Pa</t>
  </si>
  <si>
    <t xml:space="preserve"> -2.1 Pa </t>
  </si>
  <si>
    <t xml:space="preserve"> -26 Pa </t>
  </si>
  <si>
    <t xml:space="preserve"> -1.7 Pa </t>
  </si>
  <si>
    <t xml:space="preserve"> -1.8 Pa </t>
  </si>
  <si>
    <t xml:space="preserve"> -4.7 Pa </t>
  </si>
  <si>
    <t xml:space="preserve"> -3.7 Pa </t>
  </si>
  <si>
    <t xml:space="preserve"> -2.7 Pa </t>
  </si>
  <si>
    <t xml:space="preserve"> -2.6 Pa </t>
  </si>
  <si>
    <t>4.7 Pa</t>
  </si>
  <si>
    <t>3.2 Pa</t>
  </si>
  <si>
    <t xml:space="preserve"> -52 Pa </t>
  </si>
  <si>
    <t xml:space="preserve"> -20 Pa </t>
  </si>
  <si>
    <t xml:space="preserve"> -36 Pa </t>
  </si>
  <si>
    <t xml:space="preserve"> -3.3 Pa </t>
  </si>
  <si>
    <t xml:space="preserve"> -39 Pa </t>
  </si>
  <si>
    <t xml:space="preserve"> -4.5 Pa </t>
  </si>
  <si>
    <t xml:space="preserve"> -21 Pa </t>
  </si>
  <si>
    <t xml:space="preserve"> -28 Pa </t>
  </si>
  <si>
    <t>29 Pa</t>
  </si>
  <si>
    <t>2.3 Pa</t>
  </si>
  <si>
    <t>1.9 Pa</t>
  </si>
  <si>
    <t>32 Pa</t>
  </si>
  <si>
    <t>4.4 Pa</t>
  </si>
  <si>
    <t>3.3 Pa</t>
  </si>
  <si>
    <t>*</t>
  </si>
  <si>
    <t xml:space="preserve"> -33 Pa </t>
  </si>
  <si>
    <t xml:space="preserve"> -1.5 Pa </t>
  </si>
  <si>
    <t xml:space="preserve"> -25 Pa </t>
  </si>
  <si>
    <t>20 Pa</t>
  </si>
  <si>
    <t>4.5 Pa</t>
  </si>
  <si>
    <t>3.9 Pa</t>
  </si>
  <si>
    <t xml:space="preserve">   --</t>
  </si>
  <si>
    <t xml:space="preserve"> -27 Pa </t>
  </si>
  <si>
    <t xml:space="preserve"> -18 Pa</t>
  </si>
  <si>
    <t xml:space="preserve"> -3.1 Pa </t>
  </si>
  <si>
    <t xml:space="preserve"> -11 Pa</t>
  </si>
  <si>
    <t xml:space="preserve"> -11.5 Pa </t>
  </si>
  <si>
    <t xml:space="preserve">  --</t>
  </si>
  <si>
    <t>9.5 Pa</t>
  </si>
  <si>
    <t xml:space="preserve"> -5.5 Pa </t>
  </si>
  <si>
    <t xml:space="preserve"> -8.2 Pa </t>
  </si>
  <si>
    <t>17 Pa</t>
  </si>
  <si>
    <t>19 Pa</t>
  </si>
  <si>
    <t xml:space="preserve"> -19 Pa</t>
  </si>
  <si>
    <t xml:space="preserve"> -6.7 Pa </t>
  </si>
  <si>
    <t xml:space="preserve"> -12.5 Pa </t>
  </si>
  <si>
    <t xml:space="preserve"> -40 Pa </t>
  </si>
  <si>
    <t xml:space="preserve"> -3.5 Pa </t>
  </si>
  <si>
    <t>39 Pa</t>
  </si>
  <si>
    <t>4.3 Pa</t>
  </si>
  <si>
    <t>36 Pa</t>
  </si>
  <si>
    <t>2.8 Pa</t>
  </si>
  <si>
    <t>25 Pa</t>
  </si>
  <si>
    <t xml:space="preserve"> -45 Pa </t>
  </si>
  <si>
    <t xml:space="preserve"> -3 Pa</t>
  </si>
  <si>
    <t>1649 UT</t>
  </si>
  <si>
    <t>1815 UT</t>
  </si>
  <si>
    <t>1949 UT</t>
  </si>
  <si>
    <t>1628 UT</t>
  </si>
  <si>
    <t>1645 UT</t>
  </si>
  <si>
    <t>1701 UT</t>
  </si>
  <si>
    <t>1620 UT</t>
  </si>
  <si>
    <t>1930 UT</t>
  </si>
  <si>
    <t>1432 UT</t>
  </si>
  <si>
    <t>1549 UT</t>
  </si>
  <si>
    <t>1634 UT</t>
  </si>
  <si>
    <t>1633 UT</t>
  </si>
  <si>
    <t>1657 UT</t>
  </si>
  <si>
    <t>1933 UT</t>
  </si>
  <si>
    <t>1635 UT</t>
  </si>
  <si>
    <t>1515 UT</t>
  </si>
  <si>
    <t>1818 UT</t>
  </si>
  <si>
    <t>1516 UT</t>
  </si>
  <si>
    <t>1947 UT</t>
  </si>
  <si>
    <t>14:59 UT</t>
  </si>
  <si>
    <t>1644 UT</t>
  </si>
  <si>
    <t>2014 UT</t>
  </si>
  <si>
    <t>1503 UT</t>
  </si>
  <si>
    <t>2101 UT</t>
  </si>
  <si>
    <t>1803 UT</t>
  </si>
  <si>
    <t>1428 UT</t>
  </si>
  <si>
    <t>1915 UT</t>
  </si>
  <si>
    <t>6.3 Pa</t>
  </si>
  <si>
    <t>5.3 Pa</t>
  </si>
  <si>
    <t xml:space="preserve">2.3 Pa </t>
  </si>
  <si>
    <t>1.4 Pa</t>
  </si>
  <si>
    <t>2.7 Pa</t>
  </si>
  <si>
    <t>7.5 Pa</t>
  </si>
  <si>
    <t>2.6 Pa</t>
  </si>
  <si>
    <t xml:space="preserve"> -5.2 Pa </t>
  </si>
  <si>
    <t xml:space="preserve"> 15 Pa </t>
  </si>
  <si>
    <t xml:space="preserve"> -7.6 Pa </t>
  </si>
  <si>
    <t xml:space="preserve"> -15.5 Pa </t>
  </si>
  <si>
    <t xml:space="preserve"> -1.9 Pa </t>
  </si>
  <si>
    <t xml:space="preserve"> -2.8 Pa </t>
  </si>
  <si>
    <t xml:space="preserve"> -5.5 Pa</t>
  </si>
  <si>
    <t>48 Pa</t>
  </si>
  <si>
    <t xml:space="preserve">1 Pa -10 Pa </t>
  </si>
  <si>
    <t>5.8 Pa</t>
  </si>
  <si>
    <t>2Pa</t>
  </si>
  <si>
    <t>1.8 Pa</t>
  </si>
  <si>
    <t xml:space="preserve">2.8 Pa </t>
  </si>
  <si>
    <t xml:space="preserve"> -48 Pa </t>
  </si>
  <si>
    <t xml:space="preserve"> -1 Pa </t>
  </si>
  <si>
    <t xml:space="preserve"> -3.8 Pa </t>
  </si>
  <si>
    <t>1545 UT</t>
  </si>
  <si>
    <t>1921 UT</t>
  </si>
  <si>
    <t>1632 UT</t>
  </si>
  <si>
    <t>1615 UT</t>
  </si>
  <si>
    <t>1928 UT</t>
  </si>
  <si>
    <t>2037 UT</t>
  </si>
  <si>
    <t>1605 UT</t>
  </si>
  <si>
    <t>1945 UT</t>
  </si>
  <si>
    <t>1830 UT</t>
  </si>
  <si>
    <t>1458 UT</t>
  </si>
  <si>
    <t>1512 UT</t>
  </si>
  <si>
    <t>1805 UT</t>
  </si>
  <si>
    <t>1757 UT</t>
  </si>
  <si>
    <t>1702 UT</t>
  </si>
  <si>
    <t>1848 UT</t>
  </si>
  <si>
    <t>1700 UT</t>
  </si>
  <si>
    <t>2026 UT</t>
  </si>
  <si>
    <t>1720 UT</t>
  </si>
  <si>
    <t>1953 UT</t>
  </si>
  <si>
    <t>1519 UT</t>
  </si>
  <si>
    <t>1845 UT</t>
  </si>
  <si>
    <t xml:space="preserve">13 Pa </t>
  </si>
  <si>
    <t>7.8 Pa</t>
  </si>
  <si>
    <t>43 Pa</t>
  </si>
  <si>
    <t xml:space="preserve"> -9 Ps </t>
  </si>
  <si>
    <t xml:space="preserve"> -24 Pa </t>
  </si>
  <si>
    <t xml:space="preserve"> -6.2 Pa </t>
  </si>
  <si>
    <t xml:space="preserve"> -2.5 Pa </t>
  </si>
  <si>
    <t xml:space="preserve"> -62 Pa </t>
  </si>
  <si>
    <t xml:space="preserve">2 Pa </t>
  </si>
  <si>
    <t xml:space="preserve">4 Pa </t>
  </si>
  <si>
    <t>33 Pa</t>
  </si>
  <si>
    <t>6.8 Pa</t>
  </si>
  <si>
    <t xml:space="preserve">14 Pa </t>
  </si>
  <si>
    <t>1.3 Pa</t>
  </si>
  <si>
    <t xml:space="preserve"> -4.2 Pa </t>
  </si>
  <si>
    <t xml:space="preserve"> -1.3 Pa </t>
  </si>
  <si>
    <t xml:space="preserve"> -46 Pa </t>
  </si>
  <si>
    <t>1730 UT</t>
  </si>
  <si>
    <t>1521 UT</t>
  </si>
  <si>
    <t>1500 UT</t>
  </si>
  <si>
    <t>1630 UT</t>
  </si>
  <si>
    <t>1849 Ut</t>
  </si>
  <si>
    <t>1530 UT</t>
  </si>
  <si>
    <t>1838 UT</t>
  </si>
  <si>
    <t>1735 UT</t>
  </si>
  <si>
    <t>1547 UT</t>
  </si>
  <si>
    <t>1600 UT</t>
  </si>
  <si>
    <t>1427 UT</t>
  </si>
  <si>
    <t>1739 UT</t>
  </si>
  <si>
    <t>1601 UT</t>
  </si>
  <si>
    <t>1747 UT</t>
  </si>
  <si>
    <t>1745 UT</t>
  </si>
  <si>
    <t>1855 UT</t>
  </si>
  <si>
    <t>1456 UT</t>
  </si>
  <si>
    <t>1410 UT</t>
  </si>
  <si>
    <t>1835 UT</t>
  </si>
  <si>
    <t>1501 UT</t>
  </si>
  <si>
    <t>1715 UT</t>
  </si>
  <si>
    <t>1452 UT</t>
  </si>
  <si>
    <t>1414 UT</t>
  </si>
  <si>
    <t>1616 UT</t>
  </si>
  <si>
    <t>1800 UT</t>
  </si>
  <si>
    <t>1754 UT</t>
  </si>
  <si>
    <t>2.8 Pa?</t>
  </si>
  <si>
    <t>24 Pa</t>
  </si>
  <si>
    <t xml:space="preserve"> 2.9 Pa? </t>
  </si>
  <si>
    <t xml:space="preserve">  -12 Pa </t>
  </si>
  <si>
    <t xml:space="preserve"> -3.9 Pa </t>
  </si>
  <si>
    <t xml:space="preserve"> -5.8 Pa </t>
  </si>
  <si>
    <t>4 Pa?</t>
  </si>
  <si>
    <t>38 Pa</t>
  </si>
  <si>
    <t xml:space="preserve">6.4 Pa </t>
  </si>
  <si>
    <t xml:space="preserve"> -53 Pa </t>
  </si>
  <si>
    <t xml:space="preserve"> -5 Pa? </t>
  </si>
  <si>
    <t xml:space="preserve"> -12 Pa</t>
  </si>
  <si>
    <t xml:space="preserve"> -37 Pa </t>
  </si>
  <si>
    <t xml:space="preserve"> -34 Pa </t>
  </si>
  <si>
    <t xml:space="preserve"> -7.5 Pa </t>
  </si>
  <si>
    <t xml:space="preserve"> -10.5 Pa </t>
  </si>
  <si>
    <t>1431 UT</t>
  </si>
  <si>
    <t>1532 UT</t>
  </si>
  <si>
    <t>1742 UT</t>
  </si>
  <si>
    <t>1531 UT</t>
  </si>
  <si>
    <t>1734 UT</t>
  </si>
  <si>
    <t>1517 UT</t>
  </si>
  <si>
    <t>1717 UT</t>
  </si>
  <si>
    <t>1902 UT</t>
  </si>
  <si>
    <t>1435 UT</t>
  </si>
  <si>
    <t>1559 UT</t>
  </si>
  <si>
    <t>1430 UT</t>
  </si>
  <si>
    <t>1520 UT</t>
  </si>
  <si>
    <t>1609 UT</t>
  </si>
  <si>
    <t>1641 UT</t>
  </si>
  <si>
    <t>1917 UT</t>
  </si>
  <si>
    <t>1622 UT</t>
  </si>
  <si>
    <t>1354 UT</t>
  </si>
  <si>
    <t>1406 UT</t>
  </si>
  <si>
    <t>1507 UT</t>
  </si>
  <si>
    <t>1719 UT</t>
  </si>
  <si>
    <t>1842 UT</t>
  </si>
  <si>
    <t>1932 UT</t>
  </si>
  <si>
    <t>28=apr</t>
  </si>
  <si>
    <t>1832 UT</t>
  </si>
  <si>
    <t>1941 UT</t>
  </si>
  <si>
    <t>12.5 Pa</t>
  </si>
  <si>
    <t>5.2 Pa</t>
  </si>
  <si>
    <t xml:space="preserve">9 Pa </t>
  </si>
  <si>
    <t xml:space="preserve"> -9.5 Pa </t>
  </si>
  <si>
    <t xml:space="preserve"> -5.4 Pa </t>
  </si>
  <si>
    <t xml:space="preserve"> -14 Pa</t>
  </si>
  <si>
    <t xml:space="preserve"> -5.9 Pa </t>
  </si>
  <si>
    <t>3.4 Pa</t>
  </si>
  <si>
    <t>5.9 Pa</t>
  </si>
  <si>
    <t xml:space="preserve">8 Pa </t>
  </si>
  <si>
    <t>7.2 Pa</t>
  </si>
  <si>
    <t xml:space="preserve">9.5 Pa </t>
  </si>
  <si>
    <t xml:space="preserve"> -3.6 Pa </t>
  </si>
  <si>
    <t xml:space="preserve"> -8.7 Pa </t>
  </si>
  <si>
    <t xml:space="preserve"> -38 Pa </t>
  </si>
  <si>
    <t>1834 UT</t>
  </si>
  <si>
    <t>2018 UT</t>
  </si>
  <si>
    <t>1444 UT</t>
  </si>
  <si>
    <t>1756 UT</t>
  </si>
  <si>
    <t>1650 UT</t>
  </si>
  <si>
    <t>1401 UT</t>
  </si>
  <si>
    <t>1914 UT</t>
  </si>
  <si>
    <t>1544 UT</t>
  </si>
  <si>
    <t>1356 UT</t>
  </si>
  <si>
    <t>1708 UT</t>
  </si>
  <si>
    <t>1655 UT</t>
  </si>
  <si>
    <t>1728 UT</t>
  </si>
  <si>
    <t>1711 UT</t>
  </si>
  <si>
    <t>1546 UT</t>
  </si>
  <si>
    <t>1942 UT</t>
  </si>
  <si>
    <t>1809 UT</t>
  </si>
  <si>
    <t>1534 UT</t>
  </si>
  <si>
    <t>1957 UT</t>
  </si>
  <si>
    <t>1912 UT</t>
  </si>
  <si>
    <t>1400 UT</t>
  </si>
  <si>
    <t>1826 UT</t>
  </si>
  <si>
    <t>1829 UT</t>
  </si>
  <si>
    <t>2023 UT</t>
  </si>
  <si>
    <t>1513 UT</t>
  </si>
  <si>
    <t>1859 UT</t>
  </si>
  <si>
    <t xml:space="preserve">6.5 Pa </t>
  </si>
  <si>
    <t>7.3 Pa</t>
  </si>
  <si>
    <t xml:space="preserve"> -5.1 Pa </t>
  </si>
  <si>
    <t xml:space="preserve"> -7.8 Pa</t>
  </si>
  <si>
    <t xml:space="preserve"> -9 Pa</t>
  </si>
  <si>
    <t xml:space="preserve"> -7.3 Pa </t>
  </si>
  <si>
    <t>3.7 Pa</t>
  </si>
  <si>
    <t xml:space="preserve"> -1.2 Pa </t>
  </si>
  <si>
    <t xml:space="preserve"> -29 Pa</t>
  </si>
  <si>
    <t xml:space="preserve"> -16 Pa</t>
  </si>
  <si>
    <t xml:space="preserve"> -5.3 Pa </t>
  </si>
  <si>
    <t xml:space="preserve"> -1.1 Pa </t>
  </si>
  <si>
    <t xml:space="preserve"> -7.2 Pa </t>
  </si>
  <si>
    <t>1703 UT</t>
  </si>
  <si>
    <t>1437 UT</t>
  </si>
  <si>
    <t>1831 UT</t>
  </si>
  <si>
    <t>1504 UT</t>
  </si>
  <si>
    <t>1900 UT</t>
  </si>
  <si>
    <t>2030 UT</t>
  </si>
  <si>
    <t>1540 UT</t>
  </si>
  <si>
    <t>1706 UT</t>
  </si>
  <si>
    <t>1613 UT</t>
  </si>
  <si>
    <t>4.6 Pa</t>
  </si>
  <si>
    <t>8.3 Pa</t>
  </si>
  <si>
    <t xml:space="preserve">2.7 Pa </t>
  </si>
  <si>
    <t>.6 Pa</t>
  </si>
  <si>
    <t xml:space="preserve"> -8.3 Pa </t>
  </si>
  <si>
    <t xml:space="preserve"> -.6 Pa </t>
  </si>
  <si>
    <t>1527 UT</t>
  </si>
  <si>
    <t>1625 UT</t>
  </si>
  <si>
    <t>1510 UT</t>
  </si>
  <si>
    <t>1909 UT</t>
  </si>
  <si>
    <t>1938 UT</t>
  </si>
  <si>
    <t>1614 UT</t>
  </si>
  <si>
    <t>1548 UT</t>
  </si>
  <si>
    <t>1654 UT</t>
  </si>
  <si>
    <t>1421 UT</t>
  </si>
  <si>
    <t>1457 UT</t>
  </si>
  <si>
    <t>6.1 Pa</t>
  </si>
  <si>
    <t xml:space="preserve"> -4.1 Pa </t>
  </si>
  <si>
    <t xml:space="preserve"> -6.1 Pa </t>
  </si>
  <si>
    <t>12Pa</t>
  </si>
  <si>
    <t xml:space="preserve"> -6.3 Pa </t>
  </si>
  <si>
    <t xml:space="preserve"> -3-3 Pa </t>
  </si>
  <si>
    <t>1408 UT</t>
  </si>
  <si>
    <t>1629 UT</t>
  </si>
  <si>
    <t>1718 UT</t>
  </si>
  <si>
    <t>1552 UT</t>
  </si>
  <si>
    <t>2002 UT</t>
  </si>
  <si>
    <t>1403 UT</t>
  </si>
  <si>
    <t>1814 UT</t>
  </si>
  <si>
    <t>1819 UT</t>
  </si>
  <si>
    <t>1956 UT</t>
  </si>
  <si>
    <t>1505 UT</t>
  </si>
  <si>
    <t>5.7 Pa</t>
  </si>
  <si>
    <t>3Pa</t>
  </si>
  <si>
    <t xml:space="preserve"> -7.5 Pa</t>
  </si>
  <si>
    <t>31 Pa</t>
  </si>
  <si>
    <t>0.7 Pa</t>
  </si>
  <si>
    <t xml:space="preserve"> -4.7 Pa</t>
  </si>
  <si>
    <t xml:space="preserve"> -8.5 Pa </t>
  </si>
  <si>
    <t>1353 UT</t>
  </si>
  <si>
    <t>1202 UT</t>
  </si>
  <si>
    <t>1404 UT</t>
  </si>
  <si>
    <t>1201 UT</t>
  </si>
  <si>
    <t>1636 UT</t>
  </si>
  <si>
    <t>1723 UT</t>
  </si>
  <si>
    <t>1234 UT</t>
  </si>
  <si>
    <t>1332 UT</t>
  </si>
  <si>
    <t>1438 UT</t>
  </si>
  <si>
    <t>1604 UT</t>
  </si>
  <si>
    <t>1415 UT</t>
  </si>
  <si>
    <t>1439 UT</t>
  </si>
  <si>
    <t>2051 UT</t>
  </si>
  <si>
    <t>1729 UT</t>
  </si>
  <si>
    <t>1954 UT</t>
  </si>
  <si>
    <t>1533 UT</t>
  </si>
  <si>
    <t>1935 UT</t>
  </si>
  <si>
    <t>1603 UT</t>
  </si>
  <si>
    <t>50 Pa?</t>
  </si>
  <si>
    <t>.9 Pa</t>
  </si>
  <si>
    <t>.42 Pa</t>
  </si>
  <si>
    <t>.25 Pa</t>
  </si>
  <si>
    <t>.3 Pa</t>
  </si>
  <si>
    <t>.27 Pa</t>
  </si>
  <si>
    <t xml:space="preserve">.58 Pa </t>
  </si>
  <si>
    <t>.68 Pa</t>
  </si>
  <si>
    <t>.43 Pa</t>
  </si>
  <si>
    <t>.23 Pa</t>
  </si>
  <si>
    <t xml:space="preserve"> -4.3 Pa</t>
  </si>
  <si>
    <t xml:space="preserve"> -42 Pa? </t>
  </si>
  <si>
    <t xml:space="preserve"> -5.2 Pa</t>
  </si>
  <si>
    <t xml:space="preserve"> -.45 Pa </t>
  </si>
  <si>
    <t xml:space="preserve"> -.41 Pa </t>
  </si>
  <si>
    <t xml:space="preserve"> -.2 Pa </t>
  </si>
  <si>
    <t xml:space="preserve"> -.75 Pa </t>
  </si>
  <si>
    <t xml:space="preserve"> -.53 Pa </t>
  </si>
  <si>
    <t xml:space="preserve"> -.35 Pa </t>
  </si>
  <si>
    <t xml:space="preserve"> -.8 Pa </t>
  </si>
  <si>
    <t xml:space="preserve"> -.46 Pa </t>
  </si>
  <si>
    <t xml:space="preserve">5.3 Pa </t>
  </si>
  <si>
    <t>1 Pa?</t>
  </si>
  <si>
    <t>1.6 Pa</t>
  </si>
  <si>
    <t>.37 Pa</t>
  </si>
  <si>
    <t xml:space="preserve">.4 Pa </t>
  </si>
  <si>
    <t>.28 Pa</t>
  </si>
  <si>
    <t>.11 Pa</t>
  </si>
  <si>
    <t xml:space="preserve">1.2 Pa </t>
  </si>
  <si>
    <t>.32 Pa</t>
  </si>
  <si>
    <t>.2 Pa</t>
  </si>
  <si>
    <t>.18 Pa</t>
  </si>
  <si>
    <t>.1 Pa</t>
  </si>
  <si>
    <t xml:space="preserve"> -2.4 Pa </t>
  </si>
  <si>
    <t xml:space="preserve"> -1 Pa?</t>
  </si>
  <si>
    <t xml:space="preserve"> -1.4 Pa </t>
  </si>
  <si>
    <t xml:space="preserve"> -13Pa </t>
  </si>
  <si>
    <t xml:space="preserve"> -.4 Pa </t>
  </si>
  <si>
    <t xml:space="preserve"> -.37 Pa </t>
  </si>
  <si>
    <t xml:space="preserve"> -.13 Pa </t>
  </si>
  <si>
    <t xml:space="preserve"> -.42 Pa </t>
  </si>
  <si>
    <t xml:space="preserve"> -.25 Pa </t>
  </si>
  <si>
    <t xml:space="preserve"> -.18 Pa </t>
  </si>
  <si>
    <t>1327 UT</t>
  </si>
  <si>
    <t>1846 UT</t>
  </si>
  <si>
    <t>1423 UT</t>
  </si>
  <si>
    <t>1619 UT</t>
  </si>
  <si>
    <t>2005 UT</t>
  </si>
  <si>
    <t>1919 UT</t>
  </si>
  <si>
    <t>1535 UT</t>
  </si>
  <si>
    <t>2000 UT</t>
  </si>
  <si>
    <t>1536 UT</t>
  </si>
  <si>
    <t>2.1 Pa</t>
  </si>
  <si>
    <t>1.2 Pa</t>
  </si>
  <si>
    <t>.4 Pa</t>
  </si>
  <si>
    <t>.5 Pa</t>
  </si>
  <si>
    <t>.45 Pa</t>
  </si>
  <si>
    <t>.8 Pa</t>
  </si>
  <si>
    <t>.54 Pa</t>
  </si>
  <si>
    <t>.49 Pa</t>
  </si>
  <si>
    <t xml:space="preserve"> -3.1 Pa</t>
  </si>
  <si>
    <t xml:space="preserve"> -.55 Pa </t>
  </si>
  <si>
    <t xml:space="preserve"> -.3 Pa </t>
  </si>
  <si>
    <t xml:space="preserve"> -2.7 Pa</t>
  </si>
  <si>
    <t xml:space="preserve"> -.28 Pa </t>
  </si>
  <si>
    <t xml:space="preserve"> -1.6 Pa </t>
  </si>
  <si>
    <t xml:space="preserve"> -.33.Pa </t>
  </si>
  <si>
    <t xml:space="preserve"> -.38 Pa </t>
  </si>
  <si>
    <t xml:space="preserve"> .12 Pa </t>
  </si>
  <si>
    <t xml:space="preserve"> -.5 Pa </t>
  </si>
  <si>
    <t xml:space="preserve"> -.9 Pa </t>
  </si>
  <si>
    <t xml:space="preserve"> -.3Pa </t>
  </si>
  <si>
    <t xml:space="preserve"> -.7 Pa </t>
  </si>
  <si>
    <t xml:space="preserve"> -.43 Pa </t>
  </si>
  <si>
    <t>.62 Pa</t>
  </si>
  <si>
    <t xml:space="preserve">1.3 Pa </t>
  </si>
  <si>
    <t>.14 Pa</t>
  </si>
  <si>
    <t xml:space="preserve">.44 Pa </t>
  </si>
  <si>
    <t>.15 Pa</t>
  </si>
  <si>
    <t xml:space="preserve">.48 Pa </t>
  </si>
  <si>
    <t>.65 Pa</t>
  </si>
  <si>
    <t xml:space="preserve">.7 Pa </t>
  </si>
  <si>
    <t>.75 Pa</t>
  </si>
  <si>
    <t xml:space="preserve"> -.65 Pa </t>
  </si>
  <si>
    <t xml:space="preserve"> -.58 Pa </t>
  </si>
  <si>
    <t xml:space="preserve"> -1.0 Pa</t>
  </si>
  <si>
    <t xml:space="preserve"> -.17 Pa </t>
  </si>
  <si>
    <t xml:space="preserve"> -.72 Pa </t>
  </si>
  <si>
    <t>note days out of order</t>
  </si>
  <si>
    <t>2120 UT</t>
  </si>
  <si>
    <t>2142 UT</t>
  </si>
  <si>
    <t>1451 UT</t>
  </si>
  <si>
    <t>1658 UT</t>
  </si>
  <si>
    <t>2109 UT</t>
  </si>
  <si>
    <t>2150 UT</t>
  </si>
  <si>
    <t>1541 UT</t>
  </si>
  <si>
    <t>1Pa</t>
  </si>
  <si>
    <t xml:space="preserve">.2 Pa </t>
  </si>
  <si>
    <t>.55 Pa</t>
  </si>
  <si>
    <t>.24 Pa</t>
  </si>
  <si>
    <t>.34 Pa</t>
  </si>
  <si>
    <t xml:space="preserve"> -.15 Pa </t>
  </si>
  <si>
    <t xml:space="preserve"> -.22 Pa </t>
  </si>
  <si>
    <t xml:space="preserve"> -.9 Pa    </t>
  </si>
  <si>
    <t xml:space="preserve"> - .9 Pa </t>
  </si>
  <si>
    <t>1.1 Pa</t>
  </si>
  <si>
    <t>.47 Pa</t>
  </si>
  <si>
    <t>.44 Pa</t>
  </si>
  <si>
    <t>.4 _a</t>
  </si>
  <si>
    <t>.56 Pa</t>
  </si>
  <si>
    <t>.35 Pa</t>
  </si>
  <si>
    <t>.31 Pa</t>
  </si>
  <si>
    <t xml:space="preserve"> -.32 Pa </t>
  </si>
  <si>
    <t>RC57A</t>
  </si>
  <si>
    <t>1300 UT</t>
  </si>
  <si>
    <t>1306 UT</t>
  </si>
  <si>
    <t>1817 UT</t>
  </si>
  <si>
    <t>2034 UT</t>
  </si>
  <si>
    <t>1411 UT</t>
  </si>
  <si>
    <t>1851 UT</t>
  </si>
  <si>
    <t xml:space="preserve">.3 Pa </t>
  </si>
  <si>
    <t>.78 Pa</t>
  </si>
  <si>
    <t>.08 Pa</t>
  </si>
  <si>
    <t>1.0 Pa</t>
  </si>
  <si>
    <t>.16 Pa</t>
  </si>
  <si>
    <t>.39 Pa</t>
  </si>
  <si>
    <t>.58 Pa</t>
  </si>
  <si>
    <t xml:space="preserve"> -.27 Pa </t>
  </si>
  <si>
    <t xml:space="preserve"> -.64 Pa </t>
  </si>
  <si>
    <t xml:space="preserve"> -.75 Pa</t>
  </si>
  <si>
    <t xml:space="preserve"> -.09 Pa </t>
  </si>
  <si>
    <t xml:space="preserve"> -.19 Pa </t>
  </si>
  <si>
    <t xml:space="preserve"> -1.0 Pa </t>
  </si>
  <si>
    <t xml:space="preserve"> -.14 Pa </t>
  </si>
  <si>
    <t xml:space="preserve"> -.52 Pa </t>
  </si>
  <si>
    <t>.19 Pa</t>
  </si>
  <si>
    <t>.21 Pa</t>
  </si>
  <si>
    <t xml:space="preserve">1.5 Pa </t>
  </si>
  <si>
    <t xml:space="preserve">1 Pa </t>
  </si>
  <si>
    <t>.48 Pa</t>
  </si>
  <si>
    <t>.53 Pa</t>
  </si>
  <si>
    <t xml:space="preserve"> -.21 Pa </t>
  </si>
  <si>
    <t xml:space="preserve"> -.66 Pa </t>
  </si>
  <si>
    <t xml:space="preserve"> -.1 Pa </t>
  </si>
  <si>
    <t xml:space="preserve"> -.83 Pa </t>
  </si>
  <si>
    <t>2152 UT</t>
  </si>
  <si>
    <t>1916 UT</t>
  </si>
  <si>
    <t>1812 UT</t>
  </si>
  <si>
    <t>2157 UT</t>
  </si>
  <si>
    <t>1833 UT</t>
  </si>
  <si>
    <t>2102 UT</t>
  </si>
  <si>
    <t>1924 UT</t>
  </si>
  <si>
    <t>.38 Pa</t>
  </si>
  <si>
    <t>.52 Pa</t>
  </si>
  <si>
    <t>.85 Pa</t>
  </si>
  <si>
    <t xml:space="preserve"> -.63 Pa </t>
  </si>
  <si>
    <t xml:space="preserve"> -.61 Pa </t>
  </si>
  <si>
    <t xml:space="preserve"> -.45 UT </t>
  </si>
  <si>
    <t>1.4Pa</t>
  </si>
  <si>
    <t>.41 Pa</t>
  </si>
  <si>
    <t xml:space="preserve">.9 Pa </t>
  </si>
  <si>
    <t xml:space="preserve"> -.33 Pa </t>
  </si>
  <si>
    <t>M=2.9</t>
  </si>
  <si>
    <t>Sept total</t>
  </si>
  <si>
    <t>33 events</t>
  </si>
  <si>
    <t>Oct total</t>
  </si>
  <si>
    <t>P wave velocity estimates</t>
  </si>
  <si>
    <t>stn</t>
  </si>
  <si>
    <t>t1</t>
  </si>
  <si>
    <t>t2</t>
  </si>
  <si>
    <t>t1-t2</t>
  </si>
  <si>
    <t>velocity</t>
  </si>
  <si>
    <t>REFFB-R4FF5</t>
  </si>
  <si>
    <t>REFFB-R976A</t>
  </si>
  <si>
    <t>R976A-R4FF5</t>
  </si>
  <si>
    <t>Distance from assumed source north wall</t>
  </si>
  <si>
    <t>Event is 15aug2019 1515 UTC</t>
  </si>
  <si>
    <t>Distance</t>
  </si>
  <si>
    <t>frequency</t>
  </si>
  <si>
    <t>displacement</t>
  </si>
  <si>
    <t xml:space="preserve">    W/A</t>
  </si>
  <si>
    <t xml:space="preserve">    log A</t>
  </si>
  <si>
    <t xml:space="preserve">    log A0</t>
  </si>
  <si>
    <t xml:space="preserve">     M</t>
  </si>
  <si>
    <t>mm</t>
  </si>
  <si>
    <t>M-all</t>
  </si>
  <si>
    <t>M-H only</t>
  </si>
  <si>
    <t>M-Z only</t>
  </si>
  <si>
    <t>PPV, in/s</t>
  </si>
  <si>
    <t>RCCE6 before after pillow</t>
  </si>
  <si>
    <t>RCC6E seis</t>
  </si>
  <si>
    <t>RCC6E infra</t>
  </si>
  <si>
    <t>R4FF5 seis</t>
  </si>
  <si>
    <t>R4FF5/RCC6E</t>
  </si>
  <si>
    <t xml:space="preserve">  RCC6E</t>
  </si>
  <si>
    <t>infra/seis</t>
  </si>
  <si>
    <t>RCC6E infra/seis</t>
  </si>
  <si>
    <t>seis</t>
  </si>
  <si>
    <t>R4FF5/</t>
  </si>
  <si>
    <t>infra</t>
  </si>
  <si>
    <t>R4FF5 versus RCC^E for WRQ</t>
  </si>
  <si>
    <t>R4FF5 PPV</t>
  </si>
  <si>
    <t>RCC6E 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</si>
</sst>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yyyy\-mm\-dd;@"/>
    <numFmt numFmtId="166" formatCode="yyyy/mm/dd\ hh:mm"/>
    <numFmt numFmtId="167" formatCode="yyyy\-mm\-dd"/>
    <numFmt numFmtId="168" formatCode="0.0000"/>
    <numFmt numFmtId="169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20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7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6" fontId="0" fillId="0" borderId="0" xfId="0" applyNumberFormat="1" applyAlignmen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0" fontId="0" fillId="0" borderId="0" xfId="0" applyFont="1" applyAlignment="1">
      <alignment horizontal="right" wrapText="1"/>
    </xf>
    <xf numFmtId="167" fontId="0" fillId="0" borderId="0" xfId="0" applyNumberFormat="1" applyFont="1" applyAlignment="1">
      <alignment horizontal="right" wrapText="1"/>
    </xf>
    <xf numFmtId="20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166" fontId="0" fillId="0" borderId="0" xfId="0" applyNumberFormat="1" applyFont="1"/>
    <xf numFmtId="167" fontId="0" fillId="0" borderId="0" xfId="0" applyNumberFormat="1"/>
    <xf numFmtId="20" fontId="0" fillId="0" borderId="0" xfId="0" applyNumberFormat="1" applyFont="1"/>
    <xf numFmtId="16" fontId="1" fillId="0" borderId="0" xfId="0" applyNumberFormat="1" applyFont="1"/>
    <xf numFmtId="16" fontId="5" fillId="0" borderId="0" xfId="0" applyNumberFormat="1" applyFont="1"/>
    <xf numFmtId="0" fontId="6" fillId="0" borderId="0" xfId="0" applyFont="1"/>
    <xf numFmtId="20" fontId="0" fillId="0" borderId="0" xfId="0" applyNumberFormat="1"/>
    <xf numFmtId="0" fontId="5" fillId="0" borderId="0" xfId="0" applyFont="1"/>
    <xf numFmtId="168" fontId="1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168" fontId="5" fillId="0" borderId="0" xfId="0" applyNumberFormat="1" applyFont="1"/>
    <xf numFmtId="169" fontId="1" fillId="0" borderId="0" xfId="0" applyNumberFormat="1" applyFont="1"/>
    <xf numFmtId="169" fontId="0" fillId="0" borderId="0" xfId="0" applyNumberFormat="1"/>
    <xf numFmtId="20" fontId="1" fillId="0" borderId="0" xfId="0" applyNumberFormat="1" applyFont="1"/>
    <xf numFmtId="0" fontId="7" fillId="0" borderId="0" xfId="0" applyFont="1"/>
    <xf numFmtId="168" fontId="1" fillId="2" borderId="0" xfId="0" applyNumberFormat="1" applyFont="1" applyFill="1"/>
    <xf numFmtId="17" fontId="0" fillId="0" borderId="0" xfId="0" applyNumberFormat="1"/>
    <xf numFmtId="0" fontId="0" fillId="0" borderId="0" xfId="0" applyNumberFormat="1" applyAlignment="1">
      <alignment horizontal="right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'[1]dates + times'!$F$7:$F$116</c:f>
              <c:numCache>
                <c:formatCode>General</c:formatCode>
                <c:ptCount val="110"/>
                <c:pt idx="0">
                  <c:v>7.0999999999999994E-2</c:v>
                </c:pt>
                <c:pt idx="2">
                  <c:v>7.8E-2</c:v>
                </c:pt>
                <c:pt idx="4">
                  <c:v>9.1000000000000004E-3</c:v>
                </c:pt>
                <c:pt idx="6">
                  <c:v>9.1000000000000004E-3</c:v>
                </c:pt>
                <c:pt idx="8">
                  <c:v>8.6599999999999996E-2</c:v>
                </c:pt>
                <c:pt idx="10">
                  <c:v>5.3E-3</c:v>
                </c:pt>
                <c:pt idx="12">
                  <c:v>4.3E-3</c:v>
                </c:pt>
                <c:pt idx="14">
                  <c:v>7.9000000000000008E-3</c:v>
                </c:pt>
                <c:pt idx="16">
                  <c:v>6.3E-2</c:v>
                </c:pt>
                <c:pt idx="18">
                  <c:v>9.7999999999999997E-3</c:v>
                </c:pt>
                <c:pt idx="20">
                  <c:v>7.3999999999999996E-2</c:v>
                </c:pt>
                <c:pt idx="22">
                  <c:v>6.7000000000000004E-2</c:v>
                </c:pt>
                <c:pt idx="24">
                  <c:v>1.09E-2</c:v>
                </c:pt>
                <c:pt idx="26">
                  <c:v>5.1000000000000004E-3</c:v>
                </c:pt>
                <c:pt idx="28">
                  <c:v>5.5100000000000003E-2</c:v>
                </c:pt>
                <c:pt idx="30">
                  <c:v>5.5100000000000003E-2</c:v>
                </c:pt>
                <c:pt idx="32">
                  <c:v>6.7000000000000002E-3</c:v>
                </c:pt>
                <c:pt idx="34">
                  <c:v>4.3299999999999998E-2</c:v>
                </c:pt>
                <c:pt idx="36">
                  <c:v>1.3100000000000001E-2</c:v>
                </c:pt>
                <c:pt idx="38">
                  <c:v>5.1000000000000004E-3</c:v>
                </c:pt>
                <c:pt idx="40">
                  <c:v>1.3100000000000001E-2</c:v>
                </c:pt>
                <c:pt idx="43">
                  <c:v>3.15E-2</c:v>
                </c:pt>
                <c:pt idx="45">
                  <c:v>1.7500000000000002E-2</c:v>
                </c:pt>
                <c:pt idx="47">
                  <c:v>4.3700000000000003E-2</c:v>
                </c:pt>
                <c:pt idx="49">
                  <c:v>5.8999999999999999E-3</c:v>
                </c:pt>
                <c:pt idx="51">
                  <c:v>0.18590000000000001</c:v>
                </c:pt>
                <c:pt idx="53">
                  <c:v>4.4000000000000003E-3</c:v>
                </c:pt>
                <c:pt idx="55">
                  <c:v>1.6400000000000001E-2</c:v>
                </c:pt>
                <c:pt idx="57">
                  <c:v>9.8400000000000001E-2</c:v>
                </c:pt>
                <c:pt idx="59">
                  <c:v>8.3000000000000001E-3</c:v>
                </c:pt>
                <c:pt idx="61">
                  <c:v>1.5699999999999999E-2</c:v>
                </c:pt>
                <c:pt idx="63">
                  <c:v>6.0000000000000001E-3</c:v>
                </c:pt>
                <c:pt idx="65">
                  <c:v>0.1094</c:v>
                </c:pt>
                <c:pt idx="67">
                  <c:v>4.4000000000000003E-3</c:v>
                </c:pt>
                <c:pt idx="69">
                  <c:v>0.13</c:v>
                </c:pt>
                <c:pt idx="71">
                  <c:v>3.0999999999999999E-3</c:v>
                </c:pt>
                <c:pt idx="73">
                  <c:v>0.14219999999999999</c:v>
                </c:pt>
                <c:pt idx="75">
                  <c:v>8.3000000000000001E-3</c:v>
                </c:pt>
                <c:pt idx="77">
                  <c:v>1.3100000000000001E-2</c:v>
                </c:pt>
                <c:pt idx="79">
                  <c:v>1.7500000000000002E-2</c:v>
                </c:pt>
                <c:pt idx="81">
                  <c:v>3.5000000000000001E-3</c:v>
                </c:pt>
                <c:pt idx="83">
                  <c:v>9.8400000000000001E-2</c:v>
                </c:pt>
                <c:pt idx="85">
                  <c:v>6.3E-3</c:v>
                </c:pt>
                <c:pt idx="87">
                  <c:v>0.15859999999999999</c:v>
                </c:pt>
                <c:pt idx="89">
                  <c:v>3.3E-3</c:v>
                </c:pt>
                <c:pt idx="91">
                  <c:v>4.3299999999999998E-2</c:v>
                </c:pt>
                <c:pt idx="93">
                  <c:v>1.09E-2</c:v>
                </c:pt>
                <c:pt idx="95">
                  <c:v>8.3000000000000001E-3</c:v>
                </c:pt>
                <c:pt idx="97">
                  <c:v>0.1148</c:v>
                </c:pt>
                <c:pt idx="99">
                  <c:v>6.7000000000000002E-3</c:v>
                </c:pt>
                <c:pt idx="101">
                  <c:v>5.8999999999999999E-3</c:v>
                </c:pt>
                <c:pt idx="103">
                  <c:v>5.1200000000000002E-2</c:v>
                </c:pt>
                <c:pt idx="105">
                  <c:v>6.0000000000000001E-3</c:v>
                </c:pt>
                <c:pt idx="107">
                  <c:v>1.8599999999999998E-2</c:v>
                </c:pt>
                <c:pt idx="109">
                  <c:v>5.0299999999999997E-2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205-8EEA-F46B18B1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73064"/>
        <c:axId val="2118876008"/>
      </c:barChart>
      <c:catAx>
        <c:axId val="21188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76008"/>
        <c:crosses val="autoZero"/>
        <c:auto val="1"/>
        <c:lblAlgn val="ctr"/>
        <c:lblOffset val="100"/>
        <c:noMultiLvlLbl val="0"/>
      </c:catAx>
      <c:valAx>
        <c:axId val="211887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7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'[2]dates + times'!$F$1:$F$2</c:f>
              <c:strCache>
                <c:ptCount val="1"/>
                <c:pt idx="0">
                  <c:v>#REF! #REF!</c:v>
                </c:pt>
              </c:strCache>
            </c:strRef>
          </c:tx>
          <c:invertIfNegative val="0"/>
          <c:val>
            <c:numRef>
              <c:f>'[2]dates + times'!$F$3:$F$355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5-4F48-A9F7-D5FAE39D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07656"/>
        <c:axId val="2031910600"/>
      </c:barChart>
      <c:catAx>
        <c:axId val="20319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910600"/>
        <c:crosses val="autoZero"/>
        <c:auto val="1"/>
        <c:lblAlgn val="ctr"/>
        <c:lblOffset val="100"/>
        <c:noMultiLvlLbl val="0"/>
      </c:catAx>
      <c:valAx>
        <c:axId val="203191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0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AW-GW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'AW-GW'!$B$4:$B$8</c:f>
              <c:strCache>
                <c:ptCount val="5"/>
              </c:strCache>
            </c:strRef>
          </c:tx>
          <c:invertIfNegative val="0"/>
          <c:val>
            <c:numRef>
              <c:f>'AW-GW'!$B$9:$B$51</c:f>
              <c:numCache>
                <c:formatCode>General</c:formatCode>
                <c:ptCount val="43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13</c:v>
                </c:pt>
                <c:pt idx="4">
                  <c:v>17</c:v>
                </c:pt>
                <c:pt idx="5">
                  <c:v>8</c:v>
                </c:pt>
                <c:pt idx="6">
                  <c:v>3</c:v>
                </c:pt>
                <c:pt idx="17">
                  <c:v>3</c:v>
                </c:pt>
                <c:pt idx="18">
                  <c:v>8</c:v>
                </c:pt>
                <c:pt idx="19">
                  <c:v>21</c:v>
                </c:pt>
                <c:pt idx="20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B-EA47-A4BB-AFC69E99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014456"/>
        <c:axId val="2135106776"/>
      </c:barChart>
      <c:catAx>
        <c:axId val="213901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06776"/>
        <c:crosses val="autoZero"/>
        <c:auto val="1"/>
        <c:lblAlgn val="ctr"/>
        <c:lblOffset val="100"/>
        <c:noMultiLvlLbl val="0"/>
      </c:catAx>
      <c:valAx>
        <c:axId val="213510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1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'AW-GW'!$A$4:$A$51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'AW-GW'!$B$4:$B$51</c:f>
              <c:numCache>
                <c:formatCode>General</c:formatCode>
                <c:ptCount val="48"/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13</c:v>
                </c:pt>
                <c:pt idx="9">
                  <c:v>17</c:v>
                </c:pt>
                <c:pt idx="10">
                  <c:v>8</c:v>
                </c:pt>
                <c:pt idx="11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21</c:v>
                </c:pt>
                <c:pt idx="25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6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4-044B-8F06-4F7E66CC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48920"/>
        <c:axId val="2075751928"/>
      </c:scatterChart>
      <c:valAx>
        <c:axId val="207574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751928"/>
        <c:crosses val="autoZero"/>
        <c:crossBetween val="midCat"/>
      </c:valAx>
      <c:valAx>
        <c:axId val="207575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48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Sheet1!$F$7:$F$57</c:f>
              <c:numCache>
                <c:formatCode>General</c:formatCode>
                <c:ptCount val="51"/>
                <c:pt idx="0">
                  <c:v>0.14169999999999999</c:v>
                </c:pt>
                <c:pt idx="1">
                  <c:v>0.14960000000000001</c:v>
                </c:pt>
                <c:pt idx="2">
                  <c:v>7.4800000000000005E-2</c:v>
                </c:pt>
                <c:pt idx="3">
                  <c:v>9.06E-2</c:v>
                </c:pt>
                <c:pt idx="4">
                  <c:v>0.10630000000000001</c:v>
                </c:pt>
                <c:pt idx="5">
                  <c:v>9.2999999999999999E-2</c:v>
                </c:pt>
                <c:pt idx="6">
                  <c:v>0.18590000000000001</c:v>
                </c:pt>
                <c:pt idx="7">
                  <c:v>7.8E-2</c:v>
                </c:pt>
                <c:pt idx="8">
                  <c:v>8.6599999999999996E-2</c:v>
                </c:pt>
                <c:pt idx="9">
                  <c:v>7.0999999999999994E-2</c:v>
                </c:pt>
                <c:pt idx="10">
                  <c:v>0.2087</c:v>
                </c:pt>
                <c:pt idx="11">
                  <c:v>9.8400000000000001E-2</c:v>
                </c:pt>
                <c:pt idx="12">
                  <c:v>4.7199999999999999E-2</c:v>
                </c:pt>
                <c:pt idx="13">
                  <c:v>5.1200000000000002E-2</c:v>
                </c:pt>
                <c:pt idx="14">
                  <c:v>5.5100000000000003E-2</c:v>
                </c:pt>
                <c:pt idx="15">
                  <c:v>0.16950000000000001</c:v>
                </c:pt>
                <c:pt idx="16">
                  <c:v>0.13120000000000001</c:v>
                </c:pt>
                <c:pt idx="17">
                  <c:v>7.3999999999999996E-2</c:v>
                </c:pt>
                <c:pt idx="18">
                  <c:v>5.1200000000000002E-2</c:v>
                </c:pt>
                <c:pt idx="19">
                  <c:v>0.13</c:v>
                </c:pt>
                <c:pt idx="20">
                  <c:v>3.15E-2</c:v>
                </c:pt>
                <c:pt idx="21">
                  <c:v>6.3E-2</c:v>
                </c:pt>
                <c:pt idx="22">
                  <c:v>0.15310000000000001</c:v>
                </c:pt>
                <c:pt idx="23">
                  <c:v>5.3E-3</c:v>
                </c:pt>
                <c:pt idx="24">
                  <c:v>3.15E-2</c:v>
                </c:pt>
                <c:pt idx="25">
                  <c:v>0.1094</c:v>
                </c:pt>
                <c:pt idx="26">
                  <c:v>0.14219999999999999</c:v>
                </c:pt>
                <c:pt idx="27">
                  <c:v>9.8400000000000001E-2</c:v>
                </c:pt>
                <c:pt idx="28">
                  <c:v>0.15859999999999999</c:v>
                </c:pt>
                <c:pt idx="29">
                  <c:v>0.1148</c:v>
                </c:pt>
                <c:pt idx="30">
                  <c:v>6.7000000000000004E-2</c:v>
                </c:pt>
                <c:pt idx="31">
                  <c:v>5.5100000000000003E-2</c:v>
                </c:pt>
                <c:pt idx="32">
                  <c:v>0.16400000000000001</c:v>
                </c:pt>
                <c:pt idx="33">
                  <c:v>5.1200000000000002E-2</c:v>
                </c:pt>
                <c:pt idx="34">
                  <c:v>4.0500000000000001E-2</c:v>
                </c:pt>
                <c:pt idx="35">
                  <c:v>2.0899999999999998E-2</c:v>
                </c:pt>
                <c:pt idx="36">
                  <c:v>2.4400000000000002E-2</c:v>
                </c:pt>
                <c:pt idx="37">
                  <c:v>4.3299999999999998E-2</c:v>
                </c:pt>
                <c:pt idx="38">
                  <c:v>4.3299999999999998E-2</c:v>
                </c:pt>
                <c:pt idx="39">
                  <c:v>4.7199999999999999E-2</c:v>
                </c:pt>
                <c:pt idx="40">
                  <c:v>4.3299999999999998E-2</c:v>
                </c:pt>
                <c:pt idx="41">
                  <c:v>1.3100000000000001E-2</c:v>
                </c:pt>
                <c:pt idx="42">
                  <c:v>0.16539999999999999</c:v>
                </c:pt>
                <c:pt idx="43">
                  <c:v>2.7300000000000001E-2</c:v>
                </c:pt>
                <c:pt idx="44">
                  <c:v>4.3700000000000003E-2</c:v>
                </c:pt>
                <c:pt idx="45">
                  <c:v>3.8300000000000001E-2</c:v>
                </c:pt>
                <c:pt idx="46">
                  <c:v>0.1575</c:v>
                </c:pt>
                <c:pt idx="47">
                  <c:v>0.14169999999999999</c:v>
                </c:pt>
                <c:pt idx="48">
                  <c:v>0.15310000000000001</c:v>
                </c:pt>
                <c:pt idx="49">
                  <c:v>2.87E-2</c:v>
                </c:pt>
                <c:pt idx="50">
                  <c:v>1.8499999999999999E-2</c:v>
                </c:pt>
              </c:numCache>
            </c:numRef>
          </c:xVal>
          <c:yVal>
            <c:numRef>
              <c:f>Sheet1!$G$7:$G$57</c:f>
              <c:numCache>
                <c:formatCode>General</c:formatCode>
                <c:ptCount val="51"/>
                <c:pt idx="0">
                  <c:v>4.5</c:v>
                </c:pt>
                <c:pt idx="1">
                  <c:v>45</c:v>
                </c:pt>
                <c:pt idx="2">
                  <c:v>6</c:v>
                </c:pt>
                <c:pt idx="3">
                  <c:v>22</c:v>
                </c:pt>
                <c:pt idx="4">
                  <c:v>37</c:v>
                </c:pt>
                <c:pt idx="5">
                  <c:v>8</c:v>
                </c:pt>
                <c:pt idx="6">
                  <c:v>18</c:v>
                </c:pt>
                <c:pt idx="7">
                  <c:v>30</c:v>
                </c:pt>
                <c:pt idx="8">
                  <c:v>23</c:v>
                </c:pt>
                <c:pt idx="9">
                  <c:v>11</c:v>
                </c:pt>
                <c:pt idx="10">
                  <c:v>28</c:v>
                </c:pt>
                <c:pt idx="11">
                  <c:v>37</c:v>
                </c:pt>
                <c:pt idx="12">
                  <c:v>25</c:v>
                </c:pt>
                <c:pt idx="13">
                  <c:v>13</c:v>
                </c:pt>
                <c:pt idx="14">
                  <c:v>14</c:v>
                </c:pt>
                <c:pt idx="15">
                  <c:v>33</c:v>
                </c:pt>
                <c:pt idx="16">
                  <c:v>32</c:v>
                </c:pt>
                <c:pt idx="17">
                  <c:v>17</c:v>
                </c:pt>
                <c:pt idx="18">
                  <c:v>18</c:v>
                </c:pt>
                <c:pt idx="19">
                  <c:v>32</c:v>
                </c:pt>
                <c:pt idx="20">
                  <c:v>26</c:v>
                </c:pt>
                <c:pt idx="21">
                  <c:v>16</c:v>
                </c:pt>
                <c:pt idx="22">
                  <c:v>29</c:v>
                </c:pt>
                <c:pt idx="23">
                  <c:v>15</c:v>
                </c:pt>
                <c:pt idx="24">
                  <c:v>8</c:v>
                </c:pt>
                <c:pt idx="25">
                  <c:v>42</c:v>
                </c:pt>
                <c:pt idx="26">
                  <c:v>42</c:v>
                </c:pt>
                <c:pt idx="27">
                  <c:v>35</c:v>
                </c:pt>
                <c:pt idx="28">
                  <c:v>30</c:v>
                </c:pt>
                <c:pt idx="29">
                  <c:v>22</c:v>
                </c:pt>
                <c:pt idx="30">
                  <c:v>17</c:v>
                </c:pt>
                <c:pt idx="31">
                  <c:v>15</c:v>
                </c:pt>
                <c:pt idx="32">
                  <c:v>28</c:v>
                </c:pt>
                <c:pt idx="33">
                  <c:v>14</c:v>
                </c:pt>
                <c:pt idx="34">
                  <c:v>19</c:v>
                </c:pt>
                <c:pt idx="35">
                  <c:v>18</c:v>
                </c:pt>
                <c:pt idx="36">
                  <c:v>14</c:v>
                </c:pt>
                <c:pt idx="37">
                  <c:v>22</c:v>
                </c:pt>
                <c:pt idx="38">
                  <c:v>22</c:v>
                </c:pt>
                <c:pt idx="39">
                  <c:v>15</c:v>
                </c:pt>
                <c:pt idx="40">
                  <c:v>13</c:v>
                </c:pt>
                <c:pt idx="41">
                  <c:v>12</c:v>
                </c:pt>
                <c:pt idx="42">
                  <c:v>30</c:v>
                </c:pt>
                <c:pt idx="43">
                  <c:v>11</c:v>
                </c:pt>
                <c:pt idx="44">
                  <c:v>35</c:v>
                </c:pt>
                <c:pt idx="45">
                  <c:v>17</c:v>
                </c:pt>
                <c:pt idx="46">
                  <c:v>40</c:v>
                </c:pt>
                <c:pt idx="47">
                  <c:v>22</c:v>
                </c:pt>
                <c:pt idx="48">
                  <c:v>30</c:v>
                </c:pt>
                <c:pt idx="49">
                  <c:v>21</c:v>
                </c:pt>
                <c:pt idx="5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0-D44B-916B-70E0836C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53416"/>
        <c:axId val="2141450408"/>
      </c:scatterChart>
      <c:valAx>
        <c:axId val="214145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450408"/>
        <c:crosses val="autoZero"/>
        <c:crossBetween val="midCat"/>
      </c:valAx>
      <c:valAx>
        <c:axId val="214145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53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Sheet1!$F$66:$F$102</c:f>
              <c:numCache>
                <c:formatCode>General</c:formatCode>
                <c:ptCount val="37"/>
                <c:pt idx="0">
                  <c:v>9.8400000000000001E-2</c:v>
                </c:pt>
                <c:pt idx="1">
                  <c:v>9.1000000000000004E-3</c:v>
                </c:pt>
                <c:pt idx="2">
                  <c:v>1.09E-2</c:v>
                </c:pt>
                <c:pt idx="3">
                  <c:v>1.3100000000000001E-2</c:v>
                </c:pt>
                <c:pt idx="4">
                  <c:v>1.7500000000000002E-2</c:v>
                </c:pt>
                <c:pt idx="5">
                  <c:v>1.6400000000000001E-2</c:v>
                </c:pt>
                <c:pt idx="6">
                  <c:v>8.3000000000000001E-3</c:v>
                </c:pt>
                <c:pt idx="7">
                  <c:v>1.3100000000000001E-2</c:v>
                </c:pt>
                <c:pt idx="8">
                  <c:v>3.3E-3</c:v>
                </c:pt>
                <c:pt idx="9">
                  <c:v>1.09E-2</c:v>
                </c:pt>
                <c:pt idx="10">
                  <c:v>8.7499999999999994E-2</c:v>
                </c:pt>
                <c:pt idx="11">
                  <c:v>8.7499999999999994E-2</c:v>
                </c:pt>
                <c:pt idx="12">
                  <c:v>0.1203</c:v>
                </c:pt>
                <c:pt idx="13">
                  <c:v>6.3399999999999998E-2</c:v>
                </c:pt>
                <c:pt idx="14">
                  <c:v>0.1203</c:v>
                </c:pt>
                <c:pt idx="15">
                  <c:v>5.4699999999999999E-2</c:v>
                </c:pt>
                <c:pt idx="16">
                  <c:v>8.2000000000000003E-2</c:v>
                </c:pt>
                <c:pt idx="17">
                  <c:v>7.9799999999999996E-2</c:v>
                </c:pt>
                <c:pt idx="18">
                  <c:v>9.8400000000000001E-2</c:v>
                </c:pt>
                <c:pt idx="19">
                  <c:v>0.14219999999999999</c:v>
                </c:pt>
                <c:pt idx="20">
                  <c:v>0.16139999999999999</c:v>
                </c:pt>
                <c:pt idx="21">
                  <c:v>7.8700000000000006E-2</c:v>
                </c:pt>
                <c:pt idx="22">
                  <c:v>0.1181</c:v>
                </c:pt>
                <c:pt idx="23">
                  <c:v>8.6599999999999996E-2</c:v>
                </c:pt>
                <c:pt idx="24">
                  <c:v>0.1181</c:v>
                </c:pt>
                <c:pt idx="25">
                  <c:v>5.4999999999999997E-3</c:v>
                </c:pt>
                <c:pt idx="26">
                  <c:v>1.14E-2</c:v>
                </c:pt>
                <c:pt idx="27">
                  <c:v>8.6599999999999996E-2</c:v>
                </c:pt>
                <c:pt idx="28">
                  <c:v>0.33460000000000001</c:v>
                </c:pt>
                <c:pt idx="29">
                  <c:v>0.10630000000000001</c:v>
                </c:pt>
                <c:pt idx="30">
                  <c:v>0.14960000000000001</c:v>
                </c:pt>
                <c:pt idx="31">
                  <c:v>0.1457</c:v>
                </c:pt>
                <c:pt idx="32">
                  <c:v>0.2165</c:v>
                </c:pt>
                <c:pt idx="33">
                  <c:v>0.122</c:v>
                </c:pt>
                <c:pt idx="34">
                  <c:v>0.14960000000000001</c:v>
                </c:pt>
                <c:pt idx="35">
                  <c:v>1.5699999999999999E-2</c:v>
                </c:pt>
                <c:pt idx="36">
                  <c:v>1.54E-2</c:v>
                </c:pt>
              </c:numCache>
            </c:numRef>
          </c:xVal>
          <c:yVal>
            <c:numRef>
              <c:f>Sheet1!$G$66:$G$102</c:f>
              <c:numCache>
                <c:formatCode>General</c:formatCode>
                <c:ptCount val="37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4.2</c:v>
                </c:pt>
                <c:pt idx="6">
                  <c:v>2</c:v>
                </c:pt>
                <c:pt idx="7">
                  <c:v>8</c:v>
                </c:pt>
                <c:pt idx="8">
                  <c:v>2.2000000000000002</c:v>
                </c:pt>
                <c:pt idx="9">
                  <c:v>14</c:v>
                </c:pt>
                <c:pt idx="10">
                  <c:v>5</c:v>
                </c:pt>
                <c:pt idx="11">
                  <c:v>4.0999999999999996</c:v>
                </c:pt>
                <c:pt idx="12">
                  <c:v>3</c:v>
                </c:pt>
                <c:pt idx="13">
                  <c:v>2.1</c:v>
                </c:pt>
                <c:pt idx="14">
                  <c:v>7</c:v>
                </c:pt>
                <c:pt idx="15">
                  <c:v>1.8</c:v>
                </c:pt>
                <c:pt idx="16">
                  <c:v>5</c:v>
                </c:pt>
                <c:pt idx="17">
                  <c:v>2</c:v>
                </c:pt>
                <c:pt idx="18">
                  <c:v>3.7</c:v>
                </c:pt>
                <c:pt idx="19">
                  <c:v>7</c:v>
                </c:pt>
                <c:pt idx="20">
                  <c:v>14</c:v>
                </c:pt>
                <c:pt idx="21">
                  <c:v>10</c:v>
                </c:pt>
                <c:pt idx="22">
                  <c:v>3.3</c:v>
                </c:pt>
                <c:pt idx="23">
                  <c:v>17</c:v>
                </c:pt>
                <c:pt idx="24">
                  <c:v>9</c:v>
                </c:pt>
                <c:pt idx="25">
                  <c:v>12</c:v>
                </c:pt>
                <c:pt idx="26">
                  <c:v>23</c:v>
                </c:pt>
                <c:pt idx="27">
                  <c:v>27</c:v>
                </c:pt>
                <c:pt idx="28">
                  <c:v>12</c:v>
                </c:pt>
                <c:pt idx="29">
                  <c:v>18</c:v>
                </c:pt>
                <c:pt idx="30">
                  <c:v>11.5</c:v>
                </c:pt>
                <c:pt idx="31">
                  <c:v>30</c:v>
                </c:pt>
                <c:pt idx="32">
                  <c:v>8.1999999999999993</c:v>
                </c:pt>
                <c:pt idx="33">
                  <c:v>20</c:v>
                </c:pt>
                <c:pt idx="34">
                  <c:v>5.5</c:v>
                </c:pt>
                <c:pt idx="35">
                  <c:v>10</c:v>
                </c:pt>
                <c:pt idx="36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6-BD48-841B-174634A9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16664"/>
        <c:axId val="2140833416"/>
      </c:scatterChart>
      <c:valAx>
        <c:axId val="213891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33416"/>
        <c:crosses val="autoZero"/>
        <c:crossBetween val="midCat"/>
      </c:valAx>
      <c:valAx>
        <c:axId val="214083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1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Sheet1!$F$103:$F$147</c:f>
              <c:numCache>
                <c:formatCode>General</c:formatCode>
                <c:ptCount val="45"/>
                <c:pt idx="0">
                  <c:v>6.7799999999999999E-2</c:v>
                </c:pt>
                <c:pt idx="1">
                  <c:v>5.0299999999999997E-2</c:v>
                </c:pt>
                <c:pt idx="2">
                  <c:v>1.38E-2</c:v>
                </c:pt>
                <c:pt idx="3">
                  <c:v>1.18E-2</c:v>
                </c:pt>
                <c:pt idx="4">
                  <c:v>1.7500000000000002E-2</c:v>
                </c:pt>
                <c:pt idx="5">
                  <c:v>9.7999999999999997E-3</c:v>
                </c:pt>
                <c:pt idx="6">
                  <c:v>1.8499999999999999E-2</c:v>
                </c:pt>
                <c:pt idx="7">
                  <c:v>8.3000000000000001E-3</c:v>
                </c:pt>
                <c:pt idx="8">
                  <c:v>1.14E-2</c:v>
                </c:pt>
                <c:pt idx="9">
                  <c:v>9.7999999999999997E-3</c:v>
                </c:pt>
                <c:pt idx="10">
                  <c:v>0.1203</c:v>
                </c:pt>
                <c:pt idx="11">
                  <c:v>1.54E-2</c:v>
                </c:pt>
                <c:pt idx="12">
                  <c:v>1.4200000000000001E-2</c:v>
                </c:pt>
                <c:pt idx="13">
                  <c:v>1.26E-2</c:v>
                </c:pt>
                <c:pt idx="14">
                  <c:v>5.1000000000000004E-3</c:v>
                </c:pt>
                <c:pt idx="15">
                  <c:v>7.4999999999999997E-3</c:v>
                </c:pt>
                <c:pt idx="16">
                  <c:v>1.8599999999999998E-2</c:v>
                </c:pt>
                <c:pt idx="17">
                  <c:v>6.3E-3</c:v>
                </c:pt>
                <c:pt idx="18">
                  <c:v>1.0200000000000001E-2</c:v>
                </c:pt>
                <c:pt idx="19">
                  <c:v>1.18E-2</c:v>
                </c:pt>
                <c:pt idx="20">
                  <c:v>8.6999999999999994E-3</c:v>
                </c:pt>
                <c:pt idx="21">
                  <c:v>1.18E-2</c:v>
                </c:pt>
                <c:pt idx="22">
                  <c:v>4.1999999999999997E-3</c:v>
                </c:pt>
                <c:pt idx="23">
                  <c:v>7.9000000000000008E-3</c:v>
                </c:pt>
                <c:pt idx="24">
                  <c:v>3.15E-2</c:v>
                </c:pt>
                <c:pt idx="25">
                  <c:v>6.6E-3</c:v>
                </c:pt>
                <c:pt idx="26">
                  <c:v>9.1000000000000004E-3</c:v>
                </c:pt>
                <c:pt idx="27">
                  <c:v>5.1999999999999998E-3</c:v>
                </c:pt>
                <c:pt idx="28">
                  <c:v>4.7000000000000002E-3</c:v>
                </c:pt>
                <c:pt idx="29">
                  <c:v>1.5699999999999999E-2</c:v>
                </c:pt>
                <c:pt idx="30">
                  <c:v>7.1000000000000004E-3</c:v>
                </c:pt>
                <c:pt idx="31">
                  <c:v>8.3000000000000001E-3</c:v>
                </c:pt>
                <c:pt idx="32">
                  <c:v>6.0000000000000001E-3</c:v>
                </c:pt>
                <c:pt idx="33">
                  <c:v>1.18E-2</c:v>
                </c:pt>
                <c:pt idx="34">
                  <c:v>3.0999999999999999E-3</c:v>
                </c:pt>
                <c:pt idx="35">
                  <c:v>6.7000000000000002E-3</c:v>
                </c:pt>
                <c:pt idx="36">
                  <c:v>1.04E-2</c:v>
                </c:pt>
                <c:pt idx="37">
                  <c:v>4.4000000000000003E-3</c:v>
                </c:pt>
                <c:pt idx="38">
                  <c:v>8.6999999999999994E-3</c:v>
                </c:pt>
                <c:pt idx="39">
                  <c:v>4.4000000000000003E-3</c:v>
                </c:pt>
                <c:pt idx="40">
                  <c:v>3.5000000000000001E-3</c:v>
                </c:pt>
                <c:pt idx="41">
                  <c:v>9.7999999999999997E-3</c:v>
                </c:pt>
                <c:pt idx="42">
                  <c:v>5.1000000000000004E-3</c:v>
                </c:pt>
                <c:pt idx="43">
                  <c:v>8.6999999999999994E-3</c:v>
                </c:pt>
                <c:pt idx="44">
                  <c:v>8.6999999999999994E-3</c:v>
                </c:pt>
              </c:numCache>
            </c:numRef>
          </c:xVal>
          <c:yVal>
            <c:numRef>
              <c:f>Sheet1!$G$103:$G$147</c:f>
              <c:numCache>
                <c:formatCode>General</c:formatCode>
                <c:ptCount val="45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  <c:pt idx="6">
                  <c:v>9</c:v>
                </c:pt>
                <c:pt idx="7">
                  <c:v>2.2999999999999998</c:v>
                </c:pt>
                <c:pt idx="8">
                  <c:v>13</c:v>
                </c:pt>
                <c:pt idx="9">
                  <c:v>4.4000000000000004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14</c:v>
                </c:pt>
                <c:pt idx="14">
                  <c:v>4</c:v>
                </c:pt>
                <c:pt idx="15">
                  <c:v>4.3</c:v>
                </c:pt>
                <c:pt idx="16">
                  <c:v>6.5</c:v>
                </c:pt>
                <c:pt idx="17">
                  <c:v>4</c:v>
                </c:pt>
                <c:pt idx="18">
                  <c:v>21</c:v>
                </c:pt>
                <c:pt idx="19">
                  <c:v>25</c:v>
                </c:pt>
                <c:pt idx="20">
                  <c:v>2.2999999999999998</c:v>
                </c:pt>
                <c:pt idx="21">
                  <c:v>10</c:v>
                </c:pt>
                <c:pt idx="22">
                  <c:v>5</c:v>
                </c:pt>
                <c:pt idx="23">
                  <c:v>23</c:v>
                </c:pt>
                <c:pt idx="24">
                  <c:v>2.8</c:v>
                </c:pt>
                <c:pt idx="25">
                  <c:v>8</c:v>
                </c:pt>
                <c:pt idx="26">
                  <c:v>17</c:v>
                </c:pt>
                <c:pt idx="27">
                  <c:v>5</c:v>
                </c:pt>
                <c:pt idx="28">
                  <c:v>12</c:v>
                </c:pt>
                <c:pt idx="29">
                  <c:v>18</c:v>
                </c:pt>
                <c:pt idx="30">
                  <c:v>7</c:v>
                </c:pt>
                <c:pt idx="31">
                  <c:v>2.9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3.8</c:v>
                </c:pt>
                <c:pt idx="36">
                  <c:v>2.9</c:v>
                </c:pt>
                <c:pt idx="37">
                  <c:v>4.0999999999999996</c:v>
                </c:pt>
                <c:pt idx="38">
                  <c:v>5</c:v>
                </c:pt>
                <c:pt idx="39">
                  <c:v>15</c:v>
                </c:pt>
                <c:pt idx="40">
                  <c:v>3.5</c:v>
                </c:pt>
                <c:pt idx="41">
                  <c:v>2.4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A-464F-93B8-EB489CD1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49832"/>
        <c:axId val="2138052792"/>
      </c:scatterChart>
      <c:valAx>
        <c:axId val="213804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52792"/>
        <c:crosses val="autoZero"/>
        <c:crossBetween val="midCat"/>
      </c:valAx>
      <c:valAx>
        <c:axId val="213805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49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Sheet1!$G$148:$G$154</c:f>
              <c:strCache>
                <c:ptCount val="7"/>
                <c:pt idx="0">
                  <c:v>10</c:v>
                </c:pt>
                <c:pt idx="1">
                  <c:v>6</c:v>
                </c:pt>
                <c:pt idx="2">
                  <c:v>19</c:v>
                </c:pt>
                <c:pt idx="3">
                  <c:v>3.9</c:v>
                </c:pt>
                <c:pt idx="4">
                  <c:v>8</c:v>
                </c:pt>
                <c:pt idx="5">
                  <c:v>9.5</c:v>
                </c:pt>
                <c:pt idx="6">
                  <c:v> -- 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Sheet1!$F$155:$F$167</c:f>
              <c:numCache>
                <c:formatCode>General</c:formatCode>
                <c:ptCount val="13"/>
                <c:pt idx="0">
                  <c:v>4.4000000000000003E-3</c:v>
                </c:pt>
                <c:pt idx="1">
                  <c:v>5.8999999999999999E-3</c:v>
                </c:pt>
                <c:pt idx="2">
                  <c:v>4.7000000000000002E-3</c:v>
                </c:pt>
                <c:pt idx="3">
                  <c:v>3.5000000000000001E-3</c:v>
                </c:pt>
                <c:pt idx="4">
                  <c:v>2.8E-3</c:v>
                </c:pt>
                <c:pt idx="5">
                  <c:v>3.0000000000000001E-3</c:v>
                </c:pt>
                <c:pt idx="6">
                  <c:v>6.6E-3</c:v>
                </c:pt>
                <c:pt idx="7">
                  <c:v>4.3E-3</c:v>
                </c:pt>
                <c:pt idx="8">
                  <c:v>4.7999999999999996E-3</c:v>
                </c:pt>
                <c:pt idx="9">
                  <c:v>6.7000000000000002E-3</c:v>
                </c:pt>
                <c:pt idx="10">
                  <c:v>6.7000000000000002E-3</c:v>
                </c:pt>
                <c:pt idx="11">
                  <c:v>2.4799999999999999E-2</c:v>
                </c:pt>
                <c:pt idx="12">
                  <c:v>2.3E-3</c:v>
                </c:pt>
              </c:numCache>
            </c:numRef>
          </c:xVal>
          <c:yVal>
            <c:numRef>
              <c:f>Sheet1!$G$155:$G$167</c:f>
              <c:numCache>
                <c:formatCode>General</c:formatCode>
                <c:ptCount val="13"/>
                <c:pt idx="0">
                  <c:v>10</c:v>
                </c:pt>
                <c:pt idx="1">
                  <c:v>19</c:v>
                </c:pt>
                <c:pt idx="2">
                  <c:v>9</c:v>
                </c:pt>
                <c:pt idx="3">
                  <c:v>2.5</c:v>
                </c:pt>
                <c:pt idx="4">
                  <c:v>6.5</c:v>
                </c:pt>
                <c:pt idx="5">
                  <c:v>8</c:v>
                </c:pt>
                <c:pt idx="6">
                  <c:v>6.2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4.7</c:v>
                </c:pt>
                <c:pt idx="1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5-FC4A-98D4-358CCB31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74632"/>
        <c:axId val="2029101432"/>
      </c:scatterChart>
      <c:valAx>
        <c:axId val="21150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9101432"/>
        <c:crosses val="autoZero"/>
        <c:crossBetween val="midCat"/>
      </c:valAx>
      <c:valAx>
        <c:axId val="202910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7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'[1]dates + times'!$F$50:$F$116</c:f>
              <c:numCache>
                <c:formatCode>General</c:formatCode>
                <c:ptCount val="67"/>
                <c:pt idx="0">
                  <c:v>3.15E-2</c:v>
                </c:pt>
                <c:pt idx="2">
                  <c:v>1.7500000000000002E-2</c:v>
                </c:pt>
                <c:pt idx="4">
                  <c:v>4.3700000000000003E-2</c:v>
                </c:pt>
                <c:pt idx="6">
                  <c:v>5.8999999999999999E-3</c:v>
                </c:pt>
                <c:pt idx="8">
                  <c:v>0.18590000000000001</c:v>
                </c:pt>
                <c:pt idx="10">
                  <c:v>4.4000000000000003E-3</c:v>
                </c:pt>
                <c:pt idx="12">
                  <c:v>1.6400000000000001E-2</c:v>
                </c:pt>
                <c:pt idx="14">
                  <c:v>9.8400000000000001E-2</c:v>
                </c:pt>
                <c:pt idx="16">
                  <c:v>8.3000000000000001E-3</c:v>
                </c:pt>
                <c:pt idx="18">
                  <c:v>1.5699999999999999E-2</c:v>
                </c:pt>
                <c:pt idx="20">
                  <c:v>6.0000000000000001E-3</c:v>
                </c:pt>
                <c:pt idx="22">
                  <c:v>0.1094</c:v>
                </c:pt>
                <c:pt idx="24">
                  <c:v>4.4000000000000003E-3</c:v>
                </c:pt>
                <c:pt idx="26">
                  <c:v>0.13</c:v>
                </c:pt>
                <c:pt idx="28">
                  <c:v>3.0999999999999999E-3</c:v>
                </c:pt>
                <c:pt idx="30">
                  <c:v>0.14219999999999999</c:v>
                </c:pt>
                <c:pt idx="32">
                  <c:v>8.3000000000000001E-3</c:v>
                </c:pt>
                <c:pt idx="34">
                  <c:v>1.3100000000000001E-2</c:v>
                </c:pt>
                <c:pt idx="36">
                  <c:v>1.7500000000000002E-2</c:v>
                </c:pt>
                <c:pt idx="38">
                  <c:v>3.5000000000000001E-3</c:v>
                </c:pt>
                <c:pt idx="40">
                  <c:v>9.8400000000000001E-2</c:v>
                </c:pt>
                <c:pt idx="42">
                  <c:v>6.3E-3</c:v>
                </c:pt>
                <c:pt idx="44">
                  <c:v>0.15859999999999999</c:v>
                </c:pt>
                <c:pt idx="46">
                  <c:v>3.3E-3</c:v>
                </c:pt>
                <c:pt idx="48">
                  <c:v>4.3299999999999998E-2</c:v>
                </c:pt>
                <c:pt idx="50">
                  <c:v>1.09E-2</c:v>
                </c:pt>
                <c:pt idx="52">
                  <c:v>8.3000000000000001E-3</c:v>
                </c:pt>
                <c:pt idx="54">
                  <c:v>0.1148</c:v>
                </c:pt>
                <c:pt idx="56">
                  <c:v>6.7000000000000002E-3</c:v>
                </c:pt>
                <c:pt idx="58">
                  <c:v>5.8999999999999999E-3</c:v>
                </c:pt>
                <c:pt idx="60">
                  <c:v>5.1200000000000002E-2</c:v>
                </c:pt>
                <c:pt idx="62">
                  <c:v>6.0000000000000001E-3</c:v>
                </c:pt>
                <c:pt idx="64">
                  <c:v>1.8599999999999998E-2</c:v>
                </c:pt>
                <c:pt idx="66">
                  <c:v>5.0299999999999997E-2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5-47A5-A700-6DFDAEF3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34872"/>
        <c:axId val="2118937816"/>
      </c:barChart>
      <c:catAx>
        <c:axId val="211893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37816"/>
        <c:crosses val="autoZero"/>
        <c:auto val="1"/>
        <c:lblAlgn val="ctr"/>
        <c:lblOffset val="100"/>
        <c:noMultiLvlLbl val="0"/>
      </c:catAx>
      <c:valAx>
        <c:axId val="21189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3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[1]Sheet1!$B$5:$B$31</c:f>
              <c:numCache>
                <c:formatCode>General</c:formatCode>
                <c:ptCount val="27"/>
                <c:pt idx="0">
                  <c:v>1.4999999999999999E-4</c:v>
                </c:pt>
                <c:pt idx="1">
                  <c:v>2.0999999999999999E-3</c:v>
                </c:pt>
                <c:pt idx="2">
                  <c:v>1.1000000000000001E-3</c:v>
                </c:pt>
                <c:pt idx="3">
                  <c:v>7.5000000000000002E-4</c:v>
                </c:pt>
                <c:pt idx="4">
                  <c:v>1.1000000000000001E-3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1.2999999999999999E-3</c:v>
                </c:pt>
                <c:pt idx="8">
                  <c:v>1E-4</c:v>
                </c:pt>
                <c:pt idx="9">
                  <c:v>1.7000000000000001E-4</c:v>
                </c:pt>
                <c:pt idx="10">
                  <c:v>8.0000000000000004E-4</c:v>
                </c:pt>
                <c:pt idx="11">
                  <c:v>1.6000000000000001E-3</c:v>
                </c:pt>
                <c:pt idx="13">
                  <c:v>2.0000000000000001E-4</c:v>
                </c:pt>
                <c:pt idx="14">
                  <c:v>8.0000000000000007E-5</c:v>
                </c:pt>
                <c:pt idx="15">
                  <c:v>4.3999999999999999E-5</c:v>
                </c:pt>
                <c:pt idx="16">
                  <c:v>8.0000000000000004E-4</c:v>
                </c:pt>
                <c:pt idx="17">
                  <c:v>2.0000000000000001E-4</c:v>
                </c:pt>
                <c:pt idx="18">
                  <c:v>2.9999999999999997E-4</c:v>
                </c:pt>
                <c:pt idx="20">
                  <c:v>1.4E-3</c:v>
                </c:pt>
                <c:pt idx="21">
                  <c:v>6.0000000000000002E-5</c:v>
                </c:pt>
                <c:pt idx="22">
                  <c:v>7.4999999999999993E-5</c:v>
                </c:pt>
                <c:pt idx="23">
                  <c:v>3.6999999999999999E-4</c:v>
                </c:pt>
                <c:pt idx="24">
                  <c:v>2.8999999999999998E-3</c:v>
                </c:pt>
                <c:pt idx="25">
                  <c:v>1.1E-4</c:v>
                </c:pt>
                <c:pt idx="2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BDB-A26D-48396E90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41064"/>
        <c:axId val="2115144008"/>
      </c:barChart>
      <c:catAx>
        <c:axId val="21151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44008"/>
        <c:crosses val="autoZero"/>
        <c:auto val="1"/>
        <c:lblAlgn val="ctr"/>
        <c:lblOffset val="100"/>
        <c:noMultiLvlLbl val="0"/>
      </c:catAx>
      <c:valAx>
        <c:axId val="211514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4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[1]Sheet1!$D$5:$D$31</c:f>
              <c:numCache>
                <c:formatCode>General</c:formatCode>
                <c:ptCount val="27"/>
                <c:pt idx="0">
                  <c:v>2.2000000000000001E-4</c:v>
                </c:pt>
                <c:pt idx="1">
                  <c:v>2.7000000000000001E-3</c:v>
                </c:pt>
                <c:pt idx="2">
                  <c:v>8.0000000000000004E-4</c:v>
                </c:pt>
                <c:pt idx="3">
                  <c:v>5.8E-4</c:v>
                </c:pt>
                <c:pt idx="4">
                  <c:v>2.3E-3</c:v>
                </c:pt>
                <c:pt idx="5">
                  <c:v>1.2999999999999999E-4</c:v>
                </c:pt>
                <c:pt idx="6">
                  <c:v>5.5000000000000003E-4</c:v>
                </c:pt>
                <c:pt idx="7">
                  <c:v>4.0000000000000001E-3</c:v>
                </c:pt>
                <c:pt idx="8">
                  <c:v>1.2E-4</c:v>
                </c:pt>
                <c:pt idx="9">
                  <c:v>2.4000000000000001E-4</c:v>
                </c:pt>
                <c:pt idx="10">
                  <c:v>9.5E-4</c:v>
                </c:pt>
                <c:pt idx="11">
                  <c:v>3.8E-3</c:v>
                </c:pt>
                <c:pt idx="13">
                  <c:v>2.9999999999999997E-4</c:v>
                </c:pt>
                <c:pt idx="14">
                  <c:v>6.0000000000000002E-5</c:v>
                </c:pt>
                <c:pt idx="15">
                  <c:v>4.3999999999999999E-5</c:v>
                </c:pt>
                <c:pt idx="16">
                  <c:v>1.2999999999999999E-3</c:v>
                </c:pt>
                <c:pt idx="17">
                  <c:v>2.7E-4</c:v>
                </c:pt>
                <c:pt idx="18">
                  <c:v>2.9999999999999997E-4</c:v>
                </c:pt>
                <c:pt idx="20">
                  <c:v>2.5999999999999999E-3</c:v>
                </c:pt>
                <c:pt idx="21">
                  <c:v>8.0000000000000007E-5</c:v>
                </c:pt>
                <c:pt idx="22">
                  <c:v>5.5000000000000002E-5</c:v>
                </c:pt>
                <c:pt idx="23">
                  <c:v>3.1E-4</c:v>
                </c:pt>
                <c:pt idx="24">
                  <c:v>4.1999999999999997E-3</c:v>
                </c:pt>
                <c:pt idx="25">
                  <c:v>9.0000000000000006E-5</c:v>
                </c:pt>
                <c:pt idx="26">
                  <c:v>5.5000000000000002E-5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7-419F-B31E-210F9FE3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68152"/>
        <c:axId val="2115171096"/>
      </c:barChart>
      <c:catAx>
        <c:axId val="211516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71096"/>
        <c:crosses val="autoZero"/>
        <c:auto val="1"/>
        <c:lblAlgn val="ctr"/>
        <c:lblOffset val="100"/>
        <c:noMultiLvlLbl val="0"/>
      </c:catAx>
      <c:valAx>
        <c:axId val="211517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6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[1]Sheet1!$E$5:$E$31</c:f>
              <c:numCache>
                <c:formatCode>General</c:formatCode>
                <c:ptCount val="27"/>
                <c:pt idx="0">
                  <c:v>1.4666666666666668</c:v>
                </c:pt>
                <c:pt idx="1">
                  <c:v>1.2857142857142858</c:v>
                </c:pt>
                <c:pt idx="2">
                  <c:v>0.72727272727272729</c:v>
                </c:pt>
                <c:pt idx="3">
                  <c:v>0.77333333333333332</c:v>
                </c:pt>
                <c:pt idx="4">
                  <c:v>2.0909090909090908</c:v>
                </c:pt>
                <c:pt idx="5">
                  <c:v>0.64999999999999991</c:v>
                </c:pt>
                <c:pt idx="6">
                  <c:v>1.1000000000000001</c:v>
                </c:pt>
                <c:pt idx="7">
                  <c:v>3.0769230769230771</c:v>
                </c:pt>
                <c:pt idx="8">
                  <c:v>1.2</c:v>
                </c:pt>
                <c:pt idx="9">
                  <c:v>1.4117647058823528</c:v>
                </c:pt>
                <c:pt idx="10">
                  <c:v>1.1875</c:v>
                </c:pt>
                <c:pt idx="11">
                  <c:v>2.375</c:v>
                </c:pt>
                <c:pt idx="13">
                  <c:v>1.4999999999999998</c:v>
                </c:pt>
                <c:pt idx="14">
                  <c:v>0.75</c:v>
                </c:pt>
                <c:pt idx="15">
                  <c:v>1</c:v>
                </c:pt>
                <c:pt idx="16">
                  <c:v>1.6249999999999998</c:v>
                </c:pt>
                <c:pt idx="17">
                  <c:v>1.3499999999999999</c:v>
                </c:pt>
                <c:pt idx="18">
                  <c:v>1</c:v>
                </c:pt>
                <c:pt idx="20">
                  <c:v>1.857142857142857</c:v>
                </c:pt>
                <c:pt idx="21">
                  <c:v>1.3333333333333335</c:v>
                </c:pt>
                <c:pt idx="22">
                  <c:v>0.73333333333333339</c:v>
                </c:pt>
                <c:pt idx="23">
                  <c:v>0.83783783783783783</c:v>
                </c:pt>
                <c:pt idx="24">
                  <c:v>1.4482758620689655</c:v>
                </c:pt>
                <c:pt idx="25">
                  <c:v>0.81818181818181823</c:v>
                </c:pt>
                <c:pt idx="2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D-49B1-9F86-1D8C595C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194712"/>
        <c:axId val="2115197656"/>
      </c:barChart>
      <c:catAx>
        <c:axId val="21151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97656"/>
        <c:crosses val="autoZero"/>
        <c:auto val="1"/>
        <c:lblAlgn val="ctr"/>
        <c:lblOffset val="100"/>
        <c:noMultiLvlLbl val="0"/>
      </c:catAx>
      <c:valAx>
        <c:axId val="211519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9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[1]Sheet1!$C$5:$C$31</c:f>
              <c:numCache>
                <c:formatCode>General</c:formatCode>
                <c:ptCount val="27"/>
                <c:pt idx="0">
                  <c:v>20</c:v>
                </c:pt>
                <c:pt idx="1">
                  <c:v>39</c:v>
                </c:pt>
                <c:pt idx="2">
                  <c:v>30</c:v>
                </c:pt>
                <c:pt idx="3">
                  <c:v>4.3</c:v>
                </c:pt>
                <c:pt idx="4">
                  <c:v>22</c:v>
                </c:pt>
                <c:pt idx="5">
                  <c:v>11</c:v>
                </c:pt>
                <c:pt idx="6">
                  <c:v>14</c:v>
                </c:pt>
                <c:pt idx="7">
                  <c:v>40</c:v>
                </c:pt>
                <c:pt idx="8">
                  <c:v>2.8</c:v>
                </c:pt>
                <c:pt idx="9">
                  <c:v>5.5</c:v>
                </c:pt>
                <c:pt idx="10">
                  <c:v>25</c:v>
                </c:pt>
                <c:pt idx="11">
                  <c:v>45</c:v>
                </c:pt>
                <c:pt idx="13">
                  <c:v>12</c:v>
                </c:pt>
                <c:pt idx="14">
                  <c:v>12</c:v>
                </c:pt>
                <c:pt idx="15">
                  <c:v>7</c:v>
                </c:pt>
                <c:pt idx="16">
                  <c:v>18</c:v>
                </c:pt>
                <c:pt idx="17">
                  <c:v>3.5</c:v>
                </c:pt>
                <c:pt idx="18">
                  <c:v>4</c:v>
                </c:pt>
                <c:pt idx="20">
                  <c:v>28</c:v>
                </c:pt>
                <c:pt idx="21">
                  <c:v>2.7</c:v>
                </c:pt>
                <c:pt idx="22">
                  <c:v>2.6</c:v>
                </c:pt>
                <c:pt idx="23">
                  <c:v>19</c:v>
                </c:pt>
                <c:pt idx="24">
                  <c:v>48</c:v>
                </c:pt>
                <c:pt idx="25">
                  <c:v>3.2</c:v>
                </c:pt>
                <c:pt idx="2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D-4365-86FF-DCD21A7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47912"/>
        <c:axId val="2117896776"/>
      </c:barChart>
      <c:catAx>
        <c:axId val="21178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96776"/>
        <c:crosses val="autoZero"/>
        <c:auto val="1"/>
        <c:lblAlgn val="ctr"/>
        <c:lblOffset val="100"/>
        <c:noMultiLvlLbl val="0"/>
      </c:catAx>
      <c:valAx>
        <c:axId val="211789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[1]Sheet1!$F$5:$F$31</c:f>
              <c:numCache>
                <c:formatCode>General</c:formatCode>
                <c:ptCount val="27"/>
                <c:pt idx="0">
                  <c:v>133333.33333333334</c:v>
                </c:pt>
                <c:pt idx="1">
                  <c:v>18571.428571428572</c:v>
                </c:pt>
                <c:pt idx="2">
                  <c:v>27272.727272727272</c:v>
                </c:pt>
                <c:pt idx="3">
                  <c:v>5733.333333333333</c:v>
                </c:pt>
                <c:pt idx="4">
                  <c:v>20000</c:v>
                </c:pt>
                <c:pt idx="5">
                  <c:v>55000</c:v>
                </c:pt>
                <c:pt idx="6">
                  <c:v>28000</c:v>
                </c:pt>
                <c:pt idx="7">
                  <c:v>30769.23076923077</c:v>
                </c:pt>
                <c:pt idx="8">
                  <c:v>27999.999999999996</c:v>
                </c:pt>
                <c:pt idx="9">
                  <c:v>32352.941176470587</c:v>
                </c:pt>
                <c:pt idx="10">
                  <c:v>31250</c:v>
                </c:pt>
                <c:pt idx="11">
                  <c:v>28125</c:v>
                </c:pt>
                <c:pt idx="13">
                  <c:v>60000</c:v>
                </c:pt>
                <c:pt idx="14">
                  <c:v>150000</c:v>
                </c:pt>
                <c:pt idx="15">
                  <c:v>159090.90909090909</c:v>
                </c:pt>
                <c:pt idx="16">
                  <c:v>22500</c:v>
                </c:pt>
                <c:pt idx="17">
                  <c:v>17500</c:v>
                </c:pt>
                <c:pt idx="18">
                  <c:v>13333.333333333334</c:v>
                </c:pt>
                <c:pt idx="20">
                  <c:v>20000</c:v>
                </c:pt>
                <c:pt idx="21">
                  <c:v>45000</c:v>
                </c:pt>
                <c:pt idx="22">
                  <c:v>34666.666666666672</c:v>
                </c:pt>
                <c:pt idx="23">
                  <c:v>51351.351351351354</c:v>
                </c:pt>
                <c:pt idx="24">
                  <c:v>16551.724137931036</c:v>
                </c:pt>
                <c:pt idx="25">
                  <c:v>29090.909090909092</c:v>
                </c:pt>
                <c:pt idx="26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D-4155-BEF9-05694CFE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919960"/>
        <c:axId val="2117922872"/>
      </c:barChart>
      <c:catAx>
        <c:axId val="21179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22872"/>
        <c:crosses val="autoZero"/>
        <c:auto val="1"/>
        <c:lblAlgn val="ctr"/>
        <c:lblOffset val="100"/>
        <c:noMultiLvlLbl val="0"/>
      </c:catAx>
      <c:valAx>
        <c:axId val="211792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1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'[2]dates + times'!$F$7:$F$116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1-C642-97DF-ED036E1F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11608"/>
        <c:axId val="2141508600"/>
      </c:barChart>
      <c:catAx>
        <c:axId val="214151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08600"/>
        <c:crosses val="autoZero"/>
        <c:auto val="1"/>
        <c:lblAlgn val="ctr"/>
        <c:lblOffset val="100"/>
        <c:noMultiLvlLbl val="0"/>
      </c:catAx>
      <c:valAx>
        <c:axId val="214150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1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'[2]dates + times'!$F$50:$F$116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A-9A47-B7FA-3ED1D4DE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488872"/>
        <c:axId val="2141478648"/>
      </c:barChart>
      <c:catAx>
        <c:axId val="214148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78648"/>
        <c:crosses val="autoZero"/>
        <c:auto val="1"/>
        <c:lblAlgn val="ctr"/>
        <c:lblOffset val="100"/>
        <c:noMultiLvlLbl val="0"/>
      </c:catAx>
      <c:valAx>
        <c:axId val="214147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8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80</xdr:row>
      <xdr:rowOff>76200</xdr:rowOff>
    </xdr:from>
    <xdr:to>
      <xdr:col>15</xdr:col>
      <xdr:colOff>292100</xdr:colOff>
      <xdr:row>94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1599C-B655-4EB6-AA0D-A32211E95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98</xdr:row>
      <xdr:rowOff>38100</xdr:rowOff>
    </xdr:from>
    <xdr:to>
      <xdr:col>15</xdr:col>
      <xdr:colOff>304800</xdr:colOff>
      <xdr:row>112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11718-D328-4728-AC43-B034554C8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33</xdr:row>
      <xdr:rowOff>25400</xdr:rowOff>
    </xdr:from>
    <xdr:to>
      <xdr:col>6</xdr:col>
      <xdr:colOff>457200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06F4-6F96-4D87-BD72-4319EF460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12700</xdr:rowOff>
    </xdr:from>
    <xdr:to>
      <xdr:col>6</xdr:col>
      <xdr:colOff>444500</xdr:colOff>
      <xdr:row>62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7FE97-DF3B-4DC3-B382-884B79CBB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25400</xdr:rowOff>
    </xdr:from>
    <xdr:to>
      <xdr:col>13</xdr:col>
      <xdr:colOff>444500</xdr:colOff>
      <xdr:row>47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0A986-09E8-4178-90B2-CF8F94C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12700</xdr:rowOff>
    </xdr:from>
    <xdr:to>
      <xdr:col>13</xdr:col>
      <xdr:colOff>444500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E0A64-07D4-4025-9A3C-50CFAFC76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7</xdr:row>
      <xdr:rowOff>25400</xdr:rowOff>
    </xdr:from>
    <xdr:to>
      <xdr:col>12</xdr:col>
      <xdr:colOff>800100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352FD-E3C7-4C15-AA90-48DE17DF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80</xdr:row>
      <xdr:rowOff>76200</xdr:rowOff>
    </xdr:from>
    <xdr:to>
      <xdr:col>15</xdr:col>
      <xdr:colOff>292100</xdr:colOff>
      <xdr:row>94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98</xdr:row>
      <xdr:rowOff>38100</xdr:rowOff>
    </xdr:from>
    <xdr:to>
      <xdr:col>15</xdr:col>
      <xdr:colOff>304800</xdr:colOff>
      <xdr:row>112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67</xdr:row>
      <xdr:rowOff>50800</xdr:rowOff>
    </xdr:from>
    <xdr:to>
      <xdr:col>14</xdr:col>
      <xdr:colOff>406400</xdr:colOff>
      <xdr:row>81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33</xdr:row>
      <xdr:rowOff>38100</xdr:rowOff>
    </xdr:from>
    <xdr:to>
      <xdr:col>12</xdr:col>
      <xdr:colOff>406400</xdr:colOff>
      <xdr:row>47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24</xdr:row>
      <xdr:rowOff>63500</xdr:rowOff>
    </xdr:from>
    <xdr:to>
      <xdr:col>18</xdr:col>
      <xdr:colOff>406400</xdr:colOff>
      <xdr:row>38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800100</xdr:colOff>
      <xdr:row>26</xdr:row>
      <xdr:rowOff>76200</xdr:rowOff>
    </xdr:from>
    <xdr:to>
      <xdr:col>18</xdr:col>
      <xdr:colOff>419100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84</xdr:row>
      <xdr:rowOff>88900</xdr:rowOff>
    </xdr:from>
    <xdr:to>
      <xdr:col>18</xdr:col>
      <xdr:colOff>495300</xdr:colOff>
      <xdr:row>98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129</xdr:row>
      <xdr:rowOff>88900</xdr:rowOff>
    </xdr:from>
    <xdr:to>
      <xdr:col>18</xdr:col>
      <xdr:colOff>520700</xdr:colOff>
      <xdr:row>143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154</xdr:row>
      <xdr:rowOff>76200</xdr:rowOff>
    </xdr:from>
    <xdr:to>
      <xdr:col>18</xdr:col>
      <xdr:colOff>482600</xdr:colOff>
      <xdr:row>168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m/Downloads/Miami%20Bla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enr.mcnutt/Dropbox/MIAMI/Miami%20Bla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 + times"/>
      <sheetName val="PPV"/>
      <sheetName val="copy"/>
      <sheetName val="Velocities"/>
      <sheetName val="Magnitudes"/>
      <sheetName val="Miguel PPV"/>
      <sheetName val="Sheet1"/>
      <sheetName val="Sheet2"/>
      <sheetName val="Sheet3"/>
    </sheetNames>
    <sheetDataSet>
      <sheetData sheetId="0">
        <row r="7">
          <cell r="F7">
            <v>7.0999999999999994E-2</v>
          </cell>
        </row>
        <row r="9">
          <cell r="F9">
            <v>7.8E-2</v>
          </cell>
        </row>
        <row r="11">
          <cell r="F11">
            <v>9.1000000000000004E-3</v>
          </cell>
        </row>
        <row r="13">
          <cell r="F13">
            <v>9.1000000000000004E-3</v>
          </cell>
        </row>
        <row r="15">
          <cell r="F15">
            <v>8.6599999999999996E-2</v>
          </cell>
        </row>
        <row r="17">
          <cell r="F17">
            <v>5.3E-3</v>
          </cell>
        </row>
        <row r="19">
          <cell r="F19">
            <v>4.3E-3</v>
          </cell>
        </row>
        <row r="21">
          <cell r="F21">
            <v>7.9000000000000008E-3</v>
          </cell>
        </row>
        <row r="23">
          <cell r="F23">
            <v>6.3E-2</v>
          </cell>
        </row>
        <row r="25">
          <cell r="F25">
            <v>9.7999999999999997E-3</v>
          </cell>
        </row>
        <row r="27">
          <cell r="F27">
            <v>7.3999999999999996E-2</v>
          </cell>
        </row>
        <row r="29">
          <cell r="F29">
            <v>6.7000000000000004E-2</v>
          </cell>
        </row>
        <row r="31">
          <cell r="F31">
            <v>1.09E-2</v>
          </cell>
        </row>
        <row r="33">
          <cell r="F33">
            <v>5.1000000000000004E-3</v>
          </cell>
        </row>
        <row r="35">
          <cell r="F35">
            <v>5.5100000000000003E-2</v>
          </cell>
        </row>
        <row r="37">
          <cell r="F37">
            <v>5.5100000000000003E-2</v>
          </cell>
        </row>
        <row r="39">
          <cell r="F39">
            <v>6.7000000000000002E-3</v>
          </cell>
        </row>
        <row r="41">
          <cell r="F41">
            <v>4.3299999999999998E-2</v>
          </cell>
        </row>
        <row r="43">
          <cell r="F43">
            <v>1.3100000000000001E-2</v>
          </cell>
        </row>
        <row r="45">
          <cell r="F45">
            <v>5.1000000000000004E-3</v>
          </cell>
        </row>
        <row r="47">
          <cell r="F47">
            <v>1.3100000000000001E-2</v>
          </cell>
        </row>
        <row r="50">
          <cell r="F50">
            <v>3.15E-2</v>
          </cell>
        </row>
        <row r="52">
          <cell r="F52">
            <v>1.7500000000000002E-2</v>
          </cell>
        </row>
        <row r="54">
          <cell r="F54">
            <v>4.3700000000000003E-2</v>
          </cell>
        </row>
        <row r="56">
          <cell r="F56">
            <v>5.8999999999999999E-3</v>
          </cell>
        </row>
        <row r="58">
          <cell r="F58">
            <v>0.18590000000000001</v>
          </cell>
        </row>
        <row r="60">
          <cell r="F60">
            <v>4.4000000000000003E-3</v>
          </cell>
        </row>
        <row r="62">
          <cell r="F62">
            <v>1.6400000000000001E-2</v>
          </cell>
        </row>
        <row r="64">
          <cell r="F64">
            <v>9.8400000000000001E-2</v>
          </cell>
        </row>
        <row r="66">
          <cell r="F66">
            <v>8.3000000000000001E-3</v>
          </cell>
        </row>
        <row r="68">
          <cell r="F68">
            <v>1.5699999999999999E-2</v>
          </cell>
        </row>
        <row r="70">
          <cell r="F70">
            <v>6.0000000000000001E-3</v>
          </cell>
        </row>
        <row r="72">
          <cell r="F72">
            <v>0.1094</v>
          </cell>
        </row>
        <row r="74">
          <cell r="F74">
            <v>4.4000000000000003E-3</v>
          </cell>
        </row>
        <row r="76">
          <cell r="F76">
            <v>0.13</v>
          </cell>
        </row>
        <row r="78">
          <cell r="F78">
            <v>3.0999999999999999E-3</v>
          </cell>
        </row>
        <row r="80">
          <cell r="F80">
            <v>0.14219999999999999</v>
          </cell>
        </row>
        <row r="82">
          <cell r="F82">
            <v>8.3000000000000001E-3</v>
          </cell>
        </row>
        <row r="84">
          <cell r="F84">
            <v>1.3100000000000001E-2</v>
          </cell>
        </row>
        <row r="86">
          <cell r="F86">
            <v>1.7500000000000002E-2</v>
          </cell>
        </row>
        <row r="88">
          <cell r="F88">
            <v>3.5000000000000001E-3</v>
          </cell>
        </row>
        <row r="90">
          <cell r="F90">
            <v>9.8400000000000001E-2</v>
          </cell>
        </row>
        <row r="92">
          <cell r="F92">
            <v>6.3E-3</v>
          </cell>
        </row>
        <row r="94">
          <cell r="F94">
            <v>0.15859999999999999</v>
          </cell>
        </row>
        <row r="96">
          <cell r="F96">
            <v>3.3E-3</v>
          </cell>
        </row>
        <row r="98">
          <cell r="F98">
            <v>4.3299999999999998E-2</v>
          </cell>
        </row>
        <row r="100">
          <cell r="F100">
            <v>1.09E-2</v>
          </cell>
        </row>
        <row r="102">
          <cell r="F102">
            <v>8.3000000000000001E-3</v>
          </cell>
        </row>
        <row r="104">
          <cell r="F104">
            <v>0.1148</v>
          </cell>
        </row>
        <row r="106">
          <cell r="F106">
            <v>6.7000000000000002E-3</v>
          </cell>
        </row>
        <row r="108">
          <cell r="F108">
            <v>5.8999999999999999E-3</v>
          </cell>
        </row>
        <row r="110">
          <cell r="F110">
            <v>5.1200000000000002E-2</v>
          </cell>
        </row>
        <row r="112">
          <cell r="F112">
            <v>6.0000000000000001E-3</v>
          </cell>
        </row>
        <row r="114">
          <cell r="F114">
            <v>1.8599999999999998E-2</v>
          </cell>
        </row>
        <row r="116">
          <cell r="F116">
            <v>5.0299999999999997E-2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>
            <v>1.4999999999999999E-4</v>
          </cell>
          <cell r="C5">
            <v>20</v>
          </cell>
          <cell r="D5">
            <v>2.2000000000000001E-4</v>
          </cell>
          <cell r="E5">
            <v>1.4666666666666668</v>
          </cell>
          <cell r="F5">
            <v>133333.33333333334</v>
          </cell>
        </row>
        <row r="6">
          <cell r="B6">
            <v>2.0999999999999999E-3</v>
          </cell>
          <cell r="C6">
            <v>39</v>
          </cell>
          <cell r="D6">
            <v>2.7000000000000001E-3</v>
          </cell>
          <cell r="E6">
            <v>1.2857142857142858</v>
          </cell>
          <cell r="F6">
            <v>18571.428571428572</v>
          </cell>
        </row>
        <row r="7">
          <cell r="B7">
            <v>1.1000000000000001E-3</v>
          </cell>
          <cell r="C7">
            <v>30</v>
          </cell>
          <cell r="D7">
            <v>8.0000000000000004E-4</v>
          </cell>
          <cell r="E7">
            <v>0.72727272727272729</v>
          </cell>
          <cell r="F7">
            <v>27272.727272727272</v>
          </cell>
        </row>
        <row r="8">
          <cell r="B8">
            <v>7.5000000000000002E-4</v>
          </cell>
          <cell r="C8">
            <v>4.3</v>
          </cell>
          <cell r="D8">
            <v>5.8E-4</v>
          </cell>
          <cell r="E8">
            <v>0.77333333333333332</v>
          </cell>
          <cell r="F8">
            <v>5733.333333333333</v>
          </cell>
        </row>
        <row r="9">
          <cell r="B9">
            <v>1.1000000000000001E-3</v>
          </cell>
          <cell r="C9">
            <v>22</v>
          </cell>
          <cell r="D9">
            <v>2.3E-3</v>
          </cell>
          <cell r="E9">
            <v>2.0909090909090908</v>
          </cell>
          <cell r="F9">
            <v>20000</v>
          </cell>
        </row>
        <row r="10">
          <cell r="B10">
            <v>2.0000000000000001E-4</v>
          </cell>
          <cell r="C10">
            <v>11</v>
          </cell>
          <cell r="D10">
            <v>1.2999999999999999E-4</v>
          </cell>
          <cell r="E10">
            <v>0.64999999999999991</v>
          </cell>
          <cell r="F10">
            <v>55000</v>
          </cell>
        </row>
        <row r="11">
          <cell r="B11">
            <v>5.0000000000000001E-4</v>
          </cell>
          <cell r="C11">
            <v>14</v>
          </cell>
          <cell r="D11">
            <v>5.5000000000000003E-4</v>
          </cell>
          <cell r="E11">
            <v>1.1000000000000001</v>
          </cell>
          <cell r="F11">
            <v>28000</v>
          </cell>
        </row>
        <row r="12">
          <cell r="B12">
            <v>1.2999999999999999E-3</v>
          </cell>
          <cell r="C12">
            <v>40</v>
          </cell>
          <cell r="D12">
            <v>4.0000000000000001E-3</v>
          </cell>
          <cell r="E12">
            <v>3.0769230769230771</v>
          </cell>
          <cell r="F12">
            <v>30769.23076923077</v>
          </cell>
        </row>
        <row r="13">
          <cell r="B13">
            <v>1E-4</v>
          </cell>
          <cell r="C13">
            <v>2.8</v>
          </cell>
          <cell r="D13">
            <v>1.2E-4</v>
          </cell>
          <cell r="E13">
            <v>1.2</v>
          </cell>
          <cell r="F13">
            <v>27999.999999999996</v>
          </cell>
        </row>
        <row r="14">
          <cell r="B14">
            <v>1.7000000000000001E-4</v>
          </cell>
          <cell r="C14">
            <v>5.5</v>
          </cell>
          <cell r="D14">
            <v>2.4000000000000001E-4</v>
          </cell>
          <cell r="E14">
            <v>1.4117647058823528</v>
          </cell>
          <cell r="F14">
            <v>32352.941176470587</v>
          </cell>
        </row>
        <row r="15">
          <cell r="B15">
            <v>8.0000000000000004E-4</v>
          </cell>
          <cell r="C15">
            <v>25</v>
          </cell>
          <cell r="D15">
            <v>9.5E-4</v>
          </cell>
          <cell r="E15">
            <v>1.1875</v>
          </cell>
          <cell r="F15">
            <v>31250</v>
          </cell>
        </row>
        <row r="16">
          <cell r="B16">
            <v>1.6000000000000001E-3</v>
          </cell>
          <cell r="C16">
            <v>45</v>
          </cell>
          <cell r="D16">
            <v>3.8E-3</v>
          </cell>
          <cell r="E16">
            <v>2.375</v>
          </cell>
          <cell r="F16">
            <v>28125</v>
          </cell>
        </row>
        <row r="18">
          <cell r="B18">
            <v>2.0000000000000001E-4</v>
          </cell>
          <cell r="C18">
            <v>12</v>
          </cell>
          <cell r="D18">
            <v>2.9999999999999997E-4</v>
          </cell>
          <cell r="E18">
            <v>1.4999999999999998</v>
          </cell>
          <cell r="F18">
            <v>60000</v>
          </cell>
        </row>
        <row r="19">
          <cell r="B19">
            <v>8.0000000000000007E-5</v>
          </cell>
          <cell r="C19">
            <v>12</v>
          </cell>
          <cell r="D19">
            <v>6.0000000000000002E-5</v>
          </cell>
          <cell r="E19">
            <v>0.75</v>
          </cell>
          <cell r="F19">
            <v>150000</v>
          </cell>
        </row>
        <row r="20">
          <cell r="B20">
            <v>4.3999999999999999E-5</v>
          </cell>
          <cell r="C20">
            <v>7</v>
          </cell>
          <cell r="D20">
            <v>4.3999999999999999E-5</v>
          </cell>
          <cell r="E20">
            <v>1</v>
          </cell>
          <cell r="F20">
            <v>159090.90909090909</v>
          </cell>
        </row>
        <row r="21">
          <cell r="B21">
            <v>8.0000000000000004E-4</v>
          </cell>
          <cell r="C21">
            <v>18</v>
          </cell>
          <cell r="D21">
            <v>1.2999999999999999E-3</v>
          </cell>
          <cell r="E21">
            <v>1.6249999999999998</v>
          </cell>
          <cell r="F21">
            <v>22500</v>
          </cell>
        </row>
        <row r="22">
          <cell r="B22">
            <v>2.0000000000000001E-4</v>
          </cell>
          <cell r="C22">
            <v>3.5</v>
          </cell>
          <cell r="D22">
            <v>2.7E-4</v>
          </cell>
          <cell r="E22">
            <v>1.3499999999999999</v>
          </cell>
          <cell r="F22">
            <v>17500</v>
          </cell>
        </row>
        <row r="23">
          <cell r="B23">
            <v>2.9999999999999997E-4</v>
          </cell>
          <cell r="C23">
            <v>4</v>
          </cell>
          <cell r="D23">
            <v>2.9999999999999997E-4</v>
          </cell>
          <cell r="E23">
            <v>1</v>
          </cell>
          <cell r="F23">
            <v>13333.333333333334</v>
          </cell>
        </row>
        <row r="25">
          <cell r="B25">
            <v>1.4E-3</v>
          </cell>
          <cell r="C25">
            <v>28</v>
          </cell>
          <cell r="D25">
            <v>2.5999999999999999E-3</v>
          </cell>
          <cell r="E25">
            <v>1.857142857142857</v>
          </cell>
          <cell r="F25">
            <v>20000</v>
          </cell>
        </row>
        <row r="26">
          <cell r="B26">
            <v>6.0000000000000002E-5</v>
          </cell>
          <cell r="C26">
            <v>2.7</v>
          </cell>
          <cell r="D26">
            <v>8.0000000000000007E-5</v>
          </cell>
          <cell r="E26">
            <v>1.3333333333333335</v>
          </cell>
          <cell r="F26">
            <v>45000</v>
          </cell>
        </row>
        <row r="27">
          <cell r="B27">
            <v>7.4999999999999993E-5</v>
          </cell>
          <cell r="C27">
            <v>2.6</v>
          </cell>
          <cell r="D27">
            <v>5.5000000000000002E-5</v>
          </cell>
          <cell r="E27">
            <v>0.73333333333333339</v>
          </cell>
          <cell r="F27">
            <v>34666.666666666672</v>
          </cell>
        </row>
        <row r="28">
          <cell r="B28">
            <v>3.6999999999999999E-4</v>
          </cell>
          <cell r="C28">
            <v>19</v>
          </cell>
          <cell r="D28">
            <v>3.1E-4</v>
          </cell>
          <cell r="E28">
            <v>0.83783783783783783</v>
          </cell>
          <cell r="F28">
            <v>51351.351351351354</v>
          </cell>
        </row>
        <row r="29">
          <cell r="B29">
            <v>2.8999999999999998E-3</v>
          </cell>
          <cell r="C29">
            <v>48</v>
          </cell>
          <cell r="D29">
            <v>4.1999999999999997E-3</v>
          </cell>
          <cell r="E29">
            <v>1.4482758620689655</v>
          </cell>
          <cell r="F29">
            <v>16551.724137931036</v>
          </cell>
        </row>
        <row r="30">
          <cell r="B30">
            <v>1.1E-4</v>
          </cell>
          <cell r="C30">
            <v>3.2</v>
          </cell>
          <cell r="D30">
            <v>9.0000000000000006E-5</v>
          </cell>
          <cell r="E30">
            <v>0.81818181818181823</v>
          </cell>
          <cell r="F30">
            <v>29090.909090909092</v>
          </cell>
        </row>
        <row r="31">
          <cell r="B31">
            <v>1E-4</v>
          </cell>
          <cell r="C31">
            <v>9</v>
          </cell>
          <cell r="D31">
            <v>5.5000000000000002E-5</v>
          </cell>
          <cell r="E31">
            <v>0.55000000000000004</v>
          </cell>
          <cell r="F31">
            <v>90000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 + tim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9"/>
  <sheetViews>
    <sheetView tabSelected="1" topLeftCell="A675" zoomScaleNormal="100" workbookViewId="0">
      <selection activeCell="C682" sqref="C682"/>
    </sheetView>
  </sheetViews>
  <sheetFormatPr defaultColWidth="10.69921875" defaultRowHeight="15.6" x14ac:dyDescent="0.3"/>
  <cols>
    <col min="1" max="1" width="11.19921875" style="32" customWidth="1"/>
    <col min="2" max="2" width="16.69921875" style="28" customWidth="1"/>
    <col min="4" max="4" width="11.796875" style="33" customWidth="1"/>
    <col min="5" max="5" width="5.19921875" style="33" customWidth="1"/>
    <col min="6" max="6" width="9.296875" style="33" customWidth="1"/>
    <col min="7" max="7" width="17.5" style="37" customWidth="1"/>
  </cols>
  <sheetData>
    <row r="1" spans="1:7" s="1" customFormat="1" x14ac:dyDescent="0.3">
      <c r="A1" s="30" t="s">
        <v>97</v>
      </c>
      <c r="B1" s="27" t="s">
        <v>100</v>
      </c>
      <c r="C1" s="1" t="s">
        <v>98</v>
      </c>
      <c r="D1" s="31" t="s">
        <v>99</v>
      </c>
      <c r="E1" s="31" t="s">
        <v>51</v>
      </c>
      <c r="F1" s="31" t="s">
        <v>6</v>
      </c>
      <c r="G1" s="36" t="s">
        <v>293</v>
      </c>
    </row>
    <row r="2" spans="1:7" x14ac:dyDescent="0.3">
      <c r="A2" s="32">
        <v>1</v>
      </c>
      <c r="B2" s="28">
        <v>43649</v>
      </c>
      <c r="C2" s="33" t="s">
        <v>104</v>
      </c>
      <c r="F2" s="33" t="s">
        <v>29</v>
      </c>
      <c r="G2" s="37">
        <f t="shared" ref="G2:G65" si="0">B2+C2</f>
        <v>43649.78125</v>
      </c>
    </row>
    <row r="3" spans="1:7" x14ac:dyDescent="0.3">
      <c r="A3" s="32">
        <v>2</v>
      </c>
      <c r="B3" s="28">
        <v>43651</v>
      </c>
      <c r="C3" s="33" t="s">
        <v>105</v>
      </c>
      <c r="D3" s="33">
        <v>7.0999999999999994E-2</v>
      </c>
      <c r="E3" s="33">
        <v>11</v>
      </c>
      <c r="F3" s="33" t="s">
        <v>29</v>
      </c>
      <c r="G3" s="37">
        <f t="shared" si="0"/>
        <v>43651.720138888886</v>
      </c>
    </row>
    <row r="4" spans="1:7" x14ac:dyDescent="0.3">
      <c r="A4" s="32">
        <v>3</v>
      </c>
      <c r="B4" s="28">
        <v>43654</v>
      </c>
      <c r="C4" s="33" t="s">
        <v>104</v>
      </c>
      <c r="D4" s="33">
        <v>7.8E-2</v>
      </c>
      <c r="E4" s="33">
        <v>30</v>
      </c>
      <c r="F4" s="33" t="s">
        <v>29</v>
      </c>
      <c r="G4" s="37">
        <f t="shared" si="0"/>
        <v>43654.78125</v>
      </c>
    </row>
    <row r="5" spans="1:7" x14ac:dyDescent="0.3">
      <c r="A5" s="32">
        <v>4</v>
      </c>
      <c r="B5" s="28">
        <v>43654</v>
      </c>
      <c r="C5" s="33" t="s">
        <v>106</v>
      </c>
      <c r="D5" s="33">
        <v>9.1000000000000004E-3</v>
      </c>
      <c r="E5" s="33">
        <v>17</v>
      </c>
      <c r="F5" s="33" t="s">
        <v>30</v>
      </c>
      <c r="G5" s="37">
        <f t="shared" si="0"/>
        <v>43654.833333333336</v>
      </c>
    </row>
    <row r="6" spans="1:7" x14ac:dyDescent="0.3">
      <c r="A6" s="32">
        <v>5</v>
      </c>
      <c r="B6" s="28">
        <v>43655</v>
      </c>
      <c r="C6" s="33" t="s">
        <v>107</v>
      </c>
      <c r="D6" s="33">
        <v>9.1000000000000004E-3</v>
      </c>
      <c r="E6" s="33">
        <v>12</v>
      </c>
      <c r="F6" s="33" t="s">
        <v>77</v>
      </c>
      <c r="G6" s="37">
        <f t="shared" si="0"/>
        <v>43655.65347222222</v>
      </c>
    </row>
    <row r="7" spans="1:7" x14ac:dyDescent="0.3">
      <c r="A7" s="32">
        <v>6</v>
      </c>
      <c r="B7" s="28">
        <v>43655</v>
      </c>
      <c r="C7" s="33" t="s">
        <v>108</v>
      </c>
      <c r="D7" s="33">
        <v>8.6599999999999996E-2</v>
      </c>
      <c r="E7" s="33">
        <v>23</v>
      </c>
      <c r="F7" s="33" t="s">
        <v>29</v>
      </c>
      <c r="G7" s="37">
        <f t="shared" si="0"/>
        <v>43655.719444444447</v>
      </c>
    </row>
    <row r="8" spans="1:7" x14ac:dyDescent="0.3">
      <c r="A8" s="32">
        <v>7</v>
      </c>
      <c r="B8" s="28">
        <v>43656</v>
      </c>
      <c r="C8" s="33" t="s">
        <v>109</v>
      </c>
      <c r="D8" s="33">
        <v>5.3E-3</v>
      </c>
      <c r="E8" s="33">
        <v>15</v>
      </c>
      <c r="F8" s="33" t="s">
        <v>29</v>
      </c>
      <c r="G8" s="37">
        <f t="shared" si="0"/>
        <v>43656.636111111111</v>
      </c>
    </row>
    <row r="9" spans="1:7" x14ac:dyDescent="0.3">
      <c r="A9" s="32">
        <v>8</v>
      </c>
      <c r="B9" s="28">
        <v>43657</v>
      </c>
      <c r="C9" s="33" t="s">
        <v>110</v>
      </c>
      <c r="D9" s="33">
        <v>4.3E-3</v>
      </c>
      <c r="E9" s="33">
        <v>12</v>
      </c>
      <c r="F9" s="33" t="s">
        <v>30</v>
      </c>
      <c r="G9" s="37">
        <f t="shared" si="0"/>
        <v>43657.866666666669</v>
      </c>
    </row>
    <row r="10" spans="1:7" x14ac:dyDescent="0.3">
      <c r="A10" s="32">
        <v>9</v>
      </c>
      <c r="B10" s="28">
        <v>43658</v>
      </c>
      <c r="C10" s="33" t="s">
        <v>111</v>
      </c>
      <c r="D10" s="33">
        <v>7.9000000000000008E-3</v>
      </c>
      <c r="E10" s="33">
        <v>23</v>
      </c>
      <c r="F10" s="33" t="s">
        <v>30</v>
      </c>
      <c r="G10" s="37">
        <f t="shared" si="0"/>
        <v>43658.65902777778</v>
      </c>
    </row>
    <row r="11" spans="1:7" x14ac:dyDescent="0.3">
      <c r="A11" s="32">
        <v>10</v>
      </c>
      <c r="B11" s="28">
        <v>43658</v>
      </c>
      <c r="C11" s="33" t="s">
        <v>112</v>
      </c>
      <c r="D11" s="33">
        <v>6.3E-2</v>
      </c>
      <c r="E11" s="33">
        <v>16</v>
      </c>
      <c r="F11" s="33" t="s">
        <v>29</v>
      </c>
      <c r="G11" s="37">
        <f t="shared" si="0"/>
        <v>43658.770833333336</v>
      </c>
    </row>
    <row r="12" spans="1:7" x14ac:dyDescent="0.3">
      <c r="A12" s="32">
        <v>11</v>
      </c>
      <c r="B12" s="28">
        <v>43661</v>
      </c>
      <c r="C12" s="33" t="s">
        <v>113</v>
      </c>
      <c r="D12" s="33">
        <v>9.7999999999999997E-3</v>
      </c>
      <c r="E12" s="33">
        <v>6</v>
      </c>
      <c r="F12" s="33" t="s">
        <v>30</v>
      </c>
      <c r="G12" s="37">
        <f t="shared" si="0"/>
        <v>43661.716666666667</v>
      </c>
    </row>
    <row r="13" spans="1:7" x14ac:dyDescent="0.3">
      <c r="A13" s="32">
        <v>12</v>
      </c>
      <c r="B13" s="28">
        <v>43662</v>
      </c>
      <c r="C13" s="33" t="s">
        <v>114</v>
      </c>
      <c r="D13" s="33">
        <v>7.3999999999999996E-2</v>
      </c>
      <c r="E13" s="33">
        <v>17</v>
      </c>
      <c r="F13" s="33" t="s">
        <v>29</v>
      </c>
      <c r="G13" s="37">
        <f t="shared" si="0"/>
        <v>43662.765972222223</v>
      </c>
    </row>
    <row r="14" spans="1:7" x14ac:dyDescent="0.3">
      <c r="A14" s="32">
        <v>13</v>
      </c>
      <c r="B14" s="28">
        <v>43663</v>
      </c>
      <c r="C14" s="33" t="s">
        <v>115</v>
      </c>
      <c r="D14" s="33">
        <v>6.7000000000000004E-2</v>
      </c>
      <c r="E14" s="33">
        <v>17</v>
      </c>
      <c r="F14" s="33" t="s">
        <v>29</v>
      </c>
      <c r="G14" s="37">
        <f t="shared" si="0"/>
        <v>43663.729166666664</v>
      </c>
    </row>
    <row r="15" spans="1:7" x14ac:dyDescent="0.3">
      <c r="A15" s="32">
        <v>14</v>
      </c>
      <c r="B15" s="28">
        <v>43664</v>
      </c>
      <c r="C15" s="33" t="s">
        <v>116</v>
      </c>
      <c r="D15" s="33">
        <v>1.09E-2</v>
      </c>
      <c r="E15" s="33">
        <v>6</v>
      </c>
      <c r="F15" s="33" t="s">
        <v>77</v>
      </c>
      <c r="G15" s="37">
        <f t="shared" si="0"/>
        <v>43664.852083333331</v>
      </c>
    </row>
    <row r="16" spans="1:7" x14ac:dyDescent="0.3">
      <c r="A16" s="32">
        <v>15</v>
      </c>
      <c r="B16" s="28">
        <v>43668</v>
      </c>
      <c r="C16" s="33" t="s">
        <v>117</v>
      </c>
      <c r="D16" s="33">
        <v>5.1000000000000004E-3</v>
      </c>
      <c r="E16" s="33">
        <v>4</v>
      </c>
      <c r="F16" s="33" t="s">
        <v>30</v>
      </c>
      <c r="G16" s="37">
        <f t="shared" si="0"/>
        <v>43668.814583333333</v>
      </c>
    </row>
    <row r="17" spans="1:7" x14ac:dyDescent="0.3">
      <c r="A17" s="32">
        <v>16</v>
      </c>
      <c r="B17" s="28">
        <v>43669</v>
      </c>
      <c r="C17" s="33" t="s">
        <v>118</v>
      </c>
      <c r="D17" s="33">
        <v>5.5100000000000003E-2</v>
      </c>
      <c r="E17" s="33">
        <v>15</v>
      </c>
      <c r="F17" s="33" t="s">
        <v>29</v>
      </c>
      <c r="G17" s="37">
        <f t="shared" si="0"/>
        <v>43669.740972222222</v>
      </c>
    </row>
    <row r="18" spans="1:7" x14ac:dyDescent="0.3">
      <c r="A18" s="32">
        <v>17</v>
      </c>
      <c r="B18" s="28">
        <v>43670</v>
      </c>
      <c r="C18" s="33" t="s">
        <v>119</v>
      </c>
      <c r="D18" s="33">
        <v>5.5100000000000003E-2</v>
      </c>
      <c r="E18" s="33">
        <v>14</v>
      </c>
      <c r="F18" s="33" t="s">
        <v>29</v>
      </c>
      <c r="G18" s="37">
        <f t="shared" si="0"/>
        <v>43670.646527777775</v>
      </c>
    </row>
    <row r="19" spans="1:7" x14ac:dyDescent="0.3">
      <c r="A19" s="32">
        <v>18</v>
      </c>
      <c r="B19" s="28">
        <v>43675</v>
      </c>
      <c r="C19" s="33" t="s">
        <v>120</v>
      </c>
      <c r="D19" s="33">
        <v>6.7000000000000002E-3</v>
      </c>
      <c r="E19" s="33">
        <v>11</v>
      </c>
      <c r="F19" s="33" t="s">
        <v>30</v>
      </c>
      <c r="G19" s="37">
        <f t="shared" si="0"/>
        <v>43675.606249999997</v>
      </c>
    </row>
    <row r="20" spans="1:7" x14ac:dyDescent="0.3">
      <c r="A20" s="32">
        <v>19</v>
      </c>
      <c r="B20" s="28">
        <v>43675</v>
      </c>
      <c r="C20" s="33" t="s">
        <v>121</v>
      </c>
      <c r="D20" s="33">
        <v>4.3299999999999998E-2</v>
      </c>
      <c r="E20" s="33">
        <v>13</v>
      </c>
      <c r="F20" s="33" t="s">
        <v>29</v>
      </c>
      <c r="G20" s="37">
        <f t="shared" si="0"/>
        <v>43675.636805555558</v>
      </c>
    </row>
    <row r="21" spans="1:7" x14ac:dyDescent="0.3">
      <c r="A21" s="32">
        <v>20</v>
      </c>
      <c r="B21" s="28">
        <v>43676</v>
      </c>
      <c r="C21" s="33" t="s">
        <v>122</v>
      </c>
      <c r="D21" s="33">
        <v>1.3100000000000001E-2</v>
      </c>
      <c r="E21" s="33">
        <v>4</v>
      </c>
      <c r="F21" s="33" t="s">
        <v>77</v>
      </c>
      <c r="G21" s="37">
        <f t="shared" si="0"/>
        <v>43676.580555555556</v>
      </c>
    </row>
    <row r="22" spans="1:7" x14ac:dyDescent="0.3">
      <c r="A22" s="32">
        <v>21</v>
      </c>
      <c r="B22" s="28">
        <v>43677</v>
      </c>
      <c r="C22" s="33" t="s">
        <v>123</v>
      </c>
      <c r="D22" s="33">
        <v>5.1000000000000004E-3</v>
      </c>
      <c r="E22" s="33">
        <v>3</v>
      </c>
      <c r="F22" s="33" t="s">
        <v>30</v>
      </c>
      <c r="G22" s="37">
        <f t="shared" si="0"/>
        <v>43677.665277777778</v>
      </c>
    </row>
    <row r="23" spans="1:7" x14ac:dyDescent="0.3">
      <c r="A23" s="32">
        <v>22</v>
      </c>
      <c r="B23" s="28">
        <v>43677</v>
      </c>
      <c r="C23" s="33" t="s">
        <v>124</v>
      </c>
      <c r="D23" s="33">
        <v>1.3100000000000001E-2</v>
      </c>
      <c r="E23" s="33">
        <v>12</v>
      </c>
      <c r="F23" s="33" t="s">
        <v>29</v>
      </c>
      <c r="G23" s="37">
        <f t="shared" si="0"/>
        <v>43677.791666666664</v>
      </c>
    </row>
    <row r="24" spans="1:7" x14ac:dyDescent="0.3">
      <c r="A24" s="32">
        <v>23</v>
      </c>
      <c r="B24" s="28">
        <v>43678</v>
      </c>
      <c r="C24" s="33" t="s">
        <v>109</v>
      </c>
      <c r="D24" s="33">
        <v>3.15E-2</v>
      </c>
      <c r="E24" s="33">
        <v>8</v>
      </c>
      <c r="F24" s="33" t="s">
        <v>29</v>
      </c>
      <c r="G24" s="37">
        <f t="shared" si="0"/>
        <v>43678.636111111111</v>
      </c>
    </row>
    <row r="25" spans="1:7" x14ac:dyDescent="0.3">
      <c r="A25" s="32">
        <v>24</v>
      </c>
      <c r="B25" s="28">
        <v>43679</v>
      </c>
      <c r="C25" s="33" t="s">
        <v>125</v>
      </c>
      <c r="D25" s="33">
        <v>1.7500000000000002E-2</v>
      </c>
      <c r="E25" s="33">
        <v>12</v>
      </c>
      <c r="F25" s="33" t="s">
        <v>77</v>
      </c>
      <c r="G25" s="37">
        <f t="shared" si="0"/>
        <v>43679.648611111108</v>
      </c>
    </row>
    <row r="26" spans="1:7" x14ac:dyDescent="0.3">
      <c r="A26" s="32">
        <v>25</v>
      </c>
      <c r="B26" s="28">
        <v>43682</v>
      </c>
      <c r="C26" s="33" t="s">
        <v>126</v>
      </c>
      <c r="D26" s="33">
        <v>4.3700000000000003E-2</v>
      </c>
      <c r="E26" s="33">
        <v>35</v>
      </c>
      <c r="F26" s="33" t="s">
        <v>29</v>
      </c>
      <c r="G26" s="37">
        <f t="shared" si="0"/>
        <v>43682.8125</v>
      </c>
    </row>
    <row r="27" spans="1:7" x14ac:dyDescent="0.3">
      <c r="A27" s="32">
        <v>26</v>
      </c>
      <c r="B27" s="28">
        <v>43683</v>
      </c>
      <c r="C27" s="33" t="s">
        <v>127</v>
      </c>
      <c r="D27" s="33">
        <v>5.8999999999999999E-3</v>
      </c>
      <c r="E27" s="33">
        <v>19</v>
      </c>
      <c r="F27" s="33" t="s">
        <v>30</v>
      </c>
      <c r="G27" s="37">
        <f t="shared" si="0"/>
        <v>43683.688194444447</v>
      </c>
    </row>
    <row r="28" spans="1:7" x14ac:dyDescent="0.3">
      <c r="A28" s="32">
        <v>27</v>
      </c>
      <c r="B28" s="28">
        <v>43683</v>
      </c>
      <c r="C28" s="33" t="s">
        <v>115</v>
      </c>
      <c r="D28" s="33">
        <v>0.18590000000000001</v>
      </c>
      <c r="E28" s="33">
        <v>18</v>
      </c>
      <c r="F28" s="33" t="s">
        <v>29</v>
      </c>
      <c r="G28" s="37">
        <f t="shared" si="0"/>
        <v>43683.729166666664</v>
      </c>
    </row>
    <row r="29" spans="1:7" x14ac:dyDescent="0.3">
      <c r="A29" s="32">
        <v>28</v>
      </c>
      <c r="B29" s="28">
        <v>43683</v>
      </c>
      <c r="C29" s="33" t="s">
        <v>128</v>
      </c>
      <c r="D29" s="33">
        <v>4.4000000000000003E-3</v>
      </c>
      <c r="E29" s="33">
        <v>15</v>
      </c>
      <c r="F29" s="33" t="s">
        <v>30</v>
      </c>
      <c r="G29" s="37">
        <f t="shared" si="0"/>
        <v>43683.871527777781</v>
      </c>
    </row>
    <row r="30" spans="1:7" x14ac:dyDescent="0.3">
      <c r="A30" s="32">
        <v>29</v>
      </c>
      <c r="B30" s="28">
        <v>43685</v>
      </c>
      <c r="C30" s="33" t="s">
        <v>129</v>
      </c>
      <c r="D30" s="33">
        <v>1.6400000000000001E-2</v>
      </c>
      <c r="E30" s="33">
        <v>4.2</v>
      </c>
      <c r="F30" s="33" t="s">
        <v>77</v>
      </c>
      <c r="G30" s="37">
        <f t="shared" si="0"/>
        <v>43685.592361111114</v>
      </c>
    </row>
    <row r="31" spans="1:7" x14ac:dyDescent="0.3">
      <c r="A31" s="32">
        <v>30</v>
      </c>
      <c r="B31" s="28">
        <v>43686</v>
      </c>
      <c r="C31" s="33" t="s">
        <v>130</v>
      </c>
      <c r="D31" s="33">
        <v>9.8400000000000001E-2</v>
      </c>
      <c r="E31" s="33">
        <v>37</v>
      </c>
      <c r="F31" s="33" t="s">
        <v>29</v>
      </c>
      <c r="G31" s="37">
        <f t="shared" si="0"/>
        <v>43686.72152777778</v>
      </c>
    </row>
    <row r="32" spans="1:7" x14ac:dyDescent="0.3">
      <c r="A32" s="32">
        <v>31</v>
      </c>
      <c r="B32" s="28">
        <v>43689</v>
      </c>
      <c r="C32" s="33" t="s">
        <v>131</v>
      </c>
      <c r="D32" s="33">
        <v>8.3000000000000001E-3</v>
      </c>
      <c r="E32" s="33">
        <v>2</v>
      </c>
      <c r="F32" s="33" t="s">
        <v>77</v>
      </c>
      <c r="G32" s="37">
        <f t="shared" si="0"/>
        <v>43689.600694444445</v>
      </c>
    </row>
    <row r="33" spans="1:7" x14ac:dyDescent="0.3">
      <c r="A33" s="32">
        <v>32</v>
      </c>
      <c r="B33" s="28">
        <v>43689</v>
      </c>
      <c r="C33" s="33" t="s">
        <v>132</v>
      </c>
      <c r="D33" s="33">
        <v>1.5699999999999999E-2</v>
      </c>
      <c r="E33" s="33">
        <v>18</v>
      </c>
      <c r="F33" s="33" t="s">
        <v>30</v>
      </c>
      <c r="G33" s="37">
        <f t="shared" si="0"/>
        <v>43689.694444444445</v>
      </c>
    </row>
    <row r="34" spans="1:7" x14ac:dyDescent="0.3">
      <c r="A34" s="32">
        <v>33</v>
      </c>
      <c r="B34" s="28">
        <v>43690</v>
      </c>
      <c r="C34" s="33" t="s">
        <v>133</v>
      </c>
      <c r="D34" s="33">
        <v>6.0000000000000001E-3</v>
      </c>
      <c r="E34" s="33">
        <v>19</v>
      </c>
      <c r="F34" s="33" t="s">
        <v>30</v>
      </c>
      <c r="G34" s="37">
        <f t="shared" si="0"/>
        <v>43690.71875</v>
      </c>
    </row>
    <row r="35" spans="1:7" x14ac:dyDescent="0.3">
      <c r="A35" s="32">
        <v>34</v>
      </c>
      <c r="B35" s="28">
        <v>43690</v>
      </c>
      <c r="C35" s="33" t="s">
        <v>115</v>
      </c>
      <c r="D35" s="33">
        <v>0.1094</v>
      </c>
      <c r="E35" s="33">
        <v>42</v>
      </c>
      <c r="F35" s="33" t="s">
        <v>29</v>
      </c>
      <c r="G35" s="37">
        <f t="shared" si="0"/>
        <v>43690.729166666664</v>
      </c>
    </row>
    <row r="36" spans="1:7" x14ac:dyDescent="0.3">
      <c r="A36" s="32">
        <v>35</v>
      </c>
      <c r="B36" s="28">
        <v>43691</v>
      </c>
      <c r="C36" s="33" t="s">
        <v>134</v>
      </c>
      <c r="D36" s="33">
        <v>4.4000000000000003E-3</v>
      </c>
      <c r="E36" s="33">
        <v>4.0999999999999996</v>
      </c>
      <c r="F36" s="33" t="s">
        <v>30</v>
      </c>
      <c r="G36" s="37">
        <f t="shared" si="0"/>
        <v>43691.677083333336</v>
      </c>
    </row>
    <row r="37" spans="1:7" x14ac:dyDescent="0.3">
      <c r="A37" s="32">
        <v>36</v>
      </c>
      <c r="B37" s="28">
        <v>43692</v>
      </c>
      <c r="C37" s="33" t="s">
        <v>135</v>
      </c>
      <c r="D37" s="33">
        <v>0.13</v>
      </c>
      <c r="E37" s="33">
        <v>32</v>
      </c>
      <c r="F37" s="33" t="s">
        <v>29</v>
      </c>
      <c r="G37" s="37">
        <f t="shared" si="0"/>
        <v>43692.635416666664</v>
      </c>
    </row>
    <row r="38" spans="1:7" x14ac:dyDescent="0.3">
      <c r="A38" s="32">
        <v>37</v>
      </c>
      <c r="B38" s="28">
        <v>43693</v>
      </c>
      <c r="C38" s="33" t="s">
        <v>136</v>
      </c>
      <c r="D38" s="33">
        <v>3.0999999999999999E-3</v>
      </c>
      <c r="E38" s="33">
        <v>5</v>
      </c>
      <c r="F38" s="33" t="s">
        <v>30</v>
      </c>
      <c r="G38" s="37">
        <f t="shared" si="0"/>
        <v>43693.686111111114</v>
      </c>
    </row>
    <row r="39" spans="1:7" x14ac:dyDescent="0.3">
      <c r="A39" s="32">
        <v>38</v>
      </c>
      <c r="B39" s="28">
        <v>43693</v>
      </c>
      <c r="C39" s="33" t="s">
        <v>137</v>
      </c>
      <c r="D39" s="33">
        <v>0.14219999999999999</v>
      </c>
      <c r="E39" s="33">
        <v>42</v>
      </c>
      <c r="F39" s="33" t="s">
        <v>29</v>
      </c>
      <c r="G39" s="37">
        <f t="shared" si="0"/>
        <v>43693.75</v>
      </c>
    </row>
    <row r="40" spans="1:7" x14ac:dyDescent="0.3">
      <c r="A40" s="32">
        <v>39</v>
      </c>
      <c r="B40" s="28">
        <v>43696</v>
      </c>
      <c r="C40" s="33" t="s">
        <v>134</v>
      </c>
      <c r="D40" s="33">
        <v>8.3000000000000001E-3</v>
      </c>
      <c r="E40" s="33">
        <v>2.9</v>
      </c>
      <c r="F40" s="33" t="s">
        <v>30</v>
      </c>
      <c r="G40" s="37">
        <f t="shared" si="0"/>
        <v>43696.677083333336</v>
      </c>
    </row>
    <row r="41" spans="1:7" x14ac:dyDescent="0.3">
      <c r="A41" s="32">
        <v>40</v>
      </c>
      <c r="B41" s="28">
        <v>43696</v>
      </c>
      <c r="C41" s="33" t="s">
        <v>138</v>
      </c>
      <c r="D41" s="33">
        <v>1.3100000000000001E-2</v>
      </c>
      <c r="E41" s="33">
        <v>8</v>
      </c>
      <c r="F41" s="33" t="s">
        <v>77</v>
      </c>
      <c r="G41" s="37">
        <f t="shared" si="0"/>
        <v>43696.78402777778</v>
      </c>
    </row>
    <row r="42" spans="1:7" x14ac:dyDescent="0.3">
      <c r="A42" s="32">
        <v>41</v>
      </c>
      <c r="B42" s="28">
        <v>43698</v>
      </c>
      <c r="C42" s="33" t="s">
        <v>139</v>
      </c>
      <c r="D42" s="33">
        <v>1.7500000000000002E-2</v>
      </c>
      <c r="E42" s="33">
        <v>14</v>
      </c>
      <c r="F42" s="33" t="s">
        <v>30</v>
      </c>
      <c r="G42" s="37">
        <f t="shared" si="0"/>
        <v>43698.777083333334</v>
      </c>
    </row>
    <row r="43" spans="1:7" x14ac:dyDescent="0.3">
      <c r="A43" s="32">
        <v>42</v>
      </c>
      <c r="B43" s="28">
        <v>43699</v>
      </c>
      <c r="C43" s="33" t="s">
        <v>140</v>
      </c>
      <c r="D43" s="33">
        <v>3.5000000000000001E-3</v>
      </c>
      <c r="E43" s="33">
        <v>3.5</v>
      </c>
      <c r="F43" s="33" t="s">
        <v>30</v>
      </c>
      <c r="G43" s="37">
        <f t="shared" si="0"/>
        <v>43699.670138888891</v>
      </c>
    </row>
    <row r="44" spans="1:7" x14ac:dyDescent="0.3">
      <c r="A44" s="32">
        <v>43</v>
      </c>
      <c r="B44" s="28">
        <v>43699</v>
      </c>
      <c r="C44" s="33" t="s">
        <v>133</v>
      </c>
      <c r="D44" s="33">
        <v>9.8400000000000001E-2</v>
      </c>
      <c r="E44" s="33">
        <v>35</v>
      </c>
      <c r="F44" s="33" t="s">
        <v>29</v>
      </c>
      <c r="G44" s="37">
        <f t="shared" si="0"/>
        <v>43699.71875</v>
      </c>
    </row>
    <row r="45" spans="1:7" x14ac:dyDescent="0.3">
      <c r="A45" s="32">
        <v>44</v>
      </c>
      <c r="B45" s="28">
        <v>43700</v>
      </c>
      <c r="C45" s="33" t="s">
        <v>141</v>
      </c>
      <c r="D45" s="33">
        <v>6.3E-3</v>
      </c>
      <c r="E45" s="33">
        <v>4</v>
      </c>
      <c r="F45" s="33" t="s">
        <v>30</v>
      </c>
      <c r="G45" s="37">
        <f t="shared" si="0"/>
        <v>43700.700694444444</v>
      </c>
    </row>
    <row r="46" spans="1:7" x14ac:dyDescent="0.3">
      <c r="A46" s="32">
        <v>45</v>
      </c>
      <c r="B46" s="28">
        <v>43700</v>
      </c>
      <c r="C46" s="33" t="s">
        <v>137</v>
      </c>
      <c r="D46" s="33">
        <v>0.15859999999999999</v>
      </c>
      <c r="E46" s="33">
        <v>30</v>
      </c>
      <c r="F46" s="33" t="s">
        <v>29</v>
      </c>
      <c r="G46" s="37">
        <f t="shared" si="0"/>
        <v>43700.75</v>
      </c>
    </row>
    <row r="47" spans="1:7" x14ac:dyDescent="0.3">
      <c r="A47" s="32">
        <v>46</v>
      </c>
      <c r="B47" s="28">
        <v>43700</v>
      </c>
      <c r="C47" s="33" t="s">
        <v>142</v>
      </c>
      <c r="D47" s="33">
        <v>3.3E-3</v>
      </c>
      <c r="E47" s="33">
        <v>2.2000000000000002</v>
      </c>
      <c r="F47" s="33" t="s">
        <v>77</v>
      </c>
      <c r="G47" s="37">
        <f t="shared" si="0"/>
        <v>43700.759722222225</v>
      </c>
    </row>
    <row r="48" spans="1:7" x14ac:dyDescent="0.3">
      <c r="A48" s="32">
        <v>47</v>
      </c>
      <c r="B48" s="28">
        <v>43703</v>
      </c>
      <c r="C48" s="33" t="s">
        <v>124</v>
      </c>
      <c r="D48" s="33">
        <v>4.3299999999999998E-2</v>
      </c>
      <c r="E48" s="33">
        <v>22</v>
      </c>
      <c r="F48" s="33" t="s">
        <v>29</v>
      </c>
      <c r="G48" s="37">
        <f t="shared" si="0"/>
        <v>43703.791666666664</v>
      </c>
    </row>
    <row r="49" spans="1:7" x14ac:dyDescent="0.3">
      <c r="A49" s="32">
        <v>48</v>
      </c>
      <c r="B49" s="28">
        <v>43704</v>
      </c>
      <c r="C49" s="33" t="s">
        <v>122</v>
      </c>
      <c r="D49" s="33">
        <v>1.09E-2</v>
      </c>
      <c r="E49" s="33">
        <v>14</v>
      </c>
      <c r="F49" s="33" t="s">
        <v>77</v>
      </c>
      <c r="G49" s="37">
        <f t="shared" si="0"/>
        <v>43704.580555555556</v>
      </c>
    </row>
    <row r="50" spans="1:7" x14ac:dyDescent="0.3">
      <c r="A50" s="32">
        <v>49</v>
      </c>
      <c r="B50" s="28">
        <v>43704</v>
      </c>
      <c r="C50" s="33" t="s">
        <v>143</v>
      </c>
      <c r="D50" s="33">
        <v>8.3000000000000001E-3</v>
      </c>
      <c r="E50" s="33">
        <v>2.2999999999999998</v>
      </c>
      <c r="F50" s="33" t="s">
        <v>30</v>
      </c>
      <c r="G50" s="37">
        <f t="shared" si="0"/>
        <v>43704.626388888886</v>
      </c>
    </row>
    <row r="51" spans="1:7" x14ac:dyDescent="0.3">
      <c r="A51" s="32">
        <v>50</v>
      </c>
      <c r="B51" s="28">
        <v>43705</v>
      </c>
      <c r="C51" s="33" t="s">
        <v>135</v>
      </c>
      <c r="D51" s="33">
        <v>0.1148</v>
      </c>
      <c r="E51" s="33">
        <v>22</v>
      </c>
      <c r="F51" s="33" t="s">
        <v>29</v>
      </c>
      <c r="G51" s="37">
        <f t="shared" si="0"/>
        <v>43705.635416666664</v>
      </c>
    </row>
    <row r="52" spans="1:7" x14ac:dyDescent="0.3">
      <c r="A52" s="32">
        <v>51</v>
      </c>
      <c r="B52" s="28">
        <v>43705</v>
      </c>
      <c r="C52" s="33" t="s">
        <v>124</v>
      </c>
      <c r="D52" s="33">
        <v>6.7000000000000002E-3</v>
      </c>
      <c r="E52" s="33">
        <v>3.8</v>
      </c>
      <c r="F52" s="33" t="s">
        <v>30</v>
      </c>
      <c r="G52" s="37">
        <f t="shared" si="0"/>
        <v>43705.791666666664</v>
      </c>
    </row>
    <row r="53" spans="1:7" x14ac:dyDescent="0.3">
      <c r="A53" s="32">
        <v>52</v>
      </c>
      <c r="B53" s="28">
        <v>43706</v>
      </c>
      <c r="C53" s="33" t="s">
        <v>144</v>
      </c>
      <c r="D53" s="33">
        <v>5.8999999999999999E-3</v>
      </c>
      <c r="E53" s="33">
        <v>10</v>
      </c>
      <c r="F53" s="33" t="s">
        <v>30</v>
      </c>
      <c r="G53" s="37">
        <f t="shared" si="0"/>
        <v>43706.594444444447</v>
      </c>
    </row>
    <row r="54" spans="1:7" x14ac:dyDescent="0.3">
      <c r="A54" s="32">
        <v>53</v>
      </c>
      <c r="B54" s="28">
        <v>43706</v>
      </c>
      <c r="C54" s="33" t="s">
        <v>145</v>
      </c>
      <c r="D54" s="33">
        <v>5.1200000000000002E-2</v>
      </c>
      <c r="E54" s="33">
        <v>13</v>
      </c>
      <c r="F54" s="33" t="s">
        <v>29</v>
      </c>
      <c r="G54" s="37">
        <f t="shared" si="0"/>
        <v>43706.772916666669</v>
      </c>
    </row>
    <row r="55" spans="1:7" x14ac:dyDescent="0.3">
      <c r="A55" s="32">
        <v>54</v>
      </c>
      <c r="B55" s="28">
        <v>43706</v>
      </c>
      <c r="C55" s="33" t="s">
        <v>146</v>
      </c>
      <c r="D55" s="33">
        <v>6.0000000000000001E-3</v>
      </c>
      <c r="E55" s="33">
        <v>4</v>
      </c>
      <c r="F55" s="33" t="s">
        <v>30</v>
      </c>
      <c r="G55" s="37">
        <f t="shared" si="0"/>
        <v>43706.854166666664</v>
      </c>
    </row>
    <row r="56" spans="1:7" x14ac:dyDescent="0.3">
      <c r="A56" s="32">
        <v>55</v>
      </c>
      <c r="B56" s="28">
        <v>43707</v>
      </c>
      <c r="C56" s="33" t="s">
        <v>147</v>
      </c>
      <c r="D56" s="33">
        <v>1.8599999999999998E-2</v>
      </c>
      <c r="E56" s="33">
        <v>6.5</v>
      </c>
      <c r="F56" s="33" t="s">
        <v>30</v>
      </c>
      <c r="G56" s="37">
        <f t="shared" si="0"/>
        <v>43707.598611111112</v>
      </c>
    </row>
    <row r="57" spans="1:7" x14ac:dyDescent="0.3">
      <c r="A57" s="32">
        <v>56</v>
      </c>
      <c r="B57" s="28">
        <v>43707</v>
      </c>
      <c r="C57" s="33" t="s">
        <v>148</v>
      </c>
      <c r="D57" s="33">
        <v>5.0299999999999997E-2</v>
      </c>
      <c r="E57" s="33">
        <v>7</v>
      </c>
      <c r="F57" s="33" t="s">
        <v>30</v>
      </c>
      <c r="G57" s="37">
        <f t="shared" si="0"/>
        <v>43707.67291666667</v>
      </c>
    </row>
    <row r="58" spans="1:7" x14ac:dyDescent="0.3">
      <c r="A58" s="32">
        <v>57</v>
      </c>
      <c r="B58" s="28">
        <v>43712</v>
      </c>
      <c r="C58" s="33" t="s">
        <v>149</v>
      </c>
      <c r="D58" s="33">
        <v>8.7499999999999994E-2</v>
      </c>
      <c r="E58" s="33">
        <v>5</v>
      </c>
      <c r="F58" s="33" t="s">
        <v>77</v>
      </c>
      <c r="G58" s="37">
        <f t="shared" si="0"/>
        <v>43712.579861111109</v>
      </c>
    </row>
    <row r="59" spans="1:7" x14ac:dyDescent="0.3">
      <c r="A59" s="32">
        <v>58</v>
      </c>
      <c r="B59" s="28">
        <v>43713</v>
      </c>
      <c r="C59" s="33" t="s">
        <v>108</v>
      </c>
      <c r="D59" s="33">
        <v>0.15310000000000001</v>
      </c>
      <c r="E59" s="33">
        <v>29</v>
      </c>
      <c r="F59" s="33" t="s">
        <v>29</v>
      </c>
      <c r="G59" s="37">
        <f t="shared" si="0"/>
        <v>43713.719444444447</v>
      </c>
    </row>
    <row r="60" spans="1:7" x14ac:dyDescent="0.3">
      <c r="A60" s="32">
        <v>59</v>
      </c>
      <c r="B60" s="28">
        <v>43714</v>
      </c>
      <c r="C60" s="33" t="s">
        <v>150</v>
      </c>
      <c r="D60" s="33">
        <v>1.4200000000000001E-2</v>
      </c>
      <c r="E60" s="33">
        <v>4</v>
      </c>
      <c r="F60" s="33" t="s">
        <v>30</v>
      </c>
      <c r="G60" s="37">
        <f t="shared" si="0"/>
        <v>43714.624305555553</v>
      </c>
    </row>
    <row r="61" spans="1:7" x14ac:dyDescent="0.3">
      <c r="A61" s="32">
        <v>60</v>
      </c>
      <c r="B61" s="28">
        <v>43714</v>
      </c>
      <c r="C61" s="33" t="s">
        <v>151</v>
      </c>
      <c r="D61" s="33">
        <v>8.7499999999999994E-2</v>
      </c>
      <c r="E61" s="33">
        <v>4.0999999999999996</v>
      </c>
      <c r="F61" s="33" t="s">
        <v>77</v>
      </c>
      <c r="G61" s="37">
        <f t="shared" si="0"/>
        <v>43714.637499999997</v>
      </c>
    </row>
    <row r="62" spans="1:7" x14ac:dyDescent="0.3">
      <c r="A62" s="32">
        <v>61</v>
      </c>
      <c r="B62" s="28">
        <v>43717</v>
      </c>
      <c r="C62" s="33" t="s">
        <v>152</v>
      </c>
      <c r="D62" s="33">
        <v>7.9000000000000008E-3</v>
      </c>
      <c r="E62" s="33">
        <v>6</v>
      </c>
      <c r="F62" s="33" t="s">
        <v>30</v>
      </c>
      <c r="G62" s="37">
        <f t="shared" si="0"/>
        <v>43717.604861111111</v>
      </c>
    </row>
    <row r="63" spans="1:7" x14ac:dyDescent="0.3">
      <c r="A63" s="32">
        <v>62</v>
      </c>
      <c r="B63" s="28">
        <v>43717</v>
      </c>
      <c r="C63" s="33" t="s">
        <v>153</v>
      </c>
      <c r="D63" s="33">
        <v>0.1203</v>
      </c>
      <c r="E63" s="33">
        <v>3</v>
      </c>
      <c r="F63" s="33" t="s">
        <v>77</v>
      </c>
      <c r="G63" s="37">
        <f t="shared" si="0"/>
        <v>43717.632638888892</v>
      </c>
    </row>
    <row r="64" spans="1:7" x14ac:dyDescent="0.3">
      <c r="A64" s="32">
        <v>63</v>
      </c>
      <c r="B64" s="28">
        <v>43717</v>
      </c>
      <c r="C64" s="33" t="s">
        <v>125</v>
      </c>
      <c r="D64" s="33">
        <v>3.15E-2</v>
      </c>
      <c r="E64" s="33">
        <v>26</v>
      </c>
      <c r="F64" s="33" t="s">
        <v>29</v>
      </c>
      <c r="G64" s="37">
        <f t="shared" si="0"/>
        <v>43717.648611111108</v>
      </c>
    </row>
    <row r="65" spans="1:7" x14ac:dyDescent="0.3">
      <c r="A65" s="32">
        <v>64</v>
      </c>
      <c r="B65" s="28">
        <v>43718</v>
      </c>
      <c r="C65" s="33" t="s">
        <v>154</v>
      </c>
      <c r="D65" s="33">
        <v>8.6999999999999994E-3</v>
      </c>
      <c r="E65" s="33">
        <v>5</v>
      </c>
      <c r="F65" s="33" t="s">
        <v>30</v>
      </c>
      <c r="G65" s="37">
        <f t="shared" si="0"/>
        <v>43718.647916666669</v>
      </c>
    </row>
    <row r="66" spans="1:7" x14ac:dyDescent="0.3">
      <c r="A66" s="32">
        <v>65</v>
      </c>
      <c r="B66" s="28">
        <v>43719</v>
      </c>
      <c r="C66" s="33" t="s">
        <v>155</v>
      </c>
      <c r="D66" s="33">
        <v>8.6999999999999994E-3</v>
      </c>
      <c r="E66" s="33">
        <v>6</v>
      </c>
      <c r="F66" s="33" t="s">
        <v>30</v>
      </c>
      <c r="G66" s="37">
        <f t="shared" ref="G66:G129" si="1">B66+C66</f>
        <v>43719.643055555556</v>
      </c>
    </row>
    <row r="67" spans="1:7" x14ac:dyDescent="0.3">
      <c r="A67" s="32">
        <v>66</v>
      </c>
      <c r="B67" s="28">
        <v>43719</v>
      </c>
      <c r="C67" s="33" t="s">
        <v>156</v>
      </c>
      <c r="D67" s="33">
        <v>0.13120000000000001</v>
      </c>
      <c r="E67" s="33">
        <v>6</v>
      </c>
      <c r="F67" s="33" t="s">
        <v>77</v>
      </c>
      <c r="G67" s="37">
        <f t="shared" si="1"/>
        <v>43719.773611111108</v>
      </c>
    </row>
    <row r="68" spans="1:7" x14ac:dyDescent="0.3">
      <c r="A68" s="32">
        <v>67</v>
      </c>
      <c r="B68" s="28">
        <v>43720</v>
      </c>
      <c r="C68" s="33" t="s">
        <v>157</v>
      </c>
      <c r="D68" s="33">
        <v>5.1999999999999998E-3</v>
      </c>
      <c r="E68" s="33">
        <v>5</v>
      </c>
      <c r="F68" s="33" t="s">
        <v>30</v>
      </c>
      <c r="G68" s="37">
        <f t="shared" si="1"/>
        <v>43720.59375</v>
      </c>
    </row>
    <row r="69" spans="1:7" x14ac:dyDescent="0.3">
      <c r="A69" s="32">
        <v>68</v>
      </c>
      <c r="B69" s="28">
        <v>43720</v>
      </c>
      <c r="C69" s="33" t="s">
        <v>158</v>
      </c>
      <c r="D69" s="33">
        <v>0.1203</v>
      </c>
      <c r="E69" s="33">
        <v>2</v>
      </c>
      <c r="F69" s="33" t="s">
        <v>30</v>
      </c>
      <c r="G69" s="37">
        <f t="shared" si="1"/>
        <v>43720.809027777781</v>
      </c>
    </row>
    <row r="70" spans="1:7" x14ac:dyDescent="0.3">
      <c r="A70" s="32">
        <v>69</v>
      </c>
      <c r="B70" s="28">
        <v>43721</v>
      </c>
      <c r="C70" s="33" t="s">
        <v>118</v>
      </c>
      <c r="D70" s="33">
        <v>6.6E-3</v>
      </c>
      <c r="E70" s="33">
        <v>8</v>
      </c>
      <c r="F70" s="33" t="s">
        <v>30</v>
      </c>
      <c r="G70" s="37">
        <f t="shared" si="1"/>
        <v>43721.740972222222</v>
      </c>
    </row>
    <row r="71" spans="1:7" x14ac:dyDescent="0.3">
      <c r="A71" s="32">
        <v>70</v>
      </c>
      <c r="B71" s="28">
        <v>43721</v>
      </c>
      <c r="C71" s="33" t="s">
        <v>159</v>
      </c>
      <c r="D71" s="33">
        <v>0.15310000000000001</v>
      </c>
      <c r="E71" s="33">
        <v>30</v>
      </c>
      <c r="F71" s="33" t="s">
        <v>29</v>
      </c>
      <c r="G71" s="37">
        <f t="shared" si="1"/>
        <v>43721.762499999997</v>
      </c>
    </row>
    <row r="72" spans="1:7" x14ac:dyDescent="0.3">
      <c r="A72" s="32">
        <v>71</v>
      </c>
      <c r="B72" s="28">
        <v>43724</v>
      </c>
      <c r="C72" s="33" t="s">
        <v>160</v>
      </c>
      <c r="D72" s="33">
        <v>7.1000000000000004E-3</v>
      </c>
      <c r="F72" s="33" t="s">
        <v>30</v>
      </c>
      <c r="G72" s="37">
        <f t="shared" si="1"/>
        <v>43724.633333333331</v>
      </c>
    </row>
    <row r="73" spans="1:7" x14ac:dyDescent="0.3">
      <c r="A73" s="32">
        <v>72</v>
      </c>
      <c r="B73" s="28">
        <v>43725</v>
      </c>
      <c r="C73" s="33" t="s">
        <v>140</v>
      </c>
      <c r="D73" s="33">
        <v>6.7799999999999999E-2</v>
      </c>
      <c r="E73" s="33">
        <v>9</v>
      </c>
      <c r="F73" s="33" t="s">
        <v>30</v>
      </c>
      <c r="G73" s="37">
        <f t="shared" si="1"/>
        <v>43725.670138888891</v>
      </c>
    </row>
    <row r="74" spans="1:7" x14ac:dyDescent="0.3">
      <c r="A74" s="32">
        <v>73</v>
      </c>
      <c r="B74" s="28">
        <v>43725</v>
      </c>
      <c r="C74" s="33" t="s">
        <v>161</v>
      </c>
      <c r="D74" s="33">
        <v>3.8300000000000001E-2</v>
      </c>
      <c r="E74" s="33">
        <v>17</v>
      </c>
      <c r="F74" s="33" t="s">
        <v>29</v>
      </c>
      <c r="G74" s="37">
        <f t="shared" si="1"/>
        <v>43725.761805555558</v>
      </c>
    </row>
    <row r="75" spans="1:7" x14ac:dyDescent="0.3">
      <c r="A75" s="32">
        <v>74</v>
      </c>
      <c r="B75" s="28">
        <v>43726</v>
      </c>
      <c r="C75" s="33" t="s">
        <v>150</v>
      </c>
      <c r="D75" s="33">
        <v>6.3399999999999998E-2</v>
      </c>
      <c r="E75" s="33">
        <v>2.1</v>
      </c>
      <c r="F75" s="33" t="s">
        <v>77</v>
      </c>
      <c r="G75" s="37">
        <f t="shared" si="1"/>
        <v>43726.624305555553</v>
      </c>
    </row>
    <row r="76" spans="1:7" x14ac:dyDescent="0.3">
      <c r="A76" s="32">
        <v>75</v>
      </c>
      <c r="B76" s="28">
        <v>43726</v>
      </c>
      <c r="C76" s="33" t="s">
        <v>119</v>
      </c>
      <c r="D76" s="33">
        <v>0.1203</v>
      </c>
      <c r="E76" s="33">
        <v>7</v>
      </c>
      <c r="F76" s="33" t="s">
        <v>77</v>
      </c>
      <c r="G76" s="37">
        <f t="shared" si="1"/>
        <v>43726.646527777775</v>
      </c>
    </row>
    <row r="77" spans="1:7" x14ac:dyDescent="0.3">
      <c r="A77" s="32">
        <v>76</v>
      </c>
      <c r="B77" s="28">
        <v>43726</v>
      </c>
      <c r="C77" s="33" t="s">
        <v>133</v>
      </c>
      <c r="D77" s="33">
        <v>0.16400000000000001</v>
      </c>
      <c r="E77" s="33">
        <v>28</v>
      </c>
      <c r="F77" s="33" t="s">
        <v>29</v>
      </c>
      <c r="G77" s="37">
        <f t="shared" si="1"/>
        <v>43726.71875</v>
      </c>
    </row>
    <row r="78" spans="1:7" x14ac:dyDescent="0.3">
      <c r="A78" s="32">
        <v>77</v>
      </c>
      <c r="B78" s="28">
        <v>43726</v>
      </c>
      <c r="C78" s="33" t="s">
        <v>162</v>
      </c>
      <c r="D78" s="33">
        <v>9.7999999999999997E-3</v>
      </c>
      <c r="E78" s="33">
        <v>2.4</v>
      </c>
      <c r="F78" s="33" t="s">
        <v>30</v>
      </c>
      <c r="G78" s="37">
        <f t="shared" si="1"/>
        <v>43726.760416666664</v>
      </c>
    </row>
    <row r="79" spans="1:7" x14ac:dyDescent="0.3">
      <c r="A79" s="32">
        <v>78</v>
      </c>
      <c r="B79" s="28">
        <v>43727</v>
      </c>
      <c r="C79" s="33" t="s">
        <v>163</v>
      </c>
      <c r="D79" s="33">
        <v>4.1999999999999997E-3</v>
      </c>
      <c r="E79" s="33">
        <v>5</v>
      </c>
      <c r="F79" s="33" t="s">
        <v>30</v>
      </c>
      <c r="G79" s="37">
        <f t="shared" si="1"/>
        <v>43727.603472222225</v>
      </c>
    </row>
    <row r="80" spans="1:7" x14ac:dyDescent="0.3">
      <c r="A80" s="32">
        <v>79</v>
      </c>
      <c r="B80" s="28">
        <v>43727</v>
      </c>
      <c r="C80" s="33" t="s">
        <v>115</v>
      </c>
      <c r="D80" s="33">
        <v>7.6600000000000001E-2</v>
      </c>
      <c r="E80" s="33">
        <v>7</v>
      </c>
      <c r="F80" s="33" t="s">
        <v>30</v>
      </c>
      <c r="G80" s="37">
        <f t="shared" si="1"/>
        <v>43727.729166666664</v>
      </c>
    </row>
    <row r="81" spans="1:7" x14ac:dyDescent="0.3">
      <c r="A81" s="32">
        <v>80</v>
      </c>
      <c r="B81" s="28">
        <v>43727</v>
      </c>
      <c r="C81" s="33" t="s">
        <v>112</v>
      </c>
      <c r="D81" s="33">
        <v>5.4699999999999999E-2</v>
      </c>
      <c r="E81" s="33">
        <v>1.8</v>
      </c>
      <c r="F81" s="33" t="s">
        <v>77</v>
      </c>
      <c r="G81" s="37">
        <f t="shared" si="1"/>
        <v>43727.770833333336</v>
      </c>
    </row>
    <row r="82" spans="1:7" x14ac:dyDescent="0.3">
      <c r="A82" s="32">
        <v>81</v>
      </c>
      <c r="B82" s="28">
        <v>43728</v>
      </c>
      <c r="C82" s="33" t="s">
        <v>164</v>
      </c>
      <c r="D82" s="33">
        <v>6.7000000000000002E-3</v>
      </c>
      <c r="E82" s="33">
        <v>8</v>
      </c>
      <c r="F82" s="33" t="s">
        <v>30</v>
      </c>
      <c r="G82" s="37">
        <f t="shared" si="1"/>
        <v>43728.6875</v>
      </c>
    </row>
    <row r="83" spans="1:7" x14ac:dyDescent="0.3">
      <c r="A83" s="32">
        <v>82</v>
      </c>
      <c r="B83" s="28">
        <v>43731</v>
      </c>
      <c r="C83" s="33" t="s">
        <v>130</v>
      </c>
      <c r="D83" s="33">
        <v>8.2000000000000003E-2</v>
      </c>
      <c r="E83" s="33">
        <v>5</v>
      </c>
      <c r="F83" s="33" t="s">
        <v>77</v>
      </c>
      <c r="G83" s="37">
        <f t="shared" si="1"/>
        <v>43731.72152777778</v>
      </c>
    </row>
    <row r="84" spans="1:7" x14ac:dyDescent="0.3">
      <c r="A84" s="32">
        <v>83</v>
      </c>
      <c r="B84" s="28">
        <v>43731</v>
      </c>
      <c r="C84" s="33" t="s">
        <v>165</v>
      </c>
      <c r="D84" s="33">
        <v>0.13120000000000001</v>
      </c>
      <c r="E84" s="33">
        <v>4</v>
      </c>
      <c r="F84" s="33" t="s">
        <v>77</v>
      </c>
      <c r="G84" s="37">
        <f t="shared" si="1"/>
        <v>43731.77847222222</v>
      </c>
    </row>
    <row r="85" spans="1:7" x14ac:dyDescent="0.3">
      <c r="A85" s="32">
        <v>84</v>
      </c>
      <c r="B85" s="28">
        <v>43732</v>
      </c>
      <c r="C85" s="33" t="s">
        <v>166</v>
      </c>
      <c r="D85" s="33">
        <v>7.9799999999999996E-2</v>
      </c>
      <c r="E85" s="33">
        <v>2</v>
      </c>
      <c r="F85" s="33" t="s">
        <v>77</v>
      </c>
      <c r="G85" s="37">
        <f t="shared" si="1"/>
        <v>43732.802777777775</v>
      </c>
    </row>
    <row r="86" spans="1:7" x14ac:dyDescent="0.3">
      <c r="A86" s="32">
        <v>85</v>
      </c>
      <c r="B86" s="28">
        <v>43734</v>
      </c>
      <c r="C86" s="33" t="s">
        <v>167</v>
      </c>
      <c r="D86" s="33">
        <v>6.6E-3</v>
      </c>
      <c r="E86" s="33">
        <v>6.2</v>
      </c>
      <c r="F86" s="33" t="s">
        <v>30</v>
      </c>
      <c r="G86" s="37">
        <f t="shared" si="1"/>
        <v>43734.584027777775</v>
      </c>
    </row>
    <row r="87" spans="1:7" x14ac:dyDescent="0.3">
      <c r="A87" s="32">
        <v>86</v>
      </c>
      <c r="B87" s="28">
        <v>43734</v>
      </c>
      <c r="C87" s="33" t="s">
        <v>168</v>
      </c>
      <c r="D87" s="33">
        <v>9.8400000000000001E-2</v>
      </c>
      <c r="E87" s="33">
        <v>3.7</v>
      </c>
      <c r="F87" s="33" t="s">
        <v>77</v>
      </c>
      <c r="G87" s="37">
        <f t="shared" si="1"/>
        <v>43734.706944444442</v>
      </c>
    </row>
    <row r="88" spans="1:7" x14ac:dyDescent="0.3">
      <c r="A88" s="32">
        <v>87</v>
      </c>
      <c r="B88" s="28">
        <v>43734</v>
      </c>
      <c r="C88" s="33" t="s">
        <v>145</v>
      </c>
      <c r="D88" s="33">
        <v>0.1203</v>
      </c>
      <c r="E88" s="33">
        <v>2.7</v>
      </c>
      <c r="F88" s="33" t="s">
        <v>77</v>
      </c>
      <c r="G88" s="37">
        <f t="shared" si="1"/>
        <v>43734.772916666669</v>
      </c>
    </row>
    <row r="89" spans="1:7" x14ac:dyDescent="0.3">
      <c r="A89" s="32">
        <v>88</v>
      </c>
      <c r="B89" s="28">
        <v>43735</v>
      </c>
      <c r="C89" s="33" t="s">
        <v>135</v>
      </c>
      <c r="D89" s="33">
        <v>1.04E-2</v>
      </c>
      <c r="E89" s="33">
        <v>2.9</v>
      </c>
      <c r="F89" s="33" t="s">
        <v>30</v>
      </c>
      <c r="G89" s="37">
        <f t="shared" si="1"/>
        <v>43735.635416666664</v>
      </c>
    </row>
    <row r="90" spans="1:7" x14ac:dyDescent="0.3">
      <c r="A90" s="32">
        <v>89</v>
      </c>
      <c r="B90" s="28">
        <v>43738</v>
      </c>
      <c r="C90" s="33" t="s">
        <v>125</v>
      </c>
      <c r="D90" s="33">
        <v>9.8400000000000001E-2</v>
      </c>
      <c r="E90" s="33">
        <v>3</v>
      </c>
      <c r="F90" s="33" t="s">
        <v>77</v>
      </c>
      <c r="G90" s="37">
        <f t="shared" si="1"/>
        <v>43738.648611111108</v>
      </c>
    </row>
    <row r="91" spans="1:7" x14ac:dyDescent="0.3">
      <c r="A91" s="32">
        <v>90</v>
      </c>
      <c r="B91" s="28">
        <v>43739</v>
      </c>
      <c r="C91" s="33" t="s">
        <v>169</v>
      </c>
      <c r="D91" s="33">
        <v>0.14219999999999999</v>
      </c>
      <c r="E91" s="33">
        <v>7</v>
      </c>
      <c r="F91" s="33" t="s">
        <v>77</v>
      </c>
      <c r="G91" s="37">
        <f t="shared" si="1"/>
        <v>43739.708333333336</v>
      </c>
    </row>
    <row r="92" spans="1:7" x14ac:dyDescent="0.3">
      <c r="A92" s="32">
        <v>91</v>
      </c>
      <c r="B92" s="28">
        <v>43739</v>
      </c>
      <c r="C92" s="33" t="s">
        <v>170</v>
      </c>
      <c r="D92" s="33">
        <v>0.16950000000000001</v>
      </c>
      <c r="E92" s="33">
        <v>33</v>
      </c>
      <c r="F92" s="33" t="s">
        <v>29</v>
      </c>
      <c r="G92" s="37">
        <f t="shared" si="1"/>
        <v>43739.739583333336</v>
      </c>
    </row>
    <row r="93" spans="1:7" x14ac:dyDescent="0.3">
      <c r="A93" s="32">
        <v>92</v>
      </c>
      <c r="B93" s="28">
        <v>43740</v>
      </c>
      <c r="C93" s="33" t="s">
        <v>150</v>
      </c>
      <c r="D93" s="33">
        <v>8.6999999999999994E-3</v>
      </c>
      <c r="E93" s="33">
        <v>2.2999999999999998</v>
      </c>
      <c r="F93" s="33" t="s">
        <v>30</v>
      </c>
      <c r="G93" s="37">
        <f t="shared" si="1"/>
        <v>43740.624305555553</v>
      </c>
    </row>
    <row r="94" spans="1:7" x14ac:dyDescent="0.3">
      <c r="A94" s="32">
        <v>93</v>
      </c>
      <c r="B94" s="28">
        <v>43740</v>
      </c>
      <c r="C94" s="33" t="s">
        <v>171</v>
      </c>
      <c r="D94" s="33">
        <v>8.6999999999999994E-3</v>
      </c>
      <c r="E94" s="33">
        <v>3</v>
      </c>
      <c r="F94" s="33" t="s">
        <v>30</v>
      </c>
      <c r="G94" s="37">
        <f t="shared" si="1"/>
        <v>43740.65625</v>
      </c>
    </row>
    <row r="95" spans="1:7" x14ac:dyDescent="0.3">
      <c r="A95" s="32">
        <v>94</v>
      </c>
      <c r="B95" s="28">
        <v>43740</v>
      </c>
      <c r="C95" s="33" t="s">
        <v>115</v>
      </c>
      <c r="D95" s="33">
        <v>0.13120000000000001</v>
      </c>
      <c r="E95" s="33">
        <v>32</v>
      </c>
      <c r="F95" s="33" t="s">
        <v>29</v>
      </c>
      <c r="G95" s="37">
        <f t="shared" si="1"/>
        <v>43740.729166666664</v>
      </c>
    </row>
    <row r="96" spans="1:7" x14ac:dyDescent="0.3">
      <c r="A96" s="32">
        <v>95</v>
      </c>
      <c r="B96" s="28">
        <v>43740</v>
      </c>
      <c r="C96" s="33" t="s">
        <v>158</v>
      </c>
      <c r="D96" s="33">
        <v>7.22E-2</v>
      </c>
      <c r="E96" s="33">
        <v>2</v>
      </c>
      <c r="F96" s="33" t="s">
        <v>77</v>
      </c>
      <c r="G96" s="37">
        <f t="shared" si="1"/>
        <v>43740.809027777781</v>
      </c>
    </row>
    <row r="97" spans="1:7" x14ac:dyDescent="0.3">
      <c r="A97" s="32">
        <v>96</v>
      </c>
      <c r="B97" s="28">
        <v>43741</v>
      </c>
      <c r="C97" s="33" t="s">
        <v>167</v>
      </c>
      <c r="D97" s="33">
        <v>4.7999999999999996E-3</v>
      </c>
      <c r="E97" s="33">
        <v>7</v>
      </c>
      <c r="F97" s="33" t="s">
        <v>30</v>
      </c>
      <c r="G97" s="37">
        <f t="shared" si="1"/>
        <v>43741.584027777775</v>
      </c>
    </row>
    <row r="98" spans="1:7" x14ac:dyDescent="0.3">
      <c r="A98" s="32">
        <v>97</v>
      </c>
      <c r="B98" s="28">
        <v>43742</v>
      </c>
      <c r="C98" s="33" t="s">
        <v>172</v>
      </c>
      <c r="D98" s="33">
        <v>9.7999999999999997E-3</v>
      </c>
      <c r="E98" s="33">
        <v>4.4000000000000004</v>
      </c>
      <c r="F98" s="33" t="s">
        <v>30</v>
      </c>
      <c r="G98" s="37">
        <f t="shared" si="1"/>
        <v>43742.625</v>
      </c>
    </row>
    <row r="99" spans="1:7" x14ac:dyDescent="0.3">
      <c r="A99" s="32">
        <v>98</v>
      </c>
      <c r="B99" s="28">
        <v>43745</v>
      </c>
      <c r="C99" s="33" t="s">
        <v>173</v>
      </c>
      <c r="D99" s="33">
        <v>0.16139999999999999</v>
      </c>
      <c r="E99" s="33">
        <v>14</v>
      </c>
      <c r="F99" s="33" t="s">
        <v>77</v>
      </c>
      <c r="G99" s="37">
        <f t="shared" si="1"/>
        <v>43745.62222222222</v>
      </c>
    </row>
    <row r="100" spans="1:7" x14ac:dyDescent="0.3">
      <c r="A100" s="32">
        <v>99</v>
      </c>
      <c r="B100" s="28">
        <v>43745</v>
      </c>
      <c r="C100" s="33" t="s">
        <v>133</v>
      </c>
      <c r="D100" s="33">
        <v>0.2087</v>
      </c>
      <c r="E100" s="33">
        <v>28</v>
      </c>
      <c r="F100" s="33" t="s">
        <v>29</v>
      </c>
      <c r="G100" s="37">
        <f t="shared" si="1"/>
        <v>43745.71875</v>
      </c>
    </row>
    <row r="101" spans="1:7" x14ac:dyDescent="0.3">
      <c r="A101" s="32">
        <v>100</v>
      </c>
      <c r="B101" s="28">
        <v>43745</v>
      </c>
      <c r="C101" s="33" t="s">
        <v>174</v>
      </c>
      <c r="D101" s="33">
        <v>7.8700000000000006E-2</v>
      </c>
      <c r="E101" s="33">
        <v>10</v>
      </c>
      <c r="F101" s="33" t="s">
        <v>77</v>
      </c>
      <c r="G101" s="37">
        <f t="shared" si="1"/>
        <v>43745.84097222222</v>
      </c>
    </row>
    <row r="102" spans="1:7" x14ac:dyDescent="0.3">
      <c r="A102" s="32">
        <v>101</v>
      </c>
      <c r="B102" s="28">
        <v>43746</v>
      </c>
      <c r="C102" s="33" t="s">
        <v>175</v>
      </c>
      <c r="D102" s="33">
        <v>1.0200000000000001E-2</v>
      </c>
      <c r="E102" s="33">
        <v>21</v>
      </c>
      <c r="F102" s="33" t="s">
        <v>30</v>
      </c>
      <c r="G102" s="37">
        <f t="shared" si="1"/>
        <v>43746.813194444447</v>
      </c>
    </row>
    <row r="103" spans="1:7" x14ac:dyDescent="0.3">
      <c r="A103" s="32">
        <v>102</v>
      </c>
      <c r="B103" s="28">
        <v>43748</v>
      </c>
      <c r="C103" s="33" t="s">
        <v>176</v>
      </c>
      <c r="D103" s="33">
        <v>4.7000000000000002E-3</v>
      </c>
      <c r="E103" s="33">
        <v>8</v>
      </c>
      <c r="F103" s="33" t="s">
        <v>30</v>
      </c>
      <c r="G103" s="37">
        <f t="shared" si="1"/>
        <v>43748.656944444447</v>
      </c>
    </row>
    <row r="104" spans="1:7" x14ac:dyDescent="0.3">
      <c r="A104" s="32">
        <v>103</v>
      </c>
      <c r="B104" s="28">
        <v>43749</v>
      </c>
      <c r="C104" s="33" t="s">
        <v>177</v>
      </c>
      <c r="D104" s="33">
        <v>0.1181</v>
      </c>
      <c r="E104" s="33">
        <v>3.3</v>
      </c>
      <c r="F104" s="33" t="s">
        <v>77</v>
      </c>
      <c r="G104" s="37">
        <f t="shared" si="1"/>
        <v>43749.638888888891</v>
      </c>
    </row>
    <row r="105" spans="1:7" x14ac:dyDescent="0.3">
      <c r="A105" s="32">
        <v>104</v>
      </c>
      <c r="B105" s="28">
        <v>43754</v>
      </c>
      <c r="C105" s="33" t="s">
        <v>178</v>
      </c>
      <c r="D105" s="33">
        <v>1.8499999999999999E-2</v>
      </c>
      <c r="E105" s="33">
        <v>9</v>
      </c>
      <c r="F105" s="33" t="s">
        <v>30</v>
      </c>
      <c r="G105" s="37">
        <f t="shared" si="1"/>
        <v>43754.652083333334</v>
      </c>
    </row>
    <row r="106" spans="1:7" x14ac:dyDescent="0.3">
      <c r="A106" s="32">
        <v>105</v>
      </c>
      <c r="B106" s="28">
        <v>43755</v>
      </c>
      <c r="C106" s="33" t="s">
        <v>127</v>
      </c>
      <c r="D106" s="33">
        <v>4.4000000000000003E-3</v>
      </c>
      <c r="E106" s="33">
        <v>10</v>
      </c>
      <c r="F106" s="33" t="s">
        <v>30</v>
      </c>
      <c r="G106" s="37">
        <f t="shared" si="1"/>
        <v>43755.688194444447</v>
      </c>
    </row>
    <row r="107" spans="1:7" x14ac:dyDescent="0.3">
      <c r="A107" s="32">
        <v>106</v>
      </c>
      <c r="B107" s="28">
        <v>43755</v>
      </c>
      <c r="C107" s="33" t="s">
        <v>179</v>
      </c>
      <c r="D107" s="33">
        <v>8.6599999999999996E-2</v>
      </c>
      <c r="E107" s="33">
        <v>17</v>
      </c>
      <c r="F107" s="33" t="s">
        <v>77</v>
      </c>
      <c r="G107" s="37">
        <f t="shared" si="1"/>
        <v>43755.807638888888</v>
      </c>
    </row>
    <row r="108" spans="1:7" x14ac:dyDescent="0.3">
      <c r="A108" s="32">
        <v>107</v>
      </c>
      <c r="B108" s="28">
        <v>43756</v>
      </c>
      <c r="C108" s="33" t="s">
        <v>180</v>
      </c>
      <c r="D108" s="33">
        <v>0.1181</v>
      </c>
      <c r="E108" s="33">
        <v>9</v>
      </c>
      <c r="F108" s="33" t="s">
        <v>77</v>
      </c>
      <c r="G108" s="37">
        <f t="shared" si="1"/>
        <v>43756.629166666666</v>
      </c>
    </row>
    <row r="109" spans="1:7" x14ac:dyDescent="0.3">
      <c r="A109" s="32">
        <v>108</v>
      </c>
      <c r="B109" s="28">
        <v>43756</v>
      </c>
      <c r="C109" s="33" t="s">
        <v>112</v>
      </c>
      <c r="D109" s="33">
        <v>0.14169999999999999</v>
      </c>
      <c r="E109" s="33">
        <v>22</v>
      </c>
      <c r="F109" s="33" t="s">
        <v>29</v>
      </c>
      <c r="G109" s="37">
        <f t="shared" si="1"/>
        <v>43756.770833333336</v>
      </c>
    </row>
    <row r="110" spans="1:7" x14ac:dyDescent="0.3">
      <c r="A110" s="32">
        <v>109</v>
      </c>
      <c r="B110" s="28">
        <v>43759</v>
      </c>
      <c r="C110" s="33" t="s">
        <v>181</v>
      </c>
      <c r="D110" s="33">
        <v>8.6999999999999994E-3</v>
      </c>
      <c r="E110" s="33">
        <v>39</v>
      </c>
      <c r="F110" s="33" t="s">
        <v>30</v>
      </c>
      <c r="G110" s="37">
        <f t="shared" si="1"/>
        <v>43759.802083333336</v>
      </c>
    </row>
    <row r="111" spans="1:7" x14ac:dyDescent="0.3">
      <c r="A111" s="32">
        <v>110</v>
      </c>
      <c r="B111" s="28">
        <v>43760</v>
      </c>
      <c r="C111" s="33" t="s">
        <v>112</v>
      </c>
      <c r="D111" s="33">
        <v>0.13780000000000001</v>
      </c>
      <c r="E111" s="33">
        <v>4.5</v>
      </c>
      <c r="F111" s="33" t="s">
        <v>29</v>
      </c>
      <c r="G111" s="37">
        <f t="shared" si="1"/>
        <v>43760.770833333336</v>
      </c>
    </row>
    <row r="112" spans="1:7" x14ac:dyDescent="0.3">
      <c r="A112" s="32">
        <v>111</v>
      </c>
      <c r="B112" s="28">
        <v>43761</v>
      </c>
      <c r="C112" s="33" t="s">
        <v>182</v>
      </c>
      <c r="D112" s="33">
        <v>2.87E-2</v>
      </c>
      <c r="E112" s="33">
        <v>21</v>
      </c>
      <c r="F112" s="33" t="s">
        <v>29</v>
      </c>
      <c r="G112" s="37">
        <f t="shared" si="1"/>
        <v>43761.645833333336</v>
      </c>
    </row>
    <row r="113" spans="1:7" x14ac:dyDescent="0.3">
      <c r="A113" s="32">
        <v>112</v>
      </c>
      <c r="B113" s="28">
        <v>43762</v>
      </c>
      <c r="C113" s="33" t="s">
        <v>152</v>
      </c>
      <c r="D113" s="33">
        <v>5.4999999999999997E-3</v>
      </c>
      <c r="E113" s="33">
        <v>12</v>
      </c>
      <c r="F113" s="33" t="s">
        <v>77</v>
      </c>
      <c r="G113" s="37">
        <f t="shared" si="1"/>
        <v>43762.604861111111</v>
      </c>
    </row>
    <row r="114" spans="1:7" x14ac:dyDescent="0.3">
      <c r="A114" s="32">
        <v>113</v>
      </c>
      <c r="B114" s="28">
        <v>43762</v>
      </c>
      <c r="C114" s="33" t="s">
        <v>111</v>
      </c>
      <c r="D114" s="33">
        <v>0.10630000000000001</v>
      </c>
      <c r="E114" s="33">
        <v>5</v>
      </c>
      <c r="F114" s="33" t="s">
        <v>77</v>
      </c>
      <c r="G114" s="37">
        <f t="shared" si="1"/>
        <v>43762.65902777778</v>
      </c>
    </row>
    <row r="115" spans="1:7" x14ac:dyDescent="0.3">
      <c r="A115" s="32">
        <v>114</v>
      </c>
      <c r="B115" s="28">
        <v>43762</v>
      </c>
      <c r="C115" s="33" t="s">
        <v>183</v>
      </c>
      <c r="D115" s="33">
        <v>0.12989999999999999</v>
      </c>
      <c r="E115" s="33">
        <v>5.5</v>
      </c>
      <c r="F115" s="33" t="s">
        <v>29</v>
      </c>
      <c r="G115" s="37">
        <f t="shared" si="1"/>
        <v>43762.729861111111</v>
      </c>
    </row>
    <row r="116" spans="1:7" x14ac:dyDescent="0.3">
      <c r="A116" s="32">
        <v>115</v>
      </c>
      <c r="B116" s="28">
        <v>43763</v>
      </c>
      <c r="C116" s="33" t="s">
        <v>151</v>
      </c>
      <c r="D116" s="33">
        <v>0.126</v>
      </c>
      <c r="E116" s="33">
        <v>6</v>
      </c>
      <c r="F116" s="33" t="s">
        <v>29</v>
      </c>
      <c r="G116" s="37">
        <f t="shared" si="1"/>
        <v>43763.637499999997</v>
      </c>
    </row>
    <row r="117" spans="1:7" x14ac:dyDescent="0.3">
      <c r="A117" s="32">
        <v>116</v>
      </c>
      <c r="B117" s="28">
        <v>43766</v>
      </c>
      <c r="C117" s="33" t="s">
        <v>115</v>
      </c>
      <c r="D117" s="33">
        <v>1.8499999999999999E-2</v>
      </c>
      <c r="E117" s="33">
        <v>17</v>
      </c>
      <c r="F117" s="33" t="s">
        <v>29</v>
      </c>
      <c r="G117" s="37">
        <f t="shared" si="1"/>
        <v>43766.729166666664</v>
      </c>
    </row>
    <row r="118" spans="1:7" x14ac:dyDescent="0.3">
      <c r="A118" s="32">
        <v>117</v>
      </c>
      <c r="B118" s="28">
        <v>43768</v>
      </c>
      <c r="C118" s="33" t="s">
        <v>184</v>
      </c>
      <c r="D118" s="33">
        <v>1.0999999999999999E-2</v>
      </c>
      <c r="E118" s="33">
        <v>33</v>
      </c>
      <c r="F118" s="33" t="s">
        <v>30</v>
      </c>
      <c r="G118" s="37">
        <f t="shared" si="1"/>
        <v>43768.697916666664</v>
      </c>
    </row>
    <row r="119" spans="1:7" x14ac:dyDescent="0.3">
      <c r="A119" s="32">
        <v>118</v>
      </c>
      <c r="B119" s="28">
        <v>43769</v>
      </c>
      <c r="C119" s="33" t="s">
        <v>185</v>
      </c>
      <c r="D119" s="33">
        <v>1.14E-2</v>
      </c>
      <c r="E119" s="33">
        <v>23</v>
      </c>
      <c r="F119" s="33" t="s">
        <v>30</v>
      </c>
      <c r="G119" s="37">
        <f t="shared" si="1"/>
        <v>43769.631249999999</v>
      </c>
    </row>
    <row r="120" spans="1:7" x14ac:dyDescent="0.3">
      <c r="A120" s="32">
        <v>119</v>
      </c>
      <c r="B120" s="28">
        <v>43770</v>
      </c>
      <c r="C120" s="33" t="s">
        <v>186</v>
      </c>
      <c r="D120" s="33">
        <v>8.6599999999999996E-2</v>
      </c>
      <c r="E120" s="33">
        <v>27</v>
      </c>
      <c r="F120" s="33" t="s">
        <v>77</v>
      </c>
      <c r="G120" s="37">
        <f t="shared" si="1"/>
        <v>43770.61041666667</v>
      </c>
    </row>
    <row r="121" spans="1:7" x14ac:dyDescent="0.3">
      <c r="A121" s="32">
        <v>120</v>
      </c>
      <c r="B121" s="28">
        <v>43770</v>
      </c>
      <c r="C121" s="33" t="s">
        <v>187</v>
      </c>
      <c r="D121" s="33">
        <v>1.14E-2</v>
      </c>
      <c r="E121" s="33">
        <v>13</v>
      </c>
      <c r="F121" s="33" t="s">
        <v>30</v>
      </c>
      <c r="G121" s="37">
        <f t="shared" si="1"/>
        <v>43770.643750000003</v>
      </c>
    </row>
    <row r="122" spans="1:7" x14ac:dyDescent="0.3">
      <c r="A122" s="32">
        <v>121</v>
      </c>
      <c r="B122" s="28">
        <v>43770</v>
      </c>
      <c r="C122" s="33" t="s">
        <v>133</v>
      </c>
      <c r="D122" s="33">
        <v>4.0500000000000001E-2</v>
      </c>
      <c r="E122" s="33">
        <v>19</v>
      </c>
      <c r="F122" s="33" t="s">
        <v>29</v>
      </c>
      <c r="G122" s="37">
        <f t="shared" si="1"/>
        <v>43770.71875</v>
      </c>
    </row>
    <row r="123" spans="1:7" x14ac:dyDescent="0.3">
      <c r="A123" s="32">
        <v>122</v>
      </c>
      <c r="B123" s="28">
        <v>43774</v>
      </c>
      <c r="C123" s="33" t="s">
        <v>188</v>
      </c>
      <c r="D123" s="33">
        <v>0.33460000000000001</v>
      </c>
      <c r="E123" s="33">
        <v>12</v>
      </c>
      <c r="F123" s="33" t="s">
        <v>77</v>
      </c>
      <c r="G123" s="37">
        <f t="shared" si="1"/>
        <v>43774.827777777777</v>
      </c>
    </row>
    <row r="124" spans="1:7" x14ac:dyDescent="0.3">
      <c r="A124" s="32">
        <v>123</v>
      </c>
      <c r="B124" s="28">
        <v>43775</v>
      </c>
      <c r="C124" s="33" t="s">
        <v>189</v>
      </c>
      <c r="D124" s="33">
        <v>1.18E-2</v>
      </c>
      <c r="E124" s="33">
        <v>25</v>
      </c>
      <c r="F124" s="33" t="s">
        <v>30</v>
      </c>
      <c r="G124" s="37">
        <f t="shared" si="1"/>
        <v>43775.734027777777</v>
      </c>
    </row>
    <row r="125" spans="1:7" x14ac:dyDescent="0.3">
      <c r="A125" s="32">
        <v>124</v>
      </c>
      <c r="B125" s="28">
        <v>43776</v>
      </c>
      <c r="C125" s="33" t="s">
        <v>190</v>
      </c>
      <c r="D125" s="33">
        <v>2.4799999999999999E-2</v>
      </c>
      <c r="E125" s="33">
        <v>4.7</v>
      </c>
      <c r="F125" s="33" t="s">
        <v>30</v>
      </c>
      <c r="G125" s="37">
        <f t="shared" si="1"/>
        <v>43776.625694444447</v>
      </c>
    </row>
    <row r="126" spans="1:7" x14ac:dyDescent="0.3">
      <c r="A126" s="32">
        <v>125</v>
      </c>
      <c r="B126" s="28">
        <v>43776</v>
      </c>
      <c r="C126" s="33" t="s">
        <v>126</v>
      </c>
      <c r="D126" s="33">
        <v>4.3299999999999998E-2</v>
      </c>
      <c r="E126" s="33">
        <v>22</v>
      </c>
      <c r="F126" s="33" t="s">
        <v>29</v>
      </c>
      <c r="G126" s="37">
        <f t="shared" si="1"/>
        <v>43776.8125</v>
      </c>
    </row>
    <row r="127" spans="1:7" x14ac:dyDescent="0.3">
      <c r="A127" s="32">
        <v>126</v>
      </c>
      <c r="B127" s="28">
        <v>43777</v>
      </c>
      <c r="C127" s="33" t="s">
        <v>164</v>
      </c>
      <c r="D127" s="33">
        <v>2.0899999999999998E-2</v>
      </c>
      <c r="E127" s="33">
        <v>18</v>
      </c>
      <c r="F127" s="33" t="s">
        <v>29</v>
      </c>
      <c r="G127" s="37">
        <f t="shared" si="1"/>
        <v>43777.6875</v>
      </c>
    </row>
    <row r="128" spans="1:7" x14ac:dyDescent="0.3">
      <c r="A128" s="32" t="s">
        <v>102</v>
      </c>
      <c r="B128" s="28">
        <v>43777</v>
      </c>
      <c r="C128" s="33" t="s">
        <v>191</v>
      </c>
      <c r="D128" s="33">
        <v>1.1999999999999999E-3</v>
      </c>
      <c r="F128" s="33" t="s">
        <v>30</v>
      </c>
      <c r="G128" s="37">
        <f t="shared" si="1"/>
        <v>43777.689583333333</v>
      </c>
    </row>
    <row r="129" spans="1:7" x14ac:dyDescent="0.3">
      <c r="A129" s="32" t="s">
        <v>101</v>
      </c>
      <c r="B129" s="28">
        <v>43781</v>
      </c>
      <c r="C129" s="33" t="s">
        <v>192</v>
      </c>
      <c r="D129" s="33">
        <v>6.9999999999999999E-4</v>
      </c>
      <c r="F129" s="33" t="s">
        <v>30</v>
      </c>
      <c r="G129" s="37">
        <f t="shared" si="1"/>
        <v>43781.658333333333</v>
      </c>
    </row>
    <row r="130" spans="1:7" x14ac:dyDescent="0.3">
      <c r="A130" s="32">
        <v>127</v>
      </c>
      <c r="B130" s="28">
        <v>43781</v>
      </c>
      <c r="C130" s="33" t="s">
        <v>162</v>
      </c>
      <c r="D130" s="33">
        <v>0.14169999999999999</v>
      </c>
      <c r="E130" s="33">
        <v>4.5</v>
      </c>
      <c r="F130" s="33" t="s">
        <v>29</v>
      </c>
      <c r="G130" s="37">
        <f t="shared" ref="G130:G193" si="2">B130+C130</f>
        <v>43781.760416666664</v>
      </c>
    </row>
    <row r="131" spans="1:7" x14ac:dyDescent="0.3">
      <c r="A131" s="32">
        <v>128</v>
      </c>
      <c r="B131" s="28">
        <v>43781</v>
      </c>
      <c r="C131" s="33" t="s">
        <v>145</v>
      </c>
      <c r="D131" s="33">
        <v>0.10630000000000001</v>
      </c>
      <c r="E131" s="33">
        <v>18</v>
      </c>
      <c r="F131" s="33" t="s">
        <v>77</v>
      </c>
      <c r="G131" s="37">
        <f t="shared" si="2"/>
        <v>43781.772916666669</v>
      </c>
    </row>
    <row r="132" spans="1:7" x14ac:dyDescent="0.3">
      <c r="A132" s="32">
        <v>129</v>
      </c>
      <c r="B132" s="28">
        <v>43782</v>
      </c>
      <c r="C132" s="33" t="s">
        <v>193</v>
      </c>
      <c r="D132" s="33">
        <v>6.7000000000000002E-3</v>
      </c>
      <c r="E132" s="33">
        <v>3.3</v>
      </c>
      <c r="F132" s="33" t="s">
        <v>30</v>
      </c>
      <c r="G132" s="37">
        <f t="shared" si="2"/>
        <v>43782.745138888888</v>
      </c>
    </row>
    <row r="133" spans="1:7" x14ac:dyDescent="0.3">
      <c r="A133" s="32">
        <v>130</v>
      </c>
      <c r="B133" s="28">
        <v>43783</v>
      </c>
      <c r="C133" s="33" t="s">
        <v>194</v>
      </c>
      <c r="D133" s="33">
        <v>3.8999999999999998E-3</v>
      </c>
      <c r="E133" s="33">
        <v>3.9</v>
      </c>
      <c r="F133" s="33" t="s">
        <v>30</v>
      </c>
      <c r="G133" s="37">
        <f t="shared" si="2"/>
        <v>43783.691666666666</v>
      </c>
    </row>
    <row r="134" spans="1:7" x14ac:dyDescent="0.3">
      <c r="A134" s="32">
        <v>131</v>
      </c>
      <c r="B134" s="28">
        <v>43783</v>
      </c>
      <c r="C134" s="33" t="s">
        <v>142</v>
      </c>
      <c r="D134" s="33">
        <v>2.7300000000000001E-2</v>
      </c>
      <c r="E134" s="33">
        <v>11</v>
      </c>
      <c r="F134" s="33" t="s">
        <v>29</v>
      </c>
      <c r="G134" s="37">
        <f t="shared" si="2"/>
        <v>43783.759722222225</v>
      </c>
    </row>
    <row r="135" spans="1:7" x14ac:dyDescent="0.3">
      <c r="A135" s="32">
        <v>132</v>
      </c>
      <c r="B135" s="28">
        <v>43784</v>
      </c>
      <c r="C135" s="33" t="s">
        <v>195</v>
      </c>
      <c r="D135" s="33">
        <v>0.14960000000000001</v>
      </c>
      <c r="E135" s="33">
        <v>11.5</v>
      </c>
      <c r="F135" s="33" t="s">
        <v>77</v>
      </c>
      <c r="G135" s="37">
        <f t="shared" si="2"/>
        <v>43784.645138888889</v>
      </c>
    </row>
    <row r="136" spans="1:7" x14ac:dyDescent="0.3">
      <c r="A136" s="32">
        <v>133</v>
      </c>
      <c r="B136" s="28">
        <v>43784</v>
      </c>
      <c r="C136" s="33" t="s">
        <v>119</v>
      </c>
      <c r="D136" s="33">
        <v>3.0000000000000001E-3</v>
      </c>
      <c r="E136" s="33">
        <v>8</v>
      </c>
      <c r="F136" s="33" t="s">
        <v>30</v>
      </c>
      <c r="G136" s="37">
        <f t="shared" si="2"/>
        <v>43784.646527777775</v>
      </c>
    </row>
    <row r="137" spans="1:7" x14ac:dyDescent="0.3">
      <c r="A137" s="32">
        <v>134</v>
      </c>
      <c r="B137" s="28">
        <v>43784</v>
      </c>
      <c r="C137" s="33" t="s">
        <v>170</v>
      </c>
      <c r="D137" s="33">
        <v>1.38E-2</v>
      </c>
      <c r="E137" s="33">
        <v>16</v>
      </c>
      <c r="F137" s="33" t="s">
        <v>30</v>
      </c>
      <c r="G137" s="37">
        <f t="shared" si="2"/>
        <v>43784.739583333336</v>
      </c>
    </row>
    <row r="138" spans="1:7" x14ac:dyDescent="0.3">
      <c r="A138" s="32" t="s">
        <v>103</v>
      </c>
      <c r="B138" s="28">
        <v>43788</v>
      </c>
      <c r="C138" s="33" t="s">
        <v>196</v>
      </c>
      <c r="D138" s="33">
        <v>8.0000000000000004E-4</v>
      </c>
      <c r="F138" s="33" t="s">
        <v>30</v>
      </c>
      <c r="G138" s="37">
        <f t="shared" si="2"/>
        <v>43788.688888888886</v>
      </c>
    </row>
    <row r="139" spans="1:7" x14ac:dyDescent="0.3">
      <c r="A139" s="32">
        <v>135</v>
      </c>
      <c r="B139" s="28">
        <v>43788</v>
      </c>
      <c r="C139" s="33" t="s">
        <v>184</v>
      </c>
      <c r="D139" s="33">
        <v>9.2999999999999999E-2</v>
      </c>
      <c r="E139" s="33">
        <v>8</v>
      </c>
      <c r="F139" s="33" t="s">
        <v>29</v>
      </c>
      <c r="G139" s="37">
        <f t="shared" si="2"/>
        <v>43788.697916666664</v>
      </c>
    </row>
    <row r="140" spans="1:7" x14ac:dyDescent="0.3">
      <c r="A140" s="32">
        <v>136</v>
      </c>
      <c r="B140" s="28">
        <v>43789</v>
      </c>
      <c r="C140" s="33" t="s">
        <v>197</v>
      </c>
      <c r="D140" s="33">
        <v>1.26E-2</v>
      </c>
      <c r="E140" s="33">
        <v>14</v>
      </c>
      <c r="F140" s="33" t="s">
        <v>30</v>
      </c>
      <c r="G140" s="37">
        <f t="shared" si="2"/>
        <v>43789.667361111111</v>
      </c>
    </row>
    <row r="141" spans="1:7" x14ac:dyDescent="0.3">
      <c r="A141" s="32">
        <v>137</v>
      </c>
      <c r="B141" s="28">
        <v>43789</v>
      </c>
      <c r="C141" s="33" t="s">
        <v>198</v>
      </c>
      <c r="D141" s="33">
        <v>0.1457</v>
      </c>
      <c r="E141" s="33">
        <v>30</v>
      </c>
      <c r="F141" s="33" t="s">
        <v>77</v>
      </c>
      <c r="G141" s="37">
        <f t="shared" si="2"/>
        <v>43789.679166666669</v>
      </c>
    </row>
    <row r="142" spans="1:7" x14ac:dyDescent="0.3">
      <c r="A142" s="32">
        <v>138</v>
      </c>
      <c r="B142" s="28">
        <v>43789</v>
      </c>
      <c r="C142" s="33" t="s">
        <v>162</v>
      </c>
      <c r="D142" s="33">
        <v>7.4800000000000005E-2</v>
      </c>
      <c r="E142" s="33">
        <v>6</v>
      </c>
      <c r="F142" s="33" t="s">
        <v>29</v>
      </c>
      <c r="G142" s="37">
        <f t="shared" si="2"/>
        <v>43789.760416666664</v>
      </c>
    </row>
    <row r="143" spans="1:7" x14ac:dyDescent="0.3">
      <c r="A143" s="32">
        <v>139</v>
      </c>
      <c r="B143" s="28">
        <v>43790</v>
      </c>
      <c r="C143" s="33" t="s">
        <v>190</v>
      </c>
      <c r="D143" s="33">
        <v>3.5000000000000001E-3</v>
      </c>
      <c r="E143" s="33">
        <v>2.5</v>
      </c>
      <c r="F143" s="33" t="s">
        <v>30</v>
      </c>
      <c r="G143" s="37">
        <f t="shared" si="2"/>
        <v>43790.625694444447</v>
      </c>
    </row>
    <row r="144" spans="1:7" x14ac:dyDescent="0.3">
      <c r="A144" s="32">
        <v>140</v>
      </c>
      <c r="B144" s="28">
        <v>43790</v>
      </c>
      <c r="C144" s="33" t="s">
        <v>162</v>
      </c>
      <c r="D144" s="33">
        <v>1.6000000000000001E-3</v>
      </c>
      <c r="E144" s="33">
        <v>2.9</v>
      </c>
      <c r="F144" s="33" t="s">
        <v>30</v>
      </c>
      <c r="G144" s="37">
        <f t="shared" si="2"/>
        <v>43790.760416666664</v>
      </c>
    </row>
    <row r="145" spans="1:7" x14ac:dyDescent="0.3">
      <c r="A145" s="32">
        <v>141</v>
      </c>
      <c r="B145" s="28">
        <v>43791</v>
      </c>
      <c r="C145" s="33" t="s">
        <v>199</v>
      </c>
      <c r="D145" s="33">
        <v>7.1000000000000004E-3</v>
      </c>
      <c r="E145" s="33">
        <v>7</v>
      </c>
      <c r="F145" s="33" t="s">
        <v>30</v>
      </c>
      <c r="G145" s="37">
        <f t="shared" si="2"/>
        <v>43791.70416666667</v>
      </c>
    </row>
    <row r="146" spans="1:7" x14ac:dyDescent="0.3">
      <c r="A146" s="32">
        <v>142</v>
      </c>
      <c r="B146" s="28">
        <v>43794</v>
      </c>
      <c r="C146" s="33" t="s">
        <v>164</v>
      </c>
      <c r="D146" s="33">
        <v>4.7199999999999999E-2</v>
      </c>
      <c r="E146" s="33">
        <v>15</v>
      </c>
      <c r="F146" s="33" t="s">
        <v>29</v>
      </c>
      <c r="G146" s="37">
        <f t="shared" si="2"/>
        <v>43794.6875</v>
      </c>
    </row>
    <row r="147" spans="1:7" x14ac:dyDescent="0.3">
      <c r="A147" s="32">
        <v>143</v>
      </c>
      <c r="B147" s="28">
        <v>43796</v>
      </c>
      <c r="C147" s="33" t="s">
        <v>200</v>
      </c>
      <c r="D147" s="33">
        <v>8.3000000000000001E-3</v>
      </c>
      <c r="E147" s="33">
        <v>9.5</v>
      </c>
      <c r="F147" s="33" t="s">
        <v>30</v>
      </c>
      <c r="G147" s="37">
        <f t="shared" si="2"/>
        <v>43796.668055555558</v>
      </c>
    </row>
    <row r="148" spans="1:7" x14ac:dyDescent="0.3">
      <c r="A148" s="32">
        <v>144</v>
      </c>
      <c r="B148" s="28">
        <v>43796</v>
      </c>
      <c r="C148" s="33" t="s">
        <v>201</v>
      </c>
      <c r="D148" s="33">
        <v>0.2165</v>
      </c>
      <c r="E148" s="33">
        <v>8.1999999999999993</v>
      </c>
      <c r="F148" s="33" t="s">
        <v>77</v>
      </c>
      <c r="G148" s="37">
        <f t="shared" si="2"/>
        <v>43796.695138888892</v>
      </c>
    </row>
    <row r="149" spans="1:7" x14ac:dyDescent="0.3">
      <c r="A149" s="32">
        <v>145</v>
      </c>
      <c r="B149" s="28">
        <v>43801</v>
      </c>
      <c r="C149" s="33" t="s">
        <v>202</v>
      </c>
      <c r="D149" s="33">
        <v>0.122</v>
      </c>
      <c r="E149" s="33">
        <v>20</v>
      </c>
      <c r="F149" s="33" t="s">
        <v>77</v>
      </c>
      <c r="G149" s="37">
        <f t="shared" si="2"/>
        <v>43801.63958333333</v>
      </c>
    </row>
    <row r="150" spans="1:7" x14ac:dyDescent="0.3">
      <c r="A150" s="32">
        <v>146</v>
      </c>
      <c r="B150" s="28">
        <v>43801</v>
      </c>
      <c r="C150" s="33" t="s">
        <v>164</v>
      </c>
      <c r="D150" s="33">
        <v>0.10630000000000001</v>
      </c>
      <c r="E150" s="33">
        <v>37</v>
      </c>
      <c r="F150" s="33" t="s">
        <v>29</v>
      </c>
      <c r="G150" s="37">
        <f t="shared" si="2"/>
        <v>43801.6875</v>
      </c>
    </row>
    <row r="151" spans="1:7" x14ac:dyDescent="0.3">
      <c r="A151" s="32">
        <v>147</v>
      </c>
      <c r="B151" s="28">
        <v>43802</v>
      </c>
      <c r="C151" s="33" t="s">
        <v>203</v>
      </c>
      <c r="D151" s="33">
        <v>0.16539999999999999</v>
      </c>
      <c r="E151" s="33">
        <v>30</v>
      </c>
      <c r="F151" s="33" t="s">
        <v>29</v>
      </c>
      <c r="G151" s="37">
        <f t="shared" si="2"/>
        <v>43802.677777777775</v>
      </c>
    </row>
    <row r="152" spans="1:7" x14ac:dyDescent="0.3">
      <c r="A152" s="32">
        <v>148</v>
      </c>
      <c r="B152" s="28">
        <v>43803</v>
      </c>
      <c r="C152" s="33" t="s">
        <v>204</v>
      </c>
      <c r="D152" s="33">
        <v>7.4999999999999997E-3</v>
      </c>
      <c r="E152" s="33">
        <v>4.3</v>
      </c>
      <c r="F152" s="33" t="s">
        <v>30</v>
      </c>
      <c r="G152" s="37">
        <f t="shared" si="2"/>
        <v>43803.673611111109</v>
      </c>
    </row>
    <row r="153" spans="1:7" x14ac:dyDescent="0.3">
      <c r="A153" s="32">
        <v>149</v>
      </c>
      <c r="B153" s="28">
        <v>43803</v>
      </c>
      <c r="C153" s="33" t="s">
        <v>112</v>
      </c>
      <c r="D153" s="33">
        <v>9.06E-2</v>
      </c>
      <c r="E153" s="33">
        <v>22</v>
      </c>
      <c r="F153" s="33" t="s">
        <v>29</v>
      </c>
      <c r="G153" s="37">
        <f t="shared" si="2"/>
        <v>43803.770833333336</v>
      </c>
    </row>
    <row r="154" spans="1:7" x14ac:dyDescent="0.3">
      <c r="A154" s="32">
        <v>150</v>
      </c>
      <c r="B154" s="28">
        <v>43803</v>
      </c>
      <c r="C154" s="33" t="s">
        <v>205</v>
      </c>
      <c r="D154" s="33">
        <v>1.18E-2</v>
      </c>
      <c r="E154" s="33">
        <v>11</v>
      </c>
      <c r="F154" s="33" t="s">
        <v>30</v>
      </c>
      <c r="G154" s="37">
        <f t="shared" si="2"/>
        <v>43803.87222222222</v>
      </c>
    </row>
    <row r="155" spans="1:7" x14ac:dyDescent="0.3">
      <c r="A155" s="32">
        <v>151</v>
      </c>
      <c r="B155" s="28">
        <v>43804</v>
      </c>
      <c r="C155" s="33" t="s">
        <v>175</v>
      </c>
      <c r="D155" s="33">
        <v>2.4400000000000002E-2</v>
      </c>
      <c r="E155" s="33">
        <v>14</v>
      </c>
      <c r="F155" s="33" t="s">
        <v>29</v>
      </c>
      <c r="G155" s="37">
        <f t="shared" si="2"/>
        <v>43804.813194444447</v>
      </c>
    </row>
    <row r="156" spans="1:7" x14ac:dyDescent="0.3">
      <c r="A156" s="32">
        <v>152</v>
      </c>
      <c r="B156" s="28">
        <v>43805</v>
      </c>
      <c r="C156" s="33" t="s">
        <v>206</v>
      </c>
      <c r="D156" s="33">
        <v>0.1575</v>
      </c>
      <c r="E156" s="33">
        <v>40</v>
      </c>
      <c r="F156" s="33" t="s">
        <v>29</v>
      </c>
      <c r="G156" s="37">
        <f t="shared" si="2"/>
        <v>43805.774305555555</v>
      </c>
    </row>
    <row r="157" spans="1:7" x14ac:dyDescent="0.3">
      <c r="A157" s="32">
        <v>153</v>
      </c>
      <c r="B157" s="28">
        <v>43805</v>
      </c>
      <c r="C157" s="33" t="s">
        <v>207</v>
      </c>
      <c r="D157" s="33">
        <v>3.15E-2</v>
      </c>
      <c r="E157" s="33">
        <v>2.8</v>
      </c>
      <c r="F157" s="33" t="s">
        <v>30</v>
      </c>
      <c r="G157" s="37">
        <f t="shared" si="2"/>
        <v>43805.811111111114</v>
      </c>
    </row>
    <row r="158" spans="1:7" x14ac:dyDescent="0.3">
      <c r="A158" s="32">
        <v>154</v>
      </c>
      <c r="B158" s="28">
        <v>43809</v>
      </c>
      <c r="C158" s="33" t="s">
        <v>208</v>
      </c>
      <c r="D158" s="33">
        <v>0.14960000000000001</v>
      </c>
      <c r="E158" s="33">
        <v>5.5</v>
      </c>
      <c r="F158" s="33" t="s">
        <v>77</v>
      </c>
      <c r="G158" s="37">
        <f t="shared" si="2"/>
        <v>43809.652777777781</v>
      </c>
    </row>
    <row r="159" spans="1:7" x14ac:dyDescent="0.3">
      <c r="A159" s="32">
        <v>155</v>
      </c>
      <c r="B159" s="28">
        <v>43809</v>
      </c>
      <c r="C159" s="33" t="s">
        <v>209</v>
      </c>
      <c r="D159" s="33">
        <v>4.7199999999999999E-2</v>
      </c>
      <c r="E159" s="33">
        <v>25</v>
      </c>
      <c r="F159" s="33" t="s">
        <v>29</v>
      </c>
      <c r="G159" s="37">
        <f t="shared" si="2"/>
        <v>43809.772222222222</v>
      </c>
    </row>
    <row r="160" spans="1:7" x14ac:dyDescent="0.3">
      <c r="A160" s="32">
        <v>156</v>
      </c>
      <c r="B160" s="28">
        <v>43810</v>
      </c>
      <c r="C160" s="33" t="s">
        <v>184</v>
      </c>
      <c r="D160" s="33">
        <v>0.14960000000000001</v>
      </c>
      <c r="E160" s="33">
        <v>45</v>
      </c>
      <c r="F160" s="33" t="s">
        <v>29</v>
      </c>
      <c r="G160" s="37">
        <f t="shared" si="2"/>
        <v>43810.697916666664</v>
      </c>
    </row>
    <row r="161" spans="1:7" x14ac:dyDescent="0.3">
      <c r="A161" s="32">
        <v>157</v>
      </c>
      <c r="B161" s="28">
        <v>43810</v>
      </c>
      <c r="C161" s="33" t="s">
        <v>210</v>
      </c>
      <c r="D161" s="33">
        <v>4.7000000000000002E-3</v>
      </c>
      <c r="E161" s="33">
        <v>9</v>
      </c>
      <c r="F161" s="33" t="s">
        <v>30</v>
      </c>
      <c r="G161" s="37">
        <f t="shared" si="2"/>
        <v>43810.709722222222</v>
      </c>
    </row>
    <row r="162" spans="1:7" x14ac:dyDescent="0.3">
      <c r="A162" s="32">
        <v>158</v>
      </c>
      <c r="B162" s="28">
        <v>43810</v>
      </c>
      <c r="C162" s="33" t="s">
        <v>211</v>
      </c>
      <c r="D162" s="33">
        <v>1.18E-2</v>
      </c>
      <c r="E162" s="33">
        <v>10</v>
      </c>
      <c r="F162" s="33" t="s">
        <v>30</v>
      </c>
      <c r="G162" s="37">
        <f t="shared" si="2"/>
        <v>43810.795138888891</v>
      </c>
    </row>
    <row r="163" spans="1:7" x14ac:dyDescent="0.3">
      <c r="A163" s="32">
        <v>159</v>
      </c>
      <c r="B163" s="28">
        <v>43812</v>
      </c>
      <c r="C163" s="33" t="s">
        <v>164</v>
      </c>
      <c r="D163" s="33">
        <v>4.3299999999999998E-2</v>
      </c>
      <c r="E163" s="33">
        <v>3</v>
      </c>
      <c r="F163" s="33" t="s">
        <v>29</v>
      </c>
      <c r="G163" s="37">
        <f t="shared" si="2"/>
        <v>43812.6875</v>
      </c>
    </row>
    <row r="164" spans="1:7" x14ac:dyDescent="0.3">
      <c r="A164" s="32">
        <v>160</v>
      </c>
      <c r="B164" s="28">
        <v>43815</v>
      </c>
      <c r="C164" s="33" t="s">
        <v>134</v>
      </c>
      <c r="D164" s="33">
        <v>5.1200000000000002E-2</v>
      </c>
      <c r="E164" s="33">
        <v>14</v>
      </c>
      <c r="F164" s="33" t="s">
        <v>29</v>
      </c>
      <c r="G164" s="37">
        <f t="shared" si="2"/>
        <v>43815.677083333336</v>
      </c>
    </row>
    <row r="165" spans="1:7" x14ac:dyDescent="0.3">
      <c r="A165" s="32">
        <v>161</v>
      </c>
      <c r="B165" s="28">
        <v>43816</v>
      </c>
      <c r="C165" s="33" t="s">
        <v>212</v>
      </c>
      <c r="D165" s="33">
        <v>2.8E-3</v>
      </c>
      <c r="E165" s="33">
        <v>6.5</v>
      </c>
      <c r="F165" s="33" t="s">
        <v>30</v>
      </c>
      <c r="G165" s="37">
        <f t="shared" si="2"/>
        <v>43816.676388888889</v>
      </c>
    </row>
    <row r="166" spans="1:7" x14ac:dyDescent="0.3">
      <c r="A166" s="32">
        <v>162</v>
      </c>
      <c r="B166" s="28">
        <v>43816</v>
      </c>
      <c r="C166" s="33" t="s">
        <v>213</v>
      </c>
      <c r="D166" s="33">
        <v>1.18E-2</v>
      </c>
      <c r="E166" s="33">
        <v>14</v>
      </c>
      <c r="F166" s="33" t="s">
        <v>30</v>
      </c>
      <c r="G166" s="37">
        <f t="shared" si="2"/>
        <v>43816.745833333334</v>
      </c>
    </row>
    <row r="167" spans="1:7" x14ac:dyDescent="0.3">
      <c r="A167" s="32">
        <v>163</v>
      </c>
      <c r="B167" s="28">
        <v>43816</v>
      </c>
      <c r="C167" s="33" t="s">
        <v>214</v>
      </c>
      <c r="D167" s="33">
        <v>1.5699999999999999E-2</v>
      </c>
      <c r="E167" s="33">
        <v>10</v>
      </c>
      <c r="F167" s="33" t="s">
        <v>77</v>
      </c>
      <c r="G167" s="37">
        <f t="shared" si="2"/>
        <v>43816.832638888889</v>
      </c>
    </row>
    <row r="168" spans="1:7" x14ac:dyDescent="0.3">
      <c r="A168" s="32">
        <v>164</v>
      </c>
      <c r="B168" s="28">
        <v>43817</v>
      </c>
      <c r="C168" s="33" t="s">
        <v>215</v>
      </c>
      <c r="D168" s="33">
        <v>4.7000000000000002E-3</v>
      </c>
      <c r="E168" s="33">
        <v>12</v>
      </c>
      <c r="F168" s="33" t="s">
        <v>30</v>
      </c>
      <c r="G168" s="37">
        <f t="shared" si="2"/>
        <v>43817.79583333333</v>
      </c>
    </row>
    <row r="169" spans="1:7" x14ac:dyDescent="0.3">
      <c r="A169" s="32">
        <v>165</v>
      </c>
      <c r="B169" s="28">
        <v>43818</v>
      </c>
      <c r="C169" s="33" t="s">
        <v>216</v>
      </c>
      <c r="D169" s="33">
        <v>2.3E-3</v>
      </c>
      <c r="E169" s="33">
        <v>3.5</v>
      </c>
      <c r="F169" s="33" t="s">
        <v>30</v>
      </c>
      <c r="G169" s="37">
        <f t="shared" si="2"/>
        <v>43818.642361111109</v>
      </c>
    </row>
    <row r="170" spans="1:7" x14ac:dyDescent="0.3">
      <c r="A170" s="32">
        <v>166</v>
      </c>
      <c r="B170" s="28">
        <v>43818</v>
      </c>
      <c r="C170" s="33" t="s">
        <v>127</v>
      </c>
      <c r="D170" s="33">
        <v>5.1200000000000002E-2</v>
      </c>
      <c r="E170" s="33">
        <v>18</v>
      </c>
      <c r="F170" s="33" t="s">
        <v>29</v>
      </c>
      <c r="G170" s="37">
        <f t="shared" si="2"/>
        <v>43818.688194444447</v>
      </c>
    </row>
    <row r="171" spans="1:7" x14ac:dyDescent="0.3">
      <c r="A171" s="32">
        <v>167</v>
      </c>
      <c r="B171" s="28">
        <v>43818</v>
      </c>
      <c r="C171" s="33" t="s">
        <v>214</v>
      </c>
      <c r="D171" s="33">
        <v>1.54E-2</v>
      </c>
      <c r="E171" s="33">
        <v>3.5</v>
      </c>
      <c r="F171" s="33" t="s">
        <v>77</v>
      </c>
      <c r="G171" s="37">
        <f t="shared" si="2"/>
        <v>43818.832638888889</v>
      </c>
    </row>
    <row r="172" spans="1:7" x14ac:dyDescent="0.3">
      <c r="A172" s="32">
        <v>168</v>
      </c>
      <c r="B172" s="28">
        <v>43819</v>
      </c>
      <c r="C172" s="33" t="s">
        <v>109</v>
      </c>
      <c r="D172" s="33">
        <v>1.54E-2</v>
      </c>
      <c r="E172" s="33">
        <v>4</v>
      </c>
      <c r="F172" s="33" t="s">
        <v>77</v>
      </c>
      <c r="G172" s="37">
        <f t="shared" si="2"/>
        <v>43819.636111111111</v>
      </c>
    </row>
    <row r="173" spans="1:7" x14ac:dyDescent="0.3">
      <c r="A173" s="34">
        <v>169</v>
      </c>
      <c r="B173" s="29">
        <v>43836</v>
      </c>
      <c r="C173" s="33" t="s">
        <v>141</v>
      </c>
      <c r="D173" s="35">
        <v>0.1024</v>
      </c>
      <c r="E173" s="35">
        <v>28</v>
      </c>
      <c r="F173" s="35" t="s">
        <v>29</v>
      </c>
      <c r="G173" s="37">
        <f t="shared" si="2"/>
        <v>43836.700694444444</v>
      </c>
    </row>
    <row r="174" spans="1:7" x14ac:dyDescent="0.3">
      <c r="A174" s="34">
        <v>170</v>
      </c>
      <c r="B174" s="29">
        <v>43836</v>
      </c>
      <c r="C174" s="33" t="s">
        <v>162</v>
      </c>
      <c r="D174" s="35">
        <v>5.1000000000000004E-3</v>
      </c>
      <c r="E174" s="35">
        <v>2.7</v>
      </c>
      <c r="F174" s="35" t="s">
        <v>30</v>
      </c>
      <c r="G174" s="37">
        <f t="shared" si="2"/>
        <v>43836.760416666664</v>
      </c>
    </row>
    <row r="175" spans="1:7" x14ac:dyDescent="0.3">
      <c r="A175" s="34">
        <v>171</v>
      </c>
      <c r="B175" s="29">
        <v>43836</v>
      </c>
      <c r="C175" s="33" t="s">
        <v>217</v>
      </c>
      <c r="D175" s="35">
        <v>8.6599999999999996E-2</v>
      </c>
      <c r="E175" s="35">
        <v>2.6</v>
      </c>
      <c r="F175" s="35" t="s">
        <v>77</v>
      </c>
      <c r="G175" s="37">
        <f t="shared" si="2"/>
        <v>43836.825694444444</v>
      </c>
    </row>
    <row r="176" spans="1:7" x14ac:dyDescent="0.3">
      <c r="A176" s="34">
        <v>172</v>
      </c>
      <c r="B176" s="29">
        <v>43837</v>
      </c>
      <c r="C176" s="33" t="s">
        <v>136</v>
      </c>
      <c r="D176" s="35">
        <v>4.3299999999999998E-2</v>
      </c>
      <c r="E176" s="35">
        <v>19</v>
      </c>
      <c r="F176" s="35" t="s">
        <v>77</v>
      </c>
      <c r="G176" s="37">
        <f t="shared" si="2"/>
        <v>43837.686111111114</v>
      </c>
    </row>
    <row r="177" spans="1:7" x14ac:dyDescent="0.3">
      <c r="A177" s="34">
        <v>173</v>
      </c>
      <c r="B177" s="29">
        <v>43837</v>
      </c>
      <c r="C177" s="33" t="s">
        <v>184</v>
      </c>
      <c r="D177" s="35">
        <v>0.16539999999999999</v>
      </c>
      <c r="E177" s="35">
        <v>46</v>
      </c>
      <c r="F177" s="35" t="s">
        <v>29</v>
      </c>
      <c r="G177" s="37">
        <f t="shared" si="2"/>
        <v>43837.697916666664</v>
      </c>
    </row>
    <row r="178" spans="1:7" x14ac:dyDescent="0.3">
      <c r="A178" s="34">
        <v>174</v>
      </c>
      <c r="B178" s="29">
        <v>43838</v>
      </c>
      <c r="C178" s="33" t="s">
        <v>218</v>
      </c>
      <c r="D178" s="35">
        <v>1.0200000000000001E-2</v>
      </c>
      <c r="E178" s="35">
        <v>3.2</v>
      </c>
      <c r="F178" s="35" t="s">
        <v>30</v>
      </c>
      <c r="G178" s="37">
        <f t="shared" si="2"/>
        <v>43838.709027777775</v>
      </c>
    </row>
    <row r="179" spans="1:7" x14ac:dyDescent="0.3">
      <c r="A179" s="34">
        <v>175</v>
      </c>
      <c r="B179" s="29">
        <v>43839</v>
      </c>
      <c r="C179" s="33" t="s">
        <v>219</v>
      </c>
      <c r="D179" s="35">
        <v>6.3E-3</v>
      </c>
      <c r="E179" s="35">
        <v>9</v>
      </c>
      <c r="F179" s="35" t="s">
        <v>30</v>
      </c>
      <c r="G179" s="37">
        <f t="shared" si="2"/>
        <v>43839.680555555555</v>
      </c>
    </row>
    <row r="180" spans="1:7" x14ac:dyDescent="0.3">
      <c r="A180" s="34">
        <v>176</v>
      </c>
      <c r="B180" s="29">
        <v>43839</v>
      </c>
      <c r="C180" s="33" t="s">
        <v>126</v>
      </c>
      <c r="D180" s="35">
        <v>4.7199999999999999E-2</v>
      </c>
      <c r="E180" s="35">
        <v>16</v>
      </c>
      <c r="F180" s="35" t="s">
        <v>29</v>
      </c>
      <c r="G180" s="37">
        <f t="shared" si="2"/>
        <v>43839.8125</v>
      </c>
    </row>
    <row r="181" spans="1:7" x14ac:dyDescent="0.3">
      <c r="A181" s="34">
        <v>177</v>
      </c>
      <c r="B181" s="29">
        <v>43840</v>
      </c>
      <c r="C181" s="33" t="s">
        <v>220</v>
      </c>
      <c r="D181" s="35">
        <v>8.6599999999999996E-2</v>
      </c>
      <c r="E181" s="35">
        <v>12</v>
      </c>
      <c r="F181" s="35" t="s">
        <v>77</v>
      </c>
      <c r="G181" s="37">
        <f t="shared" si="2"/>
        <v>43840.605555555558</v>
      </c>
    </row>
    <row r="182" spans="1:7" x14ac:dyDescent="0.3">
      <c r="A182" s="34">
        <v>178</v>
      </c>
      <c r="B182" s="29">
        <v>43840</v>
      </c>
      <c r="C182" s="33" t="s">
        <v>111</v>
      </c>
      <c r="D182" s="35">
        <v>3.9399999999999998E-2</v>
      </c>
      <c r="E182" s="35">
        <v>10</v>
      </c>
      <c r="F182" s="35" t="s">
        <v>77</v>
      </c>
      <c r="G182" s="37">
        <f t="shared" si="2"/>
        <v>43840.65902777778</v>
      </c>
    </row>
    <row r="183" spans="1:7" x14ac:dyDescent="0.3">
      <c r="A183" s="34">
        <v>179</v>
      </c>
      <c r="B183" s="29">
        <v>43840</v>
      </c>
      <c r="C183" s="33" t="s">
        <v>221</v>
      </c>
      <c r="D183" s="35">
        <v>0.1535</v>
      </c>
      <c r="E183" s="35">
        <v>17</v>
      </c>
      <c r="F183" s="35" t="s">
        <v>29</v>
      </c>
      <c r="G183" s="37">
        <f t="shared" si="2"/>
        <v>43840.69027777778</v>
      </c>
    </row>
    <row r="184" spans="1:7" x14ac:dyDescent="0.3">
      <c r="A184" s="34">
        <v>180</v>
      </c>
      <c r="B184" s="29">
        <v>43843</v>
      </c>
      <c r="C184" s="33" t="s">
        <v>191</v>
      </c>
      <c r="D184" s="35">
        <v>0.11020000000000001</v>
      </c>
      <c r="E184" s="35">
        <v>20</v>
      </c>
      <c r="F184" s="35" t="s">
        <v>29</v>
      </c>
      <c r="G184" s="37">
        <f t="shared" si="2"/>
        <v>43843.689583333333</v>
      </c>
    </row>
    <row r="185" spans="1:7" x14ac:dyDescent="0.3">
      <c r="A185" s="34">
        <v>181</v>
      </c>
      <c r="B185" s="29">
        <v>43843</v>
      </c>
      <c r="C185" s="33" t="s">
        <v>222</v>
      </c>
      <c r="D185" s="35">
        <v>7.9000000000000008E-3</v>
      </c>
      <c r="E185" s="35">
        <v>4</v>
      </c>
      <c r="F185" s="35" t="s">
        <v>30</v>
      </c>
      <c r="G185" s="37">
        <f t="shared" si="2"/>
        <v>43843.706250000003</v>
      </c>
    </row>
    <row r="186" spans="1:7" x14ac:dyDescent="0.3">
      <c r="A186" s="34">
        <v>182</v>
      </c>
      <c r="B186" s="29">
        <v>43843</v>
      </c>
      <c r="C186" s="33" t="s">
        <v>117</v>
      </c>
      <c r="D186" s="35">
        <v>6.3E-2</v>
      </c>
      <c r="E186" s="35">
        <v>7.5</v>
      </c>
      <c r="F186" s="35" t="s">
        <v>77</v>
      </c>
      <c r="G186" s="37">
        <f t="shared" si="2"/>
        <v>43843.814583333333</v>
      </c>
    </row>
    <row r="187" spans="1:7" x14ac:dyDescent="0.3">
      <c r="A187" s="34">
        <v>183</v>
      </c>
      <c r="B187" s="29">
        <v>43844</v>
      </c>
      <c r="C187" s="33" t="s">
        <v>162</v>
      </c>
      <c r="D187" s="35">
        <v>3.15E-2</v>
      </c>
      <c r="E187" s="35">
        <v>14</v>
      </c>
      <c r="F187" s="35" t="s">
        <v>29</v>
      </c>
      <c r="G187" s="37">
        <f t="shared" si="2"/>
        <v>43844.760416666664</v>
      </c>
    </row>
    <row r="188" spans="1:7" x14ac:dyDescent="0.3">
      <c r="A188" s="34">
        <v>184</v>
      </c>
      <c r="B188" s="29">
        <v>43845</v>
      </c>
      <c r="C188" s="33" t="s">
        <v>136</v>
      </c>
      <c r="D188" s="35">
        <v>4.7000000000000002E-3</v>
      </c>
      <c r="E188" s="35">
        <v>3.5</v>
      </c>
      <c r="F188" s="35" t="s">
        <v>30</v>
      </c>
      <c r="G188" s="37">
        <f t="shared" si="2"/>
        <v>43845.686111111114</v>
      </c>
    </row>
    <row r="189" spans="1:7" x14ac:dyDescent="0.3">
      <c r="A189" s="34">
        <v>185</v>
      </c>
      <c r="B189" s="29">
        <v>43845</v>
      </c>
      <c r="C189" s="33" t="s">
        <v>223</v>
      </c>
      <c r="D189" s="35">
        <v>1.6000000000000001E-3</v>
      </c>
      <c r="E189" s="35">
        <v>2</v>
      </c>
      <c r="F189" s="35" t="s">
        <v>30</v>
      </c>
      <c r="G189" s="37">
        <f t="shared" si="2"/>
        <v>43845.690972222219</v>
      </c>
    </row>
    <row r="190" spans="1:7" x14ac:dyDescent="0.3">
      <c r="A190" s="34">
        <v>186</v>
      </c>
      <c r="B190" s="29">
        <v>43845</v>
      </c>
      <c r="C190" s="33" t="s">
        <v>224</v>
      </c>
      <c r="D190" s="35">
        <v>8.2699999999999996E-2</v>
      </c>
      <c r="E190" s="35">
        <v>3</v>
      </c>
      <c r="F190" s="35" t="s">
        <v>77</v>
      </c>
      <c r="G190" s="37">
        <f t="shared" si="2"/>
        <v>43845.728472222225</v>
      </c>
    </row>
    <row r="191" spans="1:7" x14ac:dyDescent="0.3">
      <c r="A191" s="34">
        <v>187</v>
      </c>
      <c r="B191" s="29">
        <v>43846</v>
      </c>
      <c r="C191" s="33" t="s">
        <v>135</v>
      </c>
      <c r="D191" s="35">
        <v>3.5000000000000001E-3</v>
      </c>
      <c r="E191" s="35">
        <v>9</v>
      </c>
      <c r="F191" s="35" t="s">
        <v>30</v>
      </c>
      <c r="G191" s="37">
        <f t="shared" si="2"/>
        <v>43846.635416666664</v>
      </c>
    </row>
    <row r="192" spans="1:7" x14ac:dyDescent="0.3">
      <c r="A192" s="34">
        <v>188</v>
      </c>
      <c r="B192" s="29">
        <v>43846</v>
      </c>
      <c r="C192" s="33" t="s">
        <v>159</v>
      </c>
      <c r="D192" s="35">
        <v>3.0700000000000002E-2</v>
      </c>
      <c r="E192" s="35">
        <v>16</v>
      </c>
      <c r="F192" s="35" t="s">
        <v>29</v>
      </c>
      <c r="G192" s="37">
        <f t="shared" si="2"/>
        <v>43846.762499999997</v>
      </c>
    </row>
    <row r="193" spans="1:7" x14ac:dyDescent="0.3">
      <c r="A193" s="34">
        <v>189</v>
      </c>
      <c r="B193" s="29">
        <v>43847</v>
      </c>
      <c r="C193" s="33" t="s">
        <v>109</v>
      </c>
      <c r="D193" s="35">
        <v>9.4500000000000001E-2</v>
      </c>
      <c r="E193" s="35">
        <v>1.7</v>
      </c>
      <c r="F193" s="35" t="s">
        <v>77</v>
      </c>
      <c r="G193" s="37">
        <f t="shared" si="2"/>
        <v>43847.636111111111</v>
      </c>
    </row>
    <row r="194" spans="1:7" x14ac:dyDescent="0.3">
      <c r="A194" s="34">
        <v>190</v>
      </c>
      <c r="B194" s="29">
        <v>43851</v>
      </c>
      <c r="C194" s="33" t="s">
        <v>191</v>
      </c>
      <c r="D194" s="35">
        <v>6.3E-3</v>
      </c>
      <c r="E194" s="35">
        <v>5.8</v>
      </c>
      <c r="F194" s="35" t="s">
        <v>30</v>
      </c>
      <c r="G194" s="37">
        <f t="shared" ref="G194:G257" si="3">B194+C194</f>
        <v>43851.689583333333</v>
      </c>
    </row>
    <row r="195" spans="1:7" x14ac:dyDescent="0.3">
      <c r="A195" s="34">
        <v>191</v>
      </c>
      <c r="B195" s="29">
        <v>43851</v>
      </c>
      <c r="C195" s="33" t="s">
        <v>162</v>
      </c>
      <c r="D195" s="35">
        <v>3.15E-2</v>
      </c>
      <c r="E195" s="35">
        <v>17</v>
      </c>
      <c r="F195" s="35" t="s">
        <v>29</v>
      </c>
      <c r="G195" s="37">
        <f t="shared" si="3"/>
        <v>43851.760416666664</v>
      </c>
    </row>
    <row r="196" spans="1:7" x14ac:dyDescent="0.3">
      <c r="A196" s="34">
        <v>192</v>
      </c>
      <c r="B196" s="29">
        <v>43851</v>
      </c>
      <c r="C196" s="33" t="s">
        <v>225</v>
      </c>
      <c r="D196" s="35">
        <v>3.0999999999999999E-3</v>
      </c>
      <c r="E196" s="35">
        <v>2</v>
      </c>
      <c r="F196" s="35" t="s">
        <v>87</v>
      </c>
      <c r="G196" s="37">
        <f t="shared" si="3"/>
        <v>43851.824305555558</v>
      </c>
    </row>
    <row r="197" spans="1:7" x14ac:dyDescent="0.3">
      <c r="A197" s="34">
        <v>193</v>
      </c>
      <c r="B197" s="29">
        <v>43853</v>
      </c>
      <c r="C197" s="33" t="s">
        <v>150</v>
      </c>
      <c r="D197" s="35">
        <v>2.8E-3</v>
      </c>
      <c r="E197" s="35">
        <v>1.8</v>
      </c>
      <c r="F197" s="35" t="s">
        <v>30</v>
      </c>
      <c r="G197" s="37">
        <f t="shared" si="3"/>
        <v>43853.624305555553</v>
      </c>
    </row>
    <row r="198" spans="1:7" x14ac:dyDescent="0.3">
      <c r="A198" s="34">
        <v>194</v>
      </c>
      <c r="B198" s="29">
        <v>43854</v>
      </c>
      <c r="C198" s="33" t="s">
        <v>223</v>
      </c>
      <c r="D198" s="35">
        <v>4.7199999999999999E-2</v>
      </c>
      <c r="E198" s="35">
        <v>27</v>
      </c>
      <c r="F198" s="35" t="s">
        <v>29</v>
      </c>
      <c r="G198" s="37">
        <f t="shared" si="3"/>
        <v>43854.690972222219</v>
      </c>
    </row>
    <row r="199" spans="1:7" x14ac:dyDescent="0.3">
      <c r="A199" s="34">
        <v>195</v>
      </c>
      <c r="B199" s="29">
        <v>43854</v>
      </c>
      <c r="C199" s="33" t="s">
        <v>158</v>
      </c>
      <c r="D199" s="35">
        <v>9.4500000000000001E-2</v>
      </c>
      <c r="E199" s="35">
        <v>2.2999999999999998</v>
      </c>
      <c r="F199" s="35" t="s">
        <v>88</v>
      </c>
      <c r="G199" s="37">
        <f t="shared" si="3"/>
        <v>43854.809027777781</v>
      </c>
    </row>
    <row r="200" spans="1:7" x14ac:dyDescent="0.3">
      <c r="A200" s="34">
        <v>196</v>
      </c>
      <c r="B200" s="29">
        <v>43854</v>
      </c>
      <c r="C200" s="33" t="s">
        <v>225</v>
      </c>
      <c r="D200" s="35">
        <v>5.5100000000000003E-2</v>
      </c>
      <c r="E200" s="35">
        <v>2</v>
      </c>
      <c r="F200" s="35" t="s">
        <v>77</v>
      </c>
      <c r="G200" s="37">
        <f t="shared" si="3"/>
        <v>43854.824305555558</v>
      </c>
    </row>
    <row r="201" spans="1:7" x14ac:dyDescent="0.3">
      <c r="A201" s="34">
        <v>197</v>
      </c>
      <c r="B201" s="29">
        <v>43854</v>
      </c>
      <c r="C201" s="33" t="s">
        <v>226</v>
      </c>
      <c r="D201" s="35">
        <v>8.6599999999999996E-2</v>
      </c>
      <c r="E201" s="35">
        <v>2.2999999999999998</v>
      </c>
      <c r="F201" s="35" t="s">
        <v>77</v>
      </c>
      <c r="G201" s="37">
        <f t="shared" si="3"/>
        <v>43854.835416666669</v>
      </c>
    </row>
    <row r="202" spans="1:7" x14ac:dyDescent="0.3">
      <c r="A202" s="34">
        <v>198</v>
      </c>
      <c r="B202" s="29">
        <v>43857</v>
      </c>
      <c r="C202" s="33" t="s">
        <v>227</v>
      </c>
      <c r="D202" s="35">
        <v>8.2699999999999996E-2</v>
      </c>
      <c r="E202" s="35">
        <v>16</v>
      </c>
      <c r="F202" s="35" t="s">
        <v>77</v>
      </c>
      <c r="G202" s="37">
        <f t="shared" si="3"/>
        <v>43857.697222222225</v>
      </c>
    </row>
    <row r="203" spans="1:7" x14ac:dyDescent="0.3">
      <c r="A203" s="34">
        <v>199</v>
      </c>
      <c r="B203" s="29">
        <v>43857</v>
      </c>
      <c r="C203" s="33" t="s">
        <v>228</v>
      </c>
      <c r="D203" s="35">
        <v>0.18110000000000001</v>
      </c>
      <c r="E203" s="35">
        <v>23</v>
      </c>
      <c r="F203" s="35" t="s">
        <v>29</v>
      </c>
      <c r="G203" s="37">
        <f t="shared" si="3"/>
        <v>43857.843055555553</v>
      </c>
    </row>
    <row r="204" spans="1:7" x14ac:dyDescent="0.3">
      <c r="A204" s="34">
        <v>200</v>
      </c>
      <c r="B204" s="29">
        <v>43858</v>
      </c>
      <c r="C204" s="33" t="s">
        <v>229</v>
      </c>
      <c r="D204" s="35">
        <v>5.1000000000000004E-3</v>
      </c>
      <c r="E204" s="35">
        <v>3</v>
      </c>
      <c r="F204" s="35" t="s">
        <v>30</v>
      </c>
      <c r="G204" s="37">
        <f t="shared" si="3"/>
        <v>43858.627083333333</v>
      </c>
    </row>
    <row r="205" spans="1:7" x14ac:dyDescent="0.3">
      <c r="A205" s="34">
        <v>201</v>
      </c>
      <c r="B205" s="29">
        <v>43858</v>
      </c>
      <c r="C205" s="33" t="s">
        <v>230</v>
      </c>
      <c r="D205" s="35">
        <v>5.8999999999999999E-3</v>
      </c>
      <c r="E205" s="35">
        <v>1.8</v>
      </c>
      <c r="F205" s="35" t="s">
        <v>30</v>
      </c>
      <c r="G205" s="37">
        <f t="shared" si="3"/>
        <v>43858.875694444447</v>
      </c>
    </row>
    <row r="206" spans="1:7" x14ac:dyDescent="0.3">
      <c r="A206" s="34">
        <v>202</v>
      </c>
      <c r="B206" s="29">
        <v>43859</v>
      </c>
      <c r="C206" s="33" t="s">
        <v>184</v>
      </c>
      <c r="D206" s="35">
        <v>4.3299999999999998E-2</v>
      </c>
      <c r="E206" s="35">
        <v>15</v>
      </c>
      <c r="F206" s="35" t="s">
        <v>29</v>
      </c>
      <c r="G206" s="37">
        <f t="shared" si="3"/>
        <v>43859.697916666664</v>
      </c>
    </row>
    <row r="207" spans="1:7" x14ac:dyDescent="0.3">
      <c r="A207" s="34">
        <v>203</v>
      </c>
      <c r="B207" s="29">
        <v>43859</v>
      </c>
      <c r="C207" s="33" t="s">
        <v>231</v>
      </c>
      <c r="D207" s="35">
        <v>9.4500000000000001E-2</v>
      </c>
      <c r="E207" s="35">
        <v>6</v>
      </c>
      <c r="F207" s="35" t="s">
        <v>77</v>
      </c>
      <c r="G207" s="37">
        <f t="shared" si="3"/>
        <v>43859.752083333333</v>
      </c>
    </row>
    <row r="208" spans="1:7" x14ac:dyDescent="0.3">
      <c r="A208" s="34">
        <v>204</v>
      </c>
      <c r="B208" s="29">
        <v>43861</v>
      </c>
      <c r="C208" s="33" t="s">
        <v>232</v>
      </c>
      <c r="D208" s="35">
        <v>5.91E-2</v>
      </c>
      <c r="E208" s="35">
        <v>4</v>
      </c>
      <c r="F208" s="35" t="s">
        <v>77</v>
      </c>
      <c r="G208" s="37">
        <f t="shared" si="3"/>
        <v>43861.602777777778</v>
      </c>
    </row>
    <row r="209" spans="1:7" x14ac:dyDescent="0.3">
      <c r="A209" s="34">
        <v>205</v>
      </c>
      <c r="B209" s="29">
        <v>43861</v>
      </c>
      <c r="C209" s="33" t="s">
        <v>181</v>
      </c>
      <c r="D209" s="35">
        <v>4.3299999999999998E-2</v>
      </c>
      <c r="E209" s="35">
        <v>15</v>
      </c>
      <c r="F209" s="35" t="s">
        <v>29</v>
      </c>
      <c r="G209" s="37">
        <f t="shared" si="3"/>
        <v>43861.802083333336</v>
      </c>
    </row>
    <row r="210" spans="1:7" x14ac:dyDescent="0.3">
      <c r="A210" s="32">
        <v>206</v>
      </c>
      <c r="B210" s="28">
        <v>43864</v>
      </c>
      <c r="C210" s="33" t="s">
        <v>171</v>
      </c>
      <c r="D210" s="33">
        <v>1.1999999999999999E-3</v>
      </c>
      <c r="E210" s="33">
        <v>5</v>
      </c>
      <c r="F210" s="33" t="s">
        <v>30</v>
      </c>
      <c r="G210" s="37">
        <f t="shared" si="3"/>
        <v>43864.65625</v>
      </c>
    </row>
    <row r="211" spans="1:7" x14ac:dyDescent="0.3">
      <c r="A211" s="32">
        <v>207</v>
      </c>
      <c r="B211" s="28">
        <v>43864</v>
      </c>
      <c r="C211" s="33" t="s">
        <v>233</v>
      </c>
      <c r="D211" s="33">
        <v>8.2699999999999996E-2</v>
      </c>
      <c r="E211" s="33">
        <v>2.7</v>
      </c>
      <c r="F211" s="33" t="s">
        <v>77</v>
      </c>
      <c r="G211" s="37">
        <f t="shared" si="3"/>
        <v>43864.806250000001</v>
      </c>
    </row>
    <row r="212" spans="1:7" x14ac:dyDescent="0.3">
      <c r="A212" s="32">
        <v>208</v>
      </c>
      <c r="B212" s="28">
        <v>43865</v>
      </c>
      <c r="C212" s="33" t="s">
        <v>196</v>
      </c>
      <c r="D212" s="33">
        <v>1.0999999999999999E-2</v>
      </c>
      <c r="E212" s="33">
        <v>4.5</v>
      </c>
      <c r="F212" s="33" t="s">
        <v>89</v>
      </c>
      <c r="G212" s="37">
        <f t="shared" si="3"/>
        <v>43865.688888888886</v>
      </c>
    </row>
    <row r="213" spans="1:7" x14ac:dyDescent="0.3">
      <c r="A213" s="32">
        <v>209</v>
      </c>
      <c r="B213" s="28">
        <v>43866</v>
      </c>
      <c r="C213" s="33" t="s">
        <v>134</v>
      </c>
      <c r="D213" s="33">
        <v>0.11020000000000001</v>
      </c>
      <c r="E213" s="33">
        <v>8</v>
      </c>
      <c r="F213" s="33" t="s">
        <v>77</v>
      </c>
      <c r="G213" s="37">
        <f t="shared" si="3"/>
        <v>43866.677083333336</v>
      </c>
    </row>
    <row r="214" spans="1:7" x14ac:dyDescent="0.3">
      <c r="A214" s="32">
        <v>210</v>
      </c>
      <c r="B214" s="28">
        <v>43866</v>
      </c>
      <c r="C214" s="33" t="s">
        <v>207</v>
      </c>
      <c r="D214" s="33">
        <v>3.8999999999999998E-3</v>
      </c>
      <c r="E214" s="33">
        <v>4.0999999999999996</v>
      </c>
      <c r="F214" s="33" t="s">
        <v>89</v>
      </c>
      <c r="G214" s="37">
        <f t="shared" si="3"/>
        <v>43866.811111111114</v>
      </c>
    </row>
    <row r="215" spans="1:7" x14ac:dyDescent="0.3">
      <c r="A215" s="32">
        <v>211</v>
      </c>
      <c r="B215" s="28">
        <v>43867</v>
      </c>
      <c r="C215" s="33" t="s">
        <v>234</v>
      </c>
      <c r="D215" s="33">
        <v>0.20469999999999999</v>
      </c>
      <c r="E215" s="33">
        <v>28</v>
      </c>
      <c r="F215" s="33" t="s">
        <v>29</v>
      </c>
      <c r="G215" s="37">
        <f t="shared" si="3"/>
        <v>43867.859027777777</v>
      </c>
    </row>
    <row r="216" spans="1:7" x14ac:dyDescent="0.3">
      <c r="A216" s="32">
        <v>212</v>
      </c>
      <c r="B216" s="28">
        <v>43868</v>
      </c>
      <c r="C216" s="33" t="s">
        <v>140</v>
      </c>
      <c r="D216" s="33">
        <v>9.4000000000000004E-3</v>
      </c>
      <c r="E216" s="33">
        <v>33</v>
      </c>
      <c r="F216" s="33" t="s">
        <v>30</v>
      </c>
      <c r="G216" s="37">
        <f t="shared" si="3"/>
        <v>43868.670138888891</v>
      </c>
    </row>
    <row r="217" spans="1:7" x14ac:dyDescent="0.3">
      <c r="A217" s="32">
        <v>213</v>
      </c>
      <c r="B217" s="28">
        <v>43868</v>
      </c>
      <c r="C217" s="33" t="s">
        <v>126</v>
      </c>
      <c r="D217" s="33">
        <v>0.16539999999999999</v>
      </c>
      <c r="E217" s="33">
        <v>22</v>
      </c>
      <c r="F217" s="33" t="s">
        <v>29</v>
      </c>
      <c r="G217" s="37">
        <f t="shared" si="3"/>
        <v>43868.8125</v>
      </c>
    </row>
    <row r="218" spans="1:7" x14ac:dyDescent="0.3">
      <c r="A218" s="32">
        <v>214</v>
      </c>
      <c r="B218" s="28">
        <v>43868</v>
      </c>
      <c r="C218" s="33" t="s">
        <v>235</v>
      </c>
      <c r="D218" s="33">
        <v>9.4000000000000004E-3</v>
      </c>
      <c r="E218" s="33">
        <v>4.2</v>
      </c>
      <c r="F218" s="33" t="s">
        <v>30</v>
      </c>
      <c r="G218" s="37">
        <f t="shared" si="3"/>
        <v>43868.822916666664</v>
      </c>
    </row>
    <row r="219" spans="1:7" x14ac:dyDescent="0.3">
      <c r="A219" s="32">
        <v>215</v>
      </c>
      <c r="B219" s="28">
        <v>43872</v>
      </c>
      <c r="C219" s="33" t="s">
        <v>112</v>
      </c>
      <c r="D219" s="33">
        <v>0.17319999999999999</v>
      </c>
      <c r="E219" s="33">
        <v>31</v>
      </c>
      <c r="F219" s="33" t="s">
        <v>29</v>
      </c>
      <c r="G219" s="37">
        <f t="shared" si="3"/>
        <v>43872.770833333336</v>
      </c>
    </row>
    <row r="220" spans="1:7" x14ac:dyDescent="0.3">
      <c r="A220" s="32">
        <v>216</v>
      </c>
      <c r="B220" s="28">
        <v>43873</v>
      </c>
      <c r="C220" s="33" t="s">
        <v>236</v>
      </c>
      <c r="D220" s="33">
        <v>0.10630000000000001</v>
      </c>
      <c r="E220" s="33">
        <v>2.7</v>
      </c>
      <c r="F220" s="33" t="s">
        <v>77</v>
      </c>
      <c r="G220" s="37">
        <f t="shared" si="3"/>
        <v>43873.623611111114</v>
      </c>
    </row>
    <row r="221" spans="1:7" x14ac:dyDescent="0.3">
      <c r="A221" s="32">
        <v>217</v>
      </c>
      <c r="B221" s="28">
        <v>43874</v>
      </c>
      <c r="C221" s="33" t="s">
        <v>191</v>
      </c>
      <c r="D221" s="33">
        <v>6.3E-3</v>
      </c>
      <c r="E221" s="33">
        <v>6.8</v>
      </c>
      <c r="F221" s="33" t="s">
        <v>30</v>
      </c>
      <c r="G221" s="37">
        <f t="shared" si="3"/>
        <v>43874.689583333333</v>
      </c>
    </row>
    <row r="222" spans="1:7" x14ac:dyDescent="0.3">
      <c r="A222" s="32">
        <v>218</v>
      </c>
      <c r="B222" s="28">
        <v>43875</v>
      </c>
      <c r="C222" s="33" t="s">
        <v>237</v>
      </c>
      <c r="D222" s="33">
        <v>2.64E-2</v>
      </c>
      <c r="E222" s="33">
        <v>4.7</v>
      </c>
      <c r="F222" s="33" t="s">
        <v>30</v>
      </c>
      <c r="G222" s="37">
        <f t="shared" si="3"/>
        <v>43875.738194444442</v>
      </c>
    </row>
    <row r="223" spans="1:7" x14ac:dyDescent="0.3">
      <c r="A223" s="32">
        <v>219</v>
      </c>
      <c r="B223" s="28">
        <v>43875</v>
      </c>
      <c r="C223" s="33" t="s">
        <v>112</v>
      </c>
      <c r="D223" s="33">
        <v>0.1457</v>
      </c>
      <c r="E223" s="33">
        <v>17</v>
      </c>
      <c r="F223" s="33" t="s">
        <v>29</v>
      </c>
      <c r="G223" s="37">
        <f t="shared" si="3"/>
        <v>43875.770833333336</v>
      </c>
    </row>
    <row r="224" spans="1:7" x14ac:dyDescent="0.3">
      <c r="A224" s="32">
        <v>220</v>
      </c>
      <c r="B224" s="28">
        <v>43878</v>
      </c>
      <c r="C224" s="33" t="s">
        <v>112</v>
      </c>
      <c r="D224" s="33">
        <v>2.64E-2</v>
      </c>
      <c r="E224" s="33">
        <v>17</v>
      </c>
      <c r="F224" s="33" t="s">
        <v>29</v>
      </c>
      <c r="G224" s="37">
        <f t="shared" si="3"/>
        <v>43878.770833333336</v>
      </c>
    </row>
    <row r="225" spans="1:7" x14ac:dyDescent="0.3">
      <c r="A225" s="32">
        <v>221</v>
      </c>
      <c r="B225" s="28">
        <v>43879</v>
      </c>
      <c r="C225" s="33" t="s">
        <v>160</v>
      </c>
      <c r="D225" s="33">
        <v>6.9999999999999999E-4</v>
      </c>
      <c r="E225" s="33">
        <v>2.5</v>
      </c>
      <c r="F225" s="33" t="s">
        <v>90</v>
      </c>
      <c r="G225" s="37">
        <f t="shared" si="3"/>
        <v>43879.633333333331</v>
      </c>
    </row>
    <row r="226" spans="1:7" x14ac:dyDescent="0.3">
      <c r="A226" s="32">
        <v>222</v>
      </c>
      <c r="B226" s="28">
        <v>43879</v>
      </c>
      <c r="C226" s="33" t="s">
        <v>238</v>
      </c>
      <c r="D226" s="33">
        <v>0.1024</v>
      </c>
      <c r="E226" s="33">
        <v>8</v>
      </c>
      <c r="F226" s="33" t="s">
        <v>77</v>
      </c>
      <c r="G226" s="37">
        <f t="shared" si="3"/>
        <v>43879.753472222219</v>
      </c>
    </row>
    <row r="227" spans="1:7" x14ac:dyDescent="0.3">
      <c r="A227" s="32">
        <v>223</v>
      </c>
      <c r="B227" s="28">
        <v>43880</v>
      </c>
      <c r="C227" s="33" t="s">
        <v>222</v>
      </c>
      <c r="D227" s="33">
        <v>1.6000000000000001E-3</v>
      </c>
      <c r="E227" s="33">
        <v>1.3</v>
      </c>
      <c r="F227" s="33" t="s">
        <v>30</v>
      </c>
      <c r="G227" s="37">
        <f t="shared" si="3"/>
        <v>43880.706250000003</v>
      </c>
    </row>
    <row r="228" spans="1:7" x14ac:dyDescent="0.3">
      <c r="A228" s="32">
        <v>224</v>
      </c>
      <c r="B228" s="28">
        <v>43880</v>
      </c>
      <c r="C228" s="33" t="s">
        <v>210</v>
      </c>
      <c r="D228" s="33">
        <v>5.4999999999999997E-3</v>
      </c>
      <c r="E228" s="33">
        <v>2.7</v>
      </c>
      <c r="F228" s="33" t="s">
        <v>30</v>
      </c>
      <c r="G228" s="37">
        <f t="shared" si="3"/>
        <v>43880.709722222222</v>
      </c>
    </row>
    <row r="229" spans="1:7" x14ac:dyDescent="0.3">
      <c r="A229" s="32">
        <v>225</v>
      </c>
      <c r="B229" s="28">
        <v>43880</v>
      </c>
      <c r="C229" s="33" t="s">
        <v>239</v>
      </c>
      <c r="D229" s="33">
        <v>0.1772</v>
      </c>
      <c r="E229" s="33">
        <v>29</v>
      </c>
      <c r="F229" s="33" t="s">
        <v>29</v>
      </c>
      <c r="G229" s="37">
        <f t="shared" si="3"/>
        <v>43880.783333333333</v>
      </c>
    </row>
    <row r="230" spans="1:7" x14ac:dyDescent="0.3">
      <c r="A230" s="32">
        <v>226</v>
      </c>
      <c r="B230" s="28">
        <v>43882</v>
      </c>
      <c r="C230" s="33" t="s">
        <v>169</v>
      </c>
      <c r="D230" s="33">
        <v>6.7000000000000002E-3</v>
      </c>
      <c r="E230" s="33">
        <v>36</v>
      </c>
      <c r="F230" s="33" t="s">
        <v>30</v>
      </c>
      <c r="G230" s="37">
        <f t="shared" si="3"/>
        <v>43882.708333333336</v>
      </c>
    </row>
    <row r="231" spans="1:7" x14ac:dyDescent="0.3">
      <c r="A231" s="32">
        <v>227</v>
      </c>
      <c r="B231" s="28">
        <v>43882</v>
      </c>
      <c r="C231" s="33" t="s">
        <v>240</v>
      </c>
      <c r="D231" s="33">
        <v>5.8999999999999999E-3</v>
      </c>
      <c r="E231" s="33">
        <v>15</v>
      </c>
      <c r="F231" s="33" t="s">
        <v>30</v>
      </c>
      <c r="G231" s="37">
        <f t="shared" si="3"/>
        <v>43882.851388888892</v>
      </c>
    </row>
    <row r="232" spans="1:7" x14ac:dyDescent="0.3">
      <c r="A232" s="32">
        <v>228</v>
      </c>
      <c r="B232" s="28">
        <v>43885</v>
      </c>
      <c r="C232" s="33" t="s">
        <v>169</v>
      </c>
      <c r="D232" s="33">
        <v>6.7000000000000002E-3</v>
      </c>
      <c r="E232" s="33">
        <v>2</v>
      </c>
      <c r="F232" s="33" t="s">
        <v>30</v>
      </c>
      <c r="G232" s="37">
        <f t="shared" si="3"/>
        <v>43885.708333333336</v>
      </c>
    </row>
    <row r="233" spans="1:7" x14ac:dyDescent="0.3">
      <c r="A233" s="32">
        <v>229</v>
      </c>
      <c r="B233" s="28">
        <v>43885</v>
      </c>
      <c r="C233" s="33" t="s">
        <v>241</v>
      </c>
      <c r="D233" s="33">
        <v>3.5400000000000001E-2</v>
      </c>
      <c r="E233" s="33">
        <v>10</v>
      </c>
      <c r="F233" s="33" t="s">
        <v>77</v>
      </c>
      <c r="G233" s="37">
        <f t="shared" si="3"/>
        <v>43885.722222222219</v>
      </c>
    </row>
    <row r="234" spans="1:7" x14ac:dyDescent="0.3">
      <c r="A234" s="32">
        <v>230</v>
      </c>
      <c r="B234" s="28">
        <v>43885</v>
      </c>
      <c r="C234" s="33" t="s">
        <v>112</v>
      </c>
      <c r="D234" s="33">
        <v>0.126</v>
      </c>
      <c r="E234" s="33">
        <v>17</v>
      </c>
      <c r="F234" s="33" t="s">
        <v>29</v>
      </c>
      <c r="G234" s="37">
        <f t="shared" si="3"/>
        <v>43885.770833333336</v>
      </c>
    </row>
    <row r="235" spans="1:7" x14ac:dyDescent="0.3">
      <c r="A235" s="32">
        <v>231</v>
      </c>
      <c r="B235" s="28">
        <v>43887</v>
      </c>
      <c r="C235" s="33" t="s">
        <v>242</v>
      </c>
      <c r="D235" s="33">
        <v>6.7000000000000002E-3</v>
      </c>
      <c r="E235" s="33">
        <v>21</v>
      </c>
      <c r="F235" s="33" t="s">
        <v>30</v>
      </c>
      <c r="G235" s="37">
        <f t="shared" si="3"/>
        <v>43887.828472222223</v>
      </c>
    </row>
    <row r="236" spans="1:7" x14ac:dyDescent="0.3">
      <c r="A236" s="32">
        <v>232</v>
      </c>
      <c r="B236" s="28">
        <v>43888</v>
      </c>
      <c r="C236" s="33" t="s">
        <v>243</v>
      </c>
      <c r="D236" s="33">
        <v>5.4999999999999997E-3</v>
      </c>
      <c r="E236" s="33">
        <v>46</v>
      </c>
      <c r="F236" s="33" t="s">
        <v>30</v>
      </c>
      <c r="G236" s="37">
        <f t="shared" si="3"/>
        <v>43888.638194444444</v>
      </c>
    </row>
    <row r="237" spans="1:7" x14ac:dyDescent="0.3">
      <c r="A237" s="32">
        <v>233</v>
      </c>
      <c r="B237" s="28">
        <v>43888</v>
      </c>
      <c r="C237" s="33" t="s">
        <v>162</v>
      </c>
      <c r="D237" s="33">
        <v>3.9399999999999998E-2</v>
      </c>
      <c r="E237" s="33">
        <v>16</v>
      </c>
      <c r="F237" s="33" t="s">
        <v>29</v>
      </c>
      <c r="G237" s="37">
        <f t="shared" si="3"/>
        <v>43888.760416666664</v>
      </c>
    </row>
    <row r="238" spans="1:7" x14ac:dyDescent="0.3">
      <c r="A238" s="32">
        <v>234</v>
      </c>
      <c r="B238" s="28">
        <v>43889</v>
      </c>
      <c r="C238" s="33" t="s">
        <v>104</v>
      </c>
      <c r="D238" s="33">
        <v>0.1457</v>
      </c>
      <c r="E238" s="33">
        <v>16</v>
      </c>
      <c r="F238" s="33" t="s">
        <v>29</v>
      </c>
      <c r="G238" s="37">
        <f t="shared" si="3"/>
        <v>43889.78125</v>
      </c>
    </row>
    <row r="239" spans="1:7" x14ac:dyDescent="0.3">
      <c r="A239" s="38">
        <v>235</v>
      </c>
      <c r="B239" s="39">
        <v>43892</v>
      </c>
      <c r="C239" s="40">
        <v>0.72916666666666663</v>
      </c>
      <c r="D239" s="38">
        <v>5.4999999999999997E-3</v>
      </c>
      <c r="E239" s="38">
        <v>3.3</v>
      </c>
      <c r="F239" s="33" t="s">
        <v>30</v>
      </c>
      <c r="G239" s="42">
        <f t="shared" si="3"/>
        <v>43892.729166666664</v>
      </c>
    </row>
    <row r="240" spans="1:7" x14ac:dyDescent="0.3">
      <c r="A240" s="38">
        <v>236</v>
      </c>
      <c r="B240" s="39">
        <v>43894</v>
      </c>
      <c r="C240" s="40">
        <v>0.63958333333333328</v>
      </c>
      <c r="D240" s="38">
        <v>3.15E-2</v>
      </c>
      <c r="E240" s="38">
        <v>9</v>
      </c>
      <c r="F240" s="33" t="s">
        <v>77</v>
      </c>
      <c r="G240" s="42">
        <f t="shared" si="3"/>
        <v>43894.63958333333</v>
      </c>
    </row>
    <row r="241" spans="1:7" x14ac:dyDescent="0.3">
      <c r="A241" s="38">
        <v>237</v>
      </c>
      <c r="B241" s="39">
        <v>43895</v>
      </c>
      <c r="C241" s="40">
        <v>0.67708333333333337</v>
      </c>
      <c r="D241" s="38">
        <v>6.7000000000000002E-3</v>
      </c>
      <c r="E241" s="38">
        <v>5.5</v>
      </c>
      <c r="F241" s="41" t="s">
        <v>294</v>
      </c>
      <c r="G241" s="42">
        <f t="shared" si="3"/>
        <v>43895.677083333336</v>
      </c>
    </row>
    <row r="242" spans="1:7" x14ac:dyDescent="0.3">
      <c r="A242" s="38">
        <v>238</v>
      </c>
      <c r="B242" s="39">
        <v>43896</v>
      </c>
      <c r="C242" s="40">
        <v>0.625</v>
      </c>
      <c r="D242" s="38">
        <v>1.06E-2</v>
      </c>
      <c r="E242" s="38">
        <v>53</v>
      </c>
      <c r="F242" s="33" t="s">
        <v>30</v>
      </c>
      <c r="G242" s="42">
        <f t="shared" si="3"/>
        <v>43896.625</v>
      </c>
    </row>
    <row r="243" spans="1:7" x14ac:dyDescent="0.3">
      <c r="A243" s="38">
        <v>239</v>
      </c>
      <c r="B243" s="39">
        <v>43896</v>
      </c>
      <c r="C243" s="40">
        <v>0.6875</v>
      </c>
      <c r="D243" s="38">
        <v>7.9000000000000008E-3</v>
      </c>
      <c r="E243" s="38">
        <v>6</v>
      </c>
      <c r="F243" s="33" t="s">
        <v>30</v>
      </c>
      <c r="G243" s="42">
        <f t="shared" si="3"/>
        <v>43896.6875</v>
      </c>
    </row>
    <row r="244" spans="1:7" x14ac:dyDescent="0.3">
      <c r="A244" s="38">
        <v>240</v>
      </c>
      <c r="B244" s="39">
        <v>43896</v>
      </c>
      <c r="C244" s="40">
        <v>0.78125</v>
      </c>
      <c r="D244" s="38">
        <v>0.21260000000000001</v>
      </c>
      <c r="E244" s="38">
        <v>22</v>
      </c>
      <c r="F244" s="33" t="s">
        <v>29</v>
      </c>
      <c r="G244" s="42">
        <f t="shared" si="3"/>
        <v>43896.78125</v>
      </c>
    </row>
    <row r="245" spans="1:7" x14ac:dyDescent="0.3">
      <c r="A245" s="38">
        <v>241</v>
      </c>
      <c r="B245" s="39">
        <v>43896</v>
      </c>
      <c r="C245" s="40">
        <v>0.78402777777777777</v>
      </c>
      <c r="D245" s="38">
        <v>6.7000000000000002E-3</v>
      </c>
      <c r="E245" s="38">
        <v>5</v>
      </c>
      <c r="F245" s="33" t="s">
        <v>30</v>
      </c>
      <c r="G245" s="42">
        <f t="shared" si="3"/>
        <v>43896.78402777778</v>
      </c>
    </row>
    <row r="246" spans="1:7" x14ac:dyDescent="0.3">
      <c r="A246" s="38">
        <v>242</v>
      </c>
      <c r="B246" s="39">
        <v>43899</v>
      </c>
      <c r="C246" s="40">
        <v>0.64583333333333337</v>
      </c>
      <c r="D246" s="38">
        <v>3.9399999999999998E-2</v>
      </c>
      <c r="E246" s="38">
        <v>12</v>
      </c>
      <c r="F246" s="33" t="s">
        <v>29</v>
      </c>
      <c r="G246" s="42">
        <f t="shared" si="3"/>
        <v>43899.645833333336</v>
      </c>
    </row>
    <row r="247" spans="1:7" x14ac:dyDescent="0.3">
      <c r="A247" s="38">
        <v>243</v>
      </c>
      <c r="B247" s="39">
        <v>43899</v>
      </c>
      <c r="C247" s="40">
        <v>0.77638888888888891</v>
      </c>
      <c r="D247" s="38">
        <v>9.8400000000000001E-2</v>
      </c>
      <c r="E247" s="38">
        <v>4</v>
      </c>
      <c r="F247" s="33" t="s">
        <v>77</v>
      </c>
      <c r="G247" s="42">
        <f t="shared" si="3"/>
        <v>43899.776388888888</v>
      </c>
    </row>
    <row r="248" spans="1:7" x14ac:dyDescent="0.3">
      <c r="A248" s="38">
        <v>244</v>
      </c>
      <c r="B248" s="39">
        <v>43900</v>
      </c>
      <c r="C248" s="40">
        <v>0.65625</v>
      </c>
      <c r="D248" s="38">
        <v>0.14960000000000001</v>
      </c>
      <c r="E248" s="38">
        <v>28</v>
      </c>
      <c r="F248" s="33" t="s">
        <v>29</v>
      </c>
      <c r="G248" s="42">
        <f t="shared" si="3"/>
        <v>43900.65625</v>
      </c>
    </row>
    <row r="249" spans="1:7" x14ac:dyDescent="0.3">
      <c r="A249" s="38">
        <v>245</v>
      </c>
      <c r="B249" s="39">
        <v>43900</v>
      </c>
      <c r="C249" s="40">
        <v>0.73263888888888884</v>
      </c>
      <c r="D249" s="38">
        <v>1.6000000000000001E-3</v>
      </c>
      <c r="E249" s="38">
        <v>4</v>
      </c>
      <c r="F249" s="33" t="s">
        <v>90</v>
      </c>
      <c r="G249" s="42">
        <f t="shared" si="3"/>
        <v>43900.732638888891</v>
      </c>
    </row>
    <row r="250" spans="1:7" x14ac:dyDescent="0.3">
      <c r="A250" s="38">
        <v>246</v>
      </c>
      <c r="B250" s="39">
        <v>43901</v>
      </c>
      <c r="C250" s="40">
        <v>0.64652777777777781</v>
      </c>
      <c r="D250" s="38">
        <v>2.1700000000000001E-2</v>
      </c>
      <c r="E250" s="38">
        <v>14</v>
      </c>
      <c r="F250" s="33" t="s">
        <v>29</v>
      </c>
      <c r="G250" s="42">
        <f t="shared" si="3"/>
        <v>43901.646527777775</v>
      </c>
    </row>
    <row r="251" spans="1:7" x14ac:dyDescent="0.3">
      <c r="A251" s="38">
        <v>247</v>
      </c>
      <c r="B251" s="39">
        <v>43902</v>
      </c>
      <c r="C251" s="40">
        <v>0.65763888888888888</v>
      </c>
      <c r="D251" s="38">
        <v>0.1142</v>
      </c>
      <c r="E251" s="38">
        <v>26</v>
      </c>
      <c r="F251" s="33" t="s">
        <v>29</v>
      </c>
      <c r="G251" s="42">
        <f t="shared" si="3"/>
        <v>43902.657638888886</v>
      </c>
    </row>
    <row r="252" spans="1:7" x14ac:dyDescent="0.3">
      <c r="A252" s="38">
        <v>248</v>
      </c>
      <c r="B252" s="39">
        <v>43902</v>
      </c>
      <c r="C252" s="40">
        <v>0.66666666666666663</v>
      </c>
      <c r="D252" s="38">
        <v>5.8999999999999999E-3</v>
      </c>
      <c r="E252" s="38">
        <v>3.2</v>
      </c>
      <c r="F252" s="33" t="s">
        <v>30</v>
      </c>
      <c r="G252" s="42">
        <f t="shared" si="3"/>
        <v>43902.666666666664</v>
      </c>
    </row>
    <row r="253" spans="1:7" x14ac:dyDescent="0.3">
      <c r="A253" s="38">
        <v>249</v>
      </c>
      <c r="B253" s="39">
        <v>43903</v>
      </c>
      <c r="C253" s="40">
        <v>0.6020833333333333</v>
      </c>
      <c r="D253" s="38">
        <v>0.122</v>
      </c>
      <c r="E253" s="41"/>
      <c r="F253" s="33" t="s">
        <v>30</v>
      </c>
      <c r="G253" s="42">
        <f t="shared" si="3"/>
        <v>43903.602083333331</v>
      </c>
    </row>
    <row r="254" spans="1:7" x14ac:dyDescent="0.3">
      <c r="A254" s="38">
        <v>250</v>
      </c>
      <c r="B254" s="39">
        <v>43903</v>
      </c>
      <c r="C254" s="40">
        <v>0.65625</v>
      </c>
      <c r="D254" s="38">
        <v>3.15E-2</v>
      </c>
      <c r="E254" s="38">
        <v>24</v>
      </c>
      <c r="F254" s="33" t="s">
        <v>29</v>
      </c>
      <c r="G254" s="42">
        <f t="shared" si="3"/>
        <v>43903.65625</v>
      </c>
    </row>
    <row r="255" spans="1:7" x14ac:dyDescent="0.3">
      <c r="A255" s="38">
        <v>251</v>
      </c>
      <c r="B255" s="39">
        <v>43903</v>
      </c>
      <c r="C255" s="40">
        <v>0.73541666666666661</v>
      </c>
      <c r="D255" s="38">
        <v>6.7000000000000002E-3</v>
      </c>
      <c r="E255" s="38">
        <v>6.5</v>
      </c>
      <c r="F255" s="33" t="s">
        <v>77</v>
      </c>
      <c r="G255" s="42">
        <f t="shared" si="3"/>
        <v>43903.73541666667</v>
      </c>
    </row>
    <row r="256" spans="1:7" x14ac:dyDescent="0.3">
      <c r="A256" s="38">
        <v>252</v>
      </c>
      <c r="B256" s="39">
        <v>43906</v>
      </c>
      <c r="C256" s="40">
        <v>0.66736111111111107</v>
      </c>
      <c r="D256" s="38">
        <v>6.7000000000000002E-3</v>
      </c>
      <c r="E256" s="38">
        <v>2</v>
      </c>
      <c r="F256" s="33" t="s">
        <v>30</v>
      </c>
      <c r="G256" s="42">
        <f t="shared" si="3"/>
        <v>43906.667361111111</v>
      </c>
    </row>
    <row r="257" spans="1:7" x14ac:dyDescent="0.3">
      <c r="A257" s="38">
        <v>253</v>
      </c>
      <c r="B257" s="39">
        <v>43906</v>
      </c>
      <c r="C257" s="40">
        <v>0.74097222222222225</v>
      </c>
      <c r="D257" s="38">
        <v>1.89E-2</v>
      </c>
      <c r="E257" s="38">
        <v>13</v>
      </c>
      <c r="F257" s="33" t="s">
        <v>29</v>
      </c>
      <c r="G257" s="42">
        <f t="shared" si="3"/>
        <v>43906.740972222222</v>
      </c>
    </row>
    <row r="258" spans="1:7" x14ac:dyDescent="0.3">
      <c r="A258" s="38">
        <v>254</v>
      </c>
      <c r="B258" s="39">
        <v>43907</v>
      </c>
      <c r="C258" s="40">
        <v>0.73958333333333337</v>
      </c>
      <c r="D258" s="38">
        <v>0.1575</v>
      </c>
      <c r="E258" s="38">
        <v>36</v>
      </c>
      <c r="F258" s="33" t="s">
        <v>29</v>
      </c>
      <c r="G258" s="42">
        <f t="shared" ref="G258:G321" si="4">B258+C258</f>
        <v>43907.739583333336</v>
      </c>
    </row>
    <row r="259" spans="1:7" x14ac:dyDescent="0.3">
      <c r="A259" s="38">
        <v>255</v>
      </c>
      <c r="B259" s="39">
        <v>43907</v>
      </c>
      <c r="C259" s="40">
        <v>0.78819444444444453</v>
      </c>
      <c r="D259" s="38">
        <v>9.1000000000000004E-3</v>
      </c>
      <c r="E259" s="38">
        <v>12</v>
      </c>
      <c r="F259" s="33" t="s">
        <v>30</v>
      </c>
      <c r="G259" s="42">
        <f t="shared" si="4"/>
        <v>43907.788194444445</v>
      </c>
    </row>
    <row r="260" spans="1:7" x14ac:dyDescent="0.3">
      <c r="A260" s="38">
        <v>256</v>
      </c>
      <c r="B260" s="39">
        <v>43908</v>
      </c>
      <c r="C260" s="40">
        <v>0.62222222222222223</v>
      </c>
      <c r="D260" s="38">
        <v>0.16930000000000001</v>
      </c>
      <c r="E260" s="38">
        <v>8</v>
      </c>
      <c r="F260" s="33" t="s">
        <v>77</v>
      </c>
      <c r="G260" s="42">
        <f t="shared" si="4"/>
        <v>43908.62222222222</v>
      </c>
    </row>
    <row r="261" spans="1:7" x14ac:dyDescent="0.3">
      <c r="A261" s="38">
        <v>257</v>
      </c>
      <c r="B261" s="39">
        <v>43908</v>
      </c>
      <c r="C261" s="40">
        <v>0.72916666666666663</v>
      </c>
      <c r="D261" s="38">
        <v>0.1181</v>
      </c>
      <c r="E261" s="38">
        <v>38</v>
      </c>
      <c r="F261" s="33" t="s">
        <v>29</v>
      </c>
      <c r="G261" s="42">
        <f t="shared" si="4"/>
        <v>43908.729166666664</v>
      </c>
    </row>
    <row r="262" spans="1:7" x14ac:dyDescent="0.3">
      <c r="A262" s="38">
        <v>258</v>
      </c>
      <c r="B262" s="39">
        <v>43909</v>
      </c>
      <c r="C262" s="40">
        <v>0.59027777777777779</v>
      </c>
      <c r="D262" s="38">
        <v>5.4999999999999997E-3</v>
      </c>
      <c r="E262" s="38">
        <v>5</v>
      </c>
      <c r="F262" s="33" t="s">
        <v>30</v>
      </c>
      <c r="G262" s="42">
        <f t="shared" si="4"/>
        <v>43909.590277777781</v>
      </c>
    </row>
    <row r="263" spans="1:7" x14ac:dyDescent="0.3">
      <c r="A263" s="38">
        <v>259</v>
      </c>
      <c r="B263" s="39">
        <v>43909</v>
      </c>
      <c r="C263" s="40">
        <v>0.77430555555555547</v>
      </c>
      <c r="D263" s="38">
        <v>1.77E-2</v>
      </c>
      <c r="E263" s="38">
        <v>12</v>
      </c>
      <c r="F263" s="33" t="s">
        <v>29</v>
      </c>
      <c r="G263" s="42">
        <f t="shared" si="4"/>
        <v>43909.774305555555</v>
      </c>
    </row>
    <row r="264" spans="1:7" x14ac:dyDescent="0.3">
      <c r="A264" s="38">
        <v>260</v>
      </c>
      <c r="B264" s="39">
        <v>43910</v>
      </c>
      <c r="C264" s="40">
        <v>0.72916666666666663</v>
      </c>
      <c r="D264" s="38">
        <v>0.12989999999999999</v>
      </c>
      <c r="E264" s="38">
        <v>34</v>
      </c>
      <c r="F264" s="33" t="s">
        <v>29</v>
      </c>
      <c r="G264" s="42">
        <f t="shared" si="4"/>
        <v>43910.729166666664</v>
      </c>
    </row>
    <row r="265" spans="1:7" x14ac:dyDescent="0.3">
      <c r="A265" s="38">
        <v>261</v>
      </c>
      <c r="B265" s="39">
        <v>43913</v>
      </c>
      <c r="C265" s="40">
        <v>0.62569444444444444</v>
      </c>
      <c r="D265" s="38">
        <v>6.7000000000000002E-3</v>
      </c>
      <c r="E265" s="38">
        <v>7</v>
      </c>
      <c r="F265" s="33" t="s">
        <v>30</v>
      </c>
      <c r="G265" s="42">
        <f t="shared" si="4"/>
        <v>43913.625694444447</v>
      </c>
    </row>
    <row r="266" spans="1:7" x14ac:dyDescent="0.3">
      <c r="A266" s="38">
        <v>262</v>
      </c>
      <c r="B266" s="39">
        <v>43913</v>
      </c>
      <c r="C266" s="40">
        <v>0.71875</v>
      </c>
      <c r="D266" s="38">
        <v>0.126</v>
      </c>
      <c r="E266" s="38">
        <v>3.9</v>
      </c>
      <c r="F266" s="33" t="s">
        <v>29</v>
      </c>
      <c r="G266" s="42">
        <f t="shared" si="4"/>
        <v>43913.71875</v>
      </c>
    </row>
    <row r="267" spans="1:7" x14ac:dyDescent="0.3">
      <c r="A267" s="38">
        <v>263</v>
      </c>
      <c r="B267" s="39">
        <v>43914</v>
      </c>
      <c r="C267" s="40">
        <v>0.61944444444444446</v>
      </c>
      <c r="D267" s="38">
        <v>9.06E-2</v>
      </c>
      <c r="E267" s="38">
        <v>7</v>
      </c>
      <c r="F267" s="33" t="s">
        <v>77</v>
      </c>
      <c r="G267" s="42">
        <f t="shared" si="4"/>
        <v>43914.619444444441</v>
      </c>
    </row>
    <row r="268" spans="1:7" x14ac:dyDescent="0.3">
      <c r="A268" s="38">
        <v>264</v>
      </c>
      <c r="B268" s="39">
        <v>43914</v>
      </c>
      <c r="C268" s="40">
        <v>0.63541666666666663</v>
      </c>
      <c r="D268" s="38">
        <v>3.15E-2</v>
      </c>
      <c r="E268" s="38">
        <v>3</v>
      </c>
      <c r="F268" s="33" t="s">
        <v>29</v>
      </c>
      <c r="G268" s="42">
        <f t="shared" si="4"/>
        <v>43914.635416666664</v>
      </c>
    </row>
    <row r="269" spans="1:7" x14ac:dyDescent="0.3">
      <c r="A269" s="38">
        <v>265</v>
      </c>
      <c r="B269" s="39">
        <v>43915</v>
      </c>
      <c r="C269" s="40">
        <v>0.63541666666666663</v>
      </c>
      <c r="D269" s="38">
        <v>1.26E-2</v>
      </c>
      <c r="E269" s="38">
        <v>3.5</v>
      </c>
      <c r="F269" s="33" t="s">
        <v>29</v>
      </c>
      <c r="G269" s="42">
        <f t="shared" si="4"/>
        <v>43915.635416666664</v>
      </c>
    </row>
    <row r="270" spans="1:7" x14ac:dyDescent="0.3">
      <c r="A270" s="38">
        <v>266</v>
      </c>
      <c r="B270" s="39">
        <v>43915</v>
      </c>
      <c r="C270" s="40">
        <v>0.8125</v>
      </c>
      <c r="D270" s="38">
        <v>1.2999999999999999E-2</v>
      </c>
      <c r="E270" s="38">
        <v>6.5</v>
      </c>
      <c r="F270" s="33" t="s">
        <v>30</v>
      </c>
      <c r="G270" s="42">
        <f t="shared" si="4"/>
        <v>43915.8125</v>
      </c>
    </row>
    <row r="271" spans="1:7" x14ac:dyDescent="0.3">
      <c r="A271" s="38">
        <v>267</v>
      </c>
      <c r="B271" s="39">
        <v>43916</v>
      </c>
      <c r="C271" s="40">
        <v>0.63541666666666663</v>
      </c>
      <c r="D271" s="38">
        <v>2.76E-2</v>
      </c>
      <c r="E271" s="38">
        <v>14</v>
      </c>
      <c r="F271" s="33" t="s">
        <v>77</v>
      </c>
      <c r="G271" s="42">
        <f t="shared" si="4"/>
        <v>43916.635416666664</v>
      </c>
    </row>
    <row r="272" spans="1:7" x14ac:dyDescent="0.3">
      <c r="A272" s="38">
        <v>268</v>
      </c>
      <c r="B272" s="39">
        <v>43917</v>
      </c>
      <c r="C272" s="40">
        <v>0.625</v>
      </c>
      <c r="D272" s="38">
        <v>7.9000000000000008E-3</v>
      </c>
      <c r="E272" s="38">
        <v>3</v>
      </c>
      <c r="F272" s="33" t="s">
        <v>30</v>
      </c>
      <c r="G272" s="42">
        <f t="shared" si="4"/>
        <v>43917.625</v>
      </c>
    </row>
    <row r="273" spans="1:7" x14ac:dyDescent="0.3">
      <c r="A273" s="38">
        <v>269</v>
      </c>
      <c r="B273" s="39">
        <v>43917</v>
      </c>
      <c r="C273" s="40">
        <v>0.71875</v>
      </c>
      <c r="D273" s="38">
        <v>0.1772</v>
      </c>
      <c r="E273" s="38">
        <v>28</v>
      </c>
      <c r="F273" s="33" t="s">
        <v>29</v>
      </c>
      <c r="G273" s="42">
        <f t="shared" si="4"/>
        <v>43917.71875</v>
      </c>
    </row>
    <row r="274" spans="1:7" x14ac:dyDescent="0.3">
      <c r="A274" s="38">
        <v>270</v>
      </c>
      <c r="B274" s="39">
        <v>43920</v>
      </c>
      <c r="C274" s="40">
        <v>0.59305555555555556</v>
      </c>
      <c r="D274" s="38">
        <v>1.18E-2</v>
      </c>
      <c r="E274" s="38">
        <v>10</v>
      </c>
      <c r="F274" s="33" t="s">
        <v>30</v>
      </c>
      <c r="G274" s="42">
        <f t="shared" si="4"/>
        <v>43920.593055555553</v>
      </c>
    </row>
    <row r="275" spans="1:7" x14ac:dyDescent="0.3">
      <c r="A275" s="38">
        <v>271</v>
      </c>
      <c r="B275" s="39">
        <v>43920</v>
      </c>
      <c r="C275" s="40">
        <v>0.6777777777777777</v>
      </c>
      <c r="D275" s="38">
        <v>8.6599999999999996E-2</v>
      </c>
      <c r="E275" s="38">
        <v>7.5</v>
      </c>
      <c r="F275" s="33" t="s">
        <v>77</v>
      </c>
      <c r="G275" s="42">
        <f t="shared" si="4"/>
        <v>43920.677777777775</v>
      </c>
    </row>
    <row r="276" spans="1:7" x14ac:dyDescent="0.3">
      <c r="A276" s="38">
        <v>272</v>
      </c>
      <c r="B276" s="39">
        <v>43920</v>
      </c>
      <c r="C276" s="40">
        <v>0.75</v>
      </c>
      <c r="D276" s="38">
        <v>2.87E-2</v>
      </c>
      <c r="E276" s="38">
        <v>5.5</v>
      </c>
      <c r="F276" s="33" t="s">
        <v>29</v>
      </c>
      <c r="G276" s="42">
        <f t="shared" si="4"/>
        <v>43920.75</v>
      </c>
    </row>
    <row r="277" spans="1:7" x14ac:dyDescent="0.3">
      <c r="A277" s="38">
        <v>273</v>
      </c>
      <c r="B277" s="39">
        <v>43921</v>
      </c>
      <c r="C277" s="40">
        <v>0.67013888888888884</v>
      </c>
      <c r="D277" s="38">
        <v>6.7000000000000002E-3</v>
      </c>
      <c r="E277" s="38">
        <v>4.3</v>
      </c>
      <c r="F277" s="33" t="s">
        <v>30</v>
      </c>
      <c r="G277" s="42">
        <f t="shared" si="4"/>
        <v>43921.670138888891</v>
      </c>
    </row>
    <row r="278" spans="1:7" x14ac:dyDescent="0.3">
      <c r="A278" s="38">
        <v>274</v>
      </c>
      <c r="B278" s="39">
        <v>43921</v>
      </c>
      <c r="C278" s="40">
        <v>0.71875</v>
      </c>
      <c r="D278" s="38">
        <v>0.126</v>
      </c>
      <c r="E278" s="38">
        <v>26</v>
      </c>
      <c r="F278" s="33" t="s">
        <v>29</v>
      </c>
      <c r="G278" s="42">
        <f t="shared" si="4"/>
        <v>43921.71875</v>
      </c>
    </row>
    <row r="279" spans="1:7" x14ac:dyDescent="0.3">
      <c r="A279" s="38">
        <v>275</v>
      </c>
      <c r="B279" s="39">
        <v>43921</v>
      </c>
      <c r="C279" s="40">
        <v>0.73958333333333337</v>
      </c>
      <c r="D279" s="38">
        <v>1.2200000000000001E-2</v>
      </c>
      <c r="E279" s="38">
        <v>10.5</v>
      </c>
      <c r="F279" s="33" t="s">
        <v>30</v>
      </c>
      <c r="G279" s="42">
        <f t="shared" si="4"/>
        <v>43921.739583333336</v>
      </c>
    </row>
    <row r="280" spans="1:7" x14ac:dyDescent="0.3">
      <c r="A280" s="32">
        <v>276</v>
      </c>
      <c r="B280" s="28">
        <v>43922</v>
      </c>
      <c r="C280" s="33" t="s">
        <v>152</v>
      </c>
      <c r="D280" s="33">
        <v>7.4800000000000005E-2</v>
      </c>
      <c r="E280" s="33">
        <v>9</v>
      </c>
      <c r="F280" s="33" t="s">
        <v>77</v>
      </c>
      <c r="G280" s="37">
        <f t="shared" si="4"/>
        <v>43922.604861111111</v>
      </c>
    </row>
    <row r="281" spans="1:7" x14ac:dyDescent="0.3">
      <c r="A281" s="32">
        <v>277</v>
      </c>
      <c r="B281" s="28">
        <v>43922</v>
      </c>
      <c r="C281" s="33" t="s">
        <v>115</v>
      </c>
      <c r="D281" s="33">
        <v>4.7199999999999999E-2</v>
      </c>
      <c r="E281" s="33">
        <v>17</v>
      </c>
      <c r="F281" s="33" t="s">
        <v>29</v>
      </c>
      <c r="G281" s="37">
        <f t="shared" si="4"/>
        <v>43922.729166666664</v>
      </c>
    </row>
    <row r="282" spans="1:7" x14ac:dyDescent="0.3">
      <c r="A282" s="32">
        <v>278</v>
      </c>
      <c r="B282" s="28">
        <v>43923</v>
      </c>
      <c r="C282" s="33" t="s">
        <v>244</v>
      </c>
      <c r="D282" s="33">
        <v>0.2165</v>
      </c>
      <c r="E282" s="33">
        <v>16</v>
      </c>
      <c r="F282" s="33" t="s">
        <v>29</v>
      </c>
      <c r="G282" s="37">
        <f t="shared" si="4"/>
        <v>43923.647222222222</v>
      </c>
    </row>
    <row r="283" spans="1:7" x14ac:dyDescent="0.3">
      <c r="A283" s="32">
        <v>279</v>
      </c>
      <c r="B283" s="28">
        <v>43924</v>
      </c>
      <c r="C283" s="33" t="s">
        <v>172</v>
      </c>
      <c r="D283" s="33">
        <v>6.3E-3</v>
      </c>
      <c r="E283" s="33">
        <v>3.6</v>
      </c>
      <c r="F283" s="33" t="s">
        <v>30</v>
      </c>
      <c r="G283" s="37">
        <f t="shared" si="4"/>
        <v>43924.625</v>
      </c>
    </row>
    <row r="284" spans="1:7" x14ac:dyDescent="0.3">
      <c r="A284" s="32">
        <v>280</v>
      </c>
      <c r="B284" s="28">
        <v>43924</v>
      </c>
      <c r="C284" s="33" t="s">
        <v>133</v>
      </c>
      <c r="D284" s="33">
        <v>9.8400000000000001E-2</v>
      </c>
      <c r="E284" s="33">
        <v>14</v>
      </c>
      <c r="F284" s="33" t="s">
        <v>29</v>
      </c>
      <c r="G284" s="37">
        <f t="shared" si="4"/>
        <v>43924.71875</v>
      </c>
    </row>
    <row r="285" spans="1:7" x14ac:dyDescent="0.3">
      <c r="A285" s="32">
        <v>281</v>
      </c>
      <c r="B285" s="28">
        <v>43924</v>
      </c>
      <c r="C285" s="33" t="s">
        <v>245</v>
      </c>
      <c r="D285" s="33">
        <v>0.11020000000000001</v>
      </c>
      <c r="E285" s="33">
        <v>7</v>
      </c>
      <c r="F285" s="33" t="s">
        <v>77</v>
      </c>
      <c r="G285" s="37">
        <f t="shared" si="4"/>
        <v>43924.737500000003</v>
      </c>
    </row>
    <row r="286" spans="1:7" x14ac:dyDescent="0.3">
      <c r="A286" s="32">
        <v>282</v>
      </c>
      <c r="B286" s="28">
        <v>43927</v>
      </c>
      <c r="C286" s="33" t="s">
        <v>119</v>
      </c>
      <c r="D286" s="33">
        <v>2.6800000000000001E-2</v>
      </c>
      <c r="E286" s="33">
        <v>9.5</v>
      </c>
      <c r="F286" s="33" t="s">
        <v>29</v>
      </c>
      <c r="G286" s="37">
        <f t="shared" si="4"/>
        <v>43927.646527777775</v>
      </c>
    </row>
    <row r="287" spans="1:7" x14ac:dyDescent="0.3">
      <c r="A287" s="32">
        <v>283</v>
      </c>
      <c r="B287" s="28">
        <v>43928</v>
      </c>
      <c r="C287" s="33" t="s">
        <v>135</v>
      </c>
      <c r="D287" s="33">
        <v>2.9499999999999998E-2</v>
      </c>
      <c r="E287" s="33">
        <v>16</v>
      </c>
      <c r="F287" s="33" t="s">
        <v>29</v>
      </c>
      <c r="G287" s="37">
        <f t="shared" si="4"/>
        <v>43928.635416666664</v>
      </c>
    </row>
    <row r="288" spans="1:7" x14ac:dyDescent="0.3">
      <c r="A288" s="32">
        <v>284</v>
      </c>
      <c r="B288" s="28">
        <v>43928</v>
      </c>
      <c r="C288" s="33" t="s">
        <v>197</v>
      </c>
      <c r="D288" s="33">
        <v>7.1000000000000004E-3</v>
      </c>
      <c r="E288" s="33">
        <v>4.2</v>
      </c>
      <c r="F288" s="33" t="s">
        <v>30</v>
      </c>
      <c r="G288" s="37">
        <f t="shared" si="4"/>
        <v>43928.667361111111</v>
      </c>
    </row>
    <row r="289" spans="1:7" x14ac:dyDescent="0.3">
      <c r="A289" s="32">
        <v>285</v>
      </c>
      <c r="B289" s="28">
        <v>43928</v>
      </c>
      <c r="C289" s="33" t="s">
        <v>134</v>
      </c>
      <c r="D289" s="33">
        <v>8.6599999999999996E-2</v>
      </c>
      <c r="E289" s="33">
        <v>8.6999999999999993</v>
      </c>
      <c r="F289" s="33" t="s">
        <v>77</v>
      </c>
      <c r="G289" s="37">
        <f t="shared" si="4"/>
        <v>43928.677083333336</v>
      </c>
    </row>
    <row r="290" spans="1:7" x14ac:dyDescent="0.3">
      <c r="A290" s="32">
        <v>286</v>
      </c>
      <c r="B290" s="28">
        <v>43929</v>
      </c>
      <c r="C290" s="33" t="s">
        <v>246</v>
      </c>
      <c r="D290" s="33">
        <v>1.0200000000000001E-2</v>
      </c>
      <c r="E290" s="33">
        <v>5.9</v>
      </c>
      <c r="F290" s="33" t="s">
        <v>30</v>
      </c>
      <c r="G290" s="37">
        <f t="shared" si="4"/>
        <v>43929.731944444444</v>
      </c>
    </row>
    <row r="291" spans="1:7" x14ac:dyDescent="0.3">
      <c r="A291" s="32">
        <v>287</v>
      </c>
      <c r="B291" s="28">
        <v>43930</v>
      </c>
      <c r="C291" s="33" t="s">
        <v>247</v>
      </c>
      <c r="D291" s="33">
        <v>1.54E-2</v>
      </c>
      <c r="E291" s="33">
        <v>11</v>
      </c>
      <c r="F291" s="33" t="s">
        <v>30</v>
      </c>
      <c r="G291" s="37">
        <f t="shared" si="4"/>
        <v>43930.657638888886</v>
      </c>
    </row>
    <row r="292" spans="1:7" x14ac:dyDescent="0.3">
      <c r="A292" s="32">
        <v>288</v>
      </c>
      <c r="B292" s="28">
        <v>43930</v>
      </c>
      <c r="C292" s="33" t="s">
        <v>133</v>
      </c>
      <c r="D292" s="33">
        <v>2.5600000000000001E-2</v>
      </c>
      <c r="E292" s="33">
        <v>13</v>
      </c>
      <c r="F292" s="33" t="s">
        <v>29</v>
      </c>
      <c r="G292" s="37">
        <f t="shared" si="4"/>
        <v>43930.71875</v>
      </c>
    </row>
    <row r="293" spans="1:7" x14ac:dyDescent="0.3">
      <c r="A293" s="32">
        <v>289</v>
      </c>
      <c r="B293" s="28">
        <v>43931</v>
      </c>
      <c r="C293" s="33" t="s">
        <v>152</v>
      </c>
      <c r="D293" s="33">
        <v>4.7000000000000002E-3</v>
      </c>
      <c r="E293" s="33">
        <v>11</v>
      </c>
      <c r="F293" s="33" t="s">
        <v>30</v>
      </c>
      <c r="G293" s="37">
        <f t="shared" si="4"/>
        <v>43931.604861111111</v>
      </c>
    </row>
    <row r="294" spans="1:7" x14ac:dyDescent="0.3">
      <c r="A294" s="32">
        <v>290</v>
      </c>
      <c r="B294" s="28">
        <v>43931</v>
      </c>
      <c r="C294" s="33" t="s">
        <v>121</v>
      </c>
      <c r="D294" s="33">
        <v>0.1181</v>
      </c>
      <c r="E294" s="33">
        <v>9</v>
      </c>
      <c r="F294" s="33" t="s">
        <v>77</v>
      </c>
      <c r="G294" s="37">
        <f t="shared" si="4"/>
        <v>43931.636805555558</v>
      </c>
    </row>
    <row r="295" spans="1:7" x14ac:dyDescent="0.3">
      <c r="A295" s="32">
        <v>291</v>
      </c>
      <c r="B295" s="28">
        <v>43931</v>
      </c>
      <c r="C295" s="33" t="s">
        <v>105</v>
      </c>
      <c r="D295" s="33">
        <v>7.0900000000000005E-2</v>
      </c>
      <c r="E295" s="33">
        <v>15.5</v>
      </c>
      <c r="F295" s="33" t="s">
        <v>29</v>
      </c>
      <c r="G295" s="37">
        <f t="shared" si="4"/>
        <v>43931.720138888886</v>
      </c>
    </row>
    <row r="296" spans="1:7" x14ac:dyDescent="0.3">
      <c r="A296" s="32">
        <v>292</v>
      </c>
      <c r="B296" s="28">
        <v>43934</v>
      </c>
      <c r="C296" s="33" t="s">
        <v>170</v>
      </c>
      <c r="D296" s="33">
        <v>2.52E-2</v>
      </c>
      <c r="E296" s="33">
        <v>14</v>
      </c>
      <c r="F296" s="33" t="s">
        <v>29</v>
      </c>
      <c r="G296" s="37">
        <f t="shared" si="4"/>
        <v>43934.739583333336</v>
      </c>
    </row>
    <row r="297" spans="1:7" x14ac:dyDescent="0.3">
      <c r="A297" s="32">
        <v>293</v>
      </c>
      <c r="B297" s="28">
        <v>43935</v>
      </c>
      <c r="C297" s="33" t="s">
        <v>111</v>
      </c>
      <c r="D297" s="33">
        <v>1.1000000000000001E-3</v>
      </c>
      <c r="E297" s="33">
        <v>9</v>
      </c>
      <c r="F297" s="33" t="s">
        <v>30</v>
      </c>
      <c r="G297" s="37">
        <f t="shared" si="4"/>
        <v>43935.65902777778</v>
      </c>
    </row>
    <row r="298" spans="1:7" x14ac:dyDescent="0.3">
      <c r="A298" s="32">
        <v>294</v>
      </c>
      <c r="B298" s="28">
        <v>43936</v>
      </c>
      <c r="C298" s="33" t="s">
        <v>104</v>
      </c>
      <c r="D298" s="33">
        <v>9.7999999999999997E-3</v>
      </c>
      <c r="E298" s="33">
        <v>10</v>
      </c>
      <c r="F298" s="33" t="s">
        <v>92</v>
      </c>
      <c r="G298" s="37">
        <f t="shared" si="4"/>
        <v>43936.78125</v>
      </c>
    </row>
    <row r="299" spans="1:7" x14ac:dyDescent="0.3">
      <c r="A299" s="32">
        <v>295</v>
      </c>
      <c r="B299" s="28">
        <v>43937</v>
      </c>
      <c r="C299" s="33" t="s">
        <v>248</v>
      </c>
      <c r="D299" s="33">
        <v>0.10630000000000001</v>
      </c>
      <c r="E299" s="33">
        <v>16</v>
      </c>
      <c r="F299" s="33" t="s">
        <v>77</v>
      </c>
      <c r="G299" s="37">
        <f t="shared" si="4"/>
        <v>43937.793055555558</v>
      </c>
    </row>
    <row r="300" spans="1:7" x14ac:dyDescent="0.3">
      <c r="A300" s="32">
        <v>296</v>
      </c>
      <c r="B300" s="28">
        <v>43938</v>
      </c>
      <c r="C300" s="33" t="s">
        <v>249</v>
      </c>
      <c r="D300" s="33">
        <v>9.8400000000000001E-2</v>
      </c>
      <c r="E300" s="33">
        <v>17</v>
      </c>
      <c r="F300" s="33" t="s">
        <v>77</v>
      </c>
      <c r="G300" s="37">
        <f t="shared" si="4"/>
        <v>43938.607638888891</v>
      </c>
    </row>
    <row r="301" spans="1:7" x14ac:dyDescent="0.3">
      <c r="A301" s="32">
        <v>297</v>
      </c>
      <c r="B301" s="28">
        <v>43938</v>
      </c>
      <c r="C301" s="33" t="s">
        <v>170</v>
      </c>
      <c r="D301" s="33">
        <v>7.4800000000000005E-2</v>
      </c>
      <c r="E301" s="33">
        <v>27</v>
      </c>
      <c r="F301" s="33" t="s">
        <v>91</v>
      </c>
      <c r="G301" s="37">
        <f t="shared" si="4"/>
        <v>43938.739583333336</v>
      </c>
    </row>
    <row r="302" spans="1:7" x14ac:dyDescent="0.3">
      <c r="A302" s="32">
        <v>298</v>
      </c>
      <c r="B302" s="28">
        <v>43941</v>
      </c>
      <c r="C302" s="33" t="s">
        <v>250</v>
      </c>
      <c r="D302" s="33">
        <v>1.2200000000000001E-2</v>
      </c>
      <c r="E302" s="33">
        <v>25</v>
      </c>
      <c r="F302" s="33" t="s">
        <v>30</v>
      </c>
      <c r="G302" s="37">
        <f t="shared" si="4"/>
        <v>43941.665972222225</v>
      </c>
    </row>
    <row r="303" spans="1:7" x14ac:dyDescent="0.3">
      <c r="A303" s="32">
        <v>299</v>
      </c>
      <c r="B303" s="28">
        <v>43941</v>
      </c>
      <c r="C303" s="33" t="s">
        <v>133</v>
      </c>
      <c r="D303" s="33">
        <v>2.9499999999999998E-2</v>
      </c>
      <c r="E303" s="33">
        <v>18</v>
      </c>
      <c r="F303" s="33" t="s">
        <v>29</v>
      </c>
      <c r="G303" s="37">
        <f t="shared" si="4"/>
        <v>43941.71875</v>
      </c>
    </row>
    <row r="304" spans="1:7" x14ac:dyDescent="0.3">
      <c r="A304" s="32">
        <v>300</v>
      </c>
      <c r="B304" s="28">
        <v>43942</v>
      </c>
      <c r="C304" s="33" t="s">
        <v>251</v>
      </c>
      <c r="D304" s="33">
        <v>0.185</v>
      </c>
      <c r="E304" s="33">
        <v>32</v>
      </c>
      <c r="F304" s="33" t="s">
        <v>77</v>
      </c>
      <c r="G304" s="37">
        <f t="shared" si="4"/>
        <v>43942.604166666664</v>
      </c>
    </row>
    <row r="305" spans="1:7" x14ac:dyDescent="0.3">
      <c r="A305" s="32">
        <v>301</v>
      </c>
      <c r="B305" s="28">
        <v>43942</v>
      </c>
      <c r="C305" s="33" t="s">
        <v>177</v>
      </c>
      <c r="D305" s="33">
        <v>5.91E-2</v>
      </c>
      <c r="E305" s="33">
        <v>7.2</v>
      </c>
      <c r="F305" s="33" t="s">
        <v>77</v>
      </c>
      <c r="G305" s="37">
        <f t="shared" si="4"/>
        <v>43942.638888888891</v>
      </c>
    </row>
    <row r="306" spans="1:7" x14ac:dyDescent="0.3">
      <c r="A306" s="32">
        <v>302</v>
      </c>
      <c r="B306" s="28">
        <v>43942</v>
      </c>
      <c r="C306" s="33" t="s">
        <v>171</v>
      </c>
      <c r="D306" s="33">
        <v>6.6900000000000001E-2</v>
      </c>
      <c r="E306" s="33">
        <v>38</v>
      </c>
      <c r="F306" s="33" t="s">
        <v>91</v>
      </c>
      <c r="G306" s="37">
        <f t="shared" si="4"/>
        <v>43942.65625</v>
      </c>
    </row>
    <row r="307" spans="1:7" x14ac:dyDescent="0.3">
      <c r="A307" s="32">
        <v>303</v>
      </c>
      <c r="B307" s="28">
        <v>43942</v>
      </c>
      <c r="C307" s="33" t="s">
        <v>148</v>
      </c>
      <c r="D307" s="33">
        <v>9.4000000000000004E-3</v>
      </c>
      <c r="E307" s="33">
        <v>9.5</v>
      </c>
      <c r="F307" s="33" t="s">
        <v>30</v>
      </c>
      <c r="G307" s="37">
        <f t="shared" si="4"/>
        <v>43942.67291666667</v>
      </c>
    </row>
    <row r="308" spans="1:7" x14ac:dyDescent="0.3">
      <c r="A308" s="32">
        <v>304</v>
      </c>
      <c r="B308" s="28">
        <v>43943</v>
      </c>
      <c r="C308" s="33" t="s">
        <v>201</v>
      </c>
      <c r="D308" s="33">
        <v>8.3000000000000001E-3</v>
      </c>
      <c r="E308" s="33">
        <v>2</v>
      </c>
      <c r="F308" s="33" t="s">
        <v>30</v>
      </c>
      <c r="G308" s="37">
        <f t="shared" si="4"/>
        <v>43943.695138888892</v>
      </c>
    </row>
    <row r="309" spans="1:7" x14ac:dyDescent="0.3">
      <c r="A309" s="32">
        <v>305</v>
      </c>
      <c r="B309" s="28">
        <v>43943</v>
      </c>
      <c r="C309" s="33" t="s">
        <v>170</v>
      </c>
      <c r="D309" s="33">
        <v>1.4999999999999999E-2</v>
      </c>
      <c r="E309" s="33">
        <v>15</v>
      </c>
      <c r="F309" s="33" t="s">
        <v>29</v>
      </c>
      <c r="G309" s="37">
        <f t="shared" si="4"/>
        <v>43943.739583333336</v>
      </c>
    </row>
    <row r="310" spans="1:7" x14ac:dyDescent="0.3">
      <c r="A310" s="32">
        <v>306</v>
      </c>
      <c r="B310" s="28">
        <v>43943</v>
      </c>
      <c r="C310" s="33" t="s">
        <v>252</v>
      </c>
      <c r="D310" s="33">
        <v>5.91E-2</v>
      </c>
      <c r="E310" s="33">
        <v>5.5</v>
      </c>
      <c r="F310" s="33" t="s">
        <v>77</v>
      </c>
      <c r="G310" s="37">
        <f t="shared" si="4"/>
        <v>43943.803472222222</v>
      </c>
    </row>
    <row r="311" spans="1:7" x14ac:dyDescent="0.3">
      <c r="A311" s="32">
        <v>307</v>
      </c>
      <c r="B311" s="28">
        <v>43944</v>
      </c>
      <c r="C311" s="33" t="s">
        <v>253</v>
      </c>
      <c r="D311" s="33">
        <v>6.3E-3</v>
      </c>
      <c r="E311" s="33">
        <v>5</v>
      </c>
      <c r="F311" s="33" t="s">
        <v>30</v>
      </c>
      <c r="G311" s="37">
        <f t="shared" si="4"/>
        <v>43944.681944444441</v>
      </c>
    </row>
    <row r="312" spans="1:7" x14ac:dyDescent="0.3">
      <c r="A312" s="32">
        <v>308</v>
      </c>
      <c r="B312" s="28">
        <v>43944</v>
      </c>
      <c r="C312" s="33" t="s">
        <v>133</v>
      </c>
      <c r="D312" s="33">
        <v>5.1200000000000002E-2</v>
      </c>
      <c r="E312" s="33">
        <v>12</v>
      </c>
      <c r="F312" s="33" t="s">
        <v>29</v>
      </c>
      <c r="G312" s="37">
        <f t="shared" si="4"/>
        <v>43944.71875</v>
      </c>
    </row>
    <row r="313" spans="1:7" x14ac:dyDescent="0.3">
      <c r="A313" s="32">
        <v>309</v>
      </c>
      <c r="B313" s="28">
        <v>43945</v>
      </c>
      <c r="C313" s="33" t="s">
        <v>254</v>
      </c>
      <c r="D313" s="33">
        <v>0.1181</v>
      </c>
      <c r="E313" s="33">
        <v>6.5</v>
      </c>
      <c r="F313" s="33" t="s">
        <v>77</v>
      </c>
      <c r="G313" s="37">
        <f t="shared" si="4"/>
        <v>43945.57916666667</v>
      </c>
    </row>
    <row r="314" spans="1:7" x14ac:dyDescent="0.3">
      <c r="A314" s="32">
        <v>310</v>
      </c>
      <c r="B314" s="28">
        <v>43945</v>
      </c>
      <c r="C314" s="33" t="s">
        <v>255</v>
      </c>
      <c r="D314" s="33">
        <v>9.7999999999999997E-3</v>
      </c>
      <c r="E314" s="33">
        <v>23</v>
      </c>
      <c r="F314" s="33" t="s">
        <v>30</v>
      </c>
      <c r="G314" s="37">
        <f t="shared" si="4"/>
        <v>43945.587500000001</v>
      </c>
    </row>
    <row r="315" spans="1:7" x14ac:dyDescent="0.3">
      <c r="A315" s="32">
        <v>311</v>
      </c>
      <c r="B315" s="28">
        <v>43945</v>
      </c>
      <c r="C315" s="33" t="s">
        <v>256</v>
      </c>
      <c r="D315" s="33">
        <v>5.91E-2</v>
      </c>
      <c r="E315" s="33">
        <v>4.5</v>
      </c>
      <c r="F315" s="33" t="s">
        <v>77</v>
      </c>
      <c r="G315" s="37">
        <f t="shared" si="4"/>
        <v>43945.629861111112</v>
      </c>
    </row>
    <row r="316" spans="1:7" x14ac:dyDescent="0.3">
      <c r="A316" s="32">
        <v>312</v>
      </c>
      <c r="B316" s="28">
        <v>43948</v>
      </c>
      <c r="C316" s="33" t="s">
        <v>130</v>
      </c>
      <c r="D316" s="33">
        <v>0.1181</v>
      </c>
      <c r="E316" s="33">
        <v>4</v>
      </c>
      <c r="F316" s="33" t="s">
        <v>77</v>
      </c>
      <c r="G316" s="37">
        <f t="shared" si="4"/>
        <v>43948.72152777778</v>
      </c>
    </row>
    <row r="317" spans="1:7" x14ac:dyDescent="0.3">
      <c r="A317" s="32">
        <v>313</v>
      </c>
      <c r="B317" s="28">
        <v>43948</v>
      </c>
      <c r="C317" s="33" t="s">
        <v>257</v>
      </c>
      <c r="D317" s="33">
        <v>9.1000000000000004E-3</v>
      </c>
      <c r="E317" s="33">
        <v>5.8</v>
      </c>
      <c r="F317" s="33" t="s">
        <v>30</v>
      </c>
      <c r="G317" s="37">
        <f t="shared" si="4"/>
        <v>43948.779166666667</v>
      </c>
    </row>
    <row r="318" spans="1:7" x14ac:dyDescent="0.3">
      <c r="A318" s="32">
        <v>314</v>
      </c>
      <c r="B318" s="28">
        <v>43948</v>
      </c>
      <c r="C318" s="33" t="s">
        <v>258</v>
      </c>
      <c r="D318" s="33">
        <v>7.4999999999999997E-3</v>
      </c>
      <c r="E318" s="33">
        <v>15</v>
      </c>
      <c r="F318" s="33" t="s">
        <v>30</v>
      </c>
      <c r="G318" s="37">
        <f t="shared" si="4"/>
        <v>43948.813888888886</v>
      </c>
    </row>
    <row r="319" spans="1:7" x14ac:dyDescent="0.3">
      <c r="A319" s="32">
        <v>315</v>
      </c>
      <c r="B319" s="28">
        <v>43949</v>
      </c>
      <c r="C319" s="33" t="s">
        <v>133</v>
      </c>
      <c r="D319" s="33">
        <v>1.6500000000000001E-2</v>
      </c>
      <c r="E319" s="33">
        <v>5.8</v>
      </c>
      <c r="F319" s="33" t="s">
        <v>29</v>
      </c>
      <c r="G319" s="37">
        <f t="shared" si="4"/>
        <v>43949.71875</v>
      </c>
    </row>
    <row r="320" spans="1:7" x14ac:dyDescent="0.3">
      <c r="A320" s="32">
        <v>316</v>
      </c>
      <c r="B320" s="28">
        <v>43949</v>
      </c>
      <c r="C320" s="33" t="s">
        <v>209</v>
      </c>
      <c r="D320" s="33">
        <v>0.13389999999999999</v>
      </c>
      <c r="E320" s="33">
        <v>2.2000000000000002</v>
      </c>
      <c r="F320" s="33" t="s">
        <v>77</v>
      </c>
      <c r="G320" s="37">
        <f t="shared" si="4"/>
        <v>43949.772222222222</v>
      </c>
    </row>
    <row r="321" spans="1:7" x14ac:dyDescent="0.3">
      <c r="A321" s="32">
        <v>317</v>
      </c>
      <c r="B321" s="28">
        <v>43950</v>
      </c>
      <c r="C321" s="33" t="s">
        <v>182</v>
      </c>
      <c r="D321" s="33">
        <v>3.5400000000000001E-2</v>
      </c>
      <c r="E321" s="33">
        <v>16</v>
      </c>
      <c r="F321" s="33" t="s">
        <v>29</v>
      </c>
      <c r="G321" s="37">
        <f t="shared" si="4"/>
        <v>43950.645833333336</v>
      </c>
    </row>
    <row r="322" spans="1:7" x14ac:dyDescent="0.3">
      <c r="A322" s="32">
        <v>318</v>
      </c>
      <c r="B322" s="28">
        <v>43950</v>
      </c>
      <c r="C322" s="33" t="s">
        <v>259</v>
      </c>
      <c r="D322" s="33">
        <v>7.8700000000000006E-2</v>
      </c>
      <c r="E322" s="33">
        <v>4</v>
      </c>
      <c r="F322" s="33" t="s">
        <v>77</v>
      </c>
      <c r="G322" s="37">
        <f t="shared" ref="G322:G385" si="5">B322+C322</f>
        <v>43950.655555555553</v>
      </c>
    </row>
    <row r="323" spans="1:7" x14ac:dyDescent="0.3">
      <c r="A323" s="32">
        <v>319</v>
      </c>
      <c r="B323" s="28">
        <v>43950</v>
      </c>
      <c r="C323" s="33" t="s">
        <v>134</v>
      </c>
      <c r="D323" s="33">
        <v>7.8700000000000006E-2</v>
      </c>
      <c r="E323" s="33">
        <v>2.8</v>
      </c>
      <c r="F323" s="33" t="s">
        <v>77</v>
      </c>
      <c r="G323" s="37">
        <f t="shared" si="5"/>
        <v>43950.677083333336</v>
      </c>
    </row>
    <row r="324" spans="1:7" x14ac:dyDescent="0.3">
      <c r="A324" s="32">
        <v>320</v>
      </c>
      <c r="B324" s="28">
        <v>43951</v>
      </c>
      <c r="C324" s="33" t="s">
        <v>260</v>
      </c>
      <c r="D324" s="33">
        <v>7.4999999999999997E-3</v>
      </c>
      <c r="E324" s="33">
        <v>15</v>
      </c>
      <c r="F324" s="33" t="s">
        <v>30</v>
      </c>
      <c r="G324" s="37">
        <f t="shared" si="5"/>
        <v>43951.820138888892</v>
      </c>
    </row>
    <row r="325" spans="1:7" x14ac:dyDescent="0.3">
      <c r="A325" s="32">
        <v>321</v>
      </c>
      <c r="B325" s="28">
        <v>43952</v>
      </c>
      <c r="C325" s="33" t="s">
        <v>135</v>
      </c>
      <c r="D325" s="33">
        <v>5.1200000000000002E-2</v>
      </c>
      <c r="E325" s="33">
        <v>12</v>
      </c>
      <c r="F325" s="33" t="s">
        <v>29</v>
      </c>
      <c r="G325" s="37">
        <f t="shared" si="5"/>
        <v>43952.635416666664</v>
      </c>
    </row>
    <row r="326" spans="1:7" x14ac:dyDescent="0.3">
      <c r="A326" s="32">
        <v>322</v>
      </c>
      <c r="B326" s="28">
        <v>43952</v>
      </c>
      <c r="C326" s="33" t="s">
        <v>250</v>
      </c>
      <c r="D326" s="33">
        <v>0.248</v>
      </c>
      <c r="E326" s="33">
        <v>7.5</v>
      </c>
      <c r="F326" s="33" t="s">
        <v>77</v>
      </c>
      <c r="G326" s="37">
        <f t="shared" si="5"/>
        <v>43952.665972222225</v>
      </c>
    </row>
    <row r="327" spans="1:7" x14ac:dyDescent="0.3">
      <c r="A327" s="32">
        <v>323</v>
      </c>
      <c r="B327" s="28">
        <v>43952</v>
      </c>
      <c r="C327" s="33" t="s">
        <v>197</v>
      </c>
      <c r="D327" s="33">
        <v>6.1000000000000004E-3</v>
      </c>
      <c r="E327" s="33">
        <v>9</v>
      </c>
      <c r="F327" s="33" t="s">
        <v>30</v>
      </c>
      <c r="G327" s="37">
        <f t="shared" si="5"/>
        <v>43952.667361111111</v>
      </c>
    </row>
    <row r="328" spans="1:7" x14ac:dyDescent="0.3">
      <c r="A328" s="32">
        <v>324</v>
      </c>
      <c r="B328" s="28">
        <v>43955</v>
      </c>
      <c r="C328" s="33" t="s">
        <v>137</v>
      </c>
      <c r="D328" s="33">
        <v>5.91E-2</v>
      </c>
      <c r="E328" s="33">
        <v>19</v>
      </c>
      <c r="F328" s="33" t="s">
        <v>91</v>
      </c>
      <c r="G328" s="37">
        <f t="shared" si="5"/>
        <v>43955.75</v>
      </c>
    </row>
    <row r="329" spans="1:7" x14ac:dyDescent="0.3">
      <c r="A329" s="32">
        <v>325</v>
      </c>
      <c r="B329" s="28">
        <v>43955</v>
      </c>
      <c r="C329" s="33" t="s">
        <v>156</v>
      </c>
      <c r="D329" s="33">
        <v>5.1000000000000004E-3</v>
      </c>
      <c r="E329" s="33">
        <v>9</v>
      </c>
      <c r="F329" s="33" t="s">
        <v>30</v>
      </c>
      <c r="G329" s="37">
        <f t="shared" si="5"/>
        <v>43955.773611111108</v>
      </c>
    </row>
    <row r="330" spans="1:7" x14ac:dyDescent="0.3">
      <c r="A330" s="32">
        <v>326</v>
      </c>
      <c r="B330" s="28">
        <v>43955</v>
      </c>
      <c r="C330" s="33" t="s">
        <v>261</v>
      </c>
      <c r="D330" s="33">
        <v>3.9399999999999998E-2</v>
      </c>
      <c r="E330" s="33">
        <v>14</v>
      </c>
      <c r="F330" s="33" t="s">
        <v>77</v>
      </c>
      <c r="G330" s="37">
        <f t="shared" si="5"/>
        <v>43955.845833333333</v>
      </c>
    </row>
    <row r="331" spans="1:7" x14ac:dyDescent="0.3">
      <c r="A331" s="32">
        <v>327</v>
      </c>
      <c r="B331" s="28">
        <v>43956</v>
      </c>
      <c r="C331" s="33" t="s">
        <v>262</v>
      </c>
      <c r="D331" s="33">
        <v>9.4500000000000001E-2</v>
      </c>
      <c r="E331" s="33">
        <v>3.5</v>
      </c>
      <c r="F331" s="33" t="s">
        <v>77</v>
      </c>
      <c r="G331" s="37">
        <f t="shared" si="5"/>
        <v>43956.613888888889</v>
      </c>
    </row>
    <row r="332" spans="1:7" x14ac:dyDescent="0.3">
      <c r="A332" s="32">
        <v>328</v>
      </c>
      <c r="B332" s="28">
        <v>43956</v>
      </c>
      <c r="C332" s="33" t="s">
        <v>263</v>
      </c>
      <c r="D332" s="33">
        <v>6.7000000000000002E-3</v>
      </c>
      <c r="E332" s="33">
        <v>3.8</v>
      </c>
      <c r="F332" s="33" t="s">
        <v>30</v>
      </c>
      <c r="G332" s="37">
        <f t="shared" si="5"/>
        <v>43956.74722222222</v>
      </c>
    </row>
    <row r="333" spans="1:7" x14ac:dyDescent="0.3">
      <c r="A333" s="32">
        <v>329</v>
      </c>
      <c r="B333" s="28">
        <v>43957</v>
      </c>
      <c r="C333" s="33" t="s">
        <v>182</v>
      </c>
      <c r="D333" s="33">
        <v>1.4200000000000001E-2</v>
      </c>
      <c r="E333" s="33">
        <v>9</v>
      </c>
      <c r="F333" s="33" t="s">
        <v>29</v>
      </c>
      <c r="G333" s="37">
        <f t="shared" si="5"/>
        <v>43957.645833333336</v>
      </c>
    </row>
    <row r="334" spans="1:7" x14ac:dyDescent="0.3">
      <c r="A334" s="32">
        <v>330</v>
      </c>
      <c r="B334" s="28">
        <v>43957</v>
      </c>
      <c r="C334" s="33" t="s">
        <v>264</v>
      </c>
      <c r="D334" s="33">
        <v>7.4800000000000005E-2</v>
      </c>
      <c r="E334" s="33">
        <v>1.2</v>
      </c>
      <c r="F334" s="33" t="s">
        <v>93</v>
      </c>
      <c r="G334" s="37">
        <f t="shared" si="5"/>
        <v>43957.701388888891</v>
      </c>
    </row>
    <row r="335" spans="1:7" x14ac:dyDescent="0.3">
      <c r="A335" s="32">
        <v>331</v>
      </c>
      <c r="B335" s="28">
        <v>43958</v>
      </c>
      <c r="C335" s="33" t="s">
        <v>167</v>
      </c>
      <c r="D335" s="33">
        <v>5.1000000000000004E-3</v>
      </c>
      <c r="E335" s="33">
        <v>12</v>
      </c>
      <c r="F335" s="33" t="s">
        <v>30</v>
      </c>
      <c r="G335" s="37">
        <f t="shared" si="5"/>
        <v>43958.584027777775</v>
      </c>
    </row>
    <row r="336" spans="1:7" x14ac:dyDescent="0.3">
      <c r="A336" s="32">
        <v>332</v>
      </c>
      <c r="B336" s="28">
        <v>43958</v>
      </c>
      <c r="C336" s="33" t="s">
        <v>133</v>
      </c>
      <c r="D336" s="33">
        <v>3.9399999999999998E-2</v>
      </c>
      <c r="E336" s="33">
        <v>18</v>
      </c>
      <c r="F336" s="33" t="s">
        <v>29</v>
      </c>
      <c r="G336" s="37">
        <f t="shared" si="5"/>
        <v>43958.71875</v>
      </c>
    </row>
    <row r="337" spans="1:7" x14ac:dyDescent="0.3">
      <c r="A337" s="32">
        <v>333</v>
      </c>
      <c r="B337" s="28">
        <v>43958</v>
      </c>
      <c r="C337" s="33" t="s">
        <v>265</v>
      </c>
      <c r="D337" s="33">
        <v>7.0900000000000005E-2</v>
      </c>
      <c r="E337" s="33">
        <v>3.7</v>
      </c>
      <c r="F337" s="33" t="s">
        <v>77</v>
      </c>
      <c r="G337" s="37">
        <f t="shared" si="5"/>
        <v>43958.801388888889</v>
      </c>
    </row>
    <row r="338" spans="1:7" x14ac:dyDescent="0.3">
      <c r="A338" s="32">
        <v>334</v>
      </c>
      <c r="B338" s="28">
        <v>43959</v>
      </c>
      <c r="C338" s="33" t="s">
        <v>259</v>
      </c>
      <c r="D338" s="33">
        <v>5.91E-2</v>
      </c>
      <c r="E338" s="33">
        <v>29</v>
      </c>
      <c r="F338" s="33" t="s">
        <v>29</v>
      </c>
      <c r="G338" s="37">
        <f t="shared" si="5"/>
        <v>43959.655555555553</v>
      </c>
    </row>
    <row r="339" spans="1:7" x14ac:dyDescent="0.3">
      <c r="A339" s="32">
        <v>335</v>
      </c>
      <c r="B339" s="28">
        <v>43962</v>
      </c>
      <c r="C339" s="33" t="s">
        <v>122</v>
      </c>
      <c r="D339" s="33">
        <v>0.1024</v>
      </c>
      <c r="E339" s="33">
        <v>14</v>
      </c>
      <c r="F339" s="33" t="s">
        <v>77</v>
      </c>
      <c r="G339" s="37">
        <f t="shared" si="5"/>
        <v>43962.580555555556</v>
      </c>
    </row>
    <row r="340" spans="1:7" x14ac:dyDescent="0.3">
      <c r="A340" s="32">
        <v>336</v>
      </c>
      <c r="B340" s="28">
        <v>43962</v>
      </c>
      <c r="C340" s="33" t="s">
        <v>182</v>
      </c>
      <c r="D340" s="33">
        <v>2.3599999999999999E-2</v>
      </c>
      <c r="E340" s="33">
        <v>7.8</v>
      </c>
      <c r="F340" s="33" t="s">
        <v>29</v>
      </c>
      <c r="G340" s="37">
        <f t="shared" si="5"/>
        <v>43962.645833333336</v>
      </c>
    </row>
    <row r="341" spans="1:7" x14ac:dyDescent="0.3">
      <c r="A341" s="32">
        <v>337</v>
      </c>
      <c r="B341" s="28">
        <v>43962</v>
      </c>
      <c r="C341" s="33" t="s">
        <v>266</v>
      </c>
      <c r="D341" s="33">
        <v>0.10630000000000001</v>
      </c>
      <c r="E341" s="33">
        <v>2.8</v>
      </c>
      <c r="F341" s="33" t="s">
        <v>77</v>
      </c>
      <c r="G341" s="37">
        <f t="shared" si="5"/>
        <v>43962.713888888888</v>
      </c>
    </row>
    <row r="342" spans="1:7" x14ac:dyDescent="0.3">
      <c r="A342" s="32">
        <v>338</v>
      </c>
      <c r="B342" s="28">
        <v>43963</v>
      </c>
      <c r="C342" s="33" t="s">
        <v>135</v>
      </c>
      <c r="D342" s="33">
        <v>1.5699999999999999E-2</v>
      </c>
      <c r="E342" s="33">
        <v>9</v>
      </c>
      <c r="F342" s="33" t="s">
        <v>29</v>
      </c>
      <c r="G342" s="37">
        <f t="shared" si="5"/>
        <v>43963.635416666664</v>
      </c>
    </row>
    <row r="343" spans="1:7" x14ac:dyDescent="0.3">
      <c r="A343" s="32">
        <v>339</v>
      </c>
      <c r="B343" s="28">
        <v>43963</v>
      </c>
      <c r="C343" s="33" t="s">
        <v>267</v>
      </c>
      <c r="D343" s="33">
        <v>5.1000000000000004E-3</v>
      </c>
      <c r="E343" s="33">
        <v>3</v>
      </c>
      <c r="F343" s="33" t="s">
        <v>30</v>
      </c>
      <c r="G343" s="37">
        <f t="shared" si="5"/>
        <v>43963.704861111109</v>
      </c>
    </row>
    <row r="344" spans="1:7" x14ac:dyDescent="0.3">
      <c r="A344" s="32">
        <v>340</v>
      </c>
      <c r="B344" s="28">
        <v>43963</v>
      </c>
      <c r="C344" s="33" t="s">
        <v>268</v>
      </c>
      <c r="D344" s="33">
        <v>9.4000000000000004E-3</v>
      </c>
      <c r="E344" s="33">
        <v>4</v>
      </c>
      <c r="F344" s="33" t="s">
        <v>30</v>
      </c>
      <c r="G344" s="37">
        <f t="shared" si="5"/>
        <v>43963.727777777778</v>
      </c>
    </row>
    <row r="345" spans="1:7" x14ac:dyDescent="0.3">
      <c r="A345" s="32">
        <v>341</v>
      </c>
      <c r="B345" s="28">
        <v>43964</v>
      </c>
      <c r="C345" s="33" t="s">
        <v>182</v>
      </c>
      <c r="D345" s="33">
        <v>4.3299999999999998E-2</v>
      </c>
      <c r="E345" s="33">
        <v>16</v>
      </c>
      <c r="F345" s="33" t="s">
        <v>29</v>
      </c>
      <c r="G345" s="37">
        <f t="shared" si="5"/>
        <v>43964.645833333336</v>
      </c>
    </row>
    <row r="346" spans="1:7" x14ac:dyDescent="0.3">
      <c r="A346" s="32">
        <v>342</v>
      </c>
      <c r="B346" s="28">
        <v>43964</v>
      </c>
      <c r="C346" s="33" t="s">
        <v>269</v>
      </c>
      <c r="D346" s="33">
        <v>0.11020000000000001</v>
      </c>
      <c r="E346" s="33">
        <v>5</v>
      </c>
      <c r="F346" s="33" t="s">
        <v>77</v>
      </c>
      <c r="G346" s="37">
        <f t="shared" si="5"/>
        <v>43964.71597222222</v>
      </c>
    </row>
    <row r="347" spans="1:7" x14ac:dyDescent="0.3">
      <c r="A347" s="32">
        <v>343</v>
      </c>
      <c r="B347" s="28">
        <v>43965</v>
      </c>
      <c r="C347" s="33" t="s">
        <v>135</v>
      </c>
      <c r="D347" s="33">
        <v>1.5E-3</v>
      </c>
      <c r="E347" s="33">
        <v>6</v>
      </c>
      <c r="F347" s="33" t="s">
        <v>30</v>
      </c>
      <c r="G347" s="37">
        <f t="shared" si="5"/>
        <v>43965.635416666664</v>
      </c>
    </row>
    <row r="348" spans="1:7" x14ac:dyDescent="0.3">
      <c r="A348" s="32">
        <v>344</v>
      </c>
      <c r="B348" s="28">
        <v>43965</v>
      </c>
      <c r="C348" s="33" t="s">
        <v>176</v>
      </c>
      <c r="D348" s="33">
        <v>7.0900000000000005E-2</v>
      </c>
      <c r="E348" s="33">
        <v>25</v>
      </c>
      <c r="F348" s="33" t="s">
        <v>91</v>
      </c>
      <c r="G348" s="37">
        <f t="shared" si="5"/>
        <v>43965.656944444447</v>
      </c>
    </row>
    <row r="349" spans="1:7" x14ac:dyDescent="0.3">
      <c r="A349" s="32">
        <v>345</v>
      </c>
      <c r="B349" s="28">
        <v>43965</v>
      </c>
      <c r="C349" s="33" t="s">
        <v>270</v>
      </c>
      <c r="D349" s="33">
        <v>3.15E-2</v>
      </c>
      <c r="E349" s="33">
        <v>5.3</v>
      </c>
      <c r="F349" s="33" t="s">
        <v>77</v>
      </c>
      <c r="G349" s="37">
        <f t="shared" si="5"/>
        <v>43965.820833333331</v>
      </c>
    </row>
    <row r="350" spans="1:7" x14ac:dyDescent="0.3">
      <c r="A350" s="32">
        <v>346</v>
      </c>
      <c r="B350" s="28">
        <v>43966</v>
      </c>
      <c r="C350" s="33" t="s">
        <v>115</v>
      </c>
      <c r="D350" s="33">
        <v>1.89E-2</v>
      </c>
      <c r="E350" s="33">
        <v>12</v>
      </c>
      <c r="F350" s="33" t="s">
        <v>29</v>
      </c>
      <c r="G350" s="37">
        <f t="shared" si="5"/>
        <v>43966.729166666664</v>
      </c>
    </row>
    <row r="351" spans="1:7" x14ac:dyDescent="0.3">
      <c r="A351" s="32">
        <v>347</v>
      </c>
      <c r="B351" s="28">
        <v>43966</v>
      </c>
      <c r="C351" s="33" t="s">
        <v>271</v>
      </c>
      <c r="D351" s="33">
        <v>9.4500000000000001E-2</v>
      </c>
      <c r="E351" s="33">
        <v>2</v>
      </c>
      <c r="F351" s="33" t="s">
        <v>77</v>
      </c>
      <c r="G351" s="37">
        <f t="shared" si="5"/>
        <v>43966.756249999999</v>
      </c>
    </row>
    <row r="352" spans="1:7" x14ac:dyDescent="0.3">
      <c r="A352" s="32">
        <v>348</v>
      </c>
      <c r="B352" s="28">
        <v>43969</v>
      </c>
      <c r="C352" s="33" t="s">
        <v>125</v>
      </c>
      <c r="D352" s="33">
        <v>8.9999999999999998E-4</v>
      </c>
      <c r="E352" s="33" t="s">
        <v>94</v>
      </c>
      <c r="F352" s="33" t="s">
        <v>30</v>
      </c>
      <c r="G352" s="37">
        <f t="shared" si="5"/>
        <v>43969.648611111108</v>
      </c>
    </row>
    <row r="353" spans="1:7" x14ac:dyDescent="0.3">
      <c r="A353" s="32">
        <v>349</v>
      </c>
      <c r="B353" s="28">
        <v>43969</v>
      </c>
      <c r="C353" s="33" t="s">
        <v>171</v>
      </c>
      <c r="D353" s="33">
        <v>2.7000000000000001E-3</v>
      </c>
      <c r="E353" s="33">
        <v>27</v>
      </c>
      <c r="F353" s="33" t="s">
        <v>30</v>
      </c>
      <c r="G353" s="37">
        <f t="shared" si="5"/>
        <v>43969.65625</v>
      </c>
    </row>
    <row r="354" spans="1:7" x14ac:dyDescent="0.3">
      <c r="A354" s="32">
        <v>350</v>
      </c>
      <c r="B354" s="28">
        <v>43969</v>
      </c>
      <c r="C354" s="33" t="s">
        <v>104</v>
      </c>
      <c r="D354" s="33">
        <v>3.9399999999999998E-2</v>
      </c>
      <c r="E354" s="33">
        <v>11</v>
      </c>
      <c r="F354" s="33" t="s">
        <v>77</v>
      </c>
      <c r="G354" s="37">
        <f t="shared" si="5"/>
        <v>43969.78125</v>
      </c>
    </row>
    <row r="355" spans="1:7" x14ac:dyDescent="0.3">
      <c r="A355" s="32">
        <v>351</v>
      </c>
      <c r="B355" s="28">
        <v>43970</v>
      </c>
      <c r="C355" s="33" t="s">
        <v>272</v>
      </c>
      <c r="D355" s="33">
        <v>9.1000000000000004E-3</v>
      </c>
      <c r="E355" s="33">
        <v>6</v>
      </c>
      <c r="F355" s="33" t="s">
        <v>30</v>
      </c>
      <c r="G355" s="37">
        <f t="shared" si="5"/>
        <v>43970.666666666664</v>
      </c>
    </row>
    <row r="356" spans="1:7" x14ac:dyDescent="0.3">
      <c r="A356" s="32">
        <v>352</v>
      </c>
      <c r="B356" s="28">
        <v>43970</v>
      </c>
      <c r="C356" s="33" t="s">
        <v>162</v>
      </c>
      <c r="D356" s="33">
        <v>2.4799999999999999E-2</v>
      </c>
      <c r="E356" s="33">
        <v>32</v>
      </c>
      <c r="F356" s="33" t="s">
        <v>29</v>
      </c>
      <c r="G356" s="37">
        <f t="shared" si="5"/>
        <v>43970.760416666664</v>
      </c>
    </row>
    <row r="357" spans="1:7" x14ac:dyDescent="0.3">
      <c r="A357" s="32">
        <v>353</v>
      </c>
      <c r="B357" s="28">
        <v>43970</v>
      </c>
      <c r="C357" s="33" t="s">
        <v>273</v>
      </c>
      <c r="D357" s="33">
        <v>0.1142</v>
      </c>
      <c r="E357" s="33">
        <v>6.5</v>
      </c>
      <c r="F357" s="33" t="s">
        <v>77</v>
      </c>
      <c r="G357" s="37">
        <f t="shared" si="5"/>
        <v>43970.831250000003</v>
      </c>
    </row>
    <row r="358" spans="1:7" x14ac:dyDescent="0.3">
      <c r="A358" s="32">
        <v>354</v>
      </c>
      <c r="B358" s="28">
        <v>43971</v>
      </c>
      <c r="C358" s="33" t="s">
        <v>182</v>
      </c>
      <c r="D358" s="33">
        <v>7.0900000000000005E-2</v>
      </c>
      <c r="E358" s="33">
        <v>30</v>
      </c>
      <c r="F358" s="33" t="s">
        <v>91</v>
      </c>
      <c r="G358" s="37">
        <f t="shared" si="5"/>
        <v>43971.645833333336</v>
      </c>
    </row>
    <row r="359" spans="1:7" x14ac:dyDescent="0.3">
      <c r="A359" s="32">
        <v>355</v>
      </c>
      <c r="B359" s="28">
        <v>43972</v>
      </c>
      <c r="C359" s="33" t="s">
        <v>196</v>
      </c>
      <c r="D359" s="33">
        <v>9.7999999999999997E-3</v>
      </c>
      <c r="E359" s="33">
        <v>3</v>
      </c>
      <c r="F359" s="33" t="s">
        <v>30</v>
      </c>
      <c r="G359" s="37">
        <f t="shared" si="5"/>
        <v>43972.688888888886</v>
      </c>
    </row>
    <row r="360" spans="1:7" x14ac:dyDescent="0.3">
      <c r="A360" s="32">
        <v>356</v>
      </c>
      <c r="B360" s="28">
        <v>43972</v>
      </c>
      <c r="C360" s="33" t="s">
        <v>274</v>
      </c>
      <c r="D360" s="33">
        <v>5.5100000000000003E-2</v>
      </c>
      <c r="E360" s="33">
        <v>14</v>
      </c>
      <c r="F360" s="33" t="s">
        <v>29</v>
      </c>
      <c r="G360" s="37">
        <f t="shared" si="5"/>
        <v>43972.800000000003</v>
      </c>
    </row>
    <row r="361" spans="1:7" x14ac:dyDescent="0.3">
      <c r="A361" s="32">
        <v>357</v>
      </c>
      <c r="B361" s="28">
        <v>43973</v>
      </c>
      <c r="C361" s="33" t="s">
        <v>275</v>
      </c>
      <c r="D361" s="33">
        <v>5.1000000000000004E-3</v>
      </c>
      <c r="F361" s="33" t="s">
        <v>30</v>
      </c>
      <c r="G361" s="37">
        <f t="shared" si="5"/>
        <v>43973.583333333336</v>
      </c>
    </row>
    <row r="362" spans="1:7" x14ac:dyDescent="0.3">
      <c r="A362" s="32">
        <v>358</v>
      </c>
      <c r="B362" s="28">
        <v>43973</v>
      </c>
      <c r="C362" s="33" t="s">
        <v>171</v>
      </c>
      <c r="D362" s="33">
        <v>4.7199999999999999E-2</v>
      </c>
      <c r="E362" s="33">
        <v>22</v>
      </c>
      <c r="F362" s="33" t="s">
        <v>29</v>
      </c>
      <c r="G362" s="37">
        <f t="shared" si="5"/>
        <v>43973.65625</v>
      </c>
    </row>
    <row r="363" spans="1:7" x14ac:dyDescent="0.3">
      <c r="A363" s="32">
        <v>359</v>
      </c>
      <c r="B363" s="28">
        <v>43973</v>
      </c>
      <c r="C363" s="33" t="s">
        <v>276</v>
      </c>
      <c r="D363" s="33">
        <v>0.1024</v>
      </c>
      <c r="E363" s="33">
        <v>1.1000000000000001</v>
      </c>
      <c r="F363" s="33" t="s">
        <v>77</v>
      </c>
      <c r="G363" s="37">
        <f t="shared" si="5"/>
        <v>43973.768055555556</v>
      </c>
    </row>
    <row r="364" spans="1:7" x14ac:dyDescent="0.3">
      <c r="A364" s="32">
        <v>360</v>
      </c>
      <c r="B364" s="28">
        <v>43977</v>
      </c>
      <c r="C364" s="33" t="s">
        <v>277</v>
      </c>
      <c r="D364" s="33">
        <v>3.9399999999999998E-2</v>
      </c>
      <c r="E364" s="33">
        <v>17</v>
      </c>
      <c r="F364" s="33" t="s">
        <v>77</v>
      </c>
      <c r="G364" s="37">
        <f t="shared" si="5"/>
        <v>43977.770138888889</v>
      </c>
    </row>
    <row r="365" spans="1:7" x14ac:dyDescent="0.3">
      <c r="A365" s="32">
        <v>361</v>
      </c>
      <c r="B365" s="28">
        <v>43978</v>
      </c>
      <c r="C365" s="33" t="s">
        <v>278</v>
      </c>
      <c r="D365" s="33">
        <v>3.8999999999999998E-3</v>
      </c>
      <c r="E365" s="33">
        <v>16</v>
      </c>
      <c r="F365" s="33" t="s">
        <v>30</v>
      </c>
      <c r="G365" s="37">
        <f t="shared" si="5"/>
        <v>43978.856249999997</v>
      </c>
    </row>
    <row r="366" spans="1:7" x14ac:dyDescent="0.3">
      <c r="A366" s="32">
        <v>362</v>
      </c>
      <c r="B366" s="28">
        <v>43980</v>
      </c>
      <c r="C366" s="33" t="s">
        <v>279</v>
      </c>
      <c r="D366" s="33">
        <v>3.7000000000000002E-3</v>
      </c>
      <c r="E366" s="33">
        <v>7.7</v>
      </c>
      <c r="F366" s="33" t="s">
        <v>30</v>
      </c>
      <c r="G366" s="37">
        <f t="shared" si="5"/>
        <v>43980.634027777778</v>
      </c>
    </row>
    <row r="367" spans="1:7" x14ac:dyDescent="0.3">
      <c r="A367" s="32">
        <v>363</v>
      </c>
      <c r="B367" s="28">
        <v>43980</v>
      </c>
      <c r="C367" s="33" t="s">
        <v>277</v>
      </c>
      <c r="D367" s="33">
        <v>7.0900000000000005E-2</v>
      </c>
      <c r="E367" s="33">
        <v>2.5</v>
      </c>
      <c r="F367" s="33" t="s">
        <v>77</v>
      </c>
      <c r="G367" s="37">
        <f t="shared" si="5"/>
        <v>43980.770138888889</v>
      </c>
    </row>
    <row r="368" spans="1:7" x14ac:dyDescent="0.3">
      <c r="A368" s="32">
        <v>364</v>
      </c>
      <c r="B368" s="28">
        <v>43980</v>
      </c>
      <c r="C368" s="33" t="s">
        <v>280</v>
      </c>
      <c r="D368" s="33">
        <v>1.26E-2</v>
      </c>
      <c r="E368" s="33">
        <v>3.2</v>
      </c>
      <c r="F368" s="33" t="s">
        <v>30</v>
      </c>
      <c r="G368" s="37">
        <f t="shared" si="5"/>
        <v>43980.790972222225</v>
      </c>
    </row>
    <row r="369" spans="1:7" x14ac:dyDescent="0.3">
      <c r="A369" s="32">
        <v>365</v>
      </c>
      <c r="B369" s="28">
        <v>43983</v>
      </c>
      <c r="C369" s="33" t="s">
        <v>182</v>
      </c>
      <c r="D369" s="33">
        <v>2.5600000000000001E-2</v>
      </c>
      <c r="E369" s="33">
        <v>8</v>
      </c>
      <c r="F369" s="33" t="s">
        <v>29</v>
      </c>
      <c r="G369" s="37">
        <f t="shared" si="5"/>
        <v>43983.645833333336</v>
      </c>
    </row>
    <row r="370" spans="1:7" x14ac:dyDescent="0.3">
      <c r="A370" s="32">
        <v>366</v>
      </c>
      <c r="B370" s="28">
        <v>43984</v>
      </c>
      <c r="C370" s="33" t="s">
        <v>281</v>
      </c>
      <c r="D370" s="33">
        <v>8.3000000000000001E-3</v>
      </c>
      <c r="E370" s="33">
        <v>6</v>
      </c>
      <c r="F370" s="33" t="s">
        <v>30</v>
      </c>
      <c r="G370" s="37">
        <f t="shared" si="5"/>
        <v>43984.710416666669</v>
      </c>
    </row>
    <row r="371" spans="1:7" x14ac:dyDescent="0.3">
      <c r="A371" s="32">
        <v>367</v>
      </c>
      <c r="B371" s="28">
        <v>43985</v>
      </c>
      <c r="C371" s="33" t="s">
        <v>171</v>
      </c>
      <c r="D371" s="33">
        <v>9.1000000000000004E-3</v>
      </c>
      <c r="E371" s="33">
        <v>7.5</v>
      </c>
      <c r="F371" s="33" t="s">
        <v>30</v>
      </c>
      <c r="G371" s="37">
        <f t="shared" si="5"/>
        <v>43985.65625</v>
      </c>
    </row>
    <row r="372" spans="1:7" x14ac:dyDescent="0.3">
      <c r="A372" s="32">
        <v>368</v>
      </c>
      <c r="B372" s="28">
        <v>43985</v>
      </c>
      <c r="C372" s="33" t="s">
        <v>115</v>
      </c>
      <c r="D372" s="33">
        <v>5.5100000000000003E-2</v>
      </c>
      <c r="E372" s="33">
        <v>21</v>
      </c>
      <c r="F372" s="33" t="s">
        <v>29</v>
      </c>
      <c r="G372" s="37">
        <f t="shared" si="5"/>
        <v>43985.729166666664</v>
      </c>
    </row>
    <row r="373" spans="1:7" x14ac:dyDescent="0.3">
      <c r="A373" s="32">
        <v>369</v>
      </c>
      <c r="B373" s="28">
        <v>43986</v>
      </c>
      <c r="C373" s="33" t="s">
        <v>115</v>
      </c>
      <c r="D373" s="33">
        <v>6.0999999999999999E-2</v>
      </c>
      <c r="E373" s="33">
        <v>24</v>
      </c>
      <c r="F373" s="33" t="s">
        <v>29</v>
      </c>
      <c r="G373" s="37">
        <f t="shared" si="5"/>
        <v>43986.729166666664</v>
      </c>
    </row>
    <row r="374" spans="1:7" x14ac:dyDescent="0.3">
      <c r="A374" s="32">
        <v>370</v>
      </c>
      <c r="B374" s="28">
        <v>43987</v>
      </c>
      <c r="C374" s="33" t="s">
        <v>282</v>
      </c>
      <c r="D374" s="33">
        <v>5.4999999999999997E-3</v>
      </c>
      <c r="E374" s="33">
        <v>6</v>
      </c>
      <c r="F374" s="33" t="s">
        <v>30</v>
      </c>
      <c r="G374" s="37">
        <f t="shared" si="5"/>
        <v>43987.609027777777</v>
      </c>
    </row>
    <row r="375" spans="1:7" x14ac:dyDescent="0.3">
      <c r="A375" s="32">
        <v>371</v>
      </c>
      <c r="B375" s="28">
        <v>43990</v>
      </c>
      <c r="C375" s="33" t="s">
        <v>133</v>
      </c>
      <c r="D375" s="33">
        <v>1.6999999999999999E-3</v>
      </c>
      <c r="E375" s="33">
        <v>2.7</v>
      </c>
      <c r="F375" s="33" t="s">
        <v>30</v>
      </c>
      <c r="G375" s="37">
        <f t="shared" si="5"/>
        <v>43990.71875</v>
      </c>
    </row>
    <row r="376" spans="1:7" x14ac:dyDescent="0.3">
      <c r="A376" s="32">
        <v>372</v>
      </c>
      <c r="B376" s="28">
        <v>43990</v>
      </c>
      <c r="C376" s="33" t="s">
        <v>283</v>
      </c>
      <c r="D376" s="33">
        <v>6.6900000000000001E-2</v>
      </c>
      <c r="E376" s="33">
        <v>15</v>
      </c>
      <c r="F376" s="33" t="s">
        <v>29</v>
      </c>
      <c r="G376" s="37">
        <f t="shared" si="5"/>
        <v>43990.771527777775</v>
      </c>
    </row>
    <row r="377" spans="1:7" x14ac:dyDescent="0.3">
      <c r="A377" s="32">
        <v>373</v>
      </c>
      <c r="B377" s="28">
        <v>43991</v>
      </c>
      <c r="C377" s="33" t="s">
        <v>115</v>
      </c>
      <c r="D377" s="33">
        <v>5.5100000000000003E-2</v>
      </c>
      <c r="E377" s="33">
        <v>31</v>
      </c>
      <c r="F377" s="33" t="s">
        <v>95</v>
      </c>
      <c r="G377" s="37">
        <f t="shared" si="5"/>
        <v>43991.729166666664</v>
      </c>
    </row>
    <row r="378" spans="1:7" x14ac:dyDescent="0.3">
      <c r="A378" s="32">
        <v>374</v>
      </c>
      <c r="B378" s="28">
        <v>43992</v>
      </c>
      <c r="C378" s="33" t="s">
        <v>284</v>
      </c>
      <c r="D378" s="33">
        <v>6.7000000000000002E-3</v>
      </c>
      <c r="E378" s="33">
        <v>9.5</v>
      </c>
      <c r="F378" s="33" t="s">
        <v>30</v>
      </c>
      <c r="G378" s="37">
        <f t="shared" si="5"/>
        <v>43992.62777777778</v>
      </c>
    </row>
    <row r="379" spans="1:7" x14ac:dyDescent="0.3">
      <c r="A379" s="32">
        <v>375</v>
      </c>
      <c r="B379" s="28">
        <v>43992</v>
      </c>
      <c r="C379" s="33" t="s">
        <v>182</v>
      </c>
      <c r="D379" s="33">
        <v>4.1300000000000003E-2</v>
      </c>
      <c r="E379" s="33">
        <v>18</v>
      </c>
      <c r="F379" s="33" t="s">
        <v>29</v>
      </c>
      <c r="G379" s="37">
        <f t="shared" si="5"/>
        <v>43992.645833333336</v>
      </c>
    </row>
    <row r="380" spans="1:7" x14ac:dyDescent="0.3">
      <c r="A380" s="32">
        <v>376</v>
      </c>
      <c r="B380" s="28">
        <v>43993</v>
      </c>
      <c r="C380" s="33" t="s">
        <v>119</v>
      </c>
      <c r="D380" s="33">
        <v>7.0900000000000005E-2</v>
      </c>
      <c r="E380" s="33">
        <v>15</v>
      </c>
      <c r="F380" s="33" t="s">
        <v>95</v>
      </c>
      <c r="G380" s="37">
        <f t="shared" si="5"/>
        <v>43993.646527777775</v>
      </c>
    </row>
    <row r="381" spans="1:7" x14ac:dyDescent="0.3">
      <c r="A381" s="32">
        <v>377</v>
      </c>
      <c r="B381" s="28">
        <v>43994</v>
      </c>
      <c r="C381" s="33" t="s">
        <v>109</v>
      </c>
      <c r="D381" s="33">
        <v>1.89E-2</v>
      </c>
      <c r="E381" s="33">
        <v>15</v>
      </c>
      <c r="F381" s="33" t="s">
        <v>29</v>
      </c>
      <c r="G381" s="37">
        <f t="shared" si="5"/>
        <v>43994.636111111111</v>
      </c>
    </row>
    <row r="382" spans="1:7" x14ac:dyDescent="0.3">
      <c r="A382" s="32">
        <v>378</v>
      </c>
      <c r="B382" s="28">
        <v>43994</v>
      </c>
      <c r="C382" s="33" t="s">
        <v>169</v>
      </c>
      <c r="D382" s="33">
        <v>0.13780000000000001</v>
      </c>
      <c r="E382" s="33">
        <v>7.5</v>
      </c>
      <c r="F382" s="33" t="s">
        <v>77</v>
      </c>
      <c r="G382" s="37">
        <f t="shared" si="5"/>
        <v>43994.708333333336</v>
      </c>
    </row>
    <row r="383" spans="1:7" x14ac:dyDescent="0.3">
      <c r="A383" s="32">
        <v>379</v>
      </c>
      <c r="B383" s="28">
        <v>43997</v>
      </c>
      <c r="C383" s="33" t="s">
        <v>275</v>
      </c>
      <c r="D383" s="33">
        <v>7.1000000000000004E-3</v>
      </c>
      <c r="E383" s="33">
        <v>6</v>
      </c>
      <c r="F383" s="33" t="s">
        <v>30</v>
      </c>
      <c r="G383" s="37">
        <f t="shared" si="5"/>
        <v>43997.583333333336</v>
      </c>
    </row>
    <row r="384" spans="1:7" x14ac:dyDescent="0.3">
      <c r="A384" s="32">
        <v>380</v>
      </c>
      <c r="B384" s="28">
        <v>43997</v>
      </c>
      <c r="C384" s="33" t="s">
        <v>173</v>
      </c>
      <c r="D384" s="33">
        <v>1.1000000000000001E-3</v>
      </c>
      <c r="E384" s="33">
        <v>1.5</v>
      </c>
      <c r="F384" s="33" t="s">
        <v>30</v>
      </c>
      <c r="G384" s="37">
        <f t="shared" si="5"/>
        <v>43997.62222222222</v>
      </c>
    </row>
    <row r="385" spans="1:7" x14ac:dyDescent="0.3">
      <c r="A385" s="32">
        <v>381</v>
      </c>
      <c r="B385" s="28">
        <v>43997</v>
      </c>
      <c r="C385" s="33" t="s">
        <v>176</v>
      </c>
      <c r="D385" s="33">
        <v>2.6800000000000001E-2</v>
      </c>
      <c r="E385" s="33">
        <v>17</v>
      </c>
      <c r="F385" s="33" t="s">
        <v>95</v>
      </c>
      <c r="G385" s="37">
        <f t="shared" si="5"/>
        <v>43997.656944444447</v>
      </c>
    </row>
    <row r="386" spans="1:7" x14ac:dyDescent="0.3">
      <c r="A386" s="32">
        <v>382</v>
      </c>
      <c r="B386" s="28">
        <v>43998</v>
      </c>
      <c r="C386" s="33" t="s">
        <v>124</v>
      </c>
      <c r="D386" s="33">
        <v>3.5400000000000001E-2</v>
      </c>
      <c r="E386" s="33">
        <v>20</v>
      </c>
      <c r="F386" s="33" t="s">
        <v>29</v>
      </c>
      <c r="G386" s="37">
        <f t="shared" ref="G386:G449" si="6">B386+C386</f>
        <v>43998.791666666664</v>
      </c>
    </row>
    <row r="387" spans="1:7" x14ac:dyDescent="0.3">
      <c r="A387" s="32">
        <v>383</v>
      </c>
      <c r="B387" s="28">
        <v>43998</v>
      </c>
      <c r="C387" s="33" t="s">
        <v>146</v>
      </c>
      <c r="D387" s="33">
        <v>3.5000000000000001E-3</v>
      </c>
      <c r="E387" s="33">
        <v>3.3</v>
      </c>
      <c r="F387" s="33" t="s">
        <v>30</v>
      </c>
      <c r="G387" s="37">
        <f t="shared" si="6"/>
        <v>43998.854166666664</v>
      </c>
    </row>
    <row r="388" spans="1:7" x14ac:dyDescent="0.3">
      <c r="A388" s="32">
        <v>384</v>
      </c>
      <c r="B388" s="28">
        <v>43999</v>
      </c>
      <c r="C388" s="33" t="s">
        <v>133</v>
      </c>
      <c r="D388" s="33">
        <v>2.4799999999999999E-2</v>
      </c>
      <c r="E388" s="33">
        <v>13</v>
      </c>
      <c r="F388" s="33" t="s">
        <v>29</v>
      </c>
      <c r="G388" s="37">
        <f t="shared" si="6"/>
        <v>43999.71875</v>
      </c>
    </row>
    <row r="389" spans="1:7" x14ac:dyDescent="0.3">
      <c r="A389" s="32">
        <v>385</v>
      </c>
      <c r="B389" s="28">
        <v>44000</v>
      </c>
      <c r="C389" s="33" t="s">
        <v>172</v>
      </c>
      <c r="D389" s="33">
        <v>5.8999999999999999E-3</v>
      </c>
      <c r="E389" s="33">
        <v>40</v>
      </c>
      <c r="F389" s="33" t="s">
        <v>30</v>
      </c>
      <c r="G389" s="37">
        <f t="shared" si="6"/>
        <v>44000.625</v>
      </c>
    </row>
    <row r="390" spans="1:7" x14ac:dyDescent="0.3">
      <c r="A390" s="32">
        <v>386</v>
      </c>
      <c r="B390" s="28">
        <v>44000</v>
      </c>
      <c r="C390" s="33" t="s">
        <v>247</v>
      </c>
      <c r="D390" s="33">
        <v>3.5400000000000001E-2</v>
      </c>
      <c r="E390" s="33">
        <v>4.0999999999999996</v>
      </c>
      <c r="F390" s="33" t="s">
        <v>29</v>
      </c>
      <c r="G390" s="37">
        <f t="shared" si="6"/>
        <v>44000.657638888886</v>
      </c>
    </row>
    <row r="391" spans="1:7" x14ac:dyDescent="0.3">
      <c r="A391" s="32">
        <v>387</v>
      </c>
      <c r="B391" s="28">
        <v>44000</v>
      </c>
      <c r="C391" s="33" t="s">
        <v>253</v>
      </c>
      <c r="D391" s="33">
        <v>1.2200000000000001E-2</v>
      </c>
      <c r="E391" s="33">
        <v>13</v>
      </c>
      <c r="F391" s="33" t="s">
        <v>77</v>
      </c>
      <c r="G391" s="37">
        <f t="shared" si="6"/>
        <v>44000.681944444441</v>
      </c>
    </row>
    <row r="392" spans="1:7" x14ac:dyDescent="0.3">
      <c r="A392" s="32">
        <v>388</v>
      </c>
      <c r="B392" s="28">
        <v>44001</v>
      </c>
      <c r="C392" s="33" t="s">
        <v>182</v>
      </c>
      <c r="D392" s="33">
        <v>2.6800000000000001E-2</v>
      </c>
      <c r="E392" s="33">
        <v>10</v>
      </c>
      <c r="F392" s="33" t="s">
        <v>29</v>
      </c>
      <c r="G392" s="37">
        <f t="shared" si="6"/>
        <v>44001.645833333336</v>
      </c>
    </row>
    <row r="393" spans="1:7" x14ac:dyDescent="0.3">
      <c r="A393" s="32">
        <v>389</v>
      </c>
      <c r="B393" s="28">
        <v>44004</v>
      </c>
      <c r="C393" s="33" t="s">
        <v>121</v>
      </c>
      <c r="D393" s="33">
        <v>1.1999999999999999E-3</v>
      </c>
      <c r="E393" s="33">
        <v>6.7</v>
      </c>
      <c r="F393" s="33" t="s">
        <v>96</v>
      </c>
      <c r="G393" s="37">
        <f t="shared" si="6"/>
        <v>44004.636805555558</v>
      </c>
    </row>
    <row r="394" spans="1:7" x14ac:dyDescent="0.3">
      <c r="A394" s="32">
        <v>390</v>
      </c>
      <c r="B394" s="28">
        <v>44004</v>
      </c>
      <c r="C394" s="33" t="s">
        <v>104</v>
      </c>
      <c r="D394" s="33">
        <v>9.8400000000000001E-2</v>
      </c>
      <c r="E394" s="33">
        <v>19</v>
      </c>
      <c r="F394" s="33" t="s">
        <v>29</v>
      </c>
      <c r="G394" s="37">
        <f t="shared" si="6"/>
        <v>44004.78125</v>
      </c>
    </row>
    <row r="395" spans="1:7" x14ac:dyDescent="0.3">
      <c r="A395" s="32">
        <v>391</v>
      </c>
      <c r="B395" s="28">
        <v>44005</v>
      </c>
      <c r="C395" s="33" t="s">
        <v>172</v>
      </c>
      <c r="D395" s="33">
        <v>5.4999999999999997E-3</v>
      </c>
      <c r="E395" s="33">
        <v>6</v>
      </c>
      <c r="F395" s="33" t="s">
        <v>30</v>
      </c>
      <c r="G395" s="37">
        <f t="shared" si="6"/>
        <v>44005.625</v>
      </c>
    </row>
    <row r="396" spans="1:7" x14ac:dyDescent="0.3">
      <c r="A396" s="32">
        <v>392</v>
      </c>
      <c r="B396" s="28">
        <v>44005</v>
      </c>
      <c r="C396" s="33" t="s">
        <v>182</v>
      </c>
      <c r="D396" s="33">
        <v>6.3E-2</v>
      </c>
      <c r="E396" s="33">
        <v>8.3000000000000007</v>
      </c>
      <c r="F396" s="33" t="s">
        <v>77</v>
      </c>
      <c r="G396" s="37">
        <f t="shared" si="6"/>
        <v>44005.645833333336</v>
      </c>
    </row>
    <row r="397" spans="1:7" x14ac:dyDescent="0.3">
      <c r="A397" s="32">
        <v>393</v>
      </c>
      <c r="B397" s="28">
        <v>44005</v>
      </c>
      <c r="C397" s="33" t="s">
        <v>171</v>
      </c>
      <c r="D397" s="33">
        <v>0.1575</v>
      </c>
      <c r="E397" s="33">
        <v>24</v>
      </c>
      <c r="F397" s="33" t="s">
        <v>29</v>
      </c>
      <c r="G397" s="37">
        <f t="shared" si="6"/>
        <v>44005.65625</v>
      </c>
    </row>
    <row r="398" spans="1:7" x14ac:dyDescent="0.3">
      <c r="A398" s="32">
        <v>394</v>
      </c>
      <c r="B398" s="28">
        <v>44006</v>
      </c>
      <c r="C398" s="33" t="s">
        <v>182</v>
      </c>
      <c r="D398" s="33">
        <v>4.7199999999999999E-2</v>
      </c>
      <c r="E398" s="33">
        <v>17</v>
      </c>
      <c r="F398" s="33" t="s">
        <v>29</v>
      </c>
      <c r="G398" s="37">
        <f t="shared" si="6"/>
        <v>44006.645833333336</v>
      </c>
    </row>
    <row r="399" spans="1:7" x14ac:dyDescent="0.3">
      <c r="A399" s="32">
        <v>395</v>
      </c>
      <c r="B399" s="28">
        <v>44007</v>
      </c>
      <c r="C399" s="33" t="s">
        <v>135</v>
      </c>
      <c r="D399" s="33">
        <v>5.1200000000000002E-2</v>
      </c>
      <c r="E399" s="33">
        <v>17</v>
      </c>
      <c r="F399" s="33" t="s">
        <v>29</v>
      </c>
      <c r="G399" s="37">
        <f t="shared" si="6"/>
        <v>44007.635416666664</v>
      </c>
    </row>
    <row r="400" spans="1:7" x14ac:dyDescent="0.3">
      <c r="A400" s="32">
        <v>396</v>
      </c>
      <c r="B400" s="28">
        <v>44007</v>
      </c>
      <c r="C400" s="33" t="s">
        <v>182</v>
      </c>
      <c r="D400" s="33">
        <v>6.7000000000000002E-3</v>
      </c>
      <c r="E400" s="33">
        <v>7.5</v>
      </c>
      <c r="F400" s="33" t="s">
        <v>30</v>
      </c>
      <c r="G400" s="37">
        <f t="shared" si="6"/>
        <v>44007.645833333336</v>
      </c>
    </row>
    <row r="401" spans="1:7" x14ac:dyDescent="0.3">
      <c r="A401" s="32">
        <v>397</v>
      </c>
      <c r="B401" s="28">
        <v>44008</v>
      </c>
      <c r="C401" s="33" t="s">
        <v>239</v>
      </c>
      <c r="D401" s="33">
        <v>7.4999999999999997E-3</v>
      </c>
      <c r="E401" s="33">
        <v>3.9</v>
      </c>
      <c r="F401" s="33" t="s">
        <v>30</v>
      </c>
      <c r="G401" s="37">
        <f t="shared" si="6"/>
        <v>44008.783333333333</v>
      </c>
    </row>
    <row r="402" spans="1:7" x14ac:dyDescent="0.3">
      <c r="A402" s="32">
        <v>398</v>
      </c>
      <c r="B402" s="28">
        <v>44011</v>
      </c>
      <c r="C402" s="33" t="s">
        <v>208</v>
      </c>
      <c r="D402" s="33">
        <v>6.9999999999999999E-4</v>
      </c>
      <c r="E402" s="33">
        <v>0.6</v>
      </c>
      <c r="F402" s="33" t="s">
        <v>30</v>
      </c>
      <c r="G402" s="37">
        <f t="shared" si="6"/>
        <v>44011.652777777781</v>
      </c>
    </row>
    <row r="403" spans="1:7" x14ac:dyDescent="0.3">
      <c r="A403" s="32">
        <v>399</v>
      </c>
      <c r="B403" s="28">
        <v>44011</v>
      </c>
      <c r="C403" s="33" t="s">
        <v>285</v>
      </c>
      <c r="D403" s="33">
        <v>8.6599999999999996E-2</v>
      </c>
      <c r="E403" s="33">
        <v>16</v>
      </c>
      <c r="F403" s="33" t="s">
        <v>77</v>
      </c>
      <c r="G403" s="37">
        <f t="shared" si="6"/>
        <v>44011.712500000001</v>
      </c>
    </row>
    <row r="404" spans="1:7" x14ac:dyDescent="0.3">
      <c r="A404" s="32">
        <v>400</v>
      </c>
      <c r="B404" s="28">
        <v>44011</v>
      </c>
      <c r="C404" s="33" t="s">
        <v>115</v>
      </c>
      <c r="D404" s="33">
        <v>0.185</v>
      </c>
      <c r="E404" s="33">
        <v>23</v>
      </c>
      <c r="F404" s="33" t="s">
        <v>29</v>
      </c>
      <c r="G404" s="37">
        <f t="shared" si="6"/>
        <v>44011.729166666664</v>
      </c>
    </row>
    <row r="405" spans="1:7" x14ac:dyDescent="0.3">
      <c r="A405" s="32">
        <v>401</v>
      </c>
      <c r="B405" s="28">
        <v>44012</v>
      </c>
      <c r="C405" s="33" t="s">
        <v>172</v>
      </c>
      <c r="D405" s="33">
        <v>1.06E-2</v>
      </c>
      <c r="E405" s="33">
        <v>9</v>
      </c>
      <c r="F405" s="33" t="s">
        <v>30</v>
      </c>
      <c r="G405" s="37">
        <f t="shared" si="6"/>
        <v>44012.625</v>
      </c>
    </row>
    <row r="406" spans="1:7" x14ac:dyDescent="0.3">
      <c r="A406" s="32">
        <v>402</v>
      </c>
      <c r="B406" s="28">
        <v>44012</v>
      </c>
      <c r="C406" s="33" t="s">
        <v>286</v>
      </c>
      <c r="D406" s="33">
        <v>8.6999999999999994E-3</v>
      </c>
      <c r="E406" s="33">
        <v>3.6</v>
      </c>
      <c r="F406" s="33" t="s">
        <v>30</v>
      </c>
      <c r="G406" s="37">
        <f t="shared" si="6"/>
        <v>44012.675694444442</v>
      </c>
    </row>
    <row r="407" spans="1:7" x14ac:dyDescent="0.3">
      <c r="A407" s="32">
        <v>403</v>
      </c>
      <c r="B407" s="28">
        <v>44013</v>
      </c>
      <c r="C407" s="33" t="s">
        <v>112</v>
      </c>
      <c r="D407" s="33">
        <v>3.1099999999999999E-2</v>
      </c>
      <c r="E407" s="33">
        <v>18</v>
      </c>
      <c r="F407" s="33" t="s">
        <v>29</v>
      </c>
      <c r="G407" s="37">
        <f t="shared" si="6"/>
        <v>44013.770833333336</v>
      </c>
    </row>
    <row r="408" spans="1:7" x14ac:dyDescent="0.3">
      <c r="A408" s="32">
        <v>404</v>
      </c>
      <c r="B408" s="28">
        <v>44014</v>
      </c>
      <c r="C408" s="33" t="s">
        <v>115</v>
      </c>
      <c r="D408" s="33">
        <v>3.9399999999999998E-2</v>
      </c>
      <c r="E408" s="33">
        <v>27</v>
      </c>
      <c r="F408" s="33" t="s">
        <v>29</v>
      </c>
      <c r="G408" s="37">
        <f t="shared" si="6"/>
        <v>44014.729166666664</v>
      </c>
    </row>
    <row r="409" spans="1:7" x14ac:dyDescent="0.3">
      <c r="A409" s="32">
        <v>405</v>
      </c>
      <c r="B409" s="28">
        <v>44018</v>
      </c>
      <c r="C409" s="33" t="s">
        <v>187</v>
      </c>
      <c r="D409" s="33">
        <v>5.91E-2</v>
      </c>
      <c r="E409" s="33">
        <v>26</v>
      </c>
      <c r="F409" s="33" t="s">
        <v>29</v>
      </c>
      <c r="G409" s="37">
        <f t="shared" si="6"/>
        <v>44018.643750000003</v>
      </c>
    </row>
    <row r="410" spans="1:7" x14ac:dyDescent="0.3">
      <c r="A410" s="32">
        <v>406</v>
      </c>
      <c r="B410" s="28">
        <v>44019</v>
      </c>
      <c r="C410" s="33" t="s">
        <v>182</v>
      </c>
      <c r="D410" s="33">
        <v>2.24E-2</v>
      </c>
      <c r="E410" s="33">
        <v>14</v>
      </c>
      <c r="F410" s="33" t="s">
        <v>29</v>
      </c>
      <c r="G410" s="37">
        <f t="shared" si="6"/>
        <v>44019.645833333336</v>
      </c>
    </row>
    <row r="411" spans="1:7" x14ac:dyDescent="0.3">
      <c r="A411" s="32">
        <v>407</v>
      </c>
      <c r="B411" s="28">
        <v>44019</v>
      </c>
      <c r="C411" s="33" t="s">
        <v>171</v>
      </c>
      <c r="D411" s="33">
        <v>5.4999999999999997E-3</v>
      </c>
      <c r="E411" s="33">
        <v>12</v>
      </c>
      <c r="F411" s="33" t="s">
        <v>30</v>
      </c>
      <c r="G411" s="37">
        <f t="shared" si="6"/>
        <v>44019.65625</v>
      </c>
    </row>
    <row r="412" spans="1:7" x14ac:dyDescent="0.3">
      <c r="A412" s="32">
        <v>408</v>
      </c>
      <c r="B412" s="28">
        <v>44020</v>
      </c>
      <c r="C412" s="33" t="s">
        <v>287</v>
      </c>
      <c r="D412" s="33">
        <v>9.8400000000000001E-2</v>
      </c>
      <c r="E412" s="33">
        <v>8</v>
      </c>
      <c r="F412" s="33" t="s">
        <v>77</v>
      </c>
      <c r="G412" s="37">
        <f t="shared" si="6"/>
        <v>44020.684027777781</v>
      </c>
    </row>
    <row r="413" spans="1:7" x14ac:dyDescent="0.3">
      <c r="A413" s="32">
        <v>409</v>
      </c>
      <c r="B413" s="28">
        <v>44020</v>
      </c>
      <c r="C413" s="33" t="s">
        <v>112</v>
      </c>
      <c r="D413" s="33">
        <v>0.1457</v>
      </c>
      <c r="E413" s="33">
        <v>21</v>
      </c>
      <c r="F413" s="33" t="s">
        <v>29</v>
      </c>
      <c r="G413" s="37">
        <f t="shared" si="6"/>
        <v>44020.770833333336</v>
      </c>
    </row>
    <row r="414" spans="1:7" x14ac:dyDescent="0.3">
      <c r="A414" s="32">
        <v>410</v>
      </c>
      <c r="B414" s="28">
        <v>44021</v>
      </c>
      <c r="C414" s="33" t="s">
        <v>182</v>
      </c>
      <c r="D414" s="33">
        <v>3.5400000000000001E-2</v>
      </c>
      <c r="E414" s="33">
        <v>16</v>
      </c>
      <c r="F414" s="33" t="s">
        <v>29</v>
      </c>
      <c r="G414" s="37">
        <f t="shared" si="6"/>
        <v>44021.645833333336</v>
      </c>
    </row>
    <row r="415" spans="1:7" x14ac:dyDescent="0.3">
      <c r="A415" s="32">
        <v>411</v>
      </c>
      <c r="B415" s="28">
        <v>44022</v>
      </c>
      <c r="C415" s="33" t="s">
        <v>164</v>
      </c>
      <c r="D415" s="33">
        <v>4.8999999999999998E-3</v>
      </c>
      <c r="E415" s="33">
        <v>3.7</v>
      </c>
      <c r="F415" s="33" t="s">
        <v>30</v>
      </c>
      <c r="G415" s="37">
        <f t="shared" si="6"/>
        <v>44022.6875</v>
      </c>
    </row>
    <row r="416" spans="1:7" x14ac:dyDescent="0.3">
      <c r="A416" s="32">
        <v>412</v>
      </c>
      <c r="B416" s="28">
        <v>44026</v>
      </c>
      <c r="C416" s="33" t="s">
        <v>115</v>
      </c>
      <c r="D416" s="33">
        <v>8.6999999999999994E-3</v>
      </c>
      <c r="E416" s="33">
        <v>9.5</v>
      </c>
      <c r="F416" s="33" t="s">
        <v>30</v>
      </c>
      <c r="G416" s="37">
        <f t="shared" si="6"/>
        <v>44026.729166666664</v>
      </c>
    </row>
    <row r="417" spans="1:7" x14ac:dyDescent="0.3">
      <c r="A417" s="32">
        <v>413</v>
      </c>
      <c r="B417" s="28">
        <v>44027</v>
      </c>
      <c r="C417" s="33" t="s">
        <v>288</v>
      </c>
      <c r="D417" s="33">
        <v>1.14E-2</v>
      </c>
      <c r="E417" s="33">
        <v>3</v>
      </c>
      <c r="F417" s="33" t="s">
        <v>30</v>
      </c>
      <c r="G417" s="37">
        <f t="shared" si="6"/>
        <v>44027.631944444445</v>
      </c>
    </row>
    <row r="418" spans="1:7" x14ac:dyDescent="0.3">
      <c r="A418" s="32">
        <v>414</v>
      </c>
      <c r="B418" s="28">
        <v>44029</v>
      </c>
      <c r="C418" s="33" t="s">
        <v>176</v>
      </c>
      <c r="D418" s="33">
        <v>0.16139999999999999</v>
      </c>
      <c r="E418" s="33">
        <v>26</v>
      </c>
      <c r="F418" s="33" t="s">
        <v>29</v>
      </c>
      <c r="G418" s="37">
        <f t="shared" si="6"/>
        <v>44029.656944444447</v>
      </c>
    </row>
    <row r="419" spans="1:7" x14ac:dyDescent="0.3">
      <c r="A419" s="32">
        <v>415</v>
      </c>
      <c r="B419" s="28">
        <v>44029</v>
      </c>
      <c r="C419" s="33" t="s">
        <v>289</v>
      </c>
      <c r="D419" s="33">
        <v>8.3000000000000001E-3</v>
      </c>
      <c r="E419" s="33">
        <v>9</v>
      </c>
      <c r="F419" s="33" t="s">
        <v>30</v>
      </c>
      <c r="G419" s="37">
        <f t="shared" si="6"/>
        <v>44029.79791666667</v>
      </c>
    </row>
    <row r="420" spans="1:7" x14ac:dyDescent="0.3">
      <c r="A420" s="32">
        <v>416</v>
      </c>
      <c r="B420" s="28">
        <v>44032</v>
      </c>
      <c r="C420" s="33" t="s">
        <v>290</v>
      </c>
      <c r="D420" s="33">
        <v>0.12989999999999999</v>
      </c>
      <c r="E420" s="33">
        <v>6.3</v>
      </c>
      <c r="F420" s="33" t="s">
        <v>77</v>
      </c>
      <c r="G420" s="37">
        <f t="shared" si="6"/>
        <v>44032.818055555559</v>
      </c>
    </row>
    <row r="421" spans="1:7" x14ac:dyDescent="0.3">
      <c r="A421" s="32">
        <v>417</v>
      </c>
      <c r="B421" s="28">
        <v>44033</v>
      </c>
      <c r="C421" s="33" t="s">
        <v>171</v>
      </c>
      <c r="D421" s="33">
        <v>0.14960000000000001</v>
      </c>
      <c r="E421" s="33">
        <v>18</v>
      </c>
      <c r="F421" s="33" t="s">
        <v>91</v>
      </c>
      <c r="G421" s="37">
        <f t="shared" si="6"/>
        <v>44033.65625</v>
      </c>
    </row>
    <row r="422" spans="1:7" x14ac:dyDescent="0.3">
      <c r="A422" s="32">
        <v>418</v>
      </c>
      <c r="B422" s="28">
        <v>44034</v>
      </c>
      <c r="C422" s="33" t="s">
        <v>212</v>
      </c>
      <c r="D422" s="33">
        <v>7.1000000000000004E-3</v>
      </c>
      <c r="E422" s="33">
        <v>22</v>
      </c>
      <c r="F422" s="33" t="s">
        <v>30</v>
      </c>
      <c r="G422" s="37">
        <f t="shared" si="6"/>
        <v>44034.676388888889</v>
      </c>
    </row>
    <row r="423" spans="1:7" x14ac:dyDescent="0.3">
      <c r="A423" s="32">
        <v>419</v>
      </c>
      <c r="B423" s="28">
        <v>44034</v>
      </c>
      <c r="C423" s="33" t="s">
        <v>268</v>
      </c>
      <c r="D423" s="33">
        <v>9.4000000000000004E-3</v>
      </c>
      <c r="E423" s="33">
        <v>12</v>
      </c>
      <c r="F423" s="33" t="s">
        <v>30</v>
      </c>
      <c r="G423" s="37">
        <f t="shared" si="6"/>
        <v>44034.727777777778</v>
      </c>
    </row>
    <row r="424" spans="1:7" x14ac:dyDescent="0.3">
      <c r="A424" s="32">
        <v>420</v>
      </c>
      <c r="B424" s="28">
        <v>44036</v>
      </c>
      <c r="C424" s="33" t="s">
        <v>172</v>
      </c>
      <c r="D424" s="33">
        <v>1.2999999999999999E-2</v>
      </c>
      <c r="E424" s="33">
        <v>3.7</v>
      </c>
      <c r="F424" s="33" t="s">
        <v>30</v>
      </c>
      <c r="G424" s="37">
        <f t="shared" si="6"/>
        <v>44036.625</v>
      </c>
    </row>
    <row r="425" spans="1:7" x14ac:dyDescent="0.3">
      <c r="A425" s="32">
        <v>421</v>
      </c>
      <c r="B425" s="28">
        <v>44036</v>
      </c>
      <c r="C425" s="33" t="s">
        <v>171</v>
      </c>
      <c r="D425" s="33">
        <v>0.12989999999999999</v>
      </c>
      <c r="E425" s="33">
        <v>12</v>
      </c>
      <c r="F425" s="33" t="s">
        <v>29</v>
      </c>
      <c r="G425" s="37">
        <f t="shared" si="6"/>
        <v>44036.65625</v>
      </c>
    </row>
    <row r="426" spans="1:7" x14ac:dyDescent="0.3">
      <c r="A426" s="32">
        <v>422</v>
      </c>
      <c r="B426" s="28">
        <v>44036</v>
      </c>
      <c r="C426" s="33" t="s">
        <v>192</v>
      </c>
      <c r="D426" s="33">
        <v>4.7199999999999999E-2</v>
      </c>
      <c r="E426" s="33">
        <v>18</v>
      </c>
      <c r="F426" s="33" t="s">
        <v>77</v>
      </c>
      <c r="G426" s="37">
        <f t="shared" si="6"/>
        <v>44036.658333333333</v>
      </c>
    </row>
    <row r="427" spans="1:7" x14ac:dyDescent="0.3">
      <c r="A427" s="32">
        <v>423</v>
      </c>
      <c r="B427" s="28">
        <v>44039</v>
      </c>
      <c r="C427" s="33" t="s">
        <v>135</v>
      </c>
      <c r="D427" s="33">
        <v>3.15E-2</v>
      </c>
      <c r="E427" s="33">
        <v>17</v>
      </c>
      <c r="F427" s="33" t="s">
        <v>29</v>
      </c>
      <c r="G427" s="37">
        <f t="shared" si="6"/>
        <v>44039.635416666664</v>
      </c>
    </row>
    <row r="428" spans="1:7" x14ac:dyDescent="0.3">
      <c r="A428" s="32">
        <v>424</v>
      </c>
      <c r="B428" s="28">
        <v>44040</v>
      </c>
      <c r="C428" s="33" t="s">
        <v>171</v>
      </c>
      <c r="D428" s="33">
        <v>0.17319999999999999</v>
      </c>
      <c r="E428" s="33">
        <v>20</v>
      </c>
      <c r="F428" s="33" t="s">
        <v>91</v>
      </c>
      <c r="G428" s="37">
        <f t="shared" si="6"/>
        <v>44040.65625</v>
      </c>
    </row>
    <row r="429" spans="1:7" x14ac:dyDescent="0.3">
      <c r="A429" s="32">
        <v>425</v>
      </c>
      <c r="B429" s="28">
        <v>44040</v>
      </c>
      <c r="C429" s="33" t="s">
        <v>199</v>
      </c>
      <c r="D429" s="33">
        <v>9.4000000000000004E-3</v>
      </c>
      <c r="E429" s="33">
        <v>7.5</v>
      </c>
      <c r="F429" s="33" t="s">
        <v>30</v>
      </c>
      <c r="G429" s="37">
        <f t="shared" si="6"/>
        <v>44040.70416666667</v>
      </c>
    </row>
    <row r="430" spans="1:7" x14ac:dyDescent="0.3">
      <c r="A430" s="32">
        <v>426</v>
      </c>
      <c r="B430" s="28">
        <v>44042</v>
      </c>
      <c r="C430" s="33" t="s">
        <v>291</v>
      </c>
      <c r="D430" s="33">
        <v>3.8999999999999998E-3</v>
      </c>
      <c r="E430" s="33">
        <v>3.7</v>
      </c>
      <c r="F430" s="33" t="s">
        <v>30</v>
      </c>
      <c r="G430" s="37">
        <f t="shared" si="6"/>
        <v>44042.597916666666</v>
      </c>
    </row>
    <row r="431" spans="1:7" x14ac:dyDescent="0.3">
      <c r="A431" s="32">
        <v>427</v>
      </c>
      <c r="B431" s="28">
        <v>44042</v>
      </c>
      <c r="C431" s="33" t="s">
        <v>133</v>
      </c>
      <c r="D431" s="33">
        <v>1.1999999999999999E-3</v>
      </c>
      <c r="E431" s="33">
        <v>2.5</v>
      </c>
      <c r="F431" s="33" t="s">
        <v>30</v>
      </c>
      <c r="G431" s="37">
        <f t="shared" si="6"/>
        <v>44042.71875</v>
      </c>
    </row>
    <row r="432" spans="1:7" x14ac:dyDescent="0.3">
      <c r="A432" s="32">
        <v>428</v>
      </c>
      <c r="B432" s="28">
        <v>44043</v>
      </c>
      <c r="C432" s="33" t="s">
        <v>292</v>
      </c>
      <c r="D432" s="33">
        <v>7.8700000000000006E-2</v>
      </c>
      <c r="E432" s="33">
        <v>6.2</v>
      </c>
      <c r="F432" s="33" t="s">
        <v>77</v>
      </c>
      <c r="G432" s="37">
        <f t="shared" si="6"/>
        <v>44043.622916666667</v>
      </c>
    </row>
    <row r="433" spans="1:7" x14ac:dyDescent="0.3">
      <c r="A433">
        <v>429</v>
      </c>
      <c r="B433" s="43">
        <v>44046</v>
      </c>
      <c r="C433" s="44">
        <v>0.58888888888888891</v>
      </c>
      <c r="D433">
        <v>2.52E-2</v>
      </c>
      <c r="E433">
        <v>14</v>
      </c>
      <c r="F433" s="33" t="s">
        <v>77</v>
      </c>
      <c r="G433" s="37">
        <f t="shared" si="6"/>
        <v>44046.588888888888</v>
      </c>
    </row>
    <row r="434" spans="1:7" x14ac:dyDescent="0.3">
      <c r="A434">
        <v>430</v>
      </c>
      <c r="B434" s="43">
        <v>44046</v>
      </c>
      <c r="C434" s="44">
        <v>0.65625</v>
      </c>
      <c r="D434">
        <v>0.122</v>
      </c>
      <c r="E434">
        <v>18</v>
      </c>
      <c r="F434" s="33" t="s">
        <v>29</v>
      </c>
      <c r="G434" s="37">
        <f t="shared" si="6"/>
        <v>44046.65625</v>
      </c>
    </row>
    <row r="435" spans="1:7" x14ac:dyDescent="0.3">
      <c r="A435">
        <v>431</v>
      </c>
      <c r="B435" s="43">
        <v>44047</v>
      </c>
      <c r="C435" s="44">
        <v>0.68680555555555556</v>
      </c>
      <c r="D435">
        <v>1.06E-2</v>
      </c>
      <c r="E435">
        <v>8</v>
      </c>
      <c r="F435" s="33" t="s">
        <v>30</v>
      </c>
      <c r="G435" s="37">
        <f t="shared" si="6"/>
        <v>44047.686805555553</v>
      </c>
    </row>
    <row r="436" spans="1:7" x14ac:dyDescent="0.3">
      <c r="A436">
        <v>432</v>
      </c>
      <c r="B436" s="43">
        <v>44048</v>
      </c>
      <c r="C436" s="44">
        <v>0.64583333333333337</v>
      </c>
      <c r="D436">
        <v>0.20469999999999999</v>
      </c>
      <c r="E436">
        <v>21</v>
      </c>
      <c r="F436" s="33" t="s">
        <v>29</v>
      </c>
      <c r="G436" s="37">
        <f t="shared" si="6"/>
        <v>44048.645833333336</v>
      </c>
    </row>
    <row r="437" spans="1:7" x14ac:dyDescent="0.3">
      <c r="A437">
        <v>433</v>
      </c>
      <c r="B437" s="43">
        <v>44049</v>
      </c>
      <c r="C437" s="44">
        <v>0.71875</v>
      </c>
      <c r="D437">
        <v>2.9499999999999998E-2</v>
      </c>
      <c r="E437">
        <v>14</v>
      </c>
      <c r="F437" s="33" t="s">
        <v>77</v>
      </c>
      <c r="G437" s="37">
        <f t="shared" si="6"/>
        <v>44049.71875</v>
      </c>
    </row>
    <row r="438" spans="1:7" x14ac:dyDescent="0.3">
      <c r="A438">
        <v>434</v>
      </c>
      <c r="B438" s="43">
        <v>44050</v>
      </c>
      <c r="C438" s="44">
        <v>0.64583333333333337</v>
      </c>
      <c r="D438">
        <v>8.6599999999999996E-2</v>
      </c>
      <c r="E438">
        <v>13</v>
      </c>
      <c r="F438" t="s">
        <v>91</v>
      </c>
      <c r="G438" s="37">
        <f t="shared" si="6"/>
        <v>44050.645833333336</v>
      </c>
    </row>
    <row r="439" spans="1:7" x14ac:dyDescent="0.3">
      <c r="A439">
        <v>435</v>
      </c>
      <c r="B439" s="43">
        <v>44050</v>
      </c>
      <c r="C439" s="44">
        <v>0.72083333333333333</v>
      </c>
      <c r="D439">
        <v>3.15E-2</v>
      </c>
      <c r="E439">
        <v>7.5</v>
      </c>
      <c r="F439" s="33" t="s">
        <v>77</v>
      </c>
      <c r="G439" s="37">
        <f t="shared" si="6"/>
        <v>44050.720833333333</v>
      </c>
    </row>
    <row r="440" spans="1:7" x14ac:dyDescent="0.3">
      <c r="A440">
        <v>436</v>
      </c>
      <c r="B440" s="43">
        <v>44050</v>
      </c>
      <c r="C440" s="44">
        <v>0.79166666666666663</v>
      </c>
      <c r="D440">
        <v>7.1000000000000004E-3</v>
      </c>
      <c r="E440">
        <v>2.7</v>
      </c>
      <c r="F440" s="33" t="s">
        <v>30</v>
      </c>
      <c r="G440" s="37">
        <f t="shared" si="6"/>
        <v>44050.791666666664</v>
      </c>
    </row>
    <row r="441" spans="1:7" x14ac:dyDescent="0.3">
      <c r="A441">
        <v>437</v>
      </c>
      <c r="B441" s="43">
        <v>44054</v>
      </c>
      <c r="C441" s="44">
        <v>0.66111111111111109</v>
      </c>
      <c r="D441">
        <v>0.1181</v>
      </c>
      <c r="E441">
        <v>5</v>
      </c>
      <c r="F441" s="33" t="s">
        <v>77</v>
      </c>
      <c r="G441" s="37">
        <f t="shared" si="6"/>
        <v>44054.661111111112</v>
      </c>
    </row>
    <row r="442" spans="1:7" x14ac:dyDescent="0.3">
      <c r="A442">
        <v>438</v>
      </c>
      <c r="B442" s="43">
        <v>44054</v>
      </c>
      <c r="C442" s="44">
        <v>0.71875</v>
      </c>
      <c r="D442">
        <v>0.14169999999999999</v>
      </c>
      <c r="E442">
        <v>13</v>
      </c>
      <c r="F442" s="33" t="s">
        <v>29</v>
      </c>
      <c r="G442" s="37">
        <f t="shared" si="6"/>
        <v>44054.71875</v>
      </c>
    </row>
    <row r="443" spans="1:7" x14ac:dyDescent="0.3">
      <c r="A443">
        <v>439</v>
      </c>
      <c r="B443" s="43">
        <v>44055</v>
      </c>
      <c r="C443" s="44">
        <v>0.83472222222222225</v>
      </c>
      <c r="D443">
        <v>1.0200000000000001E-2</v>
      </c>
      <c r="E443">
        <v>13</v>
      </c>
      <c r="F443" s="33" t="s">
        <v>30</v>
      </c>
      <c r="G443" s="37">
        <f t="shared" si="6"/>
        <v>44055.834722222222</v>
      </c>
    </row>
    <row r="444" spans="1:7" x14ac:dyDescent="0.3">
      <c r="A444">
        <v>440</v>
      </c>
      <c r="B444" s="43">
        <v>44056</v>
      </c>
      <c r="C444" s="44">
        <v>0.5854166666666667</v>
      </c>
      <c r="D444">
        <v>6.3E-3</v>
      </c>
      <c r="E444">
        <v>4</v>
      </c>
      <c r="F444" s="33" t="s">
        <v>30</v>
      </c>
      <c r="G444" s="37">
        <f t="shared" si="6"/>
        <v>44056.585416666669</v>
      </c>
    </row>
    <row r="445" spans="1:7" x14ac:dyDescent="0.3">
      <c r="A445">
        <v>441</v>
      </c>
      <c r="B445" s="43">
        <v>44056</v>
      </c>
      <c r="C445" s="44">
        <v>0.79999999999999993</v>
      </c>
      <c r="D445">
        <v>9.06E-2</v>
      </c>
      <c r="E445">
        <v>5</v>
      </c>
      <c r="F445" s="33" t="s">
        <v>77</v>
      </c>
      <c r="G445" s="37">
        <f t="shared" si="6"/>
        <v>44056.800000000003</v>
      </c>
    </row>
    <row r="446" spans="1:7" x14ac:dyDescent="0.3">
      <c r="A446">
        <v>442</v>
      </c>
      <c r="B446" s="43">
        <v>44057</v>
      </c>
      <c r="C446" s="44">
        <v>0.64583333333333337</v>
      </c>
      <c r="D446">
        <v>0.11020000000000001</v>
      </c>
      <c r="E446">
        <v>28</v>
      </c>
      <c r="F446" s="33" t="s">
        <v>29</v>
      </c>
      <c r="G446" s="37">
        <f t="shared" si="6"/>
        <v>44057.645833333336</v>
      </c>
    </row>
    <row r="447" spans="1:7" x14ac:dyDescent="0.3">
      <c r="A447">
        <v>443</v>
      </c>
      <c r="B447" s="43">
        <v>44057</v>
      </c>
      <c r="C447" s="44">
        <v>0.67638888888888893</v>
      </c>
      <c r="D447">
        <v>1.4200000000000001E-2</v>
      </c>
      <c r="E447">
        <v>8</v>
      </c>
      <c r="F447" s="33" t="s">
        <v>30</v>
      </c>
      <c r="G447" s="37">
        <f t="shared" si="6"/>
        <v>44057.676388888889</v>
      </c>
    </row>
    <row r="448" spans="1:7" x14ac:dyDescent="0.3">
      <c r="A448">
        <v>444</v>
      </c>
      <c r="B448" s="43">
        <v>44060</v>
      </c>
      <c r="C448" s="44">
        <v>0.625</v>
      </c>
      <c r="D448">
        <v>0.189</v>
      </c>
      <c r="E448">
        <v>5.8</v>
      </c>
      <c r="F448" s="33" t="s">
        <v>77</v>
      </c>
      <c r="G448" s="37">
        <f t="shared" si="6"/>
        <v>44060.625</v>
      </c>
    </row>
    <row r="449" spans="1:7" x14ac:dyDescent="0.3">
      <c r="A449">
        <v>445</v>
      </c>
      <c r="B449" s="43">
        <v>44061</v>
      </c>
      <c r="C449" s="44">
        <v>0.65625</v>
      </c>
      <c r="D449">
        <v>0.10630000000000001</v>
      </c>
      <c r="E449">
        <v>33</v>
      </c>
      <c r="F449" s="33" t="s">
        <v>29</v>
      </c>
      <c r="G449" s="37">
        <f t="shared" si="6"/>
        <v>44061.65625</v>
      </c>
    </row>
    <row r="450" spans="1:7" x14ac:dyDescent="0.3">
      <c r="A450">
        <v>446</v>
      </c>
      <c r="B450" s="43">
        <v>44061</v>
      </c>
      <c r="C450" s="44">
        <v>0.7597222222222223</v>
      </c>
      <c r="D450">
        <v>7.1000000000000004E-3</v>
      </c>
      <c r="E450">
        <v>5</v>
      </c>
      <c r="F450" s="33" t="s">
        <v>30</v>
      </c>
      <c r="G450" s="37">
        <f t="shared" ref="G450:G513" si="7">B450+C450</f>
        <v>44061.759722222225</v>
      </c>
    </row>
    <row r="451" spans="1:7" x14ac:dyDescent="0.3">
      <c r="A451">
        <v>447</v>
      </c>
      <c r="B451" s="43">
        <v>44062</v>
      </c>
      <c r="C451" s="44">
        <v>0.64652777777777781</v>
      </c>
      <c r="D451">
        <v>1.1999999999999999E-3</v>
      </c>
      <c r="E451">
        <v>26</v>
      </c>
      <c r="F451" s="33" t="s">
        <v>30</v>
      </c>
      <c r="G451" s="37">
        <f t="shared" si="7"/>
        <v>44062.646527777775</v>
      </c>
    </row>
    <row r="452" spans="1:7" x14ac:dyDescent="0.3">
      <c r="A452">
        <v>448</v>
      </c>
      <c r="B452" s="43">
        <v>44062</v>
      </c>
      <c r="C452" s="44">
        <v>0.6972222222222223</v>
      </c>
      <c r="D452">
        <v>9.8400000000000001E-2</v>
      </c>
      <c r="E452">
        <v>4</v>
      </c>
      <c r="F452" s="33" t="s">
        <v>77</v>
      </c>
      <c r="G452" s="37">
        <f t="shared" si="7"/>
        <v>44062.697222222225</v>
      </c>
    </row>
    <row r="453" spans="1:7" x14ac:dyDescent="0.3">
      <c r="A453">
        <v>449</v>
      </c>
      <c r="B453" s="43">
        <v>44063</v>
      </c>
      <c r="C453" s="44">
        <v>0.65763888888888888</v>
      </c>
      <c r="D453">
        <v>7.4800000000000005E-2</v>
      </c>
      <c r="E453">
        <v>28</v>
      </c>
      <c r="F453" s="33" t="s">
        <v>29</v>
      </c>
      <c r="G453" s="37">
        <f t="shared" si="7"/>
        <v>44063.657638888886</v>
      </c>
    </row>
    <row r="454" spans="1:7" x14ac:dyDescent="0.3">
      <c r="A454">
        <v>450</v>
      </c>
      <c r="B454" s="43">
        <v>44063</v>
      </c>
      <c r="C454" s="44">
        <v>0.78333333333333333</v>
      </c>
      <c r="D454">
        <v>5.5100000000000003E-2</v>
      </c>
      <c r="E454">
        <v>7.5</v>
      </c>
      <c r="F454" s="33" t="s">
        <v>77</v>
      </c>
      <c r="G454" s="37">
        <f t="shared" si="7"/>
        <v>44063.783333333333</v>
      </c>
    </row>
    <row r="455" spans="1:7" x14ac:dyDescent="0.3">
      <c r="A455">
        <v>451</v>
      </c>
      <c r="B455" s="43">
        <v>44067</v>
      </c>
      <c r="C455" s="44">
        <v>0.7631944444444444</v>
      </c>
      <c r="D455">
        <v>9.4500000000000001E-2</v>
      </c>
      <c r="E455">
        <v>12</v>
      </c>
      <c r="F455" s="33" t="s">
        <v>77</v>
      </c>
      <c r="G455" s="37">
        <f t="shared" si="7"/>
        <v>44067.763194444444</v>
      </c>
    </row>
    <row r="456" spans="1:7" x14ac:dyDescent="0.3">
      <c r="A456">
        <v>452</v>
      </c>
      <c r="B456" s="43">
        <v>44069</v>
      </c>
      <c r="C456" s="44">
        <v>0.625</v>
      </c>
      <c r="D456">
        <v>1.0999999999999999E-2</v>
      </c>
      <c r="E456">
        <v>4.7</v>
      </c>
      <c r="F456" s="33" t="s">
        <v>30</v>
      </c>
      <c r="G456" s="37">
        <f t="shared" si="7"/>
        <v>44069.625</v>
      </c>
    </row>
    <row r="457" spans="1:7" x14ac:dyDescent="0.3">
      <c r="A457">
        <v>453</v>
      </c>
      <c r="B457" s="43">
        <v>44069</v>
      </c>
      <c r="C457" s="44">
        <v>0.64583333333333337</v>
      </c>
      <c r="D457">
        <v>0.11020000000000001</v>
      </c>
      <c r="E457">
        <v>26</v>
      </c>
      <c r="F457" s="33" t="s">
        <v>29</v>
      </c>
      <c r="G457" s="37">
        <f t="shared" si="7"/>
        <v>44069.645833333336</v>
      </c>
    </row>
    <row r="458" spans="1:7" x14ac:dyDescent="0.3">
      <c r="A458">
        <v>454</v>
      </c>
      <c r="B458" s="43">
        <v>44069</v>
      </c>
      <c r="C458" s="44">
        <v>0.8305555555555556</v>
      </c>
      <c r="D458">
        <v>7.4999999999999997E-3</v>
      </c>
      <c r="E458">
        <v>5.5</v>
      </c>
      <c r="F458" s="33" t="s">
        <v>30</v>
      </c>
      <c r="G458" s="37">
        <f t="shared" si="7"/>
        <v>44069.830555555556</v>
      </c>
    </row>
    <row r="459" spans="1:7" x14ac:dyDescent="0.3">
      <c r="A459">
        <v>455</v>
      </c>
      <c r="B459" s="43">
        <v>44070</v>
      </c>
      <c r="C459" s="44">
        <v>0.62847222222222221</v>
      </c>
      <c r="D459">
        <v>1.0200000000000001E-2</v>
      </c>
      <c r="E459">
        <v>8.5</v>
      </c>
      <c r="F459" s="33" t="s">
        <v>30</v>
      </c>
      <c r="G459" s="37">
        <f t="shared" si="7"/>
        <v>44070.628472222219</v>
      </c>
    </row>
    <row r="460" spans="1:7" x14ac:dyDescent="0.3">
      <c r="A460">
        <v>456</v>
      </c>
      <c r="B460" s="43">
        <v>44070</v>
      </c>
      <c r="C460" s="44">
        <v>0.64652777777777781</v>
      </c>
      <c r="D460">
        <v>0.16930000000000001</v>
      </c>
      <c r="E460">
        <v>30</v>
      </c>
      <c r="F460" s="33" t="s">
        <v>29</v>
      </c>
      <c r="G460" s="37">
        <f t="shared" si="7"/>
        <v>44070.646527777775</v>
      </c>
    </row>
    <row r="461" spans="1:7" x14ac:dyDescent="0.3">
      <c r="A461">
        <v>457</v>
      </c>
      <c r="B461" s="43">
        <v>44070</v>
      </c>
      <c r="C461" s="44">
        <v>0.77361111111111114</v>
      </c>
      <c r="D461">
        <v>8.6599999999999996E-2</v>
      </c>
      <c r="E461">
        <v>4.0999999999999996</v>
      </c>
      <c r="F461" s="33" t="s">
        <v>77</v>
      </c>
      <c r="G461" s="37">
        <f t="shared" si="7"/>
        <v>44070.773611111108</v>
      </c>
    </row>
    <row r="462" spans="1:7" x14ac:dyDescent="0.3">
      <c r="A462">
        <v>458</v>
      </c>
      <c r="B462" s="43">
        <v>44071</v>
      </c>
      <c r="C462" s="44">
        <v>0.60555555555555551</v>
      </c>
      <c r="D462">
        <v>1.9E-3</v>
      </c>
      <c r="E462">
        <v>1</v>
      </c>
      <c r="F462" s="33" t="s">
        <v>30</v>
      </c>
      <c r="G462" s="37">
        <f t="shared" si="7"/>
        <v>44071.605555555558</v>
      </c>
    </row>
    <row r="463" spans="1:7" x14ac:dyDescent="0.3">
      <c r="A463">
        <v>459</v>
      </c>
      <c r="B463" s="43">
        <v>44071</v>
      </c>
      <c r="C463" s="44">
        <v>0.76180555555555562</v>
      </c>
      <c r="D463">
        <v>7.8700000000000006E-2</v>
      </c>
      <c r="E463">
        <v>3.8</v>
      </c>
      <c r="F463" s="33" t="s">
        <v>77</v>
      </c>
      <c r="G463" s="37">
        <f t="shared" si="7"/>
        <v>44071.761805555558</v>
      </c>
    </row>
    <row r="464" spans="1:7" x14ac:dyDescent="0.3">
      <c r="A464">
        <v>460</v>
      </c>
      <c r="B464" s="43">
        <v>44074</v>
      </c>
      <c r="C464" s="44">
        <v>0.63541666666666663</v>
      </c>
      <c r="D464">
        <v>8.2699999999999996E-2</v>
      </c>
      <c r="E464">
        <v>15</v>
      </c>
      <c r="F464" s="33" t="s">
        <v>29</v>
      </c>
      <c r="G464" s="37">
        <f t="shared" si="7"/>
        <v>44074.635416666664</v>
      </c>
    </row>
    <row r="465" spans="1:7" x14ac:dyDescent="0.3">
      <c r="A465">
        <v>461</v>
      </c>
      <c r="B465" s="43">
        <v>44074</v>
      </c>
      <c r="C465" s="44">
        <v>0.66666666666666663</v>
      </c>
      <c r="D465">
        <v>8.3000000000000001E-3</v>
      </c>
      <c r="E465">
        <v>3.9</v>
      </c>
      <c r="F465" s="33" t="s">
        <v>30</v>
      </c>
      <c r="G465" s="37">
        <f t="shared" si="7"/>
        <v>44074.666666666664</v>
      </c>
    </row>
    <row r="466" spans="1:7" x14ac:dyDescent="0.3">
      <c r="A466">
        <v>462</v>
      </c>
      <c r="B466" s="43">
        <v>44075</v>
      </c>
      <c r="C466" s="44">
        <v>0.57847222222222217</v>
      </c>
      <c r="D466">
        <v>9.4500000000000001E-2</v>
      </c>
      <c r="E466">
        <v>1.5</v>
      </c>
      <c r="F466" s="33" t="s">
        <v>77</v>
      </c>
      <c r="G466" s="37">
        <f t="shared" si="7"/>
        <v>44075.578472222223</v>
      </c>
    </row>
    <row r="467" spans="1:7" x14ac:dyDescent="0.3">
      <c r="A467">
        <v>463</v>
      </c>
      <c r="B467" s="43">
        <v>44075</v>
      </c>
      <c r="C467" s="44">
        <v>0.71875</v>
      </c>
      <c r="D467">
        <v>0.10630000000000001</v>
      </c>
      <c r="E467">
        <v>17</v>
      </c>
      <c r="F467" t="s">
        <v>91</v>
      </c>
      <c r="G467" s="37">
        <f t="shared" si="7"/>
        <v>44075.71875</v>
      </c>
    </row>
    <row r="468" spans="1:7" x14ac:dyDescent="0.3">
      <c r="A468">
        <v>464</v>
      </c>
      <c r="B468" s="43">
        <v>44076</v>
      </c>
      <c r="C468" s="44">
        <v>0.68888888888888899</v>
      </c>
      <c r="D468">
        <v>7.0900000000000005E-2</v>
      </c>
      <c r="E468">
        <v>3.4</v>
      </c>
      <c r="F468" s="33" t="s">
        <v>77</v>
      </c>
      <c r="G468" s="37">
        <f t="shared" si="7"/>
        <v>44076.688888888886</v>
      </c>
    </row>
    <row r="469" spans="1:7" x14ac:dyDescent="0.3">
      <c r="A469">
        <v>465</v>
      </c>
      <c r="B469" s="43">
        <v>44077</v>
      </c>
      <c r="C469" s="44">
        <v>0.50069444444444444</v>
      </c>
      <c r="D469">
        <v>3.5000000000000001E-3</v>
      </c>
      <c r="E469">
        <v>2.8</v>
      </c>
      <c r="F469" s="33" t="s">
        <v>30</v>
      </c>
      <c r="G469" s="37">
        <f t="shared" si="7"/>
        <v>44077.500694444447</v>
      </c>
    </row>
    <row r="470" spans="1:7" x14ac:dyDescent="0.3">
      <c r="A470">
        <v>466</v>
      </c>
      <c r="B470" s="43">
        <v>44077</v>
      </c>
      <c r="C470" s="44">
        <v>0.58611111111111114</v>
      </c>
      <c r="D470">
        <v>1.06E-2</v>
      </c>
      <c r="E470">
        <v>9</v>
      </c>
      <c r="F470" s="33" t="s">
        <v>30</v>
      </c>
      <c r="G470" s="37">
        <f t="shared" si="7"/>
        <v>44077.586111111108</v>
      </c>
    </row>
    <row r="471" spans="1:7" x14ac:dyDescent="0.3">
      <c r="A471">
        <v>467</v>
      </c>
      <c r="B471" s="43">
        <v>44078</v>
      </c>
      <c r="C471" s="44">
        <v>0.50069444444444444</v>
      </c>
      <c r="D471">
        <v>6.7000000000000002E-3</v>
      </c>
      <c r="E471">
        <v>2.2999999999999998</v>
      </c>
      <c r="F471" s="33" t="s">
        <v>30</v>
      </c>
      <c r="G471" s="37">
        <f t="shared" si="7"/>
        <v>44078.500694444447</v>
      </c>
    </row>
    <row r="472" spans="1:7" x14ac:dyDescent="0.3">
      <c r="A472">
        <v>468</v>
      </c>
      <c r="B472" s="43">
        <v>44078</v>
      </c>
      <c r="C472" s="44">
        <v>0.62569444444444444</v>
      </c>
      <c r="D472">
        <v>6.7000000000000002E-4</v>
      </c>
      <c r="E472">
        <v>7.5</v>
      </c>
      <c r="F472" s="33" t="s">
        <v>30</v>
      </c>
      <c r="G472" s="37">
        <f t="shared" si="7"/>
        <v>44078.625694444447</v>
      </c>
    </row>
    <row r="473" spans="1:7" x14ac:dyDescent="0.3">
      <c r="A473">
        <v>469</v>
      </c>
      <c r="B473" s="43">
        <v>44078</v>
      </c>
      <c r="C473" s="44">
        <v>0.63541666666666663</v>
      </c>
      <c r="D473">
        <v>7.0900000000000005E-2</v>
      </c>
      <c r="E473">
        <v>12</v>
      </c>
      <c r="F473" t="s">
        <v>91</v>
      </c>
      <c r="G473" s="37">
        <f t="shared" si="7"/>
        <v>44078.635416666664</v>
      </c>
    </row>
    <row r="474" spans="1:7" x14ac:dyDescent="0.3">
      <c r="A474">
        <v>470</v>
      </c>
      <c r="B474" s="43">
        <v>44082</v>
      </c>
      <c r="C474" s="44">
        <v>0.63888888888888895</v>
      </c>
      <c r="D474">
        <v>1.1999999999999999E-3</v>
      </c>
      <c r="E474">
        <v>2.4</v>
      </c>
      <c r="F474" t="s">
        <v>295</v>
      </c>
      <c r="G474" s="37">
        <f t="shared" si="7"/>
        <v>44082.638888888891</v>
      </c>
    </row>
    <row r="475" spans="1:7" x14ac:dyDescent="0.3">
      <c r="A475">
        <v>471</v>
      </c>
      <c r="B475" s="43">
        <v>44082</v>
      </c>
      <c r="C475" s="44">
        <v>0.69166666666666676</v>
      </c>
      <c r="D475">
        <v>7.4999999999999997E-3</v>
      </c>
      <c r="E475">
        <v>3.8</v>
      </c>
      <c r="F475" s="33" t="s">
        <v>30</v>
      </c>
      <c r="G475" s="37">
        <f t="shared" si="7"/>
        <v>44082.691666666666</v>
      </c>
    </row>
    <row r="476" spans="1:7" x14ac:dyDescent="0.3">
      <c r="A476">
        <v>472</v>
      </c>
      <c r="B476" s="43">
        <v>44082</v>
      </c>
      <c r="C476" s="44">
        <v>0.72430555555555554</v>
      </c>
      <c r="D476">
        <v>3.5000000000000001E-3</v>
      </c>
      <c r="E476">
        <v>3.1</v>
      </c>
      <c r="F476" s="33" t="s">
        <v>30</v>
      </c>
      <c r="G476" s="37">
        <f t="shared" si="7"/>
        <v>44082.724305555559</v>
      </c>
    </row>
    <row r="477" spans="1:7" x14ac:dyDescent="0.3">
      <c r="A477">
        <v>473</v>
      </c>
      <c r="B477" s="43">
        <v>44083</v>
      </c>
      <c r="C477" s="44">
        <v>0.71875</v>
      </c>
      <c r="D477">
        <v>0.19689999999999999</v>
      </c>
      <c r="E477">
        <v>13</v>
      </c>
      <c r="F477" t="s">
        <v>91</v>
      </c>
      <c r="G477" s="37">
        <f t="shared" si="7"/>
        <v>44083.71875</v>
      </c>
    </row>
    <row r="478" spans="1:7" x14ac:dyDescent="0.3">
      <c r="A478">
        <v>474</v>
      </c>
      <c r="B478" s="43">
        <v>44084</v>
      </c>
      <c r="C478" s="44">
        <v>0.52361111111111114</v>
      </c>
      <c r="D478">
        <v>7.4999999999999997E-3</v>
      </c>
      <c r="E478">
        <v>5.3</v>
      </c>
      <c r="F478" s="33" t="s">
        <v>30</v>
      </c>
      <c r="G478" s="37">
        <f t="shared" si="7"/>
        <v>44084.523611111108</v>
      </c>
    </row>
    <row r="479" spans="1:7" x14ac:dyDescent="0.3">
      <c r="A479">
        <v>475</v>
      </c>
      <c r="B479" s="43">
        <v>44084</v>
      </c>
      <c r="C479" s="44">
        <v>0.56388888888888888</v>
      </c>
      <c r="D479">
        <v>9.8400000000000001E-2</v>
      </c>
      <c r="E479">
        <v>3.2</v>
      </c>
      <c r="F479" s="33" t="s">
        <v>30</v>
      </c>
      <c r="G479" s="37">
        <f t="shared" si="7"/>
        <v>44084.563888888886</v>
      </c>
    </row>
    <row r="480" spans="1:7" x14ac:dyDescent="0.3">
      <c r="A480">
        <v>476</v>
      </c>
      <c r="B480" s="43">
        <v>44084</v>
      </c>
      <c r="C480" s="44">
        <v>0.70833333333333337</v>
      </c>
      <c r="D480">
        <v>8.0000000000000004E-4</v>
      </c>
      <c r="E480">
        <v>1</v>
      </c>
      <c r="F480" s="33" t="s">
        <v>30</v>
      </c>
      <c r="G480" s="37">
        <f t="shared" si="7"/>
        <v>44084.708333333336</v>
      </c>
    </row>
    <row r="481" spans="1:7" x14ac:dyDescent="0.3">
      <c r="A481">
        <v>477</v>
      </c>
      <c r="B481" s="43">
        <v>44085</v>
      </c>
      <c r="C481" s="44">
        <v>0.50069444444444444</v>
      </c>
      <c r="D481">
        <v>6.6900000000000001E-2</v>
      </c>
      <c r="E481">
        <v>2.6</v>
      </c>
      <c r="F481" s="33" t="s">
        <v>77</v>
      </c>
      <c r="G481" s="37">
        <f t="shared" si="7"/>
        <v>44085.500694444447</v>
      </c>
    </row>
    <row r="482" spans="1:7" x14ac:dyDescent="0.3">
      <c r="A482">
        <v>478</v>
      </c>
      <c r="B482" s="43">
        <v>44088</v>
      </c>
      <c r="C482" s="44">
        <v>0.60972222222222217</v>
      </c>
      <c r="D482">
        <v>7.8700000000000006E-2</v>
      </c>
      <c r="E482">
        <v>4.7</v>
      </c>
      <c r="F482" s="33" t="s">
        <v>77</v>
      </c>
      <c r="G482" s="37">
        <f t="shared" si="7"/>
        <v>44088.609722222223</v>
      </c>
    </row>
    <row r="483" spans="1:7" x14ac:dyDescent="0.3">
      <c r="A483">
        <v>479</v>
      </c>
      <c r="B483" s="43">
        <v>44088</v>
      </c>
      <c r="C483" s="44">
        <v>0.6694444444444444</v>
      </c>
      <c r="D483">
        <v>0.14169999999999999</v>
      </c>
      <c r="E483">
        <v>3.3</v>
      </c>
      <c r="F483" s="33" t="s">
        <v>77</v>
      </c>
      <c r="G483" s="37">
        <f t="shared" si="7"/>
        <v>44088.669444444444</v>
      </c>
    </row>
    <row r="484" spans="1:7" x14ac:dyDescent="0.3">
      <c r="A484">
        <v>480</v>
      </c>
      <c r="B484" s="43">
        <v>44088</v>
      </c>
      <c r="C484" s="44">
        <v>0.80138888888888893</v>
      </c>
      <c r="D484">
        <v>7.4800000000000005E-2</v>
      </c>
      <c r="E484">
        <v>5.5</v>
      </c>
      <c r="F484" s="33" t="s">
        <v>77</v>
      </c>
      <c r="G484" s="37">
        <f t="shared" si="7"/>
        <v>44088.801388888889</v>
      </c>
    </row>
    <row r="485" spans="1:7" x14ac:dyDescent="0.3">
      <c r="A485">
        <v>481</v>
      </c>
      <c r="B485" s="43">
        <v>44089</v>
      </c>
      <c r="C485" s="44">
        <v>0.63541666666666663</v>
      </c>
      <c r="D485">
        <v>0.11020000000000001</v>
      </c>
      <c r="E485">
        <v>12</v>
      </c>
      <c r="F485" s="33" t="s">
        <v>29</v>
      </c>
      <c r="G485" s="37">
        <f t="shared" si="7"/>
        <v>44089.635416666664</v>
      </c>
    </row>
    <row r="486" spans="1:7" x14ac:dyDescent="0.3">
      <c r="A486">
        <v>482</v>
      </c>
      <c r="B486" s="43">
        <v>44090</v>
      </c>
      <c r="C486" s="44">
        <v>0.59375</v>
      </c>
      <c r="D486">
        <v>7.8700000000000006E-2</v>
      </c>
      <c r="E486">
        <v>9</v>
      </c>
      <c r="F486" s="33" t="s">
        <v>77</v>
      </c>
      <c r="G486" s="37">
        <f t="shared" si="7"/>
        <v>44090.59375</v>
      </c>
    </row>
    <row r="487" spans="1:7" x14ac:dyDescent="0.3">
      <c r="A487">
        <v>483</v>
      </c>
      <c r="B487" s="43">
        <v>44091</v>
      </c>
      <c r="C487" s="44">
        <v>0.61041666666666672</v>
      </c>
      <c r="D487">
        <v>1.5E-3</v>
      </c>
      <c r="E487">
        <v>1.4</v>
      </c>
      <c r="F487" s="33" t="s">
        <v>30</v>
      </c>
      <c r="G487" s="37">
        <f t="shared" si="7"/>
        <v>44091.61041666667</v>
      </c>
    </row>
    <row r="488" spans="1:7" x14ac:dyDescent="0.3">
      <c r="A488">
        <v>484</v>
      </c>
      <c r="B488" s="43">
        <v>44091</v>
      </c>
      <c r="C488" s="44">
        <v>0.63611111111111118</v>
      </c>
      <c r="D488">
        <v>0.11020000000000001</v>
      </c>
      <c r="E488">
        <v>15</v>
      </c>
      <c r="F488" s="33" t="s">
        <v>29</v>
      </c>
      <c r="G488" s="37">
        <f t="shared" si="7"/>
        <v>44091.636111111111</v>
      </c>
    </row>
    <row r="489" spans="1:7" x14ac:dyDescent="0.3">
      <c r="A489">
        <v>485</v>
      </c>
      <c r="B489" s="43">
        <v>44091</v>
      </c>
      <c r="C489" s="44">
        <v>0.7715277777777777</v>
      </c>
      <c r="D489">
        <v>0.11020000000000001</v>
      </c>
      <c r="E489">
        <v>5.5</v>
      </c>
      <c r="F489" s="33" t="s">
        <v>77</v>
      </c>
      <c r="G489" s="37">
        <f t="shared" si="7"/>
        <v>44091.771527777775</v>
      </c>
    </row>
    <row r="490" spans="1:7" x14ac:dyDescent="0.3">
      <c r="A490">
        <v>486</v>
      </c>
      <c r="B490" s="43">
        <v>44091</v>
      </c>
      <c r="C490" s="44">
        <v>0.86875000000000002</v>
      </c>
      <c r="D490">
        <v>0.10630000000000001</v>
      </c>
      <c r="E490">
        <v>13</v>
      </c>
      <c r="F490" s="33" t="s">
        <v>77</v>
      </c>
      <c r="G490" s="37">
        <f t="shared" si="7"/>
        <v>44091.868750000001</v>
      </c>
    </row>
    <row r="491" spans="1:7" x14ac:dyDescent="0.3">
      <c r="A491">
        <v>487</v>
      </c>
      <c r="B491" s="43">
        <v>44092</v>
      </c>
      <c r="C491" s="44">
        <v>0.58333333333333337</v>
      </c>
      <c r="D491">
        <v>8.3000000000000001E-3</v>
      </c>
      <c r="E491">
        <v>0.45</v>
      </c>
      <c r="F491" s="33" t="s">
        <v>30</v>
      </c>
      <c r="G491" s="37">
        <f t="shared" si="7"/>
        <v>44092.583333333336</v>
      </c>
    </row>
    <row r="492" spans="1:7" x14ac:dyDescent="0.3">
      <c r="A492">
        <v>488</v>
      </c>
      <c r="B492" s="43">
        <v>44092</v>
      </c>
      <c r="C492" s="44">
        <v>0.7284722222222223</v>
      </c>
      <c r="D492">
        <v>8.2000000000000007E-3</v>
      </c>
      <c r="E492">
        <v>0.4</v>
      </c>
      <c r="F492" s="33" t="s">
        <v>30</v>
      </c>
      <c r="G492" s="37">
        <f t="shared" si="7"/>
        <v>44092.728472222225</v>
      </c>
    </row>
    <row r="493" spans="1:7" x14ac:dyDescent="0.3">
      <c r="A493">
        <v>489</v>
      </c>
      <c r="B493" s="43">
        <v>44092</v>
      </c>
      <c r="C493" s="44">
        <v>0.82916666666666661</v>
      </c>
      <c r="D493">
        <v>9.8400000000000001E-2</v>
      </c>
      <c r="E493">
        <v>0.37</v>
      </c>
      <c r="F493" s="33" t="s">
        <v>77</v>
      </c>
      <c r="G493" s="37">
        <f t="shared" si="7"/>
        <v>44092.82916666667</v>
      </c>
    </row>
    <row r="494" spans="1:7" x14ac:dyDescent="0.3">
      <c r="A494">
        <v>490</v>
      </c>
      <c r="B494" s="43">
        <v>44095</v>
      </c>
      <c r="C494" s="44">
        <v>0.6479166666666667</v>
      </c>
      <c r="D494">
        <v>8.2000000000000003E-2</v>
      </c>
      <c r="E494">
        <v>0.13</v>
      </c>
      <c r="F494" s="33" t="s">
        <v>77</v>
      </c>
      <c r="G494" s="37">
        <f t="shared" si="7"/>
        <v>44095.647916666669</v>
      </c>
    </row>
    <row r="495" spans="1:7" x14ac:dyDescent="0.3">
      <c r="A495">
        <v>491</v>
      </c>
      <c r="B495" s="43">
        <v>44095</v>
      </c>
      <c r="C495" s="44">
        <v>0.71875</v>
      </c>
      <c r="D495">
        <v>0.1457</v>
      </c>
      <c r="E495">
        <v>0.41</v>
      </c>
      <c r="F495" s="33" t="s">
        <v>29</v>
      </c>
      <c r="G495" s="37">
        <f t="shared" si="7"/>
        <v>44095.71875</v>
      </c>
    </row>
    <row r="496" spans="1:7" x14ac:dyDescent="0.3">
      <c r="A496">
        <v>492</v>
      </c>
      <c r="B496" s="43">
        <v>44095</v>
      </c>
      <c r="C496" s="44">
        <v>0.75208333333333333</v>
      </c>
      <c r="D496">
        <v>6.6E-3</v>
      </c>
      <c r="E496">
        <v>0.6</v>
      </c>
      <c r="F496" s="33" t="s">
        <v>30</v>
      </c>
      <c r="G496" s="37">
        <f t="shared" si="7"/>
        <v>44095.752083333333</v>
      </c>
    </row>
    <row r="497" spans="1:7" x14ac:dyDescent="0.3">
      <c r="A497">
        <v>493</v>
      </c>
      <c r="B497" s="43">
        <v>44096</v>
      </c>
      <c r="C497" s="44">
        <v>0.6777777777777777</v>
      </c>
      <c r="D497">
        <v>8.0000000000000004E-4</v>
      </c>
      <c r="E497">
        <v>0.32</v>
      </c>
      <c r="F497" s="33" t="s">
        <v>30</v>
      </c>
      <c r="G497" s="37">
        <f t="shared" si="7"/>
        <v>44096.677777777775</v>
      </c>
    </row>
    <row r="498" spans="1:7" x14ac:dyDescent="0.3">
      <c r="A498">
        <v>494</v>
      </c>
      <c r="B498" s="43">
        <v>44096</v>
      </c>
      <c r="C498" s="44">
        <v>0.62777777777777777</v>
      </c>
      <c r="D498">
        <v>6.3E-3</v>
      </c>
      <c r="E498">
        <v>0.4</v>
      </c>
      <c r="F498" s="33" t="s">
        <v>30</v>
      </c>
      <c r="G498" s="37">
        <f t="shared" si="7"/>
        <v>44096.62777777778</v>
      </c>
    </row>
    <row r="499" spans="1:7" x14ac:dyDescent="0.3">
      <c r="A499">
        <v>494</v>
      </c>
      <c r="B499" s="43">
        <v>44097</v>
      </c>
      <c r="C499" s="44">
        <v>0.81597222222222221</v>
      </c>
      <c r="D499">
        <v>1.2E-2</v>
      </c>
      <c r="E499">
        <v>0.42</v>
      </c>
      <c r="F499" s="33" t="s">
        <v>30</v>
      </c>
      <c r="G499" s="37">
        <f t="shared" si="7"/>
        <v>44097.815972222219</v>
      </c>
    </row>
    <row r="500" spans="1:7" x14ac:dyDescent="0.3">
      <c r="A500">
        <v>495</v>
      </c>
      <c r="B500" s="43">
        <v>44098</v>
      </c>
      <c r="C500" s="44">
        <v>0.58333333333333337</v>
      </c>
      <c r="D500">
        <v>3.8999999999999998E-3</v>
      </c>
      <c r="E500">
        <v>0.25</v>
      </c>
      <c r="F500" s="33" t="s">
        <v>30</v>
      </c>
      <c r="G500" s="37">
        <f t="shared" si="7"/>
        <v>44098.583333333336</v>
      </c>
    </row>
    <row r="501" spans="1:7" x14ac:dyDescent="0.3">
      <c r="A501">
        <v>496</v>
      </c>
      <c r="B501" s="43">
        <v>44098</v>
      </c>
      <c r="C501" s="44">
        <v>0.65694444444444444</v>
      </c>
      <c r="D501">
        <v>1.1999999999999999E-3</v>
      </c>
      <c r="E501">
        <v>0.25</v>
      </c>
      <c r="F501" s="33" t="s">
        <v>30</v>
      </c>
      <c r="G501" s="37">
        <f t="shared" si="7"/>
        <v>44098.656944444447</v>
      </c>
    </row>
    <row r="502" spans="1:7" x14ac:dyDescent="0.3">
      <c r="A502">
        <v>497</v>
      </c>
      <c r="B502" s="43">
        <v>44102</v>
      </c>
      <c r="C502" s="44">
        <v>0.74583333333333324</v>
      </c>
      <c r="D502">
        <v>1.18E-2</v>
      </c>
      <c r="E502">
        <v>0.7</v>
      </c>
      <c r="F502" s="33" t="s">
        <v>30</v>
      </c>
      <c r="G502" s="37">
        <f t="shared" si="7"/>
        <v>44102.745833333334</v>
      </c>
    </row>
    <row r="503" spans="1:7" x14ac:dyDescent="0.3">
      <c r="A503">
        <v>498</v>
      </c>
      <c r="B503" s="43">
        <v>44104</v>
      </c>
      <c r="C503" s="44">
        <v>0.66875000000000007</v>
      </c>
      <c r="D503">
        <v>4.3E-3</v>
      </c>
      <c r="E503">
        <v>0.18</v>
      </c>
      <c r="F503" s="33" t="s">
        <v>30</v>
      </c>
      <c r="G503" s="37">
        <f t="shared" si="7"/>
        <v>44104.668749999997</v>
      </c>
    </row>
    <row r="504" spans="1:7" x14ac:dyDescent="0.3">
      <c r="A504">
        <v>499</v>
      </c>
      <c r="B504" s="43">
        <v>44105</v>
      </c>
      <c r="C504" s="44">
        <v>0.56041666666666667</v>
      </c>
      <c r="D504">
        <v>8.6999999999999994E-3</v>
      </c>
      <c r="E504">
        <v>1.5</v>
      </c>
      <c r="F504" s="33" t="s">
        <v>30</v>
      </c>
      <c r="G504" s="37">
        <f t="shared" si="7"/>
        <v>44105.560416666667</v>
      </c>
    </row>
    <row r="505" spans="1:7" x14ac:dyDescent="0.3">
      <c r="A505">
        <v>500</v>
      </c>
      <c r="B505" s="43">
        <v>44105</v>
      </c>
      <c r="C505" s="44">
        <v>0.73263888888888884</v>
      </c>
      <c r="D505">
        <v>2.1700000000000001E-2</v>
      </c>
      <c r="E505">
        <v>0.65</v>
      </c>
      <c r="F505" s="33" t="s">
        <v>77</v>
      </c>
      <c r="G505" s="37">
        <f t="shared" si="7"/>
        <v>44105.732638888891</v>
      </c>
    </row>
    <row r="506" spans="1:7" x14ac:dyDescent="0.3">
      <c r="A506">
        <v>501</v>
      </c>
      <c r="B506" s="43">
        <v>44105</v>
      </c>
      <c r="C506" s="44">
        <v>0.78194444444444444</v>
      </c>
      <c r="D506">
        <v>1.46E-2</v>
      </c>
      <c r="E506">
        <v>2.4</v>
      </c>
      <c r="F506" s="33" t="s">
        <v>30</v>
      </c>
      <c r="G506" s="37">
        <f t="shared" si="7"/>
        <v>44105.781944444447</v>
      </c>
    </row>
    <row r="507" spans="1:7" x14ac:dyDescent="0.3">
      <c r="A507">
        <v>502</v>
      </c>
      <c r="B507" s="43">
        <v>44106</v>
      </c>
      <c r="C507" s="44">
        <v>0.6333333333333333</v>
      </c>
      <c r="D507">
        <v>9.4500000000000001E-2</v>
      </c>
      <c r="E507">
        <v>0.57999999999999996</v>
      </c>
      <c r="F507" s="33" t="s">
        <v>77</v>
      </c>
      <c r="G507" s="37">
        <f t="shared" si="7"/>
        <v>44106.633333333331</v>
      </c>
    </row>
    <row r="508" spans="1:7" x14ac:dyDescent="0.3">
      <c r="A508">
        <v>503</v>
      </c>
      <c r="B508" s="43">
        <v>44109</v>
      </c>
      <c r="C508" s="44">
        <v>0.63680555555555551</v>
      </c>
      <c r="D508">
        <v>6.3E-2</v>
      </c>
      <c r="E508">
        <v>2</v>
      </c>
      <c r="F508" s="33" t="s">
        <v>29</v>
      </c>
      <c r="G508" s="37">
        <f t="shared" si="7"/>
        <v>44109.636805555558</v>
      </c>
    </row>
    <row r="509" spans="1:7" x14ac:dyDescent="0.3">
      <c r="A509">
        <v>504</v>
      </c>
      <c r="B509" s="43">
        <v>44109</v>
      </c>
      <c r="C509" s="44">
        <v>0.71875</v>
      </c>
      <c r="D509">
        <v>7.9000000000000008E-3</v>
      </c>
      <c r="E509">
        <v>0.2</v>
      </c>
      <c r="F509" s="33" t="s">
        <v>30</v>
      </c>
      <c r="G509" s="37">
        <f t="shared" si="7"/>
        <v>44109.71875</v>
      </c>
    </row>
    <row r="510" spans="1:7" x14ac:dyDescent="0.3">
      <c r="A510">
        <v>505</v>
      </c>
      <c r="B510" s="43">
        <v>44110</v>
      </c>
      <c r="C510" s="44">
        <v>0.59930555555555554</v>
      </c>
      <c r="D510">
        <v>1.4200000000000001E-2</v>
      </c>
      <c r="E510">
        <v>0.55000000000000004</v>
      </c>
      <c r="F510" s="33" t="s">
        <v>30</v>
      </c>
      <c r="G510" s="37">
        <f t="shared" si="7"/>
        <v>44110.599305555559</v>
      </c>
    </row>
    <row r="511" spans="1:7" x14ac:dyDescent="0.3">
      <c r="A511">
        <v>506</v>
      </c>
      <c r="B511" s="43">
        <v>44110</v>
      </c>
      <c r="C511" s="44">
        <v>0.63541666666666663</v>
      </c>
      <c r="D511">
        <v>1.5699999999999999E-2</v>
      </c>
      <c r="E511">
        <v>1</v>
      </c>
      <c r="F511" s="33" t="s">
        <v>29</v>
      </c>
      <c r="G511" s="37">
        <f t="shared" si="7"/>
        <v>44110.635416666664</v>
      </c>
    </row>
    <row r="512" spans="1:7" x14ac:dyDescent="0.3">
      <c r="A512">
        <v>507</v>
      </c>
      <c r="B512" s="43">
        <v>44111</v>
      </c>
      <c r="C512" s="44">
        <v>0.72916666666666663</v>
      </c>
      <c r="D512">
        <v>5.1200000000000002E-2</v>
      </c>
      <c r="E512">
        <v>1.8</v>
      </c>
      <c r="F512" t="s">
        <v>91</v>
      </c>
      <c r="G512" s="37">
        <f t="shared" si="7"/>
        <v>44111.729166666664</v>
      </c>
    </row>
    <row r="513" spans="1:7" x14ac:dyDescent="0.3">
      <c r="A513">
        <v>508</v>
      </c>
      <c r="B513" s="43">
        <v>44112</v>
      </c>
      <c r="C513" s="44">
        <v>0.63541666666666663</v>
      </c>
      <c r="D513">
        <v>2.5600000000000001E-2</v>
      </c>
      <c r="E513">
        <v>1.3</v>
      </c>
      <c r="F513" s="33" t="s">
        <v>29</v>
      </c>
      <c r="G513" s="37">
        <f t="shared" si="7"/>
        <v>44112.635416666664</v>
      </c>
    </row>
    <row r="514" spans="1:7" x14ac:dyDescent="0.3">
      <c r="A514">
        <v>509</v>
      </c>
      <c r="B514" s="43">
        <v>44113</v>
      </c>
      <c r="C514" s="44">
        <v>0.63680555555555551</v>
      </c>
      <c r="D514">
        <v>0.1142</v>
      </c>
      <c r="E514">
        <v>1.4</v>
      </c>
      <c r="F514" s="33" t="s">
        <v>29</v>
      </c>
      <c r="G514" s="37">
        <f t="shared" ref="G514:G577" si="8">B514+C514</f>
        <v>44113.636805555558</v>
      </c>
    </row>
    <row r="515" spans="1:7" x14ac:dyDescent="0.3">
      <c r="A515">
        <v>510</v>
      </c>
      <c r="B515" s="43">
        <v>44113</v>
      </c>
      <c r="C515" s="44">
        <v>0.77083333333333337</v>
      </c>
      <c r="D515">
        <v>8.6999999999999994E-3</v>
      </c>
      <c r="E515">
        <v>0.9</v>
      </c>
      <c r="F515" s="33" t="s">
        <v>30</v>
      </c>
      <c r="G515" s="37">
        <f t="shared" si="8"/>
        <v>44113.770833333336</v>
      </c>
    </row>
    <row r="516" spans="1:7" x14ac:dyDescent="0.3">
      <c r="A516">
        <v>511</v>
      </c>
      <c r="B516" s="43">
        <v>44116</v>
      </c>
      <c r="C516" s="44">
        <v>0.63541666666666663</v>
      </c>
      <c r="D516">
        <v>6.6900000000000001E-2</v>
      </c>
      <c r="E516">
        <v>0.28000000000000003</v>
      </c>
      <c r="F516" s="33" t="s">
        <v>29</v>
      </c>
      <c r="G516" s="37">
        <f t="shared" si="8"/>
        <v>44116.635416666664</v>
      </c>
    </row>
    <row r="517" spans="1:7" x14ac:dyDescent="0.3">
      <c r="A517">
        <v>512</v>
      </c>
      <c r="B517" s="43">
        <v>44116</v>
      </c>
      <c r="C517" s="44">
        <v>0.67986111111111114</v>
      </c>
      <c r="D517">
        <v>3.5400000000000001E-2</v>
      </c>
      <c r="E517">
        <v>1.8</v>
      </c>
      <c r="F517" s="33" t="s">
        <v>77</v>
      </c>
      <c r="G517" s="37">
        <f t="shared" si="8"/>
        <v>44116.679861111108</v>
      </c>
    </row>
    <row r="518" spans="1:7" x14ac:dyDescent="0.3">
      <c r="A518">
        <v>513</v>
      </c>
      <c r="B518" s="43">
        <v>44117</v>
      </c>
      <c r="C518" s="44">
        <v>0.71875</v>
      </c>
      <c r="D518">
        <v>1.8499999999999999E-2</v>
      </c>
      <c r="E518">
        <v>0.9</v>
      </c>
      <c r="F518" s="33" t="s">
        <v>29</v>
      </c>
      <c r="G518" s="37">
        <f t="shared" si="8"/>
        <v>44117.71875</v>
      </c>
    </row>
    <row r="519" spans="1:7" x14ac:dyDescent="0.3">
      <c r="A519">
        <v>514</v>
      </c>
      <c r="B519" s="43">
        <v>44118</v>
      </c>
      <c r="C519" s="44">
        <v>0.63541666666666663</v>
      </c>
      <c r="D519">
        <v>5.91E-2</v>
      </c>
      <c r="E519">
        <v>2</v>
      </c>
      <c r="F519" s="33" t="s">
        <v>29</v>
      </c>
      <c r="G519" s="37">
        <f t="shared" si="8"/>
        <v>44118.635416666664</v>
      </c>
    </row>
    <row r="520" spans="1:7" x14ac:dyDescent="0.3">
      <c r="A520">
        <v>515</v>
      </c>
      <c r="B520" s="43">
        <v>44118</v>
      </c>
      <c r="C520" s="44">
        <v>0.79791666666666661</v>
      </c>
      <c r="D520">
        <v>0.11020000000000001</v>
      </c>
      <c r="E520">
        <v>0.3</v>
      </c>
      <c r="F520" t="s">
        <v>296</v>
      </c>
      <c r="G520" s="37">
        <f t="shared" si="8"/>
        <v>44118.79791666667</v>
      </c>
    </row>
    <row r="521" spans="1:7" x14ac:dyDescent="0.3">
      <c r="A521">
        <v>516</v>
      </c>
      <c r="B521" s="43">
        <v>44118</v>
      </c>
      <c r="C521" s="44">
        <v>0.83124999999999993</v>
      </c>
      <c r="D521">
        <v>0.1142</v>
      </c>
      <c r="E521">
        <v>0.43</v>
      </c>
      <c r="F521" s="33" t="s">
        <v>77</v>
      </c>
      <c r="G521" s="37">
        <f t="shared" si="8"/>
        <v>44118.831250000003</v>
      </c>
    </row>
    <row r="522" spans="1:7" x14ac:dyDescent="0.3">
      <c r="A522">
        <v>517</v>
      </c>
      <c r="B522" s="43">
        <v>44119</v>
      </c>
      <c r="C522" s="44">
        <v>0.60555555555555551</v>
      </c>
      <c r="D522">
        <v>6.3E-3</v>
      </c>
      <c r="E522">
        <v>0.6</v>
      </c>
      <c r="F522" s="33" t="s">
        <v>30</v>
      </c>
      <c r="G522" s="37">
        <f t="shared" si="8"/>
        <v>44119.605555555558</v>
      </c>
    </row>
    <row r="523" spans="1:7" x14ac:dyDescent="0.3">
      <c r="A523">
        <v>518</v>
      </c>
      <c r="B523" s="43">
        <v>44119</v>
      </c>
      <c r="C523" s="44">
        <v>0.76041666666666663</v>
      </c>
      <c r="D523">
        <v>2.1700000000000001E-2</v>
      </c>
      <c r="E523">
        <v>1.7</v>
      </c>
      <c r="F523" s="33" t="s">
        <v>29</v>
      </c>
      <c r="G523" s="37">
        <f t="shared" si="8"/>
        <v>44119.760416666664</v>
      </c>
    </row>
    <row r="524" spans="1:7" x14ac:dyDescent="0.3">
      <c r="A524">
        <v>519</v>
      </c>
      <c r="B524" s="43">
        <v>44120</v>
      </c>
      <c r="C524" s="44">
        <v>0.63541666666666663</v>
      </c>
      <c r="D524">
        <v>5.5100000000000003E-2</v>
      </c>
      <c r="E524">
        <v>2.7</v>
      </c>
      <c r="F524" s="33" t="s">
        <v>29</v>
      </c>
      <c r="G524" s="37">
        <f t="shared" si="8"/>
        <v>44120.635416666664</v>
      </c>
    </row>
    <row r="525" spans="1:7" x14ac:dyDescent="0.3">
      <c r="A525">
        <v>520</v>
      </c>
      <c r="B525" s="43">
        <v>44120</v>
      </c>
      <c r="C525" s="44">
        <v>0.7090277777777777</v>
      </c>
      <c r="D525">
        <v>3.8999999999999998E-3</v>
      </c>
      <c r="E525">
        <v>0.17</v>
      </c>
      <c r="F525" s="33" t="s">
        <v>30</v>
      </c>
      <c r="G525" s="37">
        <f t="shared" si="8"/>
        <v>44120.709027777775</v>
      </c>
    </row>
    <row r="526" spans="1:7" x14ac:dyDescent="0.3">
      <c r="A526">
        <v>521</v>
      </c>
      <c r="B526" s="43">
        <v>44123</v>
      </c>
      <c r="C526" s="44">
        <v>0.64583333333333337</v>
      </c>
      <c r="D526">
        <v>1.9699999999999999E-2</v>
      </c>
      <c r="E526">
        <v>0.5</v>
      </c>
      <c r="F526" s="33" t="s">
        <v>29</v>
      </c>
      <c r="G526" s="37">
        <f t="shared" si="8"/>
        <v>44123.645833333336</v>
      </c>
    </row>
    <row r="527" spans="1:7" x14ac:dyDescent="0.3">
      <c r="A527">
        <v>522</v>
      </c>
      <c r="B527" s="43">
        <v>44124</v>
      </c>
      <c r="C527" s="44">
        <v>0.63541666666666663</v>
      </c>
      <c r="D527">
        <v>2.76E-2</v>
      </c>
      <c r="E527"/>
      <c r="F527" s="33" t="s">
        <v>29</v>
      </c>
      <c r="G527" s="37">
        <f t="shared" si="8"/>
        <v>44124.635416666664</v>
      </c>
    </row>
    <row r="528" spans="1:7" x14ac:dyDescent="0.3">
      <c r="A528">
        <v>523</v>
      </c>
      <c r="B528" s="43">
        <v>44124</v>
      </c>
      <c r="C528" s="44">
        <v>0.83680555555555547</v>
      </c>
      <c r="D528">
        <v>8.2699999999999996E-2</v>
      </c>
      <c r="E528"/>
      <c r="F528" s="33" t="s">
        <v>77</v>
      </c>
      <c r="G528" s="37">
        <f t="shared" si="8"/>
        <v>44124.836805555555</v>
      </c>
    </row>
    <row r="529" spans="1:7" x14ac:dyDescent="0.3">
      <c r="A529">
        <v>524</v>
      </c>
      <c r="B529" s="43">
        <v>44125</v>
      </c>
      <c r="C529" s="44">
        <v>0.63541666666666663</v>
      </c>
      <c r="D529">
        <v>9.06E-2</v>
      </c>
      <c r="E529">
        <v>0.4</v>
      </c>
      <c r="F529" s="33" t="s">
        <v>29</v>
      </c>
      <c r="G529" s="37">
        <f t="shared" si="8"/>
        <v>44125.635416666664</v>
      </c>
    </row>
    <row r="530" spans="1:7" x14ac:dyDescent="0.3">
      <c r="A530">
        <v>525</v>
      </c>
      <c r="B530" s="43">
        <v>44125</v>
      </c>
      <c r="C530" s="44">
        <v>0.80486111111111114</v>
      </c>
      <c r="D530">
        <v>1.18E-2</v>
      </c>
      <c r="E530">
        <v>0.53</v>
      </c>
      <c r="F530" s="33" t="s">
        <v>30</v>
      </c>
      <c r="G530" s="37">
        <f t="shared" si="8"/>
        <v>44125.804861111108</v>
      </c>
    </row>
    <row r="531" spans="1:7" x14ac:dyDescent="0.3">
      <c r="A531">
        <v>526</v>
      </c>
      <c r="B531" s="43">
        <v>44126</v>
      </c>
      <c r="C531" s="44">
        <v>0.64374999999999993</v>
      </c>
      <c r="D531">
        <v>1.14E-2</v>
      </c>
      <c r="E531">
        <v>0.55000000000000004</v>
      </c>
      <c r="F531" s="33" t="s">
        <v>30</v>
      </c>
      <c r="G531" s="37">
        <f t="shared" si="8"/>
        <v>44126.643750000003</v>
      </c>
    </row>
    <row r="532" spans="1:7" x14ac:dyDescent="0.3">
      <c r="A532">
        <v>527</v>
      </c>
      <c r="B532" s="43">
        <v>44126</v>
      </c>
      <c r="C532" s="44">
        <v>0.71875</v>
      </c>
      <c r="D532">
        <v>0.11020000000000001</v>
      </c>
      <c r="E532">
        <v>3.2</v>
      </c>
      <c r="F532" s="33" t="s">
        <v>29</v>
      </c>
      <c r="G532" s="37">
        <f t="shared" si="8"/>
        <v>44126.71875</v>
      </c>
    </row>
    <row r="533" spans="1:7" x14ac:dyDescent="0.3">
      <c r="A533">
        <v>528</v>
      </c>
      <c r="B533" s="43">
        <v>44126</v>
      </c>
      <c r="C533" s="44">
        <v>0.79236111111111107</v>
      </c>
      <c r="D533">
        <v>1.2999999999999999E-3</v>
      </c>
      <c r="E533">
        <v>0.3</v>
      </c>
      <c r="F533" s="33" t="s">
        <v>30</v>
      </c>
      <c r="G533" s="37">
        <f t="shared" si="8"/>
        <v>44126.792361111111</v>
      </c>
    </row>
    <row r="534" spans="1:7" x14ac:dyDescent="0.3">
      <c r="A534">
        <v>529</v>
      </c>
      <c r="B534" s="43">
        <v>44127</v>
      </c>
      <c r="C534" s="44">
        <v>0.72916666666666663</v>
      </c>
      <c r="D534">
        <v>3.5400000000000001E-2</v>
      </c>
      <c r="E534">
        <v>0.65</v>
      </c>
      <c r="F534" s="33" t="s">
        <v>29</v>
      </c>
      <c r="G534" s="37">
        <f t="shared" si="8"/>
        <v>44127.729166666664</v>
      </c>
    </row>
    <row r="535" spans="1:7" x14ac:dyDescent="0.3">
      <c r="A535">
        <v>530</v>
      </c>
      <c r="B535" s="43">
        <v>44130</v>
      </c>
      <c r="C535" s="44">
        <v>0.64930555555555558</v>
      </c>
      <c r="D535">
        <v>8.6999999999999994E-3</v>
      </c>
      <c r="E535">
        <v>0.7</v>
      </c>
      <c r="F535" s="33" t="s">
        <v>30</v>
      </c>
      <c r="G535" s="37">
        <f t="shared" si="8"/>
        <v>44130.649305555555</v>
      </c>
    </row>
    <row r="536" spans="1:7" x14ac:dyDescent="0.3">
      <c r="A536">
        <v>531</v>
      </c>
      <c r="B536" s="43">
        <v>44131</v>
      </c>
      <c r="C536" s="44">
        <v>0.71875</v>
      </c>
      <c r="D536">
        <v>2.1299999999999999E-2</v>
      </c>
      <c r="E536">
        <v>0.72</v>
      </c>
      <c r="F536" s="33" t="s">
        <v>29</v>
      </c>
      <c r="G536" s="37">
        <f t="shared" si="8"/>
        <v>44131.71875</v>
      </c>
    </row>
    <row r="537" spans="1:7" x14ac:dyDescent="0.3">
      <c r="A537">
        <v>532</v>
      </c>
      <c r="B537" s="43">
        <v>44132</v>
      </c>
      <c r="C537" s="44">
        <v>0.77083333333333337</v>
      </c>
      <c r="D537">
        <v>1.18E-2</v>
      </c>
      <c r="E537">
        <v>0.75</v>
      </c>
      <c r="F537" s="33" t="s">
        <v>29</v>
      </c>
      <c r="G537" s="37">
        <f t="shared" si="8"/>
        <v>44132.770833333336</v>
      </c>
    </row>
    <row r="538" spans="1:7" x14ac:dyDescent="0.3">
      <c r="A538">
        <v>533</v>
      </c>
      <c r="B538" s="43">
        <v>44132</v>
      </c>
      <c r="C538" s="44">
        <v>0.83333333333333337</v>
      </c>
      <c r="D538">
        <v>1.06E-2</v>
      </c>
      <c r="E538">
        <v>1</v>
      </c>
      <c r="F538" s="33" t="s">
        <v>30</v>
      </c>
      <c r="G538" s="37">
        <f t="shared" si="8"/>
        <v>44132.833333333336</v>
      </c>
    </row>
    <row r="539" spans="1:7" x14ac:dyDescent="0.3">
      <c r="A539">
        <v>534</v>
      </c>
      <c r="B539" s="43">
        <v>44133</v>
      </c>
      <c r="C539" s="44">
        <v>0.65</v>
      </c>
      <c r="D539">
        <v>9.1000000000000004E-3</v>
      </c>
      <c r="E539">
        <v>0.9</v>
      </c>
      <c r="F539" s="33" t="s">
        <v>30</v>
      </c>
      <c r="G539" s="37">
        <f t="shared" si="8"/>
        <v>44133.65</v>
      </c>
    </row>
    <row r="540" spans="1:7" x14ac:dyDescent="0.3">
      <c r="A540">
        <v>535</v>
      </c>
      <c r="B540" s="43">
        <v>44133</v>
      </c>
      <c r="C540" s="44">
        <v>0.77083333333333337</v>
      </c>
      <c r="D540">
        <v>3.15E-2</v>
      </c>
      <c r="E540">
        <v>1.1000000000000001</v>
      </c>
      <c r="F540" s="33" t="s">
        <v>29</v>
      </c>
      <c r="G540" s="37">
        <f t="shared" si="8"/>
        <v>44133.770833333336</v>
      </c>
    </row>
    <row r="541" spans="1:7" x14ac:dyDescent="0.3">
      <c r="A541">
        <v>536</v>
      </c>
      <c r="B541" s="43">
        <v>44134</v>
      </c>
      <c r="C541" s="44">
        <v>0.79166666666666663</v>
      </c>
      <c r="D541">
        <v>0.1142</v>
      </c>
      <c r="E541">
        <v>0.3</v>
      </c>
      <c r="F541" s="33" t="s">
        <v>77</v>
      </c>
      <c r="G541" s="37">
        <f t="shared" si="8"/>
        <v>44134.791666666664</v>
      </c>
    </row>
    <row r="542" spans="1:7" x14ac:dyDescent="0.3">
      <c r="A542">
        <v>537</v>
      </c>
      <c r="B542" s="43">
        <v>44138</v>
      </c>
      <c r="C542" s="44">
        <v>0.68055555555555547</v>
      </c>
      <c r="D542">
        <v>0.1575</v>
      </c>
      <c r="E542">
        <v>1.8</v>
      </c>
      <c r="F542" s="33" t="s">
        <v>29</v>
      </c>
      <c r="G542" s="37">
        <f t="shared" si="8"/>
        <v>44138.680555555555</v>
      </c>
    </row>
    <row r="543" spans="1:7" x14ac:dyDescent="0.3">
      <c r="A543">
        <v>538</v>
      </c>
      <c r="B543" s="43">
        <v>44138</v>
      </c>
      <c r="C543" s="44">
        <v>0.88888888888888884</v>
      </c>
      <c r="D543">
        <v>1.0999999999999999E-2</v>
      </c>
      <c r="E543">
        <v>0.6</v>
      </c>
      <c r="F543" s="33" t="s">
        <v>30</v>
      </c>
      <c r="G543" s="37">
        <f t="shared" si="8"/>
        <v>44138.888888888891</v>
      </c>
    </row>
    <row r="544" spans="1:7" x14ac:dyDescent="0.3">
      <c r="A544">
        <v>539</v>
      </c>
      <c r="B544" s="43">
        <v>44139</v>
      </c>
      <c r="C544" s="44">
        <v>0.83333333333333337</v>
      </c>
      <c r="D544">
        <v>1.9699999999999999E-2</v>
      </c>
      <c r="E544">
        <v>1.2</v>
      </c>
      <c r="F544" s="33" t="s">
        <v>29</v>
      </c>
      <c r="G544" s="37">
        <f t="shared" si="8"/>
        <v>44139.833333333336</v>
      </c>
    </row>
    <row r="545" spans="1:7" x14ac:dyDescent="0.3">
      <c r="A545">
        <v>540</v>
      </c>
      <c r="B545" s="43">
        <v>44140</v>
      </c>
      <c r="C545" s="44">
        <v>0.625</v>
      </c>
      <c r="D545">
        <v>4.3E-3</v>
      </c>
      <c r="E545">
        <v>0.47</v>
      </c>
      <c r="F545" s="33" t="s">
        <v>30</v>
      </c>
      <c r="G545" s="37">
        <f t="shared" si="8"/>
        <v>44140.625</v>
      </c>
    </row>
    <row r="546" spans="1:7" x14ac:dyDescent="0.3">
      <c r="A546">
        <v>541</v>
      </c>
      <c r="B546" s="43">
        <v>44140</v>
      </c>
      <c r="C546" s="44">
        <v>0.76041666666666663</v>
      </c>
      <c r="D546">
        <v>5.5100000000000003E-2</v>
      </c>
      <c r="E546">
        <v>1.4</v>
      </c>
      <c r="F546" s="33" t="s">
        <v>29</v>
      </c>
      <c r="G546" s="37">
        <f t="shared" si="8"/>
        <v>44140.760416666664</v>
      </c>
    </row>
    <row r="547" spans="1:7" x14ac:dyDescent="0.3">
      <c r="A547">
        <v>542</v>
      </c>
      <c r="B547" s="43">
        <v>44140</v>
      </c>
      <c r="C547" s="44">
        <v>0.90416666666666667</v>
      </c>
      <c r="D547">
        <v>7.0900000000000005E-2</v>
      </c>
      <c r="E547">
        <v>0.7</v>
      </c>
      <c r="F547" s="33" t="s">
        <v>77</v>
      </c>
      <c r="G547" s="37">
        <f t="shared" si="8"/>
        <v>44140.904166666667</v>
      </c>
    </row>
    <row r="548" spans="1:7" x14ac:dyDescent="0.3">
      <c r="A548">
        <v>543</v>
      </c>
      <c r="B548" s="43">
        <v>44141</v>
      </c>
      <c r="C548" s="44">
        <v>0.64583333333333337</v>
      </c>
      <c r="D548">
        <v>5.8999999999999999E-3</v>
      </c>
      <c r="E548">
        <v>0.6</v>
      </c>
      <c r="F548" s="33" t="s">
        <v>30</v>
      </c>
      <c r="G548" s="37">
        <f t="shared" si="8"/>
        <v>44141.645833333336</v>
      </c>
    </row>
    <row r="549" spans="1:7" x14ac:dyDescent="0.3">
      <c r="A549">
        <v>544</v>
      </c>
      <c r="B549" s="43">
        <v>44141</v>
      </c>
      <c r="C549" s="44">
        <v>0.69791666666666663</v>
      </c>
      <c r="D549">
        <v>7.4800000000000005E-2</v>
      </c>
      <c r="E549">
        <v>1.6</v>
      </c>
      <c r="F549" s="33" t="s">
        <v>29</v>
      </c>
      <c r="G549" s="37">
        <f t="shared" si="8"/>
        <v>44141.697916666664</v>
      </c>
    </row>
    <row r="550" spans="1:7" x14ac:dyDescent="0.3">
      <c r="A550">
        <v>545</v>
      </c>
      <c r="B550" s="43">
        <v>44145</v>
      </c>
      <c r="C550" s="44">
        <v>0.76041666666666663</v>
      </c>
      <c r="D550">
        <v>1.6999999999999999E-3</v>
      </c>
      <c r="E550">
        <v>1.3</v>
      </c>
      <c r="F550" s="33" t="s">
        <v>30</v>
      </c>
      <c r="G550" s="37">
        <f t="shared" si="8"/>
        <v>44145.760416666664</v>
      </c>
    </row>
    <row r="551" spans="1:7" x14ac:dyDescent="0.3">
      <c r="A551">
        <v>546</v>
      </c>
      <c r="B551" s="43">
        <v>44147</v>
      </c>
      <c r="C551" s="44">
        <v>0.62569444444444444</v>
      </c>
      <c r="D551">
        <v>1.18E-2</v>
      </c>
      <c r="E551">
        <v>2.9</v>
      </c>
      <c r="F551" s="33" t="s">
        <v>30</v>
      </c>
      <c r="G551" s="37">
        <f t="shared" si="8"/>
        <v>44147.625694444447</v>
      </c>
    </row>
    <row r="552" spans="1:7" x14ac:dyDescent="0.3">
      <c r="A552">
        <v>547</v>
      </c>
      <c r="B552" s="43">
        <v>44152</v>
      </c>
      <c r="C552" s="44">
        <v>0.84722222222222221</v>
      </c>
      <c r="D552">
        <v>1.5E-3</v>
      </c>
      <c r="E552">
        <v>1</v>
      </c>
      <c r="F552" s="33" t="s">
        <v>30</v>
      </c>
      <c r="G552" s="37">
        <f t="shared" si="8"/>
        <v>44152.847222222219</v>
      </c>
    </row>
    <row r="553" spans="1:7" x14ac:dyDescent="0.3">
      <c r="A553">
        <v>548</v>
      </c>
      <c r="B553" s="43">
        <v>44153</v>
      </c>
      <c r="C553" s="44">
        <v>0.83333333333333337</v>
      </c>
      <c r="D553">
        <v>2.76E-2</v>
      </c>
      <c r="E553">
        <v>0.8</v>
      </c>
      <c r="F553" s="33" t="s">
        <v>29</v>
      </c>
      <c r="G553" s="37">
        <f t="shared" si="8"/>
        <v>44153.833333333336</v>
      </c>
    </row>
    <row r="554" spans="1:7" x14ac:dyDescent="0.3">
      <c r="A554">
        <v>549</v>
      </c>
      <c r="B554" s="43">
        <v>44154</v>
      </c>
      <c r="C554" s="44">
        <v>0.6875</v>
      </c>
      <c r="D554">
        <v>4.9200000000000001E-2</v>
      </c>
      <c r="E554">
        <v>1.7</v>
      </c>
      <c r="F554" s="33" t="s">
        <v>29</v>
      </c>
      <c r="G554" s="37">
        <f t="shared" si="8"/>
        <v>44154.6875</v>
      </c>
    </row>
    <row r="555" spans="1:7" x14ac:dyDescent="0.3">
      <c r="A555">
        <v>550</v>
      </c>
      <c r="B555" s="43">
        <v>44155</v>
      </c>
      <c r="C555" s="44">
        <v>0.6875</v>
      </c>
      <c r="D555">
        <v>5.91E-2</v>
      </c>
      <c r="E555">
        <v>1.4</v>
      </c>
      <c r="F555" s="33" t="s">
        <v>29</v>
      </c>
      <c r="G555" s="37">
        <f t="shared" si="8"/>
        <v>44155.6875</v>
      </c>
    </row>
    <row r="556" spans="1:7" x14ac:dyDescent="0.3">
      <c r="A556">
        <v>551</v>
      </c>
      <c r="B556" s="43">
        <v>44158</v>
      </c>
      <c r="C556" s="44">
        <v>0.82291666666666663</v>
      </c>
      <c r="D556">
        <v>2.0899999999999998E-2</v>
      </c>
      <c r="E556">
        <v>0.56000000000000005</v>
      </c>
      <c r="F556" s="33" t="s">
        <v>29</v>
      </c>
      <c r="G556" s="37">
        <f t="shared" si="8"/>
        <v>44158.822916666664</v>
      </c>
    </row>
    <row r="557" spans="1:7" x14ac:dyDescent="0.3">
      <c r="A557">
        <v>552</v>
      </c>
      <c r="B557" s="43">
        <v>44159</v>
      </c>
      <c r="C557" s="44">
        <v>0.61875000000000002</v>
      </c>
      <c r="D557">
        <v>3.8999999999999998E-3</v>
      </c>
      <c r="E557">
        <v>0.15</v>
      </c>
      <c r="F557" s="33" t="s">
        <v>30</v>
      </c>
      <c r="G557" s="37">
        <f t="shared" si="8"/>
        <v>44159.618750000001</v>
      </c>
    </row>
    <row r="558" spans="1:7" x14ac:dyDescent="0.3">
      <c r="A558">
        <v>553</v>
      </c>
      <c r="B558" s="43">
        <v>44159</v>
      </c>
      <c r="C558" s="44">
        <v>0.70694444444444438</v>
      </c>
      <c r="D558">
        <v>2.2800000000000001E-2</v>
      </c>
      <c r="E558">
        <v>0.55000000000000004</v>
      </c>
      <c r="F558" s="33" t="s">
        <v>30</v>
      </c>
      <c r="G558" s="37">
        <f t="shared" si="8"/>
        <v>44159.706944444442</v>
      </c>
    </row>
    <row r="559" spans="1:7" x14ac:dyDescent="0.3">
      <c r="A559">
        <v>554</v>
      </c>
      <c r="B559" s="43">
        <v>44159</v>
      </c>
      <c r="C559" s="44">
        <v>0.78125</v>
      </c>
      <c r="D559">
        <v>3.6999999999999998E-2</v>
      </c>
      <c r="E559">
        <v>1.4</v>
      </c>
      <c r="F559" s="33" t="s">
        <v>29</v>
      </c>
      <c r="G559" s="37">
        <f t="shared" si="8"/>
        <v>44159.78125</v>
      </c>
    </row>
    <row r="560" spans="1:7" x14ac:dyDescent="0.3">
      <c r="A560">
        <v>555</v>
      </c>
      <c r="B560" s="43">
        <v>44159</v>
      </c>
      <c r="C560" s="44">
        <v>0.88124999999999998</v>
      </c>
      <c r="D560">
        <v>8.2699999999999996E-2</v>
      </c>
      <c r="E560">
        <v>0.4</v>
      </c>
      <c r="F560" s="33" t="s">
        <v>77</v>
      </c>
      <c r="G560" s="37">
        <f t="shared" si="8"/>
        <v>44159.881249999999</v>
      </c>
    </row>
    <row r="561" spans="1:7" x14ac:dyDescent="0.3">
      <c r="A561">
        <v>556</v>
      </c>
      <c r="B561" s="43">
        <v>44160</v>
      </c>
      <c r="C561" s="44">
        <v>0.90972222222222221</v>
      </c>
      <c r="D561">
        <v>1.2999999999999999E-2</v>
      </c>
      <c r="E561">
        <v>0.55000000000000004</v>
      </c>
      <c r="F561" s="33" t="s">
        <v>30</v>
      </c>
      <c r="G561" s="37">
        <f t="shared" si="8"/>
        <v>44160.909722222219</v>
      </c>
    </row>
    <row r="562" spans="1:7" x14ac:dyDescent="0.3">
      <c r="A562">
        <v>557</v>
      </c>
      <c r="B562" s="43">
        <v>44165</v>
      </c>
      <c r="C562" s="44">
        <v>0.65347222222222223</v>
      </c>
      <c r="D562">
        <v>1E-3</v>
      </c>
      <c r="E562">
        <v>0.5</v>
      </c>
      <c r="F562" s="33" t="s">
        <v>30</v>
      </c>
      <c r="G562" s="37">
        <f t="shared" si="8"/>
        <v>44165.65347222222</v>
      </c>
    </row>
    <row r="563" spans="1:7" x14ac:dyDescent="0.3">
      <c r="A563">
        <v>558</v>
      </c>
      <c r="B563" s="43">
        <v>44165</v>
      </c>
      <c r="C563" s="44">
        <v>0.85138888888888886</v>
      </c>
      <c r="D563">
        <v>0.11020000000000001</v>
      </c>
      <c r="E563">
        <v>0.32</v>
      </c>
      <c r="F563" s="33" t="s">
        <v>77</v>
      </c>
      <c r="G563" s="37">
        <f t="shared" si="8"/>
        <v>44165.851388888892</v>
      </c>
    </row>
    <row r="564" spans="1:7" x14ac:dyDescent="0.3">
      <c r="A564">
        <v>559</v>
      </c>
      <c r="B564" s="43">
        <v>44166</v>
      </c>
      <c r="C564" s="44">
        <v>0.6875</v>
      </c>
      <c r="D564">
        <v>2.3599999999999999E-2</v>
      </c>
      <c r="E564">
        <v>1.9</v>
      </c>
      <c r="F564" s="33" t="s">
        <v>29</v>
      </c>
      <c r="G564" s="37">
        <f t="shared" si="8"/>
        <v>44166.6875</v>
      </c>
    </row>
    <row r="565" spans="1:7" x14ac:dyDescent="0.3">
      <c r="A565">
        <v>560</v>
      </c>
      <c r="B565" s="43">
        <v>44167</v>
      </c>
      <c r="C565" s="44">
        <v>0.68402777777777779</v>
      </c>
      <c r="D565">
        <v>7.9000000000000008E-3</v>
      </c>
      <c r="E565">
        <v>0.28000000000000003</v>
      </c>
      <c r="F565" s="33" t="s">
        <v>30</v>
      </c>
      <c r="G565" s="37">
        <f t="shared" si="8"/>
        <v>44167.684027777781</v>
      </c>
    </row>
    <row r="566" spans="1:7" x14ac:dyDescent="0.3">
      <c r="A566">
        <v>561</v>
      </c>
      <c r="B566" s="43">
        <v>44167</v>
      </c>
      <c r="C566" s="44">
        <v>0.81597222222222221</v>
      </c>
      <c r="D566">
        <v>2.9499999999999998E-2</v>
      </c>
      <c r="E566">
        <v>1.6</v>
      </c>
      <c r="F566" s="33" t="s">
        <v>29</v>
      </c>
      <c r="G566" s="37">
        <f t="shared" si="8"/>
        <v>44167.815972222219</v>
      </c>
    </row>
    <row r="567" spans="1:7" x14ac:dyDescent="0.3">
      <c r="A567">
        <v>562</v>
      </c>
      <c r="B567" s="43">
        <v>44168</v>
      </c>
      <c r="C567" s="44">
        <v>0.54166666666666663</v>
      </c>
      <c r="D567">
        <v>0.1142</v>
      </c>
      <c r="E567">
        <v>0.21</v>
      </c>
      <c r="F567" s="33" t="s">
        <v>77</v>
      </c>
      <c r="G567" s="37">
        <f t="shared" si="8"/>
        <v>44168.541666666664</v>
      </c>
    </row>
    <row r="568" spans="1:7" x14ac:dyDescent="0.3">
      <c r="A568">
        <v>563</v>
      </c>
      <c r="B568" s="43">
        <v>44168</v>
      </c>
      <c r="C568" s="44">
        <v>0.76041666666666663</v>
      </c>
      <c r="D568">
        <v>3.9399999999999998E-2</v>
      </c>
      <c r="E568">
        <v>0.9</v>
      </c>
      <c r="F568" s="33" t="s">
        <v>29</v>
      </c>
      <c r="G568" s="37">
        <f t="shared" si="8"/>
        <v>44168.760416666664</v>
      </c>
    </row>
    <row r="569" spans="1:7" x14ac:dyDescent="0.3">
      <c r="A569">
        <v>564</v>
      </c>
      <c r="B569" s="43">
        <v>44169</v>
      </c>
      <c r="C569" s="44">
        <v>0.67708333333333337</v>
      </c>
      <c r="D569">
        <v>2.8299999999999999E-2</v>
      </c>
      <c r="E569">
        <v>1.6</v>
      </c>
      <c r="F569" s="33" t="s">
        <v>29</v>
      </c>
      <c r="G569" s="37">
        <f t="shared" si="8"/>
        <v>44169.677083333336</v>
      </c>
    </row>
    <row r="570" spans="1:7" x14ac:dyDescent="0.3">
      <c r="A570">
        <v>565</v>
      </c>
      <c r="B570" s="43">
        <v>44172</v>
      </c>
      <c r="C570" s="44">
        <v>0.54583333333333328</v>
      </c>
      <c r="D570">
        <v>0.1024</v>
      </c>
      <c r="E570">
        <v>0.9</v>
      </c>
      <c r="F570" s="33" t="s">
        <v>77</v>
      </c>
      <c r="G570" s="37">
        <f t="shared" si="8"/>
        <v>44172.54583333333</v>
      </c>
    </row>
    <row r="571" spans="1:7" x14ac:dyDescent="0.3">
      <c r="A571">
        <v>566</v>
      </c>
      <c r="B571" s="43">
        <v>44172</v>
      </c>
      <c r="C571" s="44">
        <v>0.69166666666666676</v>
      </c>
      <c r="D571">
        <v>5.8999999999999999E-3</v>
      </c>
      <c r="E571">
        <v>1</v>
      </c>
      <c r="F571" s="33" t="s">
        <v>30</v>
      </c>
      <c r="G571" s="37">
        <f t="shared" si="8"/>
        <v>44172.691666666666</v>
      </c>
    </row>
    <row r="572" spans="1:7" x14ac:dyDescent="0.3">
      <c r="A572">
        <v>567</v>
      </c>
      <c r="B572" s="43">
        <v>44172</v>
      </c>
      <c r="C572" s="44">
        <v>0.76180555555555562</v>
      </c>
      <c r="D572">
        <v>2.1700000000000001E-2</v>
      </c>
      <c r="E572">
        <v>1.8</v>
      </c>
      <c r="F572" s="33" t="s">
        <v>29</v>
      </c>
      <c r="G572" s="37">
        <f t="shared" si="8"/>
        <v>44172.761805555558</v>
      </c>
    </row>
    <row r="573" spans="1:7" x14ac:dyDescent="0.3">
      <c r="A573">
        <v>568</v>
      </c>
      <c r="B573" s="43">
        <v>44173</v>
      </c>
      <c r="C573" s="44">
        <v>0.67708333333333337</v>
      </c>
      <c r="D573">
        <v>2.8299999999999999E-2</v>
      </c>
      <c r="E573">
        <v>2.2000000000000002</v>
      </c>
      <c r="F573" s="33" t="s">
        <v>29</v>
      </c>
      <c r="G573" s="37">
        <f t="shared" si="8"/>
        <v>44173.677083333336</v>
      </c>
    </row>
    <row r="574" spans="1:7" x14ac:dyDescent="0.3">
      <c r="A574">
        <v>569</v>
      </c>
      <c r="B574" s="43">
        <v>44173</v>
      </c>
      <c r="C574" s="44">
        <v>0.79166666666666663</v>
      </c>
      <c r="D574">
        <v>1.1999999999999999E-3</v>
      </c>
      <c r="E574">
        <v>0.22</v>
      </c>
      <c r="F574" s="33" t="s">
        <v>30</v>
      </c>
      <c r="G574" s="37">
        <f t="shared" si="8"/>
        <v>44173.791666666664</v>
      </c>
    </row>
    <row r="575" spans="1:7" x14ac:dyDescent="0.3">
      <c r="A575">
        <v>570</v>
      </c>
      <c r="B575" s="43">
        <v>44174</v>
      </c>
      <c r="C575" s="44">
        <v>0.79166666666666663</v>
      </c>
      <c r="D575">
        <v>1.38E-2</v>
      </c>
      <c r="E575">
        <v>0.8</v>
      </c>
      <c r="F575" s="33" t="s">
        <v>30</v>
      </c>
      <c r="G575" s="37">
        <f t="shared" si="8"/>
        <v>44174.791666666664</v>
      </c>
    </row>
    <row r="576" spans="1:7" x14ac:dyDescent="0.3">
      <c r="A576">
        <v>571</v>
      </c>
      <c r="B576" s="43">
        <v>44174</v>
      </c>
      <c r="C576" s="44">
        <v>0.8569444444444444</v>
      </c>
      <c r="D576">
        <v>1.26E-2</v>
      </c>
      <c r="E576">
        <v>0.66</v>
      </c>
      <c r="F576" s="33" t="s">
        <v>30</v>
      </c>
      <c r="G576" s="37">
        <f t="shared" si="8"/>
        <v>44174.856944444444</v>
      </c>
    </row>
    <row r="577" spans="1:7" x14ac:dyDescent="0.3">
      <c r="A577">
        <v>572</v>
      </c>
      <c r="B577" s="43">
        <v>44175</v>
      </c>
      <c r="C577" s="44">
        <v>0.69791666666666663</v>
      </c>
      <c r="D577">
        <v>4.7199999999999999E-2</v>
      </c>
      <c r="E577">
        <v>1.5</v>
      </c>
      <c r="F577" s="33" t="s">
        <v>29</v>
      </c>
      <c r="G577" s="37">
        <f t="shared" si="8"/>
        <v>44175.697916666664</v>
      </c>
    </row>
    <row r="578" spans="1:7" x14ac:dyDescent="0.3">
      <c r="A578">
        <v>573</v>
      </c>
      <c r="B578" s="43">
        <v>44176</v>
      </c>
      <c r="C578" s="44">
        <v>0.62847222222222221</v>
      </c>
      <c r="D578">
        <v>1.18E-2</v>
      </c>
      <c r="E578">
        <v>0.9</v>
      </c>
      <c r="F578" s="33" t="s">
        <v>30</v>
      </c>
      <c r="G578" s="37">
        <f t="shared" ref="G578:G614" si="9">B578+C578</f>
        <v>44176.628472222219</v>
      </c>
    </row>
    <row r="579" spans="1:7" x14ac:dyDescent="0.3">
      <c r="A579">
        <v>574</v>
      </c>
      <c r="B579" s="43">
        <v>44176</v>
      </c>
      <c r="C579" s="44">
        <v>0.6875</v>
      </c>
      <c r="D579">
        <v>2.6800000000000001E-2</v>
      </c>
      <c r="E579">
        <v>1.9</v>
      </c>
      <c r="F579" s="33" t="s">
        <v>29</v>
      </c>
      <c r="G579" s="37">
        <f t="shared" si="9"/>
        <v>44176.6875</v>
      </c>
    </row>
    <row r="580" spans="1:7" x14ac:dyDescent="0.3">
      <c r="A580">
        <v>575</v>
      </c>
      <c r="B580" s="43">
        <v>44176</v>
      </c>
      <c r="C580" s="44">
        <v>0.72916666666666663</v>
      </c>
      <c r="D580">
        <v>8.6599999999999996E-2</v>
      </c>
      <c r="E580">
        <v>0.1</v>
      </c>
      <c r="F580" s="33" t="s">
        <v>77</v>
      </c>
      <c r="G580" s="37">
        <f t="shared" si="9"/>
        <v>44176.729166666664</v>
      </c>
    </row>
    <row r="581" spans="1:7" x14ac:dyDescent="0.3">
      <c r="A581">
        <v>576</v>
      </c>
      <c r="B581" s="43">
        <v>44176</v>
      </c>
      <c r="C581" s="44">
        <v>0.81597222222222221</v>
      </c>
      <c r="D581">
        <v>8.2699999999999996E-2</v>
      </c>
      <c r="E581">
        <v>0.5</v>
      </c>
      <c r="F581" s="33" t="s">
        <v>77</v>
      </c>
      <c r="G581" s="37">
        <f t="shared" si="9"/>
        <v>44176.815972222219</v>
      </c>
    </row>
    <row r="582" spans="1:7" x14ac:dyDescent="0.3">
      <c r="A582">
        <v>577</v>
      </c>
      <c r="B582" s="43">
        <v>44179</v>
      </c>
      <c r="C582" s="44">
        <v>0.80208333333333337</v>
      </c>
      <c r="D582">
        <v>2.1999999999999999E-2</v>
      </c>
      <c r="E582">
        <v>1.4</v>
      </c>
      <c r="F582" s="33" t="s">
        <v>29</v>
      </c>
      <c r="G582" s="37">
        <f t="shared" si="9"/>
        <v>44179.802083333336</v>
      </c>
    </row>
    <row r="583" spans="1:7" x14ac:dyDescent="0.3">
      <c r="A583">
        <v>578</v>
      </c>
      <c r="B583" s="43">
        <v>44180</v>
      </c>
      <c r="C583" s="44">
        <v>0.625</v>
      </c>
      <c r="D583">
        <v>7.1000000000000004E-3</v>
      </c>
      <c r="E583">
        <v>1.1000000000000001</v>
      </c>
      <c r="F583" s="33" t="s">
        <v>30</v>
      </c>
      <c r="G583" s="37">
        <f t="shared" si="9"/>
        <v>44180.625</v>
      </c>
    </row>
    <row r="584" spans="1:7" x14ac:dyDescent="0.3">
      <c r="A584">
        <v>579</v>
      </c>
      <c r="B584" s="43">
        <v>44180</v>
      </c>
      <c r="C584" s="44">
        <v>0.76041666666666663</v>
      </c>
      <c r="D584">
        <v>2.4400000000000002E-2</v>
      </c>
      <c r="E584">
        <v>0.9</v>
      </c>
      <c r="F584" s="33" t="s">
        <v>29</v>
      </c>
      <c r="G584" s="37">
        <f t="shared" si="9"/>
        <v>44180.760416666664</v>
      </c>
    </row>
    <row r="585" spans="1:7" x14ac:dyDescent="0.3">
      <c r="A585">
        <v>580</v>
      </c>
      <c r="B585" s="43">
        <v>44181</v>
      </c>
      <c r="C585" s="44">
        <v>0.59097222222222223</v>
      </c>
      <c r="D585">
        <v>9.06E-2</v>
      </c>
      <c r="E585">
        <v>0.48</v>
      </c>
      <c r="F585" s="33" t="s">
        <v>77</v>
      </c>
      <c r="G585" s="37">
        <f t="shared" si="9"/>
        <v>44181.59097222222</v>
      </c>
    </row>
    <row r="586" spans="1:7" x14ac:dyDescent="0.3">
      <c r="A586">
        <v>581</v>
      </c>
      <c r="B586" s="43">
        <v>44181</v>
      </c>
      <c r="C586" s="44">
        <v>0.69791666666666663</v>
      </c>
      <c r="D586">
        <v>3.15E-2</v>
      </c>
      <c r="E586">
        <v>1.2</v>
      </c>
      <c r="F586" s="33" t="s">
        <v>29</v>
      </c>
      <c r="G586" s="37">
        <f t="shared" si="9"/>
        <v>44181.697916666664</v>
      </c>
    </row>
    <row r="587" spans="1:7" x14ac:dyDescent="0.3">
      <c r="A587">
        <v>582</v>
      </c>
      <c r="B587" s="43">
        <v>44182</v>
      </c>
      <c r="C587" s="44">
        <v>0.62847222222222221</v>
      </c>
      <c r="D587">
        <v>7.1000000000000004E-3</v>
      </c>
      <c r="E587">
        <v>0.83</v>
      </c>
      <c r="F587" s="33" t="s">
        <v>30</v>
      </c>
      <c r="G587" s="37">
        <f t="shared" si="9"/>
        <v>44182.628472222219</v>
      </c>
    </row>
    <row r="588" spans="1:7" x14ac:dyDescent="0.3">
      <c r="A588">
        <v>583</v>
      </c>
      <c r="B588" s="43">
        <v>44182</v>
      </c>
      <c r="C588" s="44">
        <v>0.69791666666666663</v>
      </c>
      <c r="D588">
        <v>2.4400000000000002E-2</v>
      </c>
      <c r="E588">
        <v>1.8</v>
      </c>
      <c r="F588" s="33" t="s">
        <v>29</v>
      </c>
      <c r="G588" s="37">
        <f t="shared" si="9"/>
        <v>44182.697916666664</v>
      </c>
    </row>
    <row r="589" spans="1:7" x14ac:dyDescent="0.3">
      <c r="A589">
        <v>584</v>
      </c>
      <c r="B589" s="43">
        <v>44182</v>
      </c>
      <c r="C589" s="44">
        <v>0.78541666666666676</v>
      </c>
      <c r="D589">
        <v>6.3E-2</v>
      </c>
      <c r="E589">
        <v>0.43</v>
      </c>
      <c r="F589" s="33" t="s">
        <v>77</v>
      </c>
      <c r="G589" s="37">
        <f t="shared" si="9"/>
        <v>44182.785416666666</v>
      </c>
    </row>
    <row r="590" spans="1:7" x14ac:dyDescent="0.3">
      <c r="A590">
        <v>585</v>
      </c>
      <c r="B590" s="43">
        <v>44183</v>
      </c>
      <c r="C590" s="44">
        <v>0.69166666666666676</v>
      </c>
      <c r="D590">
        <v>7.1000000000000004E-3</v>
      </c>
      <c r="E590">
        <v>0.22</v>
      </c>
      <c r="F590" s="33" t="s">
        <v>30</v>
      </c>
      <c r="G590" s="37">
        <f t="shared" si="9"/>
        <v>44183.691666666666</v>
      </c>
    </row>
    <row r="591" spans="1:7" x14ac:dyDescent="0.3">
      <c r="A591">
        <v>586</v>
      </c>
      <c r="B591" s="43">
        <v>44183</v>
      </c>
      <c r="C591" s="44">
        <v>0.72083333333333333</v>
      </c>
      <c r="D591">
        <v>1.18E-2</v>
      </c>
      <c r="E591">
        <v>0.28000000000000003</v>
      </c>
      <c r="F591" s="33" t="s">
        <v>30</v>
      </c>
      <c r="G591" s="37">
        <f t="shared" si="9"/>
        <v>44183.720833333333</v>
      </c>
    </row>
    <row r="592" spans="1:7" x14ac:dyDescent="0.3">
      <c r="A592">
        <v>587</v>
      </c>
      <c r="B592" s="43">
        <v>44200</v>
      </c>
      <c r="C592" s="44">
        <v>0.64861111111111114</v>
      </c>
      <c r="D592">
        <v>7.9000000000000008E-3</v>
      </c>
      <c r="E592">
        <v>0.75</v>
      </c>
      <c r="F592" s="33" t="s">
        <v>30</v>
      </c>
      <c r="G592" s="37">
        <f t="shared" si="9"/>
        <v>44200.648611111108</v>
      </c>
    </row>
    <row r="593" spans="1:7" x14ac:dyDescent="0.3">
      <c r="A593">
        <v>588</v>
      </c>
      <c r="B593" s="43">
        <v>44200</v>
      </c>
      <c r="C593" s="44">
        <v>0.69027777777777777</v>
      </c>
      <c r="D593">
        <v>2.01E-2</v>
      </c>
      <c r="E593">
        <v>1.1000000000000001</v>
      </c>
      <c r="F593" s="33" t="s">
        <v>29</v>
      </c>
      <c r="G593" s="37">
        <f t="shared" si="9"/>
        <v>44200.69027777778</v>
      </c>
    </row>
    <row r="594" spans="1:7" x14ac:dyDescent="0.3">
      <c r="A594">
        <v>589</v>
      </c>
      <c r="B594" s="43">
        <v>44200</v>
      </c>
      <c r="C594" s="44">
        <v>0.8354166666666667</v>
      </c>
      <c r="D594">
        <v>9.7999999999999997E-3</v>
      </c>
      <c r="E594">
        <v>2.1</v>
      </c>
      <c r="F594" s="33" t="s">
        <v>30</v>
      </c>
      <c r="G594" s="37">
        <f t="shared" si="9"/>
        <v>44200.835416666669</v>
      </c>
    </row>
    <row r="595" spans="1:7" x14ac:dyDescent="0.3">
      <c r="A595">
        <v>590</v>
      </c>
      <c r="B595" s="43">
        <v>44201</v>
      </c>
      <c r="C595" s="44">
        <v>0.79791666666666661</v>
      </c>
      <c r="D595">
        <v>9.4500000000000001E-2</v>
      </c>
      <c r="E595">
        <v>0.33</v>
      </c>
      <c r="F595" s="33" t="s">
        <v>77</v>
      </c>
      <c r="G595" s="37">
        <f t="shared" si="9"/>
        <v>44201.79791666667</v>
      </c>
    </row>
    <row r="596" spans="1:7" x14ac:dyDescent="0.3">
      <c r="A596">
        <v>591</v>
      </c>
      <c r="B596" s="43">
        <v>44201</v>
      </c>
      <c r="C596" s="44">
        <v>0.83333333333333337</v>
      </c>
      <c r="D596">
        <v>7.4800000000000005E-2</v>
      </c>
      <c r="E596">
        <v>0.18</v>
      </c>
      <c r="F596" s="33" t="s">
        <v>77</v>
      </c>
      <c r="G596" s="37">
        <f t="shared" si="9"/>
        <v>44201.833333333336</v>
      </c>
    </row>
    <row r="597" spans="1:7" x14ac:dyDescent="0.3">
      <c r="A597">
        <v>592</v>
      </c>
      <c r="B597" s="43">
        <v>44201</v>
      </c>
      <c r="C597" s="44">
        <v>0.91111111111111109</v>
      </c>
      <c r="D597">
        <v>7.8700000000000006E-2</v>
      </c>
      <c r="E597">
        <v>0.33</v>
      </c>
      <c r="F597" s="33" t="s">
        <v>77</v>
      </c>
      <c r="G597" s="37">
        <f t="shared" si="9"/>
        <v>44201.911111111112</v>
      </c>
    </row>
    <row r="598" spans="1:7" x14ac:dyDescent="0.3">
      <c r="A598">
        <v>593</v>
      </c>
      <c r="B598" s="43">
        <v>44202</v>
      </c>
      <c r="C598" s="44">
        <v>0.8027777777777777</v>
      </c>
      <c r="D598">
        <v>2.8299999999999999E-2</v>
      </c>
      <c r="E598">
        <v>1.5</v>
      </c>
      <c r="F598" s="33" t="s">
        <v>29</v>
      </c>
      <c r="G598" s="37">
        <f t="shared" si="9"/>
        <v>44202.802777777775</v>
      </c>
    </row>
    <row r="599" spans="1:7" x14ac:dyDescent="0.3">
      <c r="A599">
        <v>594</v>
      </c>
      <c r="B599" s="43">
        <v>44203</v>
      </c>
      <c r="C599" s="44">
        <v>0.62569444444444444</v>
      </c>
      <c r="D599">
        <v>1.18E-2</v>
      </c>
      <c r="E599">
        <v>1.2</v>
      </c>
      <c r="F599" s="33" t="s">
        <v>30</v>
      </c>
      <c r="G599" s="37">
        <f t="shared" si="9"/>
        <v>44203.625694444447</v>
      </c>
    </row>
    <row r="600" spans="1:7" x14ac:dyDescent="0.3">
      <c r="A600">
        <v>595</v>
      </c>
      <c r="B600" s="43">
        <v>44203</v>
      </c>
      <c r="C600" s="44">
        <v>0.77083333333333337</v>
      </c>
      <c r="D600">
        <v>5.5100000000000003E-2</v>
      </c>
      <c r="E600">
        <v>0.45</v>
      </c>
      <c r="F600" s="33" t="s">
        <v>77</v>
      </c>
      <c r="G600" s="37">
        <f t="shared" si="9"/>
        <v>44203.770833333336</v>
      </c>
    </row>
    <row r="601" spans="1:7" x14ac:dyDescent="0.3">
      <c r="A601">
        <v>596</v>
      </c>
      <c r="B601" s="43">
        <v>44204</v>
      </c>
      <c r="C601" s="44">
        <v>0.76041666666666663</v>
      </c>
      <c r="D601">
        <v>2.9499999999999998E-2</v>
      </c>
      <c r="E601">
        <v>1.7</v>
      </c>
      <c r="F601" s="33" t="s">
        <v>29</v>
      </c>
      <c r="G601" s="37">
        <f t="shared" si="9"/>
        <v>44204.760416666664</v>
      </c>
    </row>
    <row r="602" spans="1:7" x14ac:dyDescent="0.3">
      <c r="A602">
        <v>597</v>
      </c>
      <c r="B602" s="43">
        <v>44207</v>
      </c>
      <c r="C602" s="44">
        <v>0.69791666666666663</v>
      </c>
      <c r="D602">
        <v>1.9699999999999999E-2</v>
      </c>
      <c r="E602">
        <v>1.3</v>
      </c>
      <c r="F602" s="33" t="s">
        <v>29</v>
      </c>
      <c r="G602" s="37">
        <f t="shared" si="9"/>
        <v>44207.697916666664</v>
      </c>
    </row>
    <row r="603" spans="1:7" x14ac:dyDescent="0.3">
      <c r="A603">
        <v>598</v>
      </c>
      <c r="B603" s="43">
        <v>44207</v>
      </c>
      <c r="C603" s="44">
        <v>0.70833333333333337</v>
      </c>
      <c r="D603">
        <v>7.4999999999999997E-3</v>
      </c>
      <c r="E603">
        <v>0.35</v>
      </c>
      <c r="F603" s="33" t="s">
        <v>30</v>
      </c>
      <c r="G603" s="37">
        <f t="shared" si="9"/>
        <v>44207.708333333336</v>
      </c>
    </row>
    <row r="604" spans="1:7" x14ac:dyDescent="0.3">
      <c r="A604">
        <v>599</v>
      </c>
      <c r="B604" s="43">
        <v>44207</v>
      </c>
      <c r="C604" s="44">
        <v>0.7583333333333333</v>
      </c>
      <c r="D604">
        <v>2.3E-3</v>
      </c>
      <c r="E604">
        <v>0.1</v>
      </c>
      <c r="F604" s="33" t="s">
        <v>30</v>
      </c>
      <c r="G604" s="37">
        <f t="shared" si="9"/>
        <v>44207.758333333331</v>
      </c>
    </row>
    <row r="605" spans="1:7" x14ac:dyDescent="0.3">
      <c r="A605">
        <v>600</v>
      </c>
      <c r="B605" s="43">
        <v>44207</v>
      </c>
      <c r="C605" s="44">
        <v>0.90416666666666667</v>
      </c>
      <c r="D605">
        <v>9.4500000000000001E-2</v>
      </c>
      <c r="E605">
        <v>0.4</v>
      </c>
      <c r="F605" s="33" t="s">
        <v>77</v>
      </c>
      <c r="G605" s="37">
        <f t="shared" si="9"/>
        <v>44207.904166666667</v>
      </c>
    </row>
    <row r="606" spans="1:7" x14ac:dyDescent="0.3">
      <c r="A606">
        <v>601</v>
      </c>
      <c r="B606" s="43">
        <v>44207</v>
      </c>
      <c r="C606" s="44">
        <v>0.9145833333333333</v>
      </c>
      <c r="D606">
        <v>7.4800000000000005E-2</v>
      </c>
      <c r="E606">
        <v>0.53</v>
      </c>
      <c r="F606" s="33" t="s">
        <v>77</v>
      </c>
      <c r="G606" s="37">
        <f t="shared" si="9"/>
        <v>44207.914583333331</v>
      </c>
    </row>
    <row r="607" spans="1:7" x14ac:dyDescent="0.3">
      <c r="A607">
        <v>602</v>
      </c>
      <c r="B607" s="43">
        <v>44208</v>
      </c>
      <c r="C607" s="44">
        <v>0.7729166666666667</v>
      </c>
      <c r="D607">
        <v>1.6500000000000001E-2</v>
      </c>
      <c r="E607">
        <v>0.9</v>
      </c>
      <c r="F607" s="33" t="s">
        <v>29</v>
      </c>
      <c r="G607" s="37">
        <f t="shared" si="9"/>
        <v>44208.772916666669</v>
      </c>
    </row>
    <row r="608" spans="1:7" x14ac:dyDescent="0.3">
      <c r="A608">
        <v>603</v>
      </c>
      <c r="B608" s="43">
        <v>44208</v>
      </c>
      <c r="C608" s="44">
        <v>0.87638888888888899</v>
      </c>
      <c r="D608">
        <v>1.18E-2</v>
      </c>
      <c r="E608">
        <v>1.3</v>
      </c>
      <c r="F608" s="33" t="s">
        <v>30</v>
      </c>
      <c r="G608" s="37">
        <f t="shared" si="9"/>
        <v>44208.876388888886</v>
      </c>
    </row>
    <row r="609" spans="1:7" x14ac:dyDescent="0.3">
      <c r="A609">
        <v>604</v>
      </c>
      <c r="B609" s="43">
        <v>44209</v>
      </c>
      <c r="C609" s="44">
        <v>0.6972222222222223</v>
      </c>
      <c r="D609">
        <v>2.5600000000000001E-2</v>
      </c>
      <c r="E609">
        <v>1.5</v>
      </c>
      <c r="F609" s="33" t="s">
        <v>29</v>
      </c>
      <c r="G609" s="37">
        <f t="shared" si="9"/>
        <v>44209.697222222225</v>
      </c>
    </row>
    <row r="610" spans="1:7" x14ac:dyDescent="0.3">
      <c r="A610">
        <v>605</v>
      </c>
      <c r="B610" s="43">
        <v>44210</v>
      </c>
      <c r="C610" s="44">
        <v>0.67708333333333337</v>
      </c>
      <c r="D610">
        <v>2.1299999999999999E-2</v>
      </c>
      <c r="E610">
        <v>1.3</v>
      </c>
      <c r="F610" s="33" t="s">
        <v>29</v>
      </c>
      <c r="G610" s="37">
        <f t="shared" si="9"/>
        <v>44210.677083333336</v>
      </c>
    </row>
    <row r="611" spans="1:7" x14ac:dyDescent="0.3">
      <c r="A611">
        <v>606</v>
      </c>
      <c r="B611" s="43">
        <v>44211</v>
      </c>
      <c r="C611" s="44">
        <v>0.6875</v>
      </c>
      <c r="D611">
        <v>6.7000000000000002E-3</v>
      </c>
      <c r="E611">
        <v>0.4</v>
      </c>
      <c r="F611" s="33" t="s">
        <v>30</v>
      </c>
      <c r="G611" s="37">
        <f t="shared" si="9"/>
        <v>44211.6875</v>
      </c>
    </row>
    <row r="612" spans="1:7" x14ac:dyDescent="0.3">
      <c r="A612">
        <v>607</v>
      </c>
      <c r="B612" s="43">
        <v>44211</v>
      </c>
      <c r="C612" s="44">
        <v>0.76041666666666663</v>
      </c>
      <c r="D612">
        <v>2.4400000000000002E-2</v>
      </c>
      <c r="E612">
        <v>1</v>
      </c>
      <c r="F612" s="33" t="s">
        <v>29</v>
      </c>
      <c r="G612" s="37">
        <f t="shared" si="9"/>
        <v>44211.760416666664</v>
      </c>
    </row>
    <row r="613" spans="1:7" x14ac:dyDescent="0.3">
      <c r="A613">
        <v>608</v>
      </c>
      <c r="B613" s="43">
        <v>44211</v>
      </c>
      <c r="C613" s="44">
        <v>0.80833333333333324</v>
      </c>
      <c r="D613">
        <v>1.34E-2</v>
      </c>
      <c r="E613">
        <v>2.6</v>
      </c>
      <c r="F613" s="33" t="s">
        <v>30</v>
      </c>
      <c r="G613" s="37">
        <f t="shared" si="9"/>
        <v>44211.808333333334</v>
      </c>
    </row>
    <row r="614" spans="1:7" x14ac:dyDescent="0.3">
      <c r="A614">
        <v>609</v>
      </c>
      <c r="B614" s="43">
        <v>44215</v>
      </c>
      <c r="C614" s="44">
        <v>0.67708333333333337</v>
      </c>
      <c r="D614">
        <v>2.64E-2</v>
      </c>
      <c r="E614">
        <v>1.7</v>
      </c>
      <c r="F614" s="33" t="s">
        <v>29</v>
      </c>
      <c r="G614" s="37">
        <f t="shared" si="9"/>
        <v>44215.677083333336</v>
      </c>
    </row>
    <row r="615" spans="1:7" x14ac:dyDescent="0.3">
      <c r="A615" s="60">
        <v>610</v>
      </c>
      <c r="B615" s="43">
        <v>44215</v>
      </c>
      <c r="C615" s="44">
        <v>0.91180555555555554</v>
      </c>
      <c r="D615">
        <v>5.91E-2</v>
      </c>
      <c r="E615">
        <v>0.5</v>
      </c>
      <c r="F615" s="33" t="s">
        <v>77</v>
      </c>
      <c r="G615" s="37">
        <f t="shared" ref="G615:G678" si="10">B615+C615</f>
        <v>44215.911805555559</v>
      </c>
    </row>
    <row r="616" spans="1:7" x14ac:dyDescent="0.3">
      <c r="A616" s="60">
        <v>611</v>
      </c>
      <c r="B616" s="28">
        <v>44216</v>
      </c>
      <c r="C616" s="44">
        <v>0.77083333333333337</v>
      </c>
      <c r="D616">
        <v>3.1099999999999999E-2</v>
      </c>
      <c r="E616">
        <v>1.5</v>
      </c>
      <c r="F616" s="33" t="s">
        <v>29</v>
      </c>
      <c r="G616" s="37">
        <f t="shared" si="10"/>
        <v>44216.770833333336</v>
      </c>
    </row>
    <row r="617" spans="1:7" x14ac:dyDescent="0.3">
      <c r="A617" s="60">
        <v>612</v>
      </c>
      <c r="B617" s="28">
        <v>44216</v>
      </c>
      <c r="C617" s="44">
        <v>0.87916666666666676</v>
      </c>
      <c r="D617">
        <v>3.15E-2</v>
      </c>
      <c r="E617">
        <v>0.31</v>
      </c>
      <c r="F617" s="33" t="s">
        <v>77</v>
      </c>
      <c r="G617" s="37">
        <f t="shared" si="10"/>
        <v>44216.879166666666</v>
      </c>
    </row>
    <row r="618" spans="1:7" x14ac:dyDescent="0.3">
      <c r="A618" s="60">
        <v>613</v>
      </c>
      <c r="B618" s="28">
        <v>44217</v>
      </c>
      <c r="C618" s="44">
        <v>0.67569444444444438</v>
      </c>
      <c r="D618">
        <v>7.1000000000000004E-3</v>
      </c>
      <c r="E618">
        <v>0.66</v>
      </c>
      <c r="F618" s="33" t="s">
        <v>30</v>
      </c>
      <c r="G618" s="37">
        <f t="shared" si="10"/>
        <v>44217.675694444442</v>
      </c>
    </row>
    <row r="619" spans="1:7" x14ac:dyDescent="0.3">
      <c r="A619" s="60">
        <v>614</v>
      </c>
      <c r="B619" s="28">
        <v>44217</v>
      </c>
      <c r="C619" s="44">
        <v>0.76041666666666663</v>
      </c>
      <c r="D619">
        <v>1.89E-2</v>
      </c>
      <c r="E619">
        <v>0.9</v>
      </c>
      <c r="F619" s="33" t="s">
        <v>29</v>
      </c>
      <c r="G619" s="37">
        <f t="shared" si="10"/>
        <v>44217.760416666664</v>
      </c>
    </row>
    <row r="620" spans="1:7" x14ac:dyDescent="0.3">
      <c r="A620" s="60">
        <v>615</v>
      </c>
      <c r="B620" s="28">
        <v>44217</v>
      </c>
      <c r="C620" s="44">
        <v>0.85069444444444453</v>
      </c>
      <c r="D620">
        <v>1.06E-2</v>
      </c>
      <c r="E620">
        <v>0.9</v>
      </c>
      <c r="F620" s="33" t="s">
        <v>30</v>
      </c>
      <c r="G620" s="37">
        <f t="shared" si="10"/>
        <v>44217.850694444445</v>
      </c>
    </row>
    <row r="621" spans="1:7" x14ac:dyDescent="0.3">
      <c r="A621" s="60">
        <v>616</v>
      </c>
      <c r="B621" s="28">
        <v>44218</v>
      </c>
      <c r="C621" s="44">
        <v>0.54166666666666663</v>
      </c>
      <c r="D621">
        <v>0.10630000000000001</v>
      </c>
      <c r="E621">
        <v>0.8</v>
      </c>
      <c r="F621" s="33" t="s">
        <v>77</v>
      </c>
      <c r="G621" s="37">
        <f t="shared" si="10"/>
        <v>44218.541666666664</v>
      </c>
    </row>
    <row r="622" spans="1:7" x14ac:dyDescent="0.3">
      <c r="A622" s="60">
        <v>617</v>
      </c>
      <c r="B622" s="28">
        <v>44218</v>
      </c>
      <c r="C622" s="44">
        <v>0.68402777777777779</v>
      </c>
      <c r="D622">
        <v>1.4E-3</v>
      </c>
      <c r="E622">
        <v>0.25</v>
      </c>
      <c r="F622" s="33" t="s">
        <v>30</v>
      </c>
      <c r="G622" s="37">
        <f t="shared" si="10"/>
        <v>44218.684027777781</v>
      </c>
    </row>
    <row r="623" spans="1:7" x14ac:dyDescent="0.3">
      <c r="A623" s="60">
        <v>618</v>
      </c>
      <c r="B623" s="28">
        <v>44218</v>
      </c>
      <c r="C623" s="44">
        <v>0.76041666666666663</v>
      </c>
      <c r="D623">
        <v>2.2800000000000001E-2</v>
      </c>
      <c r="E623">
        <v>1.7</v>
      </c>
      <c r="F623" s="33" t="s">
        <v>29</v>
      </c>
      <c r="G623" s="37">
        <f t="shared" si="10"/>
        <v>44218.760416666664</v>
      </c>
    </row>
    <row r="624" spans="1:7" x14ac:dyDescent="0.3">
      <c r="A624" s="60">
        <v>619</v>
      </c>
      <c r="B624" s="28">
        <v>44218</v>
      </c>
      <c r="C624" s="44">
        <v>0.81458333333333333</v>
      </c>
      <c r="D624">
        <v>1.4999999999999999E-2</v>
      </c>
      <c r="E624">
        <v>0.28999999999999998</v>
      </c>
      <c r="F624" s="33" t="s">
        <v>29</v>
      </c>
      <c r="G624" s="37">
        <f t="shared" si="10"/>
        <v>44218.814583333333</v>
      </c>
    </row>
    <row r="625" spans="1:7" x14ac:dyDescent="0.3">
      <c r="A625" s="60">
        <v>620</v>
      </c>
      <c r="B625" s="28">
        <v>44221</v>
      </c>
      <c r="C625" s="44">
        <v>0.54236111111111118</v>
      </c>
      <c r="D625">
        <v>0.10630000000000001</v>
      </c>
      <c r="E625">
        <v>0.09</v>
      </c>
      <c r="F625" s="33" t="s">
        <v>77</v>
      </c>
      <c r="G625" s="37">
        <f t="shared" si="10"/>
        <v>44221.542361111111</v>
      </c>
    </row>
    <row r="626" spans="1:7" x14ac:dyDescent="0.3">
      <c r="A626" s="60">
        <v>621</v>
      </c>
      <c r="B626" s="28">
        <v>44221</v>
      </c>
      <c r="C626" s="44">
        <v>0.69930555555555562</v>
      </c>
      <c r="D626">
        <v>1.18E-2</v>
      </c>
      <c r="E626">
        <v>1.1000000000000001</v>
      </c>
      <c r="F626" s="33" t="s">
        <v>29</v>
      </c>
      <c r="G626" s="37">
        <f t="shared" si="10"/>
        <v>44221.699305555558</v>
      </c>
    </row>
    <row r="627" spans="1:7" x14ac:dyDescent="0.3">
      <c r="A627" s="60">
        <v>622</v>
      </c>
      <c r="B627" s="28">
        <v>44222</v>
      </c>
      <c r="C627" s="44">
        <v>0.64861111111111114</v>
      </c>
      <c r="D627">
        <v>1.0999999999999999E-2</v>
      </c>
      <c r="E627">
        <v>0.22</v>
      </c>
      <c r="F627" s="33" t="s">
        <v>29</v>
      </c>
      <c r="G627" s="37">
        <f t="shared" si="10"/>
        <v>44222.648611111108</v>
      </c>
    </row>
    <row r="628" spans="1:7" x14ac:dyDescent="0.3">
      <c r="A628" s="60">
        <v>623</v>
      </c>
      <c r="B628" s="28">
        <v>44222</v>
      </c>
      <c r="C628" s="44">
        <v>0.76041666666666663</v>
      </c>
      <c r="D628">
        <v>2.0899999999999998E-2</v>
      </c>
      <c r="E628">
        <v>1.2</v>
      </c>
      <c r="F628" s="33" t="s">
        <v>91</v>
      </c>
      <c r="G628" s="37">
        <f t="shared" si="10"/>
        <v>44222.760416666664</v>
      </c>
    </row>
    <row r="629" spans="1:7" x14ac:dyDescent="0.3">
      <c r="A629" s="60">
        <v>624</v>
      </c>
      <c r="B629" s="28">
        <v>44223</v>
      </c>
      <c r="C629" s="44">
        <v>0.76458333333333339</v>
      </c>
      <c r="D629">
        <v>2.8299999999999999E-2</v>
      </c>
      <c r="E629">
        <v>2</v>
      </c>
      <c r="F629" s="33" t="s">
        <v>29</v>
      </c>
      <c r="G629" s="37">
        <f t="shared" si="10"/>
        <v>44223.76458333333</v>
      </c>
    </row>
    <row r="630" spans="1:7" x14ac:dyDescent="0.3">
      <c r="A630" s="60">
        <v>625</v>
      </c>
      <c r="B630" s="28">
        <v>44223</v>
      </c>
      <c r="C630" s="44">
        <v>0.82291666666666663</v>
      </c>
      <c r="D630">
        <v>9.06E-2</v>
      </c>
      <c r="E630">
        <v>0.31</v>
      </c>
      <c r="F630" s="33" t="s">
        <v>77</v>
      </c>
      <c r="G630" s="37">
        <f t="shared" si="10"/>
        <v>44223.822916666664</v>
      </c>
    </row>
    <row r="631" spans="1:7" x14ac:dyDescent="0.3">
      <c r="A631" s="60">
        <v>626</v>
      </c>
      <c r="B631" s="28">
        <v>44223</v>
      </c>
      <c r="C631" s="44">
        <v>0.88750000000000007</v>
      </c>
      <c r="D631">
        <v>9.4500000000000001E-2</v>
      </c>
      <c r="E631">
        <v>0.4</v>
      </c>
      <c r="F631" s="33" t="s">
        <v>77</v>
      </c>
      <c r="G631" s="37">
        <f t="shared" si="10"/>
        <v>44223.887499999997</v>
      </c>
    </row>
    <row r="632" spans="1:7" x14ac:dyDescent="0.3">
      <c r="A632" s="60">
        <v>627</v>
      </c>
      <c r="B632" s="28">
        <v>44224</v>
      </c>
      <c r="C632" s="44">
        <v>0.65694444444444444</v>
      </c>
      <c r="D632">
        <v>6.3E-3</v>
      </c>
      <c r="E632">
        <v>1.2</v>
      </c>
      <c r="F632" s="33" t="s">
        <v>30</v>
      </c>
      <c r="G632" s="37">
        <f t="shared" si="10"/>
        <v>44224.656944444447</v>
      </c>
    </row>
    <row r="633" spans="1:7" x14ac:dyDescent="0.3">
      <c r="A633" s="60">
        <v>628</v>
      </c>
      <c r="B633" s="28">
        <v>44224</v>
      </c>
      <c r="C633" s="44">
        <v>0.66736111111111107</v>
      </c>
      <c r="D633">
        <v>1.89E-2</v>
      </c>
      <c r="E633">
        <v>0.6</v>
      </c>
      <c r="F633" s="33" t="s">
        <v>29</v>
      </c>
      <c r="G633" s="37">
        <f t="shared" si="10"/>
        <v>44224.667361111111</v>
      </c>
    </row>
    <row r="634" spans="1:7" x14ac:dyDescent="0.3">
      <c r="A634" s="60">
        <v>629</v>
      </c>
      <c r="B634" s="28">
        <v>44224</v>
      </c>
      <c r="C634" s="44">
        <v>0.89027777777777783</v>
      </c>
      <c r="D634">
        <v>1.14E-2</v>
      </c>
      <c r="E634">
        <v>0.7</v>
      </c>
      <c r="F634" s="33" t="s">
        <v>30</v>
      </c>
      <c r="G634" s="37">
        <f t="shared" si="10"/>
        <v>44224.890277777777</v>
      </c>
    </row>
    <row r="635" spans="1:7" x14ac:dyDescent="0.3">
      <c r="A635" s="60">
        <v>630</v>
      </c>
      <c r="B635" s="28">
        <v>44225</v>
      </c>
      <c r="C635" s="44">
        <v>0.69305555555555554</v>
      </c>
      <c r="D635">
        <v>1.9699999999999999E-2</v>
      </c>
      <c r="E635">
        <v>0.9</v>
      </c>
      <c r="F635" s="33" t="s">
        <v>29</v>
      </c>
      <c r="G635" s="37">
        <f t="shared" si="10"/>
        <v>44225.693055555559</v>
      </c>
    </row>
    <row r="636" spans="1:7" x14ac:dyDescent="0.3">
      <c r="A636" s="60">
        <v>631</v>
      </c>
      <c r="B636" s="28">
        <v>44225</v>
      </c>
      <c r="C636" s="44">
        <v>0.78263888888888899</v>
      </c>
      <c r="D636">
        <v>1.4999999999999999E-2</v>
      </c>
      <c r="E636">
        <v>0.37</v>
      </c>
      <c r="F636" s="33" t="s">
        <v>29</v>
      </c>
      <c r="G636" s="37">
        <f t="shared" si="10"/>
        <v>44225.782638888886</v>
      </c>
    </row>
    <row r="637" spans="1:7" x14ac:dyDescent="0.3">
      <c r="A637">
        <v>632</v>
      </c>
      <c r="B637" s="28">
        <v>44228</v>
      </c>
      <c r="C637" s="48">
        <v>0.68888888888888899</v>
      </c>
      <c r="D637">
        <v>1.8100000000000002E-2</v>
      </c>
      <c r="E637">
        <v>0.47</v>
      </c>
      <c r="F637" s="33" t="s">
        <v>29</v>
      </c>
      <c r="G637" s="37">
        <f t="shared" si="10"/>
        <v>44228.688888888886</v>
      </c>
    </row>
    <row r="638" spans="1:7" x14ac:dyDescent="0.3">
      <c r="A638">
        <v>633</v>
      </c>
      <c r="B638" s="28">
        <v>44228</v>
      </c>
      <c r="C638" s="48">
        <v>0.71458333333333324</v>
      </c>
      <c r="D638">
        <v>8.6999999999999994E-3</v>
      </c>
      <c r="E638">
        <v>1.5</v>
      </c>
      <c r="F638" s="33" t="s">
        <v>30</v>
      </c>
      <c r="G638" s="37">
        <f t="shared" si="10"/>
        <v>44228.714583333334</v>
      </c>
    </row>
    <row r="639" spans="1:7" x14ac:dyDescent="0.3">
      <c r="A639">
        <v>634</v>
      </c>
      <c r="B639" s="28">
        <v>44228</v>
      </c>
      <c r="C639" s="48">
        <v>0.76041666666666663</v>
      </c>
      <c r="D639">
        <v>3.5400000000000001E-2</v>
      </c>
      <c r="E639">
        <v>3.3</v>
      </c>
      <c r="F639" s="33" t="s">
        <v>29</v>
      </c>
      <c r="G639" s="37">
        <f t="shared" si="10"/>
        <v>44228.760416666664</v>
      </c>
    </row>
    <row r="640" spans="1:7" x14ac:dyDescent="0.3">
      <c r="A640">
        <v>635</v>
      </c>
      <c r="B640" s="28">
        <v>44228</v>
      </c>
      <c r="C640" s="48">
        <v>0.78125</v>
      </c>
      <c r="D640">
        <v>1.6000000000000001E-3</v>
      </c>
      <c r="E640">
        <v>0.48</v>
      </c>
      <c r="F640" s="33" t="s">
        <v>30</v>
      </c>
      <c r="G640" s="37">
        <f t="shared" si="10"/>
        <v>44228.78125</v>
      </c>
    </row>
    <row r="641" spans="1:7" x14ac:dyDescent="0.3">
      <c r="A641">
        <v>636</v>
      </c>
      <c r="B641" s="28">
        <v>44229</v>
      </c>
      <c r="C641" s="48">
        <v>0.6875</v>
      </c>
      <c r="D641">
        <v>1.4200000000000001E-2</v>
      </c>
      <c r="E641">
        <v>0.78</v>
      </c>
      <c r="F641" s="33" t="s">
        <v>29</v>
      </c>
      <c r="G641" s="37">
        <f t="shared" si="10"/>
        <v>44229.6875</v>
      </c>
    </row>
    <row r="642" spans="1:7" x14ac:dyDescent="0.3">
      <c r="A642">
        <v>637</v>
      </c>
      <c r="B642" s="28">
        <v>44230</v>
      </c>
      <c r="C642" s="48">
        <v>0.63541666666666663</v>
      </c>
      <c r="D642">
        <v>8.2699999999999996E-2</v>
      </c>
      <c r="E642">
        <v>0.5</v>
      </c>
      <c r="F642" s="33" t="s">
        <v>77</v>
      </c>
      <c r="G642" s="37">
        <f t="shared" si="10"/>
        <v>44230.635416666664</v>
      </c>
    </row>
    <row r="643" spans="1:7" x14ac:dyDescent="0.3">
      <c r="A643">
        <v>638</v>
      </c>
      <c r="B643" s="28">
        <v>44230</v>
      </c>
      <c r="C643" s="48">
        <v>0.76041666666666663</v>
      </c>
      <c r="D643">
        <v>1.2999999999999999E-2</v>
      </c>
      <c r="E643">
        <v>0.4</v>
      </c>
      <c r="F643" s="33" t="s">
        <v>29</v>
      </c>
      <c r="G643" s="37">
        <f t="shared" si="10"/>
        <v>44230.760416666664</v>
      </c>
    </row>
    <row r="644" spans="1:7" x14ac:dyDescent="0.3">
      <c r="A644">
        <v>639</v>
      </c>
      <c r="B644" s="28">
        <v>44231</v>
      </c>
      <c r="C644" s="48">
        <v>0.66666666666666663</v>
      </c>
      <c r="D644">
        <v>9.1000000000000004E-3</v>
      </c>
      <c r="E644">
        <v>2.1</v>
      </c>
      <c r="F644" s="33" t="s">
        <v>30</v>
      </c>
      <c r="G644" s="37">
        <f t="shared" si="10"/>
        <v>44231.666666666664</v>
      </c>
    </row>
    <row r="645" spans="1:7" x14ac:dyDescent="0.3">
      <c r="A645">
        <v>640</v>
      </c>
      <c r="B645" s="28">
        <v>44231</v>
      </c>
      <c r="C645" s="48">
        <v>0.76041666666666663</v>
      </c>
      <c r="D645">
        <v>1.9699999999999999E-2</v>
      </c>
      <c r="E645">
        <v>2</v>
      </c>
      <c r="F645" s="33" t="s">
        <v>29</v>
      </c>
      <c r="G645" s="37">
        <f t="shared" si="10"/>
        <v>44231.760416666664</v>
      </c>
    </row>
    <row r="646" spans="1:7" x14ac:dyDescent="0.3">
      <c r="A646">
        <v>641</v>
      </c>
      <c r="B646" s="28">
        <v>44231</v>
      </c>
      <c r="C646" s="48">
        <v>0.84375</v>
      </c>
      <c r="D646">
        <v>1.18E-2</v>
      </c>
      <c r="E646">
        <v>0.63</v>
      </c>
      <c r="F646" s="33" t="s">
        <v>30</v>
      </c>
      <c r="G646" s="37">
        <f t="shared" si="10"/>
        <v>44231.84375</v>
      </c>
    </row>
    <row r="647" spans="1:7" x14ac:dyDescent="0.3">
      <c r="A647">
        <v>642</v>
      </c>
      <c r="B647" s="28">
        <v>44232</v>
      </c>
      <c r="C647" s="48">
        <v>0.77986111111111101</v>
      </c>
      <c r="D647">
        <v>3.5000000000000001E-3</v>
      </c>
      <c r="E647">
        <v>0.32</v>
      </c>
      <c r="F647" s="33" t="s">
        <v>30</v>
      </c>
      <c r="G647" s="37">
        <f t="shared" si="10"/>
        <v>44232.779861111114</v>
      </c>
    </row>
    <row r="648" spans="1:7" x14ac:dyDescent="0.3">
      <c r="A648">
        <v>643</v>
      </c>
      <c r="B648" s="28">
        <v>44232</v>
      </c>
      <c r="C648" s="48">
        <v>0.79166666666666663</v>
      </c>
      <c r="D648">
        <v>3.7400000000000003E-2</v>
      </c>
      <c r="E648">
        <v>0.48</v>
      </c>
      <c r="F648" s="33" t="s">
        <v>29</v>
      </c>
      <c r="G648" s="37">
        <f t="shared" si="10"/>
        <v>44232.791666666664</v>
      </c>
    </row>
    <row r="649" spans="1:7" x14ac:dyDescent="0.3">
      <c r="A649">
        <v>644</v>
      </c>
      <c r="B649" s="28">
        <v>44232</v>
      </c>
      <c r="C649" s="48">
        <v>0.83194444444444438</v>
      </c>
      <c r="D649">
        <v>1.5699999999999999E-2</v>
      </c>
      <c r="E649">
        <v>0.66</v>
      </c>
      <c r="F649" s="33" t="s">
        <v>30</v>
      </c>
      <c r="G649" s="37">
        <f t="shared" si="10"/>
        <v>44232.831944444442</v>
      </c>
    </row>
    <row r="650" spans="1:7" x14ac:dyDescent="0.3">
      <c r="A650">
        <v>645</v>
      </c>
      <c r="B650" s="28">
        <v>44235</v>
      </c>
      <c r="C650" s="48">
        <v>0.77083333333333337</v>
      </c>
      <c r="D650">
        <v>2.24E-2</v>
      </c>
      <c r="E650">
        <v>1.5</v>
      </c>
      <c r="F650" s="33" t="s">
        <v>91</v>
      </c>
      <c r="G650" s="37">
        <f t="shared" si="10"/>
        <v>44235.770833333336</v>
      </c>
    </row>
    <row r="651" spans="1:7" x14ac:dyDescent="0.3">
      <c r="A651">
        <v>646</v>
      </c>
      <c r="B651" s="28">
        <v>44235</v>
      </c>
      <c r="C651" s="48">
        <v>0.82916666666666661</v>
      </c>
      <c r="D651">
        <v>9.1000000000000004E-3</v>
      </c>
      <c r="E651">
        <v>0.9</v>
      </c>
      <c r="F651" s="33" t="s">
        <v>30</v>
      </c>
      <c r="G651" s="37">
        <f t="shared" si="10"/>
        <v>44235.82916666667</v>
      </c>
    </row>
    <row r="652" spans="1:7" x14ac:dyDescent="0.3">
      <c r="A652">
        <v>647</v>
      </c>
      <c r="B652" s="28">
        <v>44236</v>
      </c>
      <c r="C652" s="48">
        <v>0.66666666666666663</v>
      </c>
      <c r="D652">
        <v>1.4200000000000001E-2</v>
      </c>
      <c r="E652">
        <v>0.5</v>
      </c>
      <c r="F652" s="33" t="s">
        <v>29</v>
      </c>
      <c r="G652" s="37">
        <f t="shared" si="10"/>
        <v>44236.666666666664</v>
      </c>
    </row>
    <row r="653" spans="1:7" x14ac:dyDescent="0.3">
      <c r="A653">
        <v>648</v>
      </c>
      <c r="B653" s="28">
        <v>44236</v>
      </c>
      <c r="C653" s="48">
        <v>0.82986111111111116</v>
      </c>
      <c r="D653">
        <v>1.9300000000000001E-2</v>
      </c>
      <c r="E653">
        <v>1.5</v>
      </c>
      <c r="F653" s="33" t="s">
        <v>29</v>
      </c>
      <c r="G653" s="37">
        <f t="shared" si="10"/>
        <v>44236.829861111109</v>
      </c>
    </row>
    <row r="654" spans="1:7" x14ac:dyDescent="0.3">
      <c r="A654">
        <v>649</v>
      </c>
      <c r="B654" s="28">
        <v>44237</v>
      </c>
      <c r="C654" s="48">
        <v>0.66736111111111107</v>
      </c>
      <c r="D654">
        <v>1.38E-2</v>
      </c>
      <c r="E654">
        <v>0.38</v>
      </c>
      <c r="F654" s="33" t="s">
        <v>29</v>
      </c>
      <c r="G654" s="37">
        <f t="shared" si="10"/>
        <v>44237.667361111111</v>
      </c>
    </row>
    <row r="655" spans="1:7" x14ac:dyDescent="0.3">
      <c r="A655">
        <v>650</v>
      </c>
      <c r="B655" s="28">
        <v>44237</v>
      </c>
      <c r="C655" s="48">
        <v>0.82291666666666663</v>
      </c>
      <c r="D655">
        <v>2.1700000000000001E-2</v>
      </c>
      <c r="E655">
        <v>0.8</v>
      </c>
      <c r="F655" s="33" t="s">
        <v>29</v>
      </c>
      <c r="G655" s="37">
        <f t="shared" si="10"/>
        <v>44237.822916666664</v>
      </c>
    </row>
    <row r="656" spans="1:7" x14ac:dyDescent="0.3">
      <c r="A656">
        <v>651</v>
      </c>
      <c r="B656" s="28">
        <v>44238</v>
      </c>
      <c r="C656" s="48">
        <v>0.67708333333333337</v>
      </c>
      <c r="D656">
        <v>1.9699999999999999E-2</v>
      </c>
      <c r="E656">
        <v>1.4</v>
      </c>
      <c r="F656" s="33" t="s">
        <v>29</v>
      </c>
      <c r="G656" s="37">
        <f t="shared" si="10"/>
        <v>44238.677083333336</v>
      </c>
    </row>
    <row r="657" spans="1:7" x14ac:dyDescent="0.3">
      <c r="A657">
        <v>652</v>
      </c>
      <c r="B657" s="28">
        <v>44239</v>
      </c>
      <c r="C657" s="48">
        <v>0.6875</v>
      </c>
      <c r="D657">
        <v>1.5699999999999999E-2</v>
      </c>
      <c r="E657">
        <v>0.48</v>
      </c>
      <c r="F657" s="33" t="s">
        <v>29</v>
      </c>
      <c r="G657" s="37">
        <f t="shared" si="10"/>
        <v>44239.6875</v>
      </c>
    </row>
    <row r="658" spans="1:7" x14ac:dyDescent="0.3">
      <c r="A658">
        <v>653</v>
      </c>
      <c r="B658" s="28">
        <v>44239</v>
      </c>
      <c r="C658" s="48">
        <v>0.76041666666666663</v>
      </c>
      <c r="D658">
        <v>1.8499999999999999E-2</v>
      </c>
      <c r="E658">
        <v>0.53</v>
      </c>
      <c r="F658" s="33" t="s">
        <v>30</v>
      </c>
      <c r="G658" s="37">
        <f t="shared" si="10"/>
        <v>44239.760416666664</v>
      </c>
    </row>
    <row r="659" spans="1:7" x14ac:dyDescent="0.3">
      <c r="A659">
        <v>654</v>
      </c>
      <c r="B659" s="28">
        <v>44242</v>
      </c>
      <c r="C659" s="48">
        <v>0.67708333333333337</v>
      </c>
      <c r="D659">
        <v>1.34E-2</v>
      </c>
      <c r="E659">
        <v>0.75</v>
      </c>
      <c r="F659" s="33" t="s">
        <v>29</v>
      </c>
      <c r="G659" s="37">
        <f t="shared" si="10"/>
        <v>44242.677083333336</v>
      </c>
    </row>
    <row r="660" spans="1:7" x14ac:dyDescent="0.3">
      <c r="A660">
        <v>655</v>
      </c>
      <c r="B660" s="28">
        <v>44242</v>
      </c>
      <c r="C660" s="48">
        <v>0.77500000000000002</v>
      </c>
      <c r="D660">
        <v>3.5000000000000001E-3</v>
      </c>
      <c r="E660">
        <v>0.8</v>
      </c>
      <c r="F660" s="33" t="s">
        <v>30</v>
      </c>
      <c r="G660" s="37">
        <f t="shared" si="10"/>
        <v>44242.775000000001</v>
      </c>
    </row>
    <row r="661" spans="1:7" x14ac:dyDescent="0.3">
      <c r="A661">
        <v>656</v>
      </c>
      <c r="B661" s="28">
        <v>44242</v>
      </c>
      <c r="C661" s="48">
        <v>0.83333333333333337</v>
      </c>
      <c r="D661">
        <v>1.0200000000000001E-2</v>
      </c>
      <c r="E661">
        <v>1.2</v>
      </c>
      <c r="F661" s="33" t="s">
        <v>30</v>
      </c>
      <c r="G661" s="37">
        <f t="shared" si="10"/>
        <v>44242.833333333336</v>
      </c>
    </row>
    <row r="662" spans="1:7" x14ac:dyDescent="0.3">
      <c r="A662">
        <v>657</v>
      </c>
      <c r="B662" s="28">
        <v>44243</v>
      </c>
      <c r="C662" s="48">
        <v>0.65138888888888891</v>
      </c>
      <c r="D662">
        <v>1.4999999999999999E-2</v>
      </c>
      <c r="E662">
        <v>3.9</v>
      </c>
      <c r="F662" s="33" t="s">
        <v>30</v>
      </c>
      <c r="G662" s="37">
        <f t="shared" si="10"/>
        <v>44243.651388888888</v>
      </c>
    </row>
    <row r="663" spans="1:7" x14ac:dyDescent="0.3">
      <c r="A663">
        <v>658</v>
      </c>
      <c r="B663" s="28">
        <v>44243</v>
      </c>
      <c r="C663" s="48">
        <v>0.67708333333333337</v>
      </c>
      <c r="D663">
        <v>2.8299999999999999E-2</v>
      </c>
      <c r="E663">
        <v>1.4</v>
      </c>
      <c r="F663" s="33" t="s">
        <v>29</v>
      </c>
      <c r="G663" s="37">
        <f t="shared" si="10"/>
        <v>44243.677083333336</v>
      </c>
    </row>
    <row r="664" spans="1:7" x14ac:dyDescent="0.3">
      <c r="A664">
        <v>659</v>
      </c>
      <c r="B664" s="28">
        <v>44245</v>
      </c>
      <c r="C664" s="48">
        <v>0.67986111111111114</v>
      </c>
      <c r="D664">
        <v>1.54E-2</v>
      </c>
      <c r="E664">
        <v>0.34</v>
      </c>
      <c r="F664" s="33" t="s">
        <v>29</v>
      </c>
      <c r="G664" s="37">
        <f t="shared" si="10"/>
        <v>44245.679861111108</v>
      </c>
    </row>
    <row r="665" spans="1:7" x14ac:dyDescent="0.3">
      <c r="A665">
        <v>660</v>
      </c>
      <c r="B665" s="28">
        <v>44245</v>
      </c>
      <c r="C665" s="48">
        <v>0.81597222222222221</v>
      </c>
      <c r="D665">
        <v>1.6000000000000001E-3</v>
      </c>
      <c r="E665">
        <v>0.19</v>
      </c>
      <c r="F665" s="33" t="s">
        <v>30</v>
      </c>
      <c r="G665" s="37">
        <f t="shared" si="10"/>
        <v>44245.815972222219</v>
      </c>
    </row>
    <row r="666" spans="1:7" x14ac:dyDescent="0.3">
      <c r="A666">
        <v>661</v>
      </c>
      <c r="B666" s="28">
        <v>44246</v>
      </c>
      <c r="C666" s="48">
        <v>0.67708333333333337</v>
      </c>
      <c r="D666">
        <v>4.3299999999999998E-2</v>
      </c>
      <c r="E666">
        <v>0.9</v>
      </c>
      <c r="F666" s="33" t="s">
        <v>29</v>
      </c>
      <c r="G666" s="37">
        <f t="shared" si="10"/>
        <v>44246.677083333336</v>
      </c>
    </row>
    <row r="667" spans="1:7" x14ac:dyDescent="0.3">
      <c r="A667">
        <v>662</v>
      </c>
      <c r="B667" s="28">
        <v>44246</v>
      </c>
      <c r="C667" s="48">
        <v>0.8125</v>
      </c>
      <c r="D667">
        <v>8.6999999999999994E-3</v>
      </c>
      <c r="E667">
        <v>0.28000000000000003</v>
      </c>
      <c r="F667" s="33" t="s">
        <v>29</v>
      </c>
      <c r="G667" s="37">
        <f t="shared" si="10"/>
        <v>44246.8125</v>
      </c>
    </row>
    <row r="668" spans="1:7" x14ac:dyDescent="0.3">
      <c r="A668">
        <v>663</v>
      </c>
      <c r="B668" s="28">
        <v>44246</v>
      </c>
      <c r="C668" s="48">
        <v>0.85277777777777775</v>
      </c>
      <c r="D668">
        <v>3.5000000000000001E-3</v>
      </c>
      <c r="E668">
        <v>0.45</v>
      </c>
      <c r="F668" s="33" t="s">
        <v>30</v>
      </c>
      <c r="G668" s="37">
        <f t="shared" si="10"/>
        <v>44246.852777777778</v>
      </c>
    </row>
    <row r="669" spans="1:7" x14ac:dyDescent="0.3">
      <c r="A669">
        <v>664</v>
      </c>
      <c r="B669" s="28">
        <v>44249</v>
      </c>
      <c r="C669" s="48">
        <v>0.82361111111111107</v>
      </c>
      <c r="D669">
        <v>1.46E-2</v>
      </c>
      <c r="E669">
        <v>1</v>
      </c>
      <c r="F669" s="33" t="s">
        <v>29</v>
      </c>
      <c r="G669" s="37">
        <f t="shared" si="10"/>
        <v>44249.823611111111</v>
      </c>
    </row>
    <row r="670" spans="1:7" x14ac:dyDescent="0.3">
      <c r="A670">
        <v>665</v>
      </c>
      <c r="B670" s="28">
        <v>44250</v>
      </c>
      <c r="C670" s="48">
        <v>0.6875</v>
      </c>
      <c r="D670">
        <v>1.2999999999999999E-2</v>
      </c>
      <c r="E670">
        <v>0.71</v>
      </c>
      <c r="F670" s="33" t="s">
        <v>29</v>
      </c>
      <c r="G670" s="37">
        <f t="shared" si="10"/>
        <v>44250.6875</v>
      </c>
    </row>
    <row r="671" spans="1:7" x14ac:dyDescent="0.3">
      <c r="A671">
        <v>666</v>
      </c>
      <c r="B671" s="28">
        <v>44250</v>
      </c>
      <c r="C671" s="48">
        <v>0.82291666666666663</v>
      </c>
      <c r="D671">
        <v>7.4999999999999997E-3</v>
      </c>
      <c r="E671">
        <v>0.3</v>
      </c>
      <c r="F671" s="33" t="s">
        <v>29</v>
      </c>
      <c r="G671" s="37">
        <f t="shared" si="10"/>
        <v>44250.822916666664</v>
      </c>
    </row>
    <row r="672" spans="1:7" x14ac:dyDescent="0.3">
      <c r="A672">
        <v>667</v>
      </c>
      <c r="B672" s="28">
        <v>44251</v>
      </c>
      <c r="C672" s="48">
        <v>0.63194444444444442</v>
      </c>
      <c r="D672">
        <v>1.4200000000000001E-2</v>
      </c>
      <c r="E672">
        <v>3</v>
      </c>
      <c r="F672" s="33" t="s">
        <v>30</v>
      </c>
      <c r="G672" s="37">
        <f t="shared" si="10"/>
        <v>44251.631944444445</v>
      </c>
    </row>
    <row r="673" spans="1:7" x14ac:dyDescent="0.3">
      <c r="A673">
        <v>668</v>
      </c>
      <c r="B673" s="28">
        <v>44251</v>
      </c>
      <c r="C673" s="48">
        <v>0.76041666666666663</v>
      </c>
      <c r="D673">
        <v>3.5400000000000001E-2</v>
      </c>
      <c r="E673">
        <v>1.3</v>
      </c>
      <c r="F673" s="33" t="s">
        <v>29</v>
      </c>
      <c r="G673" s="37">
        <f t="shared" si="10"/>
        <v>44251.760416666664</v>
      </c>
    </row>
    <row r="674" spans="1:7" x14ac:dyDescent="0.3">
      <c r="A674">
        <v>669</v>
      </c>
      <c r="B674" s="28">
        <v>44251</v>
      </c>
      <c r="C674" s="48">
        <v>0.83888888888888891</v>
      </c>
      <c r="D674">
        <v>0.1142</v>
      </c>
      <c r="E674">
        <v>1.2</v>
      </c>
      <c r="F674" s="33" t="s">
        <v>77</v>
      </c>
      <c r="G674" s="37">
        <f t="shared" si="10"/>
        <v>44251.838888888888</v>
      </c>
    </row>
    <row r="675" spans="1:7" x14ac:dyDescent="0.3">
      <c r="A675">
        <v>670</v>
      </c>
      <c r="B675" s="28">
        <v>44252</v>
      </c>
      <c r="C675" s="48">
        <v>0.69861111111111107</v>
      </c>
      <c r="D675">
        <v>5.5100000000000003E-2</v>
      </c>
      <c r="E675">
        <v>0.73</v>
      </c>
      <c r="F675" s="33" t="s">
        <v>29</v>
      </c>
      <c r="G675" s="37">
        <f t="shared" si="10"/>
        <v>44252.698611111111</v>
      </c>
    </row>
    <row r="676" spans="1:7" x14ac:dyDescent="0.3">
      <c r="A676">
        <v>671</v>
      </c>
      <c r="B676" s="28">
        <v>44252</v>
      </c>
      <c r="C676" s="48">
        <v>0.9159722222222223</v>
      </c>
      <c r="D676">
        <v>5.4999999999999997E-3</v>
      </c>
      <c r="E676">
        <v>0.28000000000000003</v>
      </c>
      <c r="F676" s="33" t="s">
        <v>30</v>
      </c>
      <c r="G676" s="37">
        <f t="shared" si="10"/>
        <v>44252.915972222225</v>
      </c>
    </row>
    <row r="677" spans="1:7" x14ac:dyDescent="0.3">
      <c r="A677">
        <v>672</v>
      </c>
      <c r="B677" s="28">
        <v>44253</v>
      </c>
      <c r="C677" s="48">
        <v>0.54166666666666663</v>
      </c>
      <c r="D677">
        <v>9.4500000000000001E-2</v>
      </c>
      <c r="E677">
        <v>0.17</v>
      </c>
      <c r="F677" s="33" t="s">
        <v>77</v>
      </c>
      <c r="G677" s="37">
        <f t="shared" si="10"/>
        <v>44253.541666666664</v>
      </c>
    </row>
    <row r="678" spans="1:7" x14ac:dyDescent="0.3">
      <c r="A678">
        <v>673</v>
      </c>
      <c r="B678" s="28">
        <v>44253</v>
      </c>
      <c r="C678" s="48">
        <v>0.67708333333333337</v>
      </c>
      <c r="D678">
        <v>1.18E-2</v>
      </c>
      <c r="E678">
        <v>0.38</v>
      </c>
      <c r="F678" s="33" t="s">
        <v>29</v>
      </c>
      <c r="G678" s="37">
        <f t="shared" si="10"/>
        <v>44253.677083333336</v>
      </c>
    </row>
    <row r="679" spans="1:7" x14ac:dyDescent="0.3">
      <c r="A679">
        <v>674</v>
      </c>
      <c r="B679" s="28">
        <v>44253</v>
      </c>
      <c r="C679" s="48">
        <v>0.76041666666666663</v>
      </c>
      <c r="D679">
        <v>1.06E-2</v>
      </c>
      <c r="E679">
        <v>0.9</v>
      </c>
      <c r="F679" s="33" t="s">
        <v>29</v>
      </c>
      <c r="G679" s="37">
        <f t="shared" ref="G679" si="11">B679+C679</f>
        <v>44253.760416666664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7" workbookViewId="0">
      <selection activeCell="J29" sqref="J29"/>
    </sheetView>
  </sheetViews>
  <sheetFormatPr defaultColWidth="10.69921875" defaultRowHeight="15.6" x14ac:dyDescent="0.3"/>
  <cols>
    <col min="1" max="1" width="8.69921875" customWidth="1"/>
    <col min="2" max="3" width="5.296875" customWidth="1"/>
    <col min="4" max="5" width="7.296875" style="2" customWidth="1"/>
    <col min="6" max="6" width="8.796875" style="1" customWidth="1"/>
    <col min="7" max="7" width="8.796875" customWidth="1"/>
    <col min="8" max="8" width="6.69921875" customWidth="1"/>
    <col min="9" max="9" width="8.19921875" customWidth="1"/>
  </cols>
  <sheetData>
    <row r="1" spans="1:9" x14ac:dyDescent="0.3">
      <c r="B1" t="s">
        <v>0</v>
      </c>
    </row>
    <row r="3" spans="1:9" x14ac:dyDescent="0.3">
      <c r="A3" t="s">
        <v>1</v>
      </c>
      <c r="B3" t="s">
        <v>2</v>
      </c>
      <c r="C3" t="s">
        <v>10</v>
      </c>
      <c r="D3" s="2" t="s">
        <v>3</v>
      </c>
      <c r="E3" s="2" t="s">
        <v>11</v>
      </c>
      <c r="F3" s="1" t="s">
        <v>12</v>
      </c>
      <c r="G3" t="s">
        <v>4</v>
      </c>
      <c r="H3" t="s">
        <v>5</v>
      </c>
      <c r="I3" t="s">
        <v>6</v>
      </c>
    </row>
    <row r="5" spans="1:9" x14ac:dyDescent="0.3">
      <c r="A5">
        <v>1</v>
      </c>
      <c r="B5">
        <v>2019</v>
      </c>
      <c r="C5">
        <v>7</v>
      </c>
      <c r="D5" s="2">
        <v>3</v>
      </c>
      <c r="E5" s="2">
        <v>18</v>
      </c>
      <c r="F5" s="1">
        <v>45</v>
      </c>
      <c r="G5" t="s">
        <v>7</v>
      </c>
      <c r="I5" t="s">
        <v>8</v>
      </c>
    </row>
    <row r="6" spans="1:9" x14ac:dyDescent="0.3">
      <c r="A6">
        <v>2</v>
      </c>
      <c r="B6">
        <v>2019</v>
      </c>
      <c r="C6">
        <v>7</v>
      </c>
      <c r="D6" s="2">
        <v>5</v>
      </c>
      <c r="E6" s="2">
        <v>17</v>
      </c>
      <c r="F6" s="1">
        <v>17</v>
      </c>
      <c r="G6">
        <v>7.0999999999999994E-2</v>
      </c>
      <c r="H6">
        <v>11</v>
      </c>
      <c r="I6" t="s">
        <v>8</v>
      </c>
    </row>
    <row r="7" spans="1:9" x14ac:dyDescent="0.3">
      <c r="A7">
        <v>3</v>
      </c>
      <c r="B7">
        <v>2019</v>
      </c>
      <c r="C7">
        <v>7</v>
      </c>
      <c r="D7" s="2">
        <v>8</v>
      </c>
      <c r="E7" s="2">
        <v>18</v>
      </c>
      <c r="F7" s="1">
        <v>45</v>
      </c>
      <c r="G7">
        <v>7.8E-2</v>
      </c>
      <c r="H7">
        <v>30</v>
      </c>
      <c r="I7" t="s">
        <v>8</v>
      </c>
    </row>
    <row r="8" spans="1:9" x14ac:dyDescent="0.3">
      <c r="A8">
        <v>4</v>
      </c>
      <c r="B8">
        <v>2019</v>
      </c>
      <c r="C8">
        <v>7</v>
      </c>
      <c r="D8" s="2">
        <v>8</v>
      </c>
      <c r="E8" s="2">
        <v>20</v>
      </c>
      <c r="F8" s="1">
        <v>0</v>
      </c>
      <c r="G8">
        <v>9.1000000000000004E-3</v>
      </c>
      <c r="H8">
        <v>17</v>
      </c>
      <c r="I8" t="s">
        <v>9</v>
      </c>
    </row>
    <row r="9" spans="1:9" x14ac:dyDescent="0.3">
      <c r="A9">
        <v>5</v>
      </c>
      <c r="B9">
        <v>2019</v>
      </c>
      <c r="C9">
        <v>7</v>
      </c>
      <c r="D9" s="2">
        <v>9</v>
      </c>
      <c r="E9" s="2">
        <v>15</v>
      </c>
      <c r="F9" s="1">
        <v>41</v>
      </c>
      <c r="G9">
        <v>9.1000000000000004E-3</v>
      </c>
      <c r="H9">
        <v>12</v>
      </c>
      <c r="I9" t="s">
        <v>9</v>
      </c>
    </row>
    <row r="10" spans="1:9" x14ac:dyDescent="0.3">
      <c r="A10">
        <v>6</v>
      </c>
      <c r="B10">
        <v>2019</v>
      </c>
      <c r="C10">
        <v>7</v>
      </c>
      <c r="D10" s="2">
        <v>9</v>
      </c>
      <c r="E10" s="2">
        <v>17</v>
      </c>
      <c r="F10" s="1">
        <v>16</v>
      </c>
      <c r="G10">
        <v>8.6599999999999996E-2</v>
      </c>
      <c r="H10">
        <v>23</v>
      </c>
      <c r="I10" t="s">
        <v>8</v>
      </c>
    </row>
    <row r="11" spans="1:9" x14ac:dyDescent="0.3">
      <c r="A11">
        <v>7</v>
      </c>
      <c r="B11">
        <v>2019</v>
      </c>
      <c r="C11">
        <v>7</v>
      </c>
      <c r="D11" s="2">
        <v>10</v>
      </c>
      <c r="E11" s="2">
        <v>15</v>
      </c>
      <c r="F11" s="1">
        <v>16</v>
      </c>
      <c r="G11">
        <v>5.3E-3</v>
      </c>
      <c r="H11">
        <v>15</v>
      </c>
      <c r="I11" t="s">
        <v>8</v>
      </c>
    </row>
    <row r="12" spans="1:9" x14ac:dyDescent="0.3">
      <c r="A12">
        <v>8</v>
      </c>
      <c r="B12">
        <v>2019</v>
      </c>
      <c r="C12">
        <v>7</v>
      </c>
      <c r="D12" s="2">
        <v>11</v>
      </c>
      <c r="E12" s="2">
        <v>20</v>
      </c>
      <c r="F12" s="1">
        <v>48</v>
      </c>
      <c r="G12">
        <v>4.3E-3</v>
      </c>
      <c r="H12">
        <v>12</v>
      </c>
      <c r="I12" t="s">
        <v>9</v>
      </c>
    </row>
    <row r="13" spans="1:9" x14ac:dyDescent="0.3">
      <c r="A13">
        <v>9</v>
      </c>
      <c r="B13">
        <v>2019</v>
      </c>
      <c r="C13">
        <v>7</v>
      </c>
      <c r="D13" s="2">
        <v>12</v>
      </c>
      <c r="E13" s="2">
        <v>15</v>
      </c>
      <c r="F13" s="1">
        <v>49</v>
      </c>
      <c r="G13">
        <v>7.9000000000000008E-3</v>
      </c>
      <c r="H13">
        <v>23</v>
      </c>
      <c r="I13" t="s">
        <v>9</v>
      </c>
    </row>
    <row r="14" spans="1:9" x14ac:dyDescent="0.3">
      <c r="A14">
        <v>10</v>
      </c>
      <c r="B14">
        <v>2019</v>
      </c>
      <c r="C14">
        <v>7</v>
      </c>
      <c r="D14" s="2">
        <v>12</v>
      </c>
      <c r="E14" s="2">
        <v>18</v>
      </c>
      <c r="F14" s="1">
        <v>30</v>
      </c>
      <c r="G14">
        <v>6.3E-2</v>
      </c>
      <c r="H14">
        <v>16</v>
      </c>
      <c r="I14" t="s">
        <v>8</v>
      </c>
    </row>
    <row r="15" spans="1:9" x14ac:dyDescent="0.3">
      <c r="A15">
        <v>11</v>
      </c>
      <c r="B15">
        <v>2019</v>
      </c>
      <c r="C15">
        <v>7</v>
      </c>
      <c r="D15" s="2">
        <v>15</v>
      </c>
      <c r="E15" s="2">
        <v>17</v>
      </c>
      <c r="F15" s="1">
        <v>12</v>
      </c>
      <c r="G15">
        <v>9.7999999999999997E-3</v>
      </c>
      <c r="H15">
        <v>6</v>
      </c>
      <c r="I15" t="s">
        <v>9</v>
      </c>
    </row>
    <row r="16" spans="1:9" x14ac:dyDescent="0.3">
      <c r="A16">
        <v>12</v>
      </c>
      <c r="B16">
        <v>2019</v>
      </c>
      <c r="C16">
        <v>7</v>
      </c>
      <c r="D16" s="2">
        <v>16</v>
      </c>
      <c r="E16" s="2">
        <v>18</v>
      </c>
      <c r="F16" s="1">
        <v>23</v>
      </c>
      <c r="G16">
        <v>7.3999999999999996E-2</v>
      </c>
      <c r="H16">
        <v>17</v>
      </c>
      <c r="I16" t="s">
        <v>8</v>
      </c>
    </row>
    <row r="17" spans="1:9" x14ac:dyDescent="0.3">
      <c r="A17">
        <v>13</v>
      </c>
      <c r="B17">
        <v>2019</v>
      </c>
      <c r="C17">
        <v>7</v>
      </c>
      <c r="D17" s="2">
        <v>17</v>
      </c>
      <c r="E17" s="2">
        <v>17</v>
      </c>
      <c r="F17" s="1">
        <v>30</v>
      </c>
      <c r="G17">
        <v>6.7000000000000004E-2</v>
      </c>
      <c r="H17">
        <v>17</v>
      </c>
      <c r="I17" t="s">
        <v>8</v>
      </c>
    </row>
    <row r="18" spans="1:9" x14ac:dyDescent="0.3">
      <c r="A18">
        <v>14</v>
      </c>
      <c r="B18">
        <v>2019</v>
      </c>
      <c r="C18">
        <v>7</v>
      </c>
      <c r="D18" s="2">
        <v>18</v>
      </c>
      <c r="E18" s="2">
        <v>20</v>
      </c>
      <c r="F18" s="1">
        <v>27</v>
      </c>
      <c r="G18">
        <v>1.09E-2</v>
      </c>
      <c r="H18">
        <v>6</v>
      </c>
      <c r="I18" t="s">
        <v>9</v>
      </c>
    </row>
    <row r="19" spans="1:9" x14ac:dyDescent="0.3">
      <c r="A19">
        <v>15</v>
      </c>
      <c r="B19">
        <v>2019</v>
      </c>
      <c r="C19">
        <v>7</v>
      </c>
      <c r="D19" s="2">
        <v>22</v>
      </c>
      <c r="E19" s="2">
        <v>19</v>
      </c>
      <c r="F19" s="1">
        <v>33</v>
      </c>
      <c r="G19">
        <v>5.1000000000000004E-3</v>
      </c>
      <c r="H19">
        <v>4</v>
      </c>
      <c r="I19" t="s">
        <v>9</v>
      </c>
    </row>
    <row r="20" spans="1:9" x14ac:dyDescent="0.3">
      <c r="A20">
        <v>16</v>
      </c>
      <c r="B20">
        <v>2019</v>
      </c>
      <c r="C20">
        <v>7</v>
      </c>
      <c r="D20" s="2">
        <v>23</v>
      </c>
      <c r="E20" s="2">
        <v>17</v>
      </c>
      <c r="F20" s="1">
        <v>47</v>
      </c>
      <c r="G20">
        <v>5.5100000000000003E-2</v>
      </c>
      <c r="H20">
        <v>15</v>
      </c>
      <c r="I20" t="s">
        <v>8</v>
      </c>
    </row>
    <row r="21" spans="1:9" x14ac:dyDescent="0.3">
      <c r="A21">
        <v>17</v>
      </c>
      <c r="B21">
        <v>2019</v>
      </c>
      <c r="C21">
        <v>7</v>
      </c>
      <c r="D21" s="2">
        <v>24</v>
      </c>
      <c r="E21" s="2">
        <v>15</v>
      </c>
      <c r="F21" s="1">
        <v>31</v>
      </c>
      <c r="G21">
        <v>5.5100000000000003E-2</v>
      </c>
      <c r="H21">
        <v>14</v>
      </c>
      <c r="I21" t="s">
        <v>8</v>
      </c>
    </row>
    <row r="22" spans="1:9" x14ac:dyDescent="0.3">
      <c r="A22">
        <v>18</v>
      </c>
      <c r="B22">
        <v>2019</v>
      </c>
      <c r="C22">
        <v>7</v>
      </c>
      <c r="D22" s="2">
        <v>29</v>
      </c>
      <c r="E22" s="2">
        <v>14</v>
      </c>
      <c r="F22" s="1">
        <v>33</v>
      </c>
      <c r="G22">
        <v>6.7000000000000002E-3</v>
      </c>
      <c r="H22">
        <v>11</v>
      </c>
      <c r="I22" t="s">
        <v>9</v>
      </c>
    </row>
    <row r="23" spans="1:9" x14ac:dyDescent="0.3">
      <c r="A23">
        <v>19</v>
      </c>
      <c r="B23">
        <v>2019</v>
      </c>
      <c r="C23">
        <v>7</v>
      </c>
      <c r="D23" s="2">
        <v>29</v>
      </c>
      <c r="E23" s="2">
        <v>15</v>
      </c>
      <c r="F23" s="1">
        <v>17</v>
      </c>
      <c r="G23">
        <v>4.3299999999999998E-2</v>
      </c>
      <c r="H23">
        <v>13</v>
      </c>
      <c r="I23" t="s">
        <v>8</v>
      </c>
    </row>
    <row r="24" spans="1:9" x14ac:dyDescent="0.3">
      <c r="A24">
        <v>20</v>
      </c>
      <c r="B24">
        <v>2019</v>
      </c>
      <c r="C24">
        <v>7</v>
      </c>
      <c r="D24" s="2">
        <v>30</v>
      </c>
      <c r="E24" s="2">
        <v>13</v>
      </c>
      <c r="F24" s="1">
        <v>56</v>
      </c>
      <c r="G24">
        <v>1.3100000000000001E-2</v>
      </c>
      <c r="H24">
        <v>4</v>
      </c>
      <c r="I24" t="s">
        <v>9</v>
      </c>
    </row>
    <row r="25" spans="1:9" x14ac:dyDescent="0.3">
      <c r="A25">
        <v>21</v>
      </c>
      <c r="B25">
        <v>2019</v>
      </c>
      <c r="C25">
        <v>7</v>
      </c>
      <c r="D25" s="2">
        <v>31</v>
      </c>
      <c r="E25" s="2">
        <v>15</v>
      </c>
      <c r="F25" s="1">
        <v>58</v>
      </c>
      <c r="G25">
        <v>5.1000000000000004E-3</v>
      </c>
      <c r="H25">
        <v>3</v>
      </c>
      <c r="I25" t="s">
        <v>9</v>
      </c>
    </row>
    <row r="26" spans="1:9" x14ac:dyDescent="0.3">
      <c r="A26">
        <v>22</v>
      </c>
      <c r="B26">
        <v>2019</v>
      </c>
      <c r="C26">
        <v>7</v>
      </c>
      <c r="D26" s="2">
        <v>31</v>
      </c>
      <c r="E26" s="2">
        <v>19</v>
      </c>
      <c r="F26" s="1">
        <v>0</v>
      </c>
      <c r="G26">
        <v>7.9000000000000008E-3</v>
      </c>
      <c r="H26">
        <v>12</v>
      </c>
      <c r="I26" t="s">
        <v>8</v>
      </c>
    </row>
    <row r="27" spans="1:9" x14ac:dyDescent="0.3">
      <c r="A27">
        <v>23</v>
      </c>
      <c r="B27">
        <v>2019</v>
      </c>
      <c r="C27">
        <v>8</v>
      </c>
      <c r="D27" s="2">
        <v>1</v>
      </c>
      <c r="E27" s="2">
        <v>15</v>
      </c>
      <c r="F27" s="1">
        <v>16</v>
      </c>
      <c r="G27">
        <v>3.15E-2</v>
      </c>
      <c r="H27">
        <v>8</v>
      </c>
      <c r="I27" t="s">
        <v>8</v>
      </c>
    </row>
    <row r="28" spans="1:9" x14ac:dyDescent="0.3">
      <c r="A28">
        <v>24</v>
      </c>
      <c r="B28">
        <v>2019</v>
      </c>
      <c r="C28">
        <v>8</v>
      </c>
      <c r="D28" s="2">
        <v>2</v>
      </c>
      <c r="E28" s="2">
        <v>15</v>
      </c>
      <c r="F28" s="1">
        <v>34</v>
      </c>
      <c r="G28">
        <v>1.7500000000000002E-2</v>
      </c>
      <c r="H28">
        <v>12</v>
      </c>
      <c r="I28" t="s">
        <v>9</v>
      </c>
    </row>
    <row r="29" spans="1:9" x14ac:dyDescent="0.3">
      <c r="A29">
        <v>25</v>
      </c>
      <c r="B29">
        <v>2019</v>
      </c>
      <c r="C29">
        <v>8</v>
      </c>
      <c r="D29" s="2">
        <v>5</v>
      </c>
      <c r="E29" s="2">
        <v>19</v>
      </c>
      <c r="F29" s="1">
        <v>30</v>
      </c>
      <c r="G29">
        <v>4.3700000000000003E-2</v>
      </c>
      <c r="H29">
        <v>35</v>
      </c>
      <c r="I29" t="s">
        <v>8</v>
      </c>
    </row>
    <row r="30" spans="1:9" x14ac:dyDescent="0.3">
      <c r="A30">
        <v>26</v>
      </c>
      <c r="B30">
        <v>2019</v>
      </c>
      <c r="C30">
        <v>8</v>
      </c>
      <c r="D30" s="2">
        <v>6</v>
      </c>
      <c r="E30" s="2">
        <v>16</v>
      </c>
      <c r="F30" s="1">
        <v>31</v>
      </c>
      <c r="G30">
        <v>5.8999999999999999E-3</v>
      </c>
      <c r="H30">
        <v>19</v>
      </c>
      <c r="I30" t="s">
        <v>9</v>
      </c>
    </row>
    <row r="31" spans="1:9" x14ac:dyDescent="0.3">
      <c r="A31">
        <v>27</v>
      </c>
      <c r="B31">
        <v>2019</v>
      </c>
      <c r="C31">
        <v>8</v>
      </c>
      <c r="D31" s="2">
        <v>6</v>
      </c>
      <c r="E31" s="2">
        <v>17</v>
      </c>
      <c r="F31" s="1">
        <v>30</v>
      </c>
      <c r="G31">
        <v>0.18590000000000001</v>
      </c>
      <c r="H31">
        <v>18</v>
      </c>
      <c r="I31" t="s">
        <v>8</v>
      </c>
    </row>
    <row r="32" spans="1:9" x14ac:dyDescent="0.3">
      <c r="A32">
        <v>28</v>
      </c>
      <c r="B32">
        <v>2019</v>
      </c>
      <c r="C32">
        <v>8</v>
      </c>
      <c r="D32" s="2">
        <v>6</v>
      </c>
      <c r="E32" s="2">
        <v>20</v>
      </c>
      <c r="F32" s="1">
        <v>55</v>
      </c>
      <c r="G32">
        <v>4.4000000000000003E-3</v>
      </c>
      <c r="H32">
        <v>15</v>
      </c>
      <c r="I32" t="s">
        <v>9</v>
      </c>
    </row>
    <row r="33" spans="1:9" x14ac:dyDescent="0.3">
      <c r="A33">
        <v>29</v>
      </c>
      <c r="B33">
        <v>2019</v>
      </c>
      <c r="C33">
        <v>8</v>
      </c>
      <c r="D33" s="2">
        <v>8</v>
      </c>
      <c r="E33" s="2">
        <v>14</v>
      </c>
      <c r="F33" s="1">
        <v>13</v>
      </c>
      <c r="G33">
        <v>1.6400000000000001E-2</v>
      </c>
      <c r="H33">
        <v>4.2</v>
      </c>
      <c r="I33" t="s">
        <v>9</v>
      </c>
    </row>
    <row r="34" spans="1:9" x14ac:dyDescent="0.3">
      <c r="A34">
        <v>30</v>
      </c>
      <c r="B34">
        <v>2019</v>
      </c>
      <c r="C34">
        <v>8</v>
      </c>
      <c r="D34" s="2">
        <v>9</v>
      </c>
      <c r="E34" s="2">
        <v>17</v>
      </c>
      <c r="F34" s="1">
        <v>19</v>
      </c>
      <c r="G34">
        <v>9.8400000000000001E-2</v>
      </c>
      <c r="H34">
        <v>37</v>
      </c>
      <c r="I34" t="s">
        <v>8</v>
      </c>
    </row>
    <row r="35" spans="1:9" x14ac:dyDescent="0.3">
      <c r="A35">
        <v>31</v>
      </c>
      <c r="B35">
        <v>2019</v>
      </c>
      <c r="C35">
        <v>8</v>
      </c>
      <c r="D35" s="2">
        <v>12</v>
      </c>
      <c r="E35" s="2">
        <v>14</v>
      </c>
      <c r="F35" s="1">
        <v>25</v>
      </c>
      <c r="G35">
        <v>8.3000000000000001E-3</v>
      </c>
      <c r="H35">
        <v>2</v>
      </c>
      <c r="I35" t="s">
        <v>9</v>
      </c>
    </row>
    <row r="36" spans="1:9" x14ac:dyDescent="0.3">
      <c r="A36">
        <v>32</v>
      </c>
      <c r="B36">
        <v>2019</v>
      </c>
      <c r="C36">
        <v>8</v>
      </c>
      <c r="D36" s="2">
        <v>12</v>
      </c>
      <c r="E36" s="2">
        <v>16</v>
      </c>
      <c r="F36" s="1">
        <v>40</v>
      </c>
      <c r="G36">
        <v>1.5699999999999999E-2</v>
      </c>
      <c r="H36">
        <v>18</v>
      </c>
      <c r="I36" t="s">
        <v>9</v>
      </c>
    </row>
    <row r="37" spans="1:9" x14ac:dyDescent="0.3">
      <c r="A37">
        <v>33</v>
      </c>
      <c r="B37">
        <v>2019</v>
      </c>
      <c r="C37">
        <v>8</v>
      </c>
      <c r="D37" s="2">
        <v>13</v>
      </c>
      <c r="E37" s="2">
        <v>17</v>
      </c>
      <c r="F37" s="1">
        <v>15</v>
      </c>
      <c r="G37">
        <v>6.0000000000000001E-3</v>
      </c>
      <c r="H37">
        <v>19</v>
      </c>
      <c r="I37" t="s">
        <v>9</v>
      </c>
    </row>
    <row r="38" spans="1:9" x14ac:dyDescent="0.3">
      <c r="A38">
        <v>34</v>
      </c>
      <c r="B38">
        <v>2019</v>
      </c>
      <c r="C38">
        <v>8</v>
      </c>
      <c r="D38" s="2">
        <v>13</v>
      </c>
      <c r="E38" s="2">
        <v>17</v>
      </c>
      <c r="F38" s="1">
        <v>30</v>
      </c>
      <c r="G38">
        <v>0.1094</v>
      </c>
      <c r="H38">
        <v>42</v>
      </c>
      <c r="I38" t="s">
        <v>8</v>
      </c>
    </row>
    <row r="39" spans="1:9" x14ac:dyDescent="0.3">
      <c r="A39">
        <v>35</v>
      </c>
      <c r="B39">
        <v>2019</v>
      </c>
      <c r="C39">
        <v>8</v>
      </c>
      <c r="D39" s="2">
        <v>14</v>
      </c>
      <c r="E39" s="2">
        <v>16</v>
      </c>
      <c r="F39" s="1">
        <v>15</v>
      </c>
      <c r="G39">
        <v>4.4000000000000003E-3</v>
      </c>
      <c r="H39">
        <v>4.0999999999999996</v>
      </c>
      <c r="I39" t="s">
        <v>9</v>
      </c>
    </row>
    <row r="40" spans="1:9" x14ac:dyDescent="0.3">
      <c r="A40">
        <v>36</v>
      </c>
      <c r="B40">
        <v>2019</v>
      </c>
      <c r="C40">
        <v>8</v>
      </c>
      <c r="D40" s="2">
        <v>15</v>
      </c>
      <c r="E40" s="2">
        <v>15</v>
      </c>
      <c r="F40" s="1">
        <v>15</v>
      </c>
      <c r="G40">
        <v>0.13</v>
      </c>
      <c r="H40">
        <v>32</v>
      </c>
      <c r="I40" t="s">
        <v>8</v>
      </c>
    </row>
    <row r="41" spans="1:9" x14ac:dyDescent="0.3">
      <c r="A41">
        <v>37</v>
      </c>
      <c r="B41">
        <v>2019</v>
      </c>
      <c r="C41">
        <v>8</v>
      </c>
      <c r="D41" s="2">
        <v>16</v>
      </c>
      <c r="E41" s="2">
        <v>16</v>
      </c>
      <c r="F41" s="1">
        <v>28</v>
      </c>
      <c r="G41">
        <v>3.0999999999999999E-3</v>
      </c>
      <c r="H41">
        <v>5</v>
      </c>
      <c r="I41" t="s">
        <v>9</v>
      </c>
    </row>
    <row r="42" spans="1:9" x14ac:dyDescent="0.3">
      <c r="A42">
        <v>38</v>
      </c>
      <c r="B42">
        <v>2019</v>
      </c>
      <c r="C42">
        <v>8</v>
      </c>
      <c r="D42" s="2">
        <v>16</v>
      </c>
      <c r="E42" s="2">
        <v>18</v>
      </c>
      <c r="F42" s="1">
        <v>0</v>
      </c>
      <c r="G42">
        <v>0.14219999999999999</v>
      </c>
      <c r="H42">
        <v>42</v>
      </c>
      <c r="I42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4"/>
  <sheetViews>
    <sheetView topLeftCell="A30" workbookViewId="0">
      <selection activeCell="I149" sqref="I149"/>
    </sheetView>
  </sheetViews>
  <sheetFormatPr defaultColWidth="10.69921875" defaultRowHeight="15.6" x14ac:dyDescent="0.3"/>
  <cols>
    <col min="1" max="1" width="8" customWidth="1"/>
    <col min="2" max="2" width="5.296875" customWidth="1"/>
    <col min="3" max="3" width="7.796875" customWidth="1"/>
    <col min="4" max="4" width="8.796875" style="10" customWidth="1"/>
    <col min="5" max="5" width="8.796875" style="12" customWidth="1"/>
    <col min="6" max="6" width="8.796875" customWidth="1"/>
    <col min="7" max="7" width="6.69921875" style="10" customWidth="1"/>
    <col min="8" max="8" width="10.796875" customWidth="1"/>
    <col min="9" max="9" width="8.296875" customWidth="1"/>
    <col min="10" max="10" width="7.69921875" style="3" customWidth="1"/>
    <col min="11" max="11" width="7.69921875" style="4" customWidth="1"/>
  </cols>
  <sheetData>
    <row r="1" spans="1:12" x14ac:dyDescent="0.3">
      <c r="B1" t="s">
        <v>0</v>
      </c>
    </row>
    <row r="3" spans="1:12" x14ac:dyDescent="0.3">
      <c r="A3" t="s">
        <v>1</v>
      </c>
      <c r="B3" t="s">
        <v>2</v>
      </c>
      <c r="C3" t="s">
        <v>3</v>
      </c>
      <c r="D3" s="10" t="s">
        <v>13</v>
      </c>
      <c r="E3" s="12" t="s">
        <v>14</v>
      </c>
      <c r="F3" t="s">
        <v>4</v>
      </c>
      <c r="G3" s="10" t="s">
        <v>5</v>
      </c>
      <c r="H3" t="s">
        <v>6</v>
      </c>
      <c r="I3" t="s">
        <v>15</v>
      </c>
      <c r="J3" s="3" t="s">
        <v>16</v>
      </c>
      <c r="K3" s="4" t="s">
        <v>17</v>
      </c>
      <c r="L3" t="s">
        <v>18</v>
      </c>
    </row>
    <row r="4" spans="1:12" x14ac:dyDescent="0.3">
      <c r="J4" s="3" t="s">
        <v>19</v>
      </c>
      <c r="K4" s="4" t="s">
        <v>20</v>
      </c>
    </row>
    <row r="5" spans="1:12" x14ac:dyDescent="0.3">
      <c r="A5">
        <v>1</v>
      </c>
      <c r="B5">
        <v>2019</v>
      </c>
      <c r="C5" s="5">
        <v>43649</v>
      </c>
      <c r="D5" s="10">
        <v>1445</v>
      </c>
      <c r="E5" s="12">
        <v>1845</v>
      </c>
      <c r="F5" t="s">
        <v>7</v>
      </c>
      <c r="H5" t="s">
        <v>8</v>
      </c>
      <c r="L5" t="s">
        <v>21</v>
      </c>
    </row>
    <row r="7" spans="1:12" x14ac:dyDescent="0.3">
      <c r="A7">
        <v>2</v>
      </c>
      <c r="B7">
        <v>2019</v>
      </c>
      <c r="C7" s="5">
        <v>43651</v>
      </c>
      <c r="D7" s="10">
        <v>1317</v>
      </c>
      <c r="E7" s="12">
        <v>1717</v>
      </c>
      <c r="F7">
        <v>7.0999999999999994E-2</v>
      </c>
      <c r="G7" s="10">
        <v>11</v>
      </c>
      <c r="H7" t="s">
        <v>8</v>
      </c>
      <c r="I7">
        <v>10</v>
      </c>
      <c r="J7" s="3">
        <f>I7*0.34</f>
        <v>3.4000000000000004</v>
      </c>
      <c r="K7" s="4">
        <f>J7*G7</f>
        <v>37.400000000000006</v>
      </c>
    </row>
    <row r="9" spans="1:12" x14ac:dyDescent="0.3">
      <c r="A9">
        <v>3</v>
      </c>
      <c r="B9">
        <v>2019</v>
      </c>
      <c r="C9" s="5">
        <v>43654</v>
      </c>
      <c r="D9" s="10">
        <v>1445</v>
      </c>
      <c r="E9" s="12">
        <v>1845</v>
      </c>
      <c r="F9">
        <v>7.8E-2</v>
      </c>
      <c r="G9" s="10">
        <v>30</v>
      </c>
      <c r="H9" t="s">
        <v>8</v>
      </c>
      <c r="I9">
        <v>10</v>
      </c>
      <c r="J9" s="3">
        <f>I9*0.34</f>
        <v>3.4000000000000004</v>
      </c>
      <c r="K9" s="4">
        <f t="shared" ref="K9:K47" si="0">J9*G9</f>
        <v>102.00000000000001</v>
      </c>
    </row>
    <row r="11" spans="1:12" x14ac:dyDescent="0.3">
      <c r="A11">
        <v>4</v>
      </c>
      <c r="B11">
        <v>2019</v>
      </c>
      <c r="C11" s="5">
        <v>43654</v>
      </c>
      <c r="D11" s="10">
        <v>1600</v>
      </c>
      <c r="E11" s="12">
        <v>2000</v>
      </c>
      <c r="F11">
        <v>9.1000000000000004E-3</v>
      </c>
      <c r="G11" s="10">
        <v>17</v>
      </c>
      <c r="H11" t="s">
        <v>9</v>
      </c>
      <c r="I11">
        <v>33.5</v>
      </c>
      <c r="J11" s="3">
        <f>I11*0.34</f>
        <v>11.39</v>
      </c>
      <c r="K11" s="4">
        <f t="shared" si="0"/>
        <v>193.63</v>
      </c>
    </row>
    <row r="13" spans="1:12" x14ac:dyDescent="0.3">
      <c r="A13">
        <v>5</v>
      </c>
      <c r="B13">
        <v>2019</v>
      </c>
      <c r="C13" s="5">
        <v>43655</v>
      </c>
      <c r="D13" s="10">
        <v>1141</v>
      </c>
      <c r="E13" s="12">
        <v>1541</v>
      </c>
      <c r="F13">
        <v>9.1000000000000004E-3</v>
      </c>
      <c r="G13" s="10">
        <v>12</v>
      </c>
      <c r="H13" t="s">
        <v>9</v>
      </c>
      <c r="I13">
        <v>25.2</v>
      </c>
      <c r="J13" s="3">
        <f t="shared" ref="J13:J47" si="1">I13*0.34</f>
        <v>8.5679999999999996</v>
      </c>
      <c r="K13" s="4">
        <f t="shared" si="0"/>
        <v>102.816</v>
      </c>
    </row>
    <row r="15" spans="1:12" x14ac:dyDescent="0.3">
      <c r="A15">
        <v>6</v>
      </c>
      <c r="B15">
        <v>2019</v>
      </c>
      <c r="C15" s="5">
        <v>43655</v>
      </c>
      <c r="D15" s="10">
        <v>1316</v>
      </c>
      <c r="E15" s="12">
        <v>1716</v>
      </c>
      <c r="F15">
        <v>8.6599999999999996E-2</v>
      </c>
      <c r="G15" s="10">
        <v>23</v>
      </c>
      <c r="H15" t="s">
        <v>8</v>
      </c>
      <c r="I15">
        <v>10</v>
      </c>
      <c r="J15" s="3">
        <f t="shared" si="1"/>
        <v>3.4000000000000004</v>
      </c>
      <c r="K15" s="4">
        <f t="shared" si="0"/>
        <v>78.2</v>
      </c>
    </row>
    <row r="17" spans="1:12" x14ac:dyDescent="0.3">
      <c r="A17">
        <v>7</v>
      </c>
      <c r="B17">
        <v>2019</v>
      </c>
      <c r="C17" s="5">
        <v>43656</v>
      </c>
      <c r="D17" s="10">
        <v>1116</v>
      </c>
      <c r="E17" s="12">
        <v>1516</v>
      </c>
      <c r="F17">
        <v>5.3E-3</v>
      </c>
      <c r="G17" s="10">
        <v>15</v>
      </c>
      <c r="H17" t="s">
        <v>8</v>
      </c>
      <c r="I17">
        <v>10</v>
      </c>
      <c r="J17" s="3">
        <f t="shared" si="1"/>
        <v>3.4000000000000004</v>
      </c>
      <c r="K17" s="4">
        <f t="shared" si="0"/>
        <v>51.000000000000007</v>
      </c>
      <c r="L17" t="s">
        <v>22</v>
      </c>
    </row>
    <row r="19" spans="1:12" x14ac:dyDescent="0.3">
      <c r="A19">
        <v>8</v>
      </c>
      <c r="B19">
        <v>2019</v>
      </c>
      <c r="C19" s="5">
        <v>43657</v>
      </c>
      <c r="D19" s="10">
        <v>1648</v>
      </c>
      <c r="E19" s="12">
        <v>2048</v>
      </c>
      <c r="F19">
        <v>4.3E-3</v>
      </c>
      <c r="G19" s="10">
        <v>12</v>
      </c>
      <c r="H19" t="s">
        <v>9</v>
      </c>
      <c r="I19">
        <v>45.3</v>
      </c>
      <c r="J19" s="3">
        <f t="shared" si="1"/>
        <v>15.402000000000001</v>
      </c>
      <c r="K19" s="4">
        <f t="shared" si="0"/>
        <v>184.82400000000001</v>
      </c>
    </row>
    <row r="21" spans="1:12" x14ac:dyDescent="0.3">
      <c r="A21">
        <v>9</v>
      </c>
      <c r="B21">
        <v>2019</v>
      </c>
      <c r="C21" s="5">
        <v>43658</v>
      </c>
      <c r="D21" s="10">
        <v>1149</v>
      </c>
      <c r="E21" s="12">
        <v>1549</v>
      </c>
      <c r="F21">
        <v>7.9000000000000008E-3</v>
      </c>
      <c r="G21" s="10">
        <v>23</v>
      </c>
      <c r="H21" t="s">
        <v>9</v>
      </c>
      <c r="I21">
        <v>32.9</v>
      </c>
      <c r="J21" s="3">
        <f t="shared" si="1"/>
        <v>11.186</v>
      </c>
      <c r="K21" s="4">
        <f t="shared" si="0"/>
        <v>257.27800000000002</v>
      </c>
    </row>
    <row r="23" spans="1:12" x14ac:dyDescent="0.3">
      <c r="A23">
        <v>10</v>
      </c>
      <c r="B23">
        <v>2019</v>
      </c>
      <c r="C23" s="5">
        <v>43658</v>
      </c>
      <c r="D23" s="10">
        <v>1430</v>
      </c>
      <c r="E23" s="12">
        <v>1830</v>
      </c>
      <c r="F23">
        <v>6.3E-2</v>
      </c>
      <c r="G23" s="10">
        <v>16</v>
      </c>
      <c r="H23" t="s">
        <v>8</v>
      </c>
      <c r="I23">
        <v>10</v>
      </c>
      <c r="J23" s="3">
        <f t="shared" si="1"/>
        <v>3.4000000000000004</v>
      </c>
      <c r="K23" s="4">
        <f t="shared" si="0"/>
        <v>54.400000000000006</v>
      </c>
    </row>
    <row r="25" spans="1:12" x14ac:dyDescent="0.3">
      <c r="A25">
        <v>11</v>
      </c>
      <c r="B25">
        <v>2019</v>
      </c>
      <c r="C25" s="5">
        <v>43661</v>
      </c>
      <c r="D25" s="10">
        <v>1312</v>
      </c>
      <c r="E25" s="12">
        <v>1712</v>
      </c>
      <c r="F25">
        <v>9.7999999999999997E-3</v>
      </c>
      <c r="G25" s="10">
        <v>6</v>
      </c>
      <c r="H25" t="s">
        <v>9</v>
      </c>
      <c r="I25">
        <v>29</v>
      </c>
      <c r="J25" s="3">
        <f t="shared" si="1"/>
        <v>9.8600000000000012</v>
      </c>
      <c r="K25" s="4">
        <f t="shared" si="0"/>
        <v>59.160000000000011</v>
      </c>
    </row>
    <row r="27" spans="1:12" x14ac:dyDescent="0.3">
      <c r="A27">
        <v>12</v>
      </c>
      <c r="B27">
        <v>2019</v>
      </c>
      <c r="C27" s="5">
        <v>43662</v>
      </c>
      <c r="D27" s="10">
        <v>1423</v>
      </c>
      <c r="E27" s="12">
        <v>1823</v>
      </c>
      <c r="F27">
        <v>7.3999999999999996E-2</v>
      </c>
      <c r="G27" s="10">
        <v>17</v>
      </c>
      <c r="H27" t="s">
        <v>8</v>
      </c>
      <c r="I27">
        <v>10</v>
      </c>
      <c r="J27" s="3">
        <f t="shared" si="1"/>
        <v>3.4000000000000004</v>
      </c>
      <c r="K27" s="4">
        <f t="shared" si="0"/>
        <v>57.800000000000004</v>
      </c>
    </row>
    <row r="29" spans="1:12" x14ac:dyDescent="0.3">
      <c r="A29">
        <v>13</v>
      </c>
      <c r="B29">
        <v>2019</v>
      </c>
      <c r="C29" s="5">
        <v>43663</v>
      </c>
      <c r="D29" s="10">
        <v>1330</v>
      </c>
      <c r="E29" s="12">
        <v>1730</v>
      </c>
      <c r="F29">
        <v>6.7000000000000004E-2</v>
      </c>
      <c r="G29" s="10">
        <v>17</v>
      </c>
      <c r="H29" t="s">
        <v>8</v>
      </c>
      <c r="I29">
        <v>10</v>
      </c>
      <c r="J29" s="3">
        <f t="shared" si="1"/>
        <v>3.4000000000000004</v>
      </c>
      <c r="K29" s="4">
        <f t="shared" si="0"/>
        <v>57.800000000000004</v>
      </c>
    </row>
    <row r="31" spans="1:12" x14ac:dyDescent="0.3">
      <c r="A31">
        <v>14</v>
      </c>
      <c r="B31">
        <v>2019</v>
      </c>
      <c r="C31" s="5">
        <v>43664</v>
      </c>
      <c r="D31" s="10">
        <v>1627</v>
      </c>
      <c r="E31" s="12">
        <v>2027</v>
      </c>
      <c r="F31">
        <v>1.09E-2</v>
      </c>
      <c r="G31" s="10">
        <v>6</v>
      </c>
      <c r="H31" t="s">
        <v>9</v>
      </c>
      <c r="I31">
        <v>25.6</v>
      </c>
      <c r="J31" s="3">
        <f t="shared" si="1"/>
        <v>8.7040000000000006</v>
      </c>
      <c r="K31" s="4">
        <f t="shared" si="0"/>
        <v>52.224000000000004</v>
      </c>
    </row>
    <row r="33" spans="1:11" x14ac:dyDescent="0.3">
      <c r="A33">
        <v>15</v>
      </c>
      <c r="B33">
        <v>2019</v>
      </c>
      <c r="C33" s="5">
        <v>43668</v>
      </c>
      <c r="D33" s="10">
        <v>1533</v>
      </c>
      <c r="E33" s="12">
        <v>1933</v>
      </c>
      <c r="F33">
        <v>5.1000000000000004E-3</v>
      </c>
      <c r="G33" s="10">
        <v>4</v>
      </c>
      <c r="H33" t="s">
        <v>9</v>
      </c>
      <c r="I33">
        <v>31</v>
      </c>
      <c r="J33" s="3">
        <f t="shared" si="1"/>
        <v>10.540000000000001</v>
      </c>
      <c r="K33" s="4">
        <f t="shared" si="0"/>
        <v>42.160000000000004</v>
      </c>
    </row>
    <row r="35" spans="1:11" x14ac:dyDescent="0.3">
      <c r="A35">
        <v>16</v>
      </c>
      <c r="B35">
        <v>2019</v>
      </c>
      <c r="C35" s="5">
        <v>43669</v>
      </c>
      <c r="D35" s="10">
        <v>1347</v>
      </c>
      <c r="E35" s="12">
        <v>1747</v>
      </c>
      <c r="F35">
        <v>5.5100000000000003E-2</v>
      </c>
      <c r="G35" s="10">
        <v>15</v>
      </c>
      <c r="H35" t="s">
        <v>8</v>
      </c>
      <c r="I35">
        <v>10</v>
      </c>
      <c r="J35" s="3">
        <f t="shared" si="1"/>
        <v>3.4000000000000004</v>
      </c>
      <c r="K35" s="4">
        <f t="shared" si="0"/>
        <v>51.000000000000007</v>
      </c>
    </row>
    <row r="37" spans="1:11" x14ac:dyDescent="0.3">
      <c r="A37">
        <v>17</v>
      </c>
      <c r="B37">
        <v>2019</v>
      </c>
      <c r="C37" s="5">
        <v>43670</v>
      </c>
      <c r="D37" s="10">
        <v>1131</v>
      </c>
      <c r="E37" s="12">
        <v>1531</v>
      </c>
      <c r="F37">
        <v>5.5100000000000003E-2</v>
      </c>
      <c r="G37" s="10">
        <v>14</v>
      </c>
      <c r="H37" t="s">
        <v>8</v>
      </c>
      <c r="I37">
        <v>10</v>
      </c>
      <c r="J37" s="3">
        <f t="shared" si="1"/>
        <v>3.4000000000000004</v>
      </c>
      <c r="K37" s="4">
        <f t="shared" si="0"/>
        <v>47.600000000000009</v>
      </c>
    </row>
    <row r="39" spans="1:11" x14ac:dyDescent="0.3">
      <c r="A39">
        <v>18</v>
      </c>
      <c r="B39">
        <v>2019</v>
      </c>
      <c r="C39" s="5">
        <v>43675</v>
      </c>
      <c r="D39" s="10">
        <v>1033</v>
      </c>
      <c r="E39" s="12">
        <v>1433</v>
      </c>
      <c r="F39">
        <v>6.7000000000000002E-3</v>
      </c>
      <c r="G39" s="10">
        <v>11</v>
      </c>
      <c r="H39" t="s">
        <v>9</v>
      </c>
      <c r="I39">
        <v>45.6</v>
      </c>
      <c r="J39" s="3">
        <f t="shared" si="1"/>
        <v>15.504000000000001</v>
      </c>
      <c r="K39" s="4">
        <f t="shared" si="0"/>
        <v>170.54400000000001</v>
      </c>
    </row>
    <row r="41" spans="1:11" x14ac:dyDescent="0.3">
      <c r="A41">
        <v>19</v>
      </c>
      <c r="B41">
        <v>2019</v>
      </c>
      <c r="C41" s="5">
        <v>43675</v>
      </c>
      <c r="D41" s="10">
        <v>1117</v>
      </c>
      <c r="E41" s="12">
        <v>1517</v>
      </c>
      <c r="F41">
        <v>4.3299999999999998E-2</v>
      </c>
      <c r="G41" s="10">
        <v>13</v>
      </c>
      <c r="H41" t="s">
        <v>8</v>
      </c>
      <c r="I41">
        <v>10</v>
      </c>
      <c r="J41" s="3">
        <f t="shared" si="1"/>
        <v>3.4000000000000004</v>
      </c>
      <c r="K41" s="4">
        <f t="shared" si="0"/>
        <v>44.2</v>
      </c>
    </row>
    <row r="43" spans="1:11" x14ac:dyDescent="0.3">
      <c r="A43">
        <v>20</v>
      </c>
      <c r="B43">
        <v>2019</v>
      </c>
      <c r="C43" s="5">
        <v>43676</v>
      </c>
      <c r="D43" s="10">
        <v>956</v>
      </c>
      <c r="E43" s="12">
        <v>1356</v>
      </c>
      <c r="F43">
        <v>1.3100000000000001E-2</v>
      </c>
      <c r="G43" s="10">
        <v>4</v>
      </c>
      <c r="H43" t="s">
        <v>9</v>
      </c>
      <c r="I43">
        <v>24.8</v>
      </c>
      <c r="J43" s="3">
        <f t="shared" si="1"/>
        <v>8.4320000000000004</v>
      </c>
      <c r="K43" s="4">
        <f t="shared" si="0"/>
        <v>33.728000000000002</v>
      </c>
    </row>
    <row r="45" spans="1:11" x14ac:dyDescent="0.3">
      <c r="A45">
        <v>21</v>
      </c>
      <c r="B45">
        <v>2019</v>
      </c>
      <c r="C45" s="5">
        <v>43677</v>
      </c>
      <c r="D45" s="10">
        <v>1158</v>
      </c>
      <c r="E45" s="12">
        <v>1558</v>
      </c>
      <c r="F45">
        <v>5.1000000000000004E-3</v>
      </c>
      <c r="G45" s="10">
        <v>3</v>
      </c>
      <c r="H45" t="s">
        <v>9</v>
      </c>
      <c r="I45">
        <v>36.9</v>
      </c>
      <c r="J45" s="3">
        <f t="shared" si="1"/>
        <v>12.546000000000001</v>
      </c>
      <c r="K45" s="4">
        <f t="shared" si="0"/>
        <v>37.638000000000005</v>
      </c>
    </row>
    <row r="47" spans="1:11" x14ac:dyDescent="0.3">
      <c r="A47">
        <v>22</v>
      </c>
      <c r="B47">
        <v>2019</v>
      </c>
      <c r="C47" s="5">
        <v>43677</v>
      </c>
      <c r="D47" s="10">
        <v>1500</v>
      </c>
      <c r="E47" s="12">
        <v>1900</v>
      </c>
      <c r="F47">
        <v>1.3100000000000001E-2</v>
      </c>
      <c r="G47" s="10">
        <v>12</v>
      </c>
      <c r="H47" t="s">
        <v>8</v>
      </c>
      <c r="I47">
        <v>10</v>
      </c>
      <c r="J47" s="3">
        <f t="shared" si="1"/>
        <v>3.4000000000000004</v>
      </c>
      <c r="K47" s="4">
        <f t="shared" si="0"/>
        <v>40.800000000000004</v>
      </c>
    </row>
    <row r="48" spans="1:11" s="6" customFormat="1" x14ac:dyDescent="0.3">
      <c r="D48" s="11"/>
      <c r="E48" s="13"/>
      <c r="G48" s="11"/>
      <c r="J48" s="7"/>
      <c r="K48" s="8"/>
    </row>
    <row r="50" spans="1:9" customFormat="1" x14ac:dyDescent="0.3">
      <c r="A50">
        <v>23</v>
      </c>
      <c r="B50">
        <v>2019</v>
      </c>
      <c r="C50" s="5">
        <v>43678</v>
      </c>
      <c r="D50" s="10">
        <v>1116</v>
      </c>
      <c r="E50" s="12">
        <v>1516</v>
      </c>
      <c r="F50">
        <v>3.15E-2</v>
      </c>
      <c r="G50" s="10">
        <v>8</v>
      </c>
      <c r="H50" t="s">
        <v>8</v>
      </c>
    </row>
    <row r="52" spans="1:9" customFormat="1" x14ac:dyDescent="0.3">
      <c r="A52">
        <v>24</v>
      </c>
      <c r="B52">
        <v>2019</v>
      </c>
      <c r="C52" s="5">
        <v>43679</v>
      </c>
      <c r="D52" s="10">
        <v>1134</v>
      </c>
      <c r="E52" s="12">
        <v>1534</v>
      </c>
      <c r="F52">
        <v>1.7500000000000002E-2</v>
      </c>
      <c r="G52" s="10">
        <v>12</v>
      </c>
      <c r="H52" t="s">
        <v>9</v>
      </c>
    </row>
    <row r="54" spans="1:9" customFormat="1" x14ac:dyDescent="0.3">
      <c r="A54">
        <v>25</v>
      </c>
      <c r="B54">
        <v>2019</v>
      </c>
      <c r="C54" s="5">
        <v>43682</v>
      </c>
      <c r="D54" s="10">
        <v>1530</v>
      </c>
      <c r="E54" s="12">
        <v>1930</v>
      </c>
      <c r="F54">
        <v>4.3700000000000003E-2</v>
      </c>
      <c r="G54" s="10">
        <v>35</v>
      </c>
      <c r="H54" t="s">
        <v>8</v>
      </c>
    </row>
    <row r="56" spans="1:9" customFormat="1" x14ac:dyDescent="0.3">
      <c r="A56">
        <v>26</v>
      </c>
      <c r="B56">
        <v>2019</v>
      </c>
      <c r="C56" s="5">
        <v>43683</v>
      </c>
      <c r="D56" s="10">
        <v>1231</v>
      </c>
      <c r="E56" s="12">
        <v>1631</v>
      </c>
      <c r="F56">
        <v>5.8999999999999999E-3</v>
      </c>
      <c r="G56" s="10">
        <v>19</v>
      </c>
      <c r="H56" t="s">
        <v>9</v>
      </c>
    </row>
    <row r="58" spans="1:9" customFormat="1" x14ac:dyDescent="0.3">
      <c r="A58">
        <v>27</v>
      </c>
      <c r="B58">
        <v>2019</v>
      </c>
      <c r="C58" s="5">
        <v>43683</v>
      </c>
      <c r="D58" s="10">
        <v>1330</v>
      </c>
      <c r="E58" s="12">
        <v>1730</v>
      </c>
      <c r="F58">
        <v>0.18590000000000001</v>
      </c>
      <c r="G58" s="10">
        <v>18</v>
      </c>
      <c r="H58" t="s">
        <v>8</v>
      </c>
      <c r="I58" t="s">
        <v>23</v>
      </c>
    </row>
    <row r="60" spans="1:9" customFormat="1" x14ac:dyDescent="0.3">
      <c r="A60">
        <v>28</v>
      </c>
      <c r="B60">
        <v>2019</v>
      </c>
      <c r="C60" s="5">
        <v>43683</v>
      </c>
      <c r="D60" s="10">
        <v>1655</v>
      </c>
      <c r="E60" s="12">
        <v>2055</v>
      </c>
      <c r="F60">
        <v>4.4000000000000003E-3</v>
      </c>
      <c r="G60" s="10">
        <v>15</v>
      </c>
      <c r="H60" t="s">
        <v>9</v>
      </c>
    </row>
    <row r="62" spans="1:9" customFormat="1" x14ac:dyDescent="0.3">
      <c r="A62">
        <v>29</v>
      </c>
      <c r="B62">
        <v>2019</v>
      </c>
      <c r="C62" s="5">
        <v>43685</v>
      </c>
      <c r="D62" s="10">
        <v>1013</v>
      </c>
      <c r="E62" s="12">
        <v>1413</v>
      </c>
      <c r="F62">
        <v>1.6400000000000001E-2</v>
      </c>
      <c r="G62" s="10">
        <v>4.2</v>
      </c>
      <c r="H62" t="s">
        <v>9</v>
      </c>
    </row>
    <row r="64" spans="1:9" customFormat="1" x14ac:dyDescent="0.3">
      <c r="A64">
        <v>30</v>
      </c>
      <c r="B64">
        <v>2019</v>
      </c>
      <c r="C64" s="5">
        <v>43686</v>
      </c>
      <c r="D64" s="10">
        <v>1319</v>
      </c>
      <c r="E64" s="12">
        <v>1719</v>
      </c>
      <c r="F64">
        <v>9.8400000000000001E-2</v>
      </c>
      <c r="G64" s="10">
        <v>37</v>
      </c>
      <c r="H64" t="s">
        <v>8</v>
      </c>
    </row>
    <row r="66" spans="1:12" x14ac:dyDescent="0.3">
      <c r="A66">
        <v>31</v>
      </c>
      <c r="B66">
        <v>2019</v>
      </c>
      <c r="C66" s="5">
        <v>43689</v>
      </c>
      <c r="D66" s="10">
        <v>1025</v>
      </c>
      <c r="E66" s="12">
        <v>1425</v>
      </c>
      <c r="F66">
        <v>8.3000000000000001E-3</v>
      </c>
      <c r="G66" s="10">
        <v>2</v>
      </c>
      <c r="H66" t="s">
        <v>9</v>
      </c>
      <c r="J66"/>
      <c r="K66"/>
    </row>
    <row r="68" spans="1:12" x14ac:dyDescent="0.3">
      <c r="A68">
        <v>32</v>
      </c>
      <c r="B68">
        <v>2019</v>
      </c>
      <c r="C68" s="5">
        <v>43689</v>
      </c>
      <c r="D68" s="10">
        <v>1240</v>
      </c>
      <c r="E68" s="12">
        <v>1640</v>
      </c>
      <c r="F68">
        <v>1.5699999999999999E-2</v>
      </c>
      <c r="G68" s="10">
        <v>18</v>
      </c>
      <c r="H68" t="s">
        <v>9</v>
      </c>
      <c r="J68"/>
      <c r="K68"/>
    </row>
    <row r="70" spans="1:12" x14ac:dyDescent="0.3">
      <c r="A70">
        <v>33</v>
      </c>
      <c r="B70">
        <v>2019</v>
      </c>
      <c r="C70" s="5">
        <v>43690</v>
      </c>
      <c r="D70" s="10">
        <v>1315</v>
      </c>
      <c r="E70" s="12">
        <v>1715</v>
      </c>
      <c r="F70">
        <v>6.0000000000000001E-3</v>
      </c>
      <c r="G70" s="10">
        <v>19</v>
      </c>
      <c r="H70" t="s">
        <v>9</v>
      </c>
      <c r="J70"/>
      <c r="K70"/>
    </row>
    <row r="72" spans="1:12" x14ac:dyDescent="0.3">
      <c r="A72">
        <v>34</v>
      </c>
      <c r="B72">
        <v>2019</v>
      </c>
      <c r="C72" s="5">
        <v>43690</v>
      </c>
      <c r="D72" s="10">
        <v>1330</v>
      </c>
      <c r="E72" s="12">
        <v>1730</v>
      </c>
      <c r="F72">
        <v>0.1094</v>
      </c>
      <c r="G72" s="10">
        <v>42</v>
      </c>
      <c r="H72" t="s">
        <v>8</v>
      </c>
      <c r="J72"/>
      <c r="K72"/>
    </row>
    <row r="74" spans="1:12" x14ac:dyDescent="0.3">
      <c r="A74">
        <v>35</v>
      </c>
      <c r="B74">
        <v>2019</v>
      </c>
      <c r="C74" s="5">
        <v>43691</v>
      </c>
      <c r="D74" s="10">
        <v>1215</v>
      </c>
      <c r="E74" s="12">
        <v>1615</v>
      </c>
      <c r="F74">
        <v>4.4000000000000003E-3</v>
      </c>
      <c r="G74" s="10">
        <v>4.0999999999999996</v>
      </c>
      <c r="H74" t="s">
        <v>9</v>
      </c>
      <c r="J74"/>
      <c r="K74"/>
    </row>
    <row r="76" spans="1:12" x14ac:dyDescent="0.3">
      <c r="A76">
        <v>36</v>
      </c>
      <c r="B76">
        <v>2019</v>
      </c>
      <c r="C76" s="5">
        <v>43692</v>
      </c>
      <c r="D76" s="10">
        <v>1115</v>
      </c>
      <c r="E76" s="12">
        <v>1515</v>
      </c>
      <c r="F76">
        <v>0.13</v>
      </c>
      <c r="G76" s="10">
        <v>32</v>
      </c>
      <c r="H76" t="s">
        <v>8</v>
      </c>
      <c r="J76"/>
      <c r="K76"/>
    </row>
    <row r="78" spans="1:12" x14ac:dyDescent="0.3">
      <c r="A78">
        <v>37</v>
      </c>
      <c r="B78">
        <v>2019</v>
      </c>
      <c r="C78" s="5">
        <v>43693</v>
      </c>
      <c r="D78" s="10">
        <v>1228</v>
      </c>
      <c r="E78" s="12">
        <v>1628</v>
      </c>
      <c r="F78">
        <v>3.0999999999999999E-3</v>
      </c>
      <c r="G78" s="10">
        <v>5</v>
      </c>
      <c r="H78" t="s">
        <v>9</v>
      </c>
      <c r="J78"/>
      <c r="K78"/>
    </row>
    <row r="79" spans="1:12" x14ac:dyDescent="0.3">
      <c r="L79" t="s">
        <v>24</v>
      </c>
    </row>
    <row r="80" spans="1:12" x14ac:dyDescent="0.3">
      <c r="A80">
        <v>38</v>
      </c>
      <c r="B80">
        <v>2019</v>
      </c>
      <c r="C80" s="5">
        <v>43693</v>
      </c>
      <c r="D80" s="10">
        <v>1400</v>
      </c>
      <c r="E80" s="12">
        <v>1800</v>
      </c>
      <c r="F80">
        <v>0.14219999999999999</v>
      </c>
      <c r="G80" s="10">
        <v>42</v>
      </c>
      <c r="H80" t="s">
        <v>8</v>
      </c>
      <c r="J80"/>
      <c r="K80"/>
    </row>
    <row r="82" spans="1:8" customFormat="1" x14ac:dyDescent="0.3">
      <c r="A82">
        <v>39</v>
      </c>
      <c r="B82">
        <v>2019</v>
      </c>
      <c r="C82" s="5">
        <v>43696</v>
      </c>
      <c r="D82" s="10">
        <v>1215</v>
      </c>
      <c r="E82" s="12">
        <v>1615</v>
      </c>
      <c r="F82">
        <v>8.3000000000000001E-3</v>
      </c>
      <c r="G82" s="10">
        <v>2.9</v>
      </c>
      <c r="H82" t="s">
        <v>9</v>
      </c>
    </row>
    <row r="84" spans="1:8" customFormat="1" x14ac:dyDescent="0.3">
      <c r="A84">
        <v>40</v>
      </c>
      <c r="B84">
        <v>2019</v>
      </c>
      <c r="C84" s="5">
        <v>43696</v>
      </c>
      <c r="D84" s="10">
        <v>1449</v>
      </c>
      <c r="E84" s="12">
        <v>1849</v>
      </c>
      <c r="F84">
        <v>1.3100000000000001E-2</v>
      </c>
      <c r="G84" s="10">
        <v>8</v>
      </c>
      <c r="H84" t="s">
        <v>9</v>
      </c>
    </row>
    <row r="86" spans="1:8" customFormat="1" x14ac:dyDescent="0.3">
      <c r="A86">
        <v>41</v>
      </c>
      <c r="B86">
        <v>2019</v>
      </c>
      <c r="C86" s="5">
        <v>43698</v>
      </c>
      <c r="D86" s="10">
        <v>1439</v>
      </c>
      <c r="E86" s="12">
        <v>1839</v>
      </c>
      <c r="F86">
        <v>1.7500000000000002E-2</v>
      </c>
      <c r="G86" s="10">
        <v>14</v>
      </c>
      <c r="H86" t="s">
        <v>9</v>
      </c>
    </row>
    <row r="88" spans="1:8" customFormat="1" x14ac:dyDescent="0.3">
      <c r="A88">
        <v>42</v>
      </c>
      <c r="B88">
        <v>2019</v>
      </c>
      <c r="C88" s="5">
        <v>43699</v>
      </c>
      <c r="D88" s="10">
        <v>1205</v>
      </c>
      <c r="E88" s="12">
        <v>1605</v>
      </c>
      <c r="F88">
        <v>3.5000000000000001E-3</v>
      </c>
      <c r="G88" s="10">
        <v>3.5</v>
      </c>
      <c r="H88" t="s">
        <v>9</v>
      </c>
    </row>
    <row r="90" spans="1:8" customFormat="1" x14ac:dyDescent="0.3">
      <c r="A90">
        <v>43</v>
      </c>
      <c r="B90">
        <v>2019</v>
      </c>
      <c r="C90" s="5">
        <v>43699</v>
      </c>
      <c r="D90" s="10">
        <v>1315</v>
      </c>
      <c r="E90" s="12">
        <v>1715</v>
      </c>
      <c r="F90">
        <v>9.8400000000000001E-2</v>
      </c>
      <c r="G90" s="10">
        <v>35</v>
      </c>
      <c r="H90" t="s">
        <v>8</v>
      </c>
    </row>
    <row r="92" spans="1:8" customFormat="1" x14ac:dyDescent="0.3">
      <c r="A92">
        <v>44</v>
      </c>
      <c r="B92">
        <v>2019</v>
      </c>
      <c r="C92" s="5">
        <v>43700</v>
      </c>
      <c r="D92" s="10">
        <v>1249</v>
      </c>
      <c r="E92" s="12">
        <v>1649</v>
      </c>
      <c r="F92">
        <v>6.3E-3</v>
      </c>
      <c r="G92" s="10">
        <v>4</v>
      </c>
      <c r="H92" t="s">
        <v>9</v>
      </c>
    </row>
    <row r="94" spans="1:8" customFormat="1" x14ac:dyDescent="0.3">
      <c r="A94">
        <v>45</v>
      </c>
      <c r="B94">
        <v>2019</v>
      </c>
      <c r="C94" s="5">
        <v>43700</v>
      </c>
      <c r="D94" s="10">
        <v>1400</v>
      </c>
      <c r="E94" s="12">
        <v>1800</v>
      </c>
      <c r="F94">
        <v>0.15859999999999999</v>
      </c>
      <c r="G94" s="10">
        <v>30</v>
      </c>
      <c r="H94" t="s">
        <v>8</v>
      </c>
    </row>
    <row r="96" spans="1:8" customFormat="1" x14ac:dyDescent="0.3">
      <c r="A96">
        <v>46</v>
      </c>
      <c r="B96">
        <v>2019</v>
      </c>
      <c r="C96" s="5">
        <v>43700</v>
      </c>
      <c r="D96" s="10">
        <v>1414</v>
      </c>
      <c r="E96" s="12">
        <v>1814</v>
      </c>
      <c r="F96">
        <v>3.3E-3</v>
      </c>
      <c r="G96" s="10">
        <v>2.2000000000000002</v>
      </c>
      <c r="H96" t="s">
        <v>9</v>
      </c>
    </row>
    <row r="97" spans="1:12" x14ac:dyDescent="0.3">
      <c r="L97" t="s">
        <v>25</v>
      </c>
    </row>
    <row r="98" spans="1:12" x14ac:dyDescent="0.3">
      <c r="A98">
        <v>47</v>
      </c>
      <c r="B98">
        <v>2019</v>
      </c>
      <c r="C98" s="5">
        <v>43703</v>
      </c>
      <c r="D98" s="10">
        <v>1500</v>
      </c>
      <c r="E98" s="12">
        <v>1900</v>
      </c>
      <c r="F98">
        <v>4.3299999999999998E-2</v>
      </c>
      <c r="G98" s="10">
        <v>22</v>
      </c>
      <c r="H98" t="s">
        <v>8</v>
      </c>
      <c r="J98"/>
      <c r="K98"/>
    </row>
    <row r="100" spans="1:12" x14ac:dyDescent="0.3">
      <c r="A100">
        <v>48</v>
      </c>
      <c r="B100">
        <v>2019</v>
      </c>
      <c r="C100" s="5">
        <v>43704</v>
      </c>
      <c r="D100" s="10">
        <v>956</v>
      </c>
      <c r="E100" s="12">
        <v>1356</v>
      </c>
      <c r="F100">
        <v>1.09E-2</v>
      </c>
      <c r="G100" s="10">
        <v>14</v>
      </c>
      <c r="H100" t="s">
        <v>9</v>
      </c>
      <c r="J100"/>
      <c r="K100"/>
    </row>
    <row r="102" spans="1:12" x14ac:dyDescent="0.3">
      <c r="A102">
        <v>49</v>
      </c>
      <c r="B102">
        <v>2019</v>
      </c>
      <c r="C102" s="5">
        <v>43704</v>
      </c>
      <c r="D102" s="10">
        <v>1102</v>
      </c>
      <c r="E102" s="12">
        <v>1502</v>
      </c>
      <c r="F102">
        <v>8.3000000000000001E-3</v>
      </c>
      <c r="G102" s="10">
        <v>2.2999999999999998</v>
      </c>
      <c r="H102" t="s">
        <v>9</v>
      </c>
      <c r="J102"/>
      <c r="K102"/>
    </row>
    <row r="104" spans="1:12" x14ac:dyDescent="0.3">
      <c r="A104">
        <v>50</v>
      </c>
      <c r="B104">
        <v>2019</v>
      </c>
      <c r="C104" s="5">
        <v>43705</v>
      </c>
      <c r="D104" s="10">
        <v>1115</v>
      </c>
      <c r="E104" s="12">
        <v>1515</v>
      </c>
      <c r="F104">
        <v>0.1148</v>
      </c>
      <c r="G104" s="10">
        <v>22</v>
      </c>
      <c r="H104" t="s">
        <v>8</v>
      </c>
      <c r="J104"/>
      <c r="K104"/>
    </row>
    <row r="106" spans="1:12" x14ac:dyDescent="0.3">
      <c r="A106">
        <v>51</v>
      </c>
      <c r="B106">
        <v>2019</v>
      </c>
      <c r="C106" s="5">
        <v>43705</v>
      </c>
      <c r="D106" s="10">
        <v>1500</v>
      </c>
      <c r="E106" s="12">
        <v>1900</v>
      </c>
      <c r="F106">
        <v>6.7000000000000002E-3</v>
      </c>
      <c r="G106" s="10">
        <v>3.8</v>
      </c>
      <c r="H106" t="s">
        <v>9</v>
      </c>
      <c r="J106"/>
      <c r="K106"/>
    </row>
    <row r="108" spans="1:12" x14ac:dyDescent="0.3">
      <c r="A108">
        <v>52</v>
      </c>
      <c r="B108">
        <v>2019</v>
      </c>
      <c r="C108" s="5">
        <v>43706</v>
      </c>
      <c r="D108" s="10">
        <v>1016</v>
      </c>
      <c r="E108" s="12">
        <v>1416</v>
      </c>
      <c r="F108">
        <v>5.8999999999999999E-3</v>
      </c>
      <c r="G108" s="10">
        <v>10</v>
      </c>
      <c r="H108" t="s">
        <v>9</v>
      </c>
      <c r="J108"/>
      <c r="K108"/>
    </row>
    <row r="110" spans="1:12" x14ac:dyDescent="0.3">
      <c r="A110">
        <v>53</v>
      </c>
      <c r="B110">
        <v>2019</v>
      </c>
      <c r="C110" s="5">
        <v>43706</v>
      </c>
      <c r="D110" s="10">
        <v>1433</v>
      </c>
      <c r="E110" s="12">
        <v>1833</v>
      </c>
      <c r="F110">
        <v>5.1200000000000002E-2</v>
      </c>
      <c r="G110" s="10">
        <v>13</v>
      </c>
      <c r="H110" t="s">
        <v>8</v>
      </c>
      <c r="J110"/>
      <c r="K110"/>
    </row>
    <row r="112" spans="1:12" x14ac:dyDescent="0.3">
      <c r="A112">
        <v>54</v>
      </c>
      <c r="B112">
        <v>2019</v>
      </c>
      <c r="C112" s="5">
        <v>43706</v>
      </c>
      <c r="D112" s="10">
        <v>1630</v>
      </c>
      <c r="E112" s="12">
        <v>2030</v>
      </c>
      <c r="F112">
        <v>6.0000000000000001E-3</v>
      </c>
      <c r="G112" s="10">
        <v>4</v>
      </c>
      <c r="H112" t="s">
        <v>9</v>
      </c>
      <c r="J112"/>
      <c r="K112"/>
    </row>
    <row r="114" spans="1:11" x14ac:dyDescent="0.3">
      <c r="A114">
        <v>55</v>
      </c>
      <c r="B114">
        <v>2019</v>
      </c>
      <c r="C114" s="5">
        <v>43707</v>
      </c>
      <c r="D114" s="10">
        <v>1022</v>
      </c>
      <c r="E114" s="12">
        <v>1422</v>
      </c>
      <c r="F114">
        <v>1.8599999999999998E-2</v>
      </c>
      <c r="G114" s="10">
        <v>6.5</v>
      </c>
      <c r="H114" t="s">
        <v>9</v>
      </c>
      <c r="I114" t="s">
        <v>26</v>
      </c>
    </row>
    <row r="115" spans="1:11" x14ac:dyDescent="0.3">
      <c r="I115" t="s">
        <v>27</v>
      </c>
    </row>
    <row r="116" spans="1:11" x14ac:dyDescent="0.3">
      <c r="A116">
        <v>56</v>
      </c>
      <c r="B116">
        <v>2019</v>
      </c>
      <c r="C116" s="5">
        <v>43707</v>
      </c>
      <c r="D116" s="10">
        <v>1209</v>
      </c>
      <c r="E116" s="12">
        <v>1609</v>
      </c>
      <c r="F116">
        <v>5.0299999999999997E-2</v>
      </c>
      <c r="G116" s="10">
        <v>7</v>
      </c>
      <c r="H116" t="s">
        <v>9</v>
      </c>
    </row>
    <row r="117" spans="1:11" s="6" customFormat="1" x14ac:dyDescent="0.3">
      <c r="D117" s="11"/>
      <c r="E117" s="13"/>
      <c r="G117" s="11"/>
      <c r="J117" s="7"/>
      <c r="K117" s="8"/>
    </row>
    <row r="118" spans="1:11" x14ac:dyDescent="0.3">
      <c r="A118" t="s">
        <v>1</v>
      </c>
      <c r="B118" s="10" t="s">
        <v>2</v>
      </c>
      <c r="C118" s="10" t="s">
        <v>3</v>
      </c>
      <c r="D118" s="10" t="s">
        <v>13</v>
      </c>
      <c r="E118" s="12" t="s">
        <v>14</v>
      </c>
      <c r="F118" t="s">
        <v>4</v>
      </c>
      <c r="G118" s="10" t="s">
        <v>5</v>
      </c>
      <c r="H118" t="s">
        <v>6</v>
      </c>
    </row>
    <row r="119" spans="1:11" x14ac:dyDescent="0.3">
      <c r="A119">
        <v>57</v>
      </c>
      <c r="B119">
        <v>2019</v>
      </c>
      <c r="C119" s="5">
        <v>43712</v>
      </c>
      <c r="D119" s="10">
        <v>955</v>
      </c>
      <c r="E119" s="12">
        <v>1355</v>
      </c>
      <c r="F119">
        <v>8.7499999999999994E-2</v>
      </c>
      <c r="G119" s="10">
        <v>5</v>
      </c>
      <c r="H119" t="s">
        <v>31</v>
      </c>
    </row>
    <row r="120" spans="1:11" x14ac:dyDescent="0.3">
      <c r="A120">
        <v>58</v>
      </c>
      <c r="B120">
        <v>2019</v>
      </c>
      <c r="C120" s="5">
        <v>43713</v>
      </c>
      <c r="D120" s="10">
        <v>1316</v>
      </c>
      <c r="E120" s="12">
        <v>1716</v>
      </c>
      <c r="F120">
        <v>0.15310000000000001</v>
      </c>
      <c r="G120" s="10">
        <v>29</v>
      </c>
      <c r="H120" t="s">
        <v>29</v>
      </c>
    </row>
    <row r="121" spans="1:11" x14ac:dyDescent="0.3">
      <c r="A121">
        <v>59</v>
      </c>
      <c r="B121">
        <v>2019</v>
      </c>
      <c r="C121" s="5">
        <v>43714</v>
      </c>
      <c r="D121" s="10">
        <v>1059</v>
      </c>
      <c r="E121" s="12">
        <v>1459</v>
      </c>
      <c r="F121">
        <v>1.4200000000000001E-2</v>
      </c>
      <c r="G121" s="10">
        <v>4</v>
      </c>
      <c r="H121" t="s">
        <v>30</v>
      </c>
    </row>
    <row r="122" spans="1:11" x14ac:dyDescent="0.3">
      <c r="A122">
        <v>60</v>
      </c>
      <c r="B122">
        <v>2019</v>
      </c>
      <c r="C122" s="5">
        <v>43714</v>
      </c>
      <c r="D122" s="10">
        <v>1118</v>
      </c>
      <c r="E122" s="12">
        <v>1518</v>
      </c>
      <c r="F122">
        <v>8.7499999999999994E-2</v>
      </c>
      <c r="G122" s="10">
        <v>4.0999999999999996</v>
      </c>
      <c r="H122" t="s">
        <v>31</v>
      </c>
    </row>
    <row r="123" spans="1:11" x14ac:dyDescent="0.3">
      <c r="A123">
        <v>61</v>
      </c>
      <c r="B123">
        <v>2019</v>
      </c>
      <c r="C123" s="5">
        <v>43717</v>
      </c>
      <c r="D123" s="10">
        <v>1031</v>
      </c>
      <c r="E123" s="12">
        <v>1431</v>
      </c>
      <c r="F123">
        <v>7.9000000000000008E-3</v>
      </c>
      <c r="G123" s="10">
        <v>6</v>
      </c>
      <c r="H123" t="s">
        <v>30</v>
      </c>
    </row>
    <row r="124" spans="1:11" x14ac:dyDescent="0.3">
      <c r="A124">
        <v>62</v>
      </c>
      <c r="B124">
        <v>2019</v>
      </c>
      <c r="C124" s="5">
        <v>43717</v>
      </c>
      <c r="D124" s="10">
        <v>1111</v>
      </c>
      <c r="E124" s="12">
        <v>1511</v>
      </c>
      <c r="F124">
        <v>0.1203</v>
      </c>
      <c r="G124" s="10">
        <v>3</v>
      </c>
      <c r="H124" t="s">
        <v>31</v>
      </c>
      <c r="J124"/>
      <c r="K124"/>
    </row>
    <row r="125" spans="1:11" x14ac:dyDescent="0.3">
      <c r="A125">
        <v>63</v>
      </c>
      <c r="B125">
        <v>2019</v>
      </c>
      <c r="C125" s="5">
        <v>43717</v>
      </c>
      <c r="D125" s="10">
        <v>1134</v>
      </c>
      <c r="E125" s="12">
        <v>1534</v>
      </c>
      <c r="F125">
        <v>3.15E-2</v>
      </c>
      <c r="G125" s="10">
        <v>26</v>
      </c>
      <c r="H125" t="s">
        <v>29</v>
      </c>
      <c r="J125"/>
      <c r="K125"/>
    </row>
    <row r="126" spans="1:11" x14ac:dyDescent="0.3">
      <c r="A126">
        <v>64</v>
      </c>
      <c r="B126">
        <v>2019</v>
      </c>
      <c r="C126" s="5">
        <v>43718</v>
      </c>
      <c r="D126" s="10">
        <v>1133</v>
      </c>
      <c r="E126" s="12">
        <v>1533</v>
      </c>
      <c r="F126">
        <v>8.6999999999999994E-3</v>
      </c>
      <c r="G126" s="10">
        <v>5</v>
      </c>
      <c r="H126" t="s">
        <v>31</v>
      </c>
      <c r="J126"/>
      <c r="K126"/>
    </row>
    <row r="127" spans="1:11" x14ac:dyDescent="0.3">
      <c r="A127">
        <v>65</v>
      </c>
      <c r="B127">
        <v>2019</v>
      </c>
      <c r="C127" s="5">
        <v>43719</v>
      </c>
      <c r="D127" s="10">
        <v>1126</v>
      </c>
      <c r="E127" s="12">
        <v>1526</v>
      </c>
      <c r="F127">
        <v>8.6999999999999994E-3</v>
      </c>
      <c r="G127" s="10">
        <v>6</v>
      </c>
      <c r="H127" t="s">
        <v>30</v>
      </c>
      <c r="J127"/>
      <c r="K127"/>
    </row>
    <row r="128" spans="1:11" x14ac:dyDescent="0.3">
      <c r="A128">
        <v>66</v>
      </c>
      <c r="B128">
        <v>2019</v>
      </c>
      <c r="C128" s="5">
        <v>43719</v>
      </c>
      <c r="D128" s="10">
        <v>1434</v>
      </c>
      <c r="E128" s="12">
        <v>1834</v>
      </c>
      <c r="F128">
        <v>0.13120000000000001</v>
      </c>
      <c r="G128" s="10">
        <v>6</v>
      </c>
      <c r="H128" t="s">
        <v>31</v>
      </c>
      <c r="J128"/>
      <c r="K128"/>
    </row>
    <row r="129" spans="1:11" x14ac:dyDescent="0.3">
      <c r="A129">
        <v>67</v>
      </c>
      <c r="B129">
        <v>2019</v>
      </c>
      <c r="C129" s="5">
        <v>43720</v>
      </c>
      <c r="D129" s="10">
        <v>1015</v>
      </c>
      <c r="E129" s="12">
        <v>1415</v>
      </c>
      <c r="F129">
        <v>5.1999999999999998E-3</v>
      </c>
      <c r="G129" s="10">
        <v>5</v>
      </c>
      <c r="H129" t="s">
        <v>30</v>
      </c>
      <c r="J129"/>
      <c r="K129"/>
    </row>
    <row r="130" spans="1:11" x14ac:dyDescent="0.3">
      <c r="A130">
        <v>68</v>
      </c>
      <c r="B130">
        <v>2019</v>
      </c>
      <c r="C130" s="5">
        <v>43720</v>
      </c>
      <c r="D130" s="10">
        <v>1525</v>
      </c>
      <c r="E130" s="12">
        <v>1925</v>
      </c>
      <c r="F130">
        <v>0.1203</v>
      </c>
      <c r="G130" s="10">
        <v>2</v>
      </c>
      <c r="H130" t="s">
        <v>30</v>
      </c>
      <c r="J130"/>
      <c r="K130"/>
    </row>
    <row r="131" spans="1:11" x14ac:dyDescent="0.3">
      <c r="A131">
        <v>69</v>
      </c>
      <c r="B131">
        <v>2019</v>
      </c>
      <c r="C131" s="5">
        <v>43721</v>
      </c>
      <c r="D131" s="10">
        <v>1347</v>
      </c>
      <c r="E131" s="12">
        <v>1747</v>
      </c>
      <c r="F131">
        <v>6.6E-3</v>
      </c>
      <c r="G131" s="10">
        <v>8</v>
      </c>
      <c r="H131" t="s">
        <v>31</v>
      </c>
      <c r="J131"/>
      <c r="K131"/>
    </row>
    <row r="132" spans="1:11" x14ac:dyDescent="0.3">
      <c r="A132">
        <v>70</v>
      </c>
      <c r="B132">
        <v>2019</v>
      </c>
      <c r="C132" s="5">
        <v>43721</v>
      </c>
      <c r="D132" s="10">
        <v>1418</v>
      </c>
      <c r="E132" s="10">
        <v>1818</v>
      </c>
      <c r="F132">
        <v>0.15310000000000001</v>
      </c>
      <c r="G132" s="10">
        <v>30</v>
      </c>
      <c r="H132" t="s">
        <v>29</v>
      </c>
      <c r="J132"/>
      <c r="K132"/>
    </row>
    <row r="133" spans="1:11" x14ac:dyDescent="0.3">
      <c r="A133">
        <v>71</v>
      </c>
      <c r="B133">
        <v>2019</v>
      </c>
      <c r="C133" s="5">
        <v>43724</v>
      </c>
      <c r="D133" s="10">
        <v>1112</v>
      </c>
      <c r="E133" s="12">
        <v>1512</v>
      </c>
      <c r="F133">
        <v>7.1000000000000004E-3</v>
      </c>
      <c r="G133" s="10" t="s">
        <v>32</v>
      </c>
      <c r="H133" t="s">
        <v>30</v>
      </c>
      <c r="J133"/>
      <c r="K133"/>
    </row>
    <row r="134" spans="1:11" x14ac:dyDescent="0.3">
      <c r="A134">
        <v>72</v>
      </c>
      <c r="B134">
        <v>2019</v>
      </c>
      <c r="C134" s="5">
        <v>43725</v>
      </c>
      <c r="D134" s="10">
        <v>1205</v>
      </c>
      <c r="E134" s="12">
        <v>1605</v>
      </c>
      <c r="F134">
        <v>6.7799999999999999E-2</v>
      </c>
      <c r="G134" s="10">
        <v>9</v>
      </c>
      <c r="H134" t="s">
        <v>31</v>
      </c>
      <c r="J134"/>
      <c r="K134"/>
    </row>
    <row r="135" spans="1:11" x14ac:dyDescent="0.3">
      <c r="A135">
        <v>73</v>
      </c>
      <c r="B135">
        <v>2019</v>
      </c>
      <c r="C135" s="5">
        <v>43725</v>
      </c>
      <c r="D135" s="10">
        <v>1417</v>
      </c>
      <c r="E135" s="12">
        <v>1817</v>
      </c>
      <c r="F135">
        <v>3.8300000000000001E-2</v>
      </c>
      <c r="G135" s="10">
        <v>17</v>
      </c>
      <c r="H135" t="s">
        <v>29</v>
      </c>
      <c r="J135"/>
      <c r="K135"/>
    </row>
    <row r="136" spans="1:11" x14ac:dyDescent="0.3">
      <c r="A136">
        <v>74</v>
      </c>
      <c r="B136">
        <v>2019</v>
      </c>
      <c r="C136" s="5">
        <v>43726</v>
      </c>
      <c r="D136" s="10">
        <v>1059</v>
      </c>
      <c r="E136" s="12">
        <v>1459</v>
      </c>
      <c r="F136">
        <v>6.3399999999999998E-2</v>
      </c>
      <c r="G136" s="10">
        <v>2.1</v>
      </c>
      <c r="H136" t="s">
        <v>31</v>
      </c>
      <c r="J136"/>
      <c r="K136"/>
    </row>
    <row r="137" spans="1:11" x14ac:dyDescent="0.3">
      <c r="A137">
        <v>75</v>
      </c>
      <c r="B137">
        <v>2019</v>
      </c>
      <c r="C137" s="5">
        <v>43726</v>
      </c>
      <c r="D137" s="10">
        <v>1131</v>
      </c>
      <c r="E137" s="12">
        <v>1531</v>
      </c>
      <c r="F137">
        <v>0.1203</v>
      </c>
      <c r="G137" s="10">
        <v>7</v>
      </c>
      <c r="H137" t="s">
        <v>31</v>
      </c>
      <c r="J137"/>
      <c r="K137"/>
    </row>
    <row r="138" spans="1:11" x14ac:dyDescent="0.3">
      <c r="A138">
        <v>76</v>
      </c>
      <c r="B138">
        <v>2019</v>
      </c>
      <c r="C138" s="5">
        <v>43726</v>
      </c>
      <c r="D138" s="10">
        <v>1315</v>
      </c>
      <c r="E138" s="12">
        <v>1715</v>
      </c>
      <c r="F138">
        <v>0.16400000000000001</v>
      </c>
      <c r="G138" s="10">
        <v>28</v>
      </c>
      <c r="H138" t="s">
        <v>29</v>
      </c>
      <c r="J138"/>
      <c r="K138"/>
    </row>
    <row r="139" spans="1:11" x14ac:dyDescent="0.3">
      <c r="A139">
        <v>77</v>
      </c>
      <c r="B139">
        <v>2019</v>
      </c>
      <c r="C139" s="5">
        <v>43726</v>
      </c>
      <c r="D139" s="10">
        <v>1415</v>
      </c>
      <c r="E139" s="12">
        <v>1815</v>
      </c>
      <c r="F139">
        <v>9.7999999999999997E-3</v>
      </c>
      <c r="G139" s="10">
        <v>2.4</v>
      </c>
      <c r="H139" t="s">
        <v>30</v>
      </c>
      <c r="J139"/>
      <c r="K139"/>
    </row>
    <row r="140" spans="1:11" x14ac:dyDescent="0.3">
      <c r="A140">
        <v>78</v>
      </c>
      <c r="B140">
        <v>2019</v>
      </c>
      <c r="C140" s="5">
        <v>43727</v>
      </c>
      <c r="D140" s="10">
        <v>1029</v>
      </c>
      <c r="E140" s="12">
        <v>1429</v>
      </c>
      <c r="F140">
        <v>4.1999999999999997E-3</v>
      </c>
      <c r="G140" s="10">
        <v>5</v>
      </c>
      <c r="H140" t="s">
        <v>30</v>
      </c>
      <c r="J140"/>
      <c r="K140"/>
    </row>
    <row r="141" spans="1:11" x14ac:dyDescent="0.3">
      <c r="A141">
        <v>79</v>
      </c>
      <c r="B141">
        <v>2019</v>
      </c>
      <c r="C141" s="5">
        <v>43727</v>
      </c>
      <c r="D141" s="10">
        <v>1330</v>
      </c>
      <c r="E141" s="12">
        <v>1730</v>
      </c>
      <c r="F141">
        <v>7.6600000000000001E-2</v>
      </c>
      <c r="G141" s="10">
        <v>7</v>
      </c>
      <c r="H141" t="s">
        <v>31</v>
      </c>
      <c r="J141"/>
      <c r="K141"/>
    </row>
    <row r="142" spans="1:11" x14ac:dyDescent="0.3">
      <c r="A142">
        <v>80</v>
      </c>
      <c r="B142">
        <v>2019</v>
      </c>
      <c r="C142" s="5">
        <v>43727</v>
      </c>
      <c r="D142" s="10">
        <v>1430</v>
      </c>
      <c r="E142" s="12">
        <v>1830</v>
      </c>
      <c r="F142">
        <v>5.4699999999999999E-2</v>
      </c>
      <c r="G142" s="10">
        <v>1.8</v>
      </c>
      <c r="H142" t="s">
        <v>31</v>
      </c>
      <c r="J142"/>
      <c r="K142"/>
    </row>
    <row r="143" spans="1:11" x14ac:dyDescent="0.3">
      <c r="A143">
        <v>81</v>
      </c>
      <c r="B143">
        <v>2019</v>
      </c>
      <c r="C143" s="5">
        <v>43728</v>
      </c>
      <c r="D143" s="10">
        <v>1230</v>
      </c>
      <c r="E143" s="12">
        <v>1630</v>
      </c>
      <c r="F143">
        <v>6.7000000000000002E-3</v>
      </c>
      <c r="G143" s="10">
        <v>8</v>
      </c>
      <c r="H143" t="s">
        <v>30</v>
      </c>
      <c r="J143"/>
      <c r="K143"/>
    </row>
    <row r="144" spans="1:11" x14ac:dyDescent="0.3">
      <c r="A144">
        <v>82</v>
      </c>
      <c r="B144">
        <v>2019</v>
      </c>
      <c r="C144" s="5">
        <v>43731</v>
      </c>
      <c r="D144" s="10">
        <v>1319</v>
      </c>
      <c r="E144" s="12">
        <v>1719</v>
      </c>
      <c r="F144">
        <v>8.2000000000000003E-2</v>
      </c>
      <c r="G144" s="10">
        <v>5</v>
      </c>
      <c r="H144" t="s">
        <v>31</v>
      </c>
      <c r="J144"/>
      <c r="K144"/>
    </row>
    <row r="145" spans="1:11" x14ac:dyDescent="0.3">
      <c r="A145">
        <v>83</v>
      </c>
      <c r="B145">
        <v>2019</v>
      </c>
      <c r="C145" s="5">
        <v>43731</v>
      </c>
      <c r="D145" s="10">
        <v>1441</v>
      </c>
      <c r="E145" s="12">
        <v>1841</v>
      </c>
      <c r="F145">
        <v>0.13120000000000001</v>
      </c>
      <c r="G145" s="10">
        <v>4</v>
      </c>
      <c r="H145" t="s">
        <v>31</v>
      </c>
      <c r="J145"/>
      <c r="K145"/>
    </row>
    <row r="146" spans="1:11" x14ac:dyDescent="0.3">
      <c r="A146">
        <v>84</v>
      </c>
      <c r="B146">
        <v>2019</v>
      </c>
      <c r="C146" s="5">
        <v>43732</v>
      </c>
      <c r="D146" s="10">
        <v>1516</v>
      </c>
      <c r="E146" s="12">
        <v>1916</v>
      </c>
      <c r="F146">
        <v>7.9799999999999996E-2</v>
      </c>
      <c r="G146" s="10">
        <v>2</v>
      </c>
      <c r="H146" t="s">
        <v>31</v>
      </c>
      <c r="J146"/>
      <c r="K146"/>
    </row>
    <row r="147" spans="1:11" x14ac:dyDescent="0.3">
      <c r="A147">
        <v>85</v>
      </c>
      <c r="B147">
        <v>2019</v>
      </c>
      <c r="C147" s="5">
        <v>43734</v>
      </c>
      <c r="D147" s="10">
        <v>1001</v>
      </c>
      <c r="E147" s="12">
        <v>1401</v>
      </c>
      <c r="F147">
        <v>6.6E-3</v>
      </c>
      <c r="G147" s="10">
        <v>6.2</v>
      </c>
      <c r="H147" t="s">
        <v>31</v>
      </c>
      <c r="J147"/>
      <c r="K147"/>
    </row>
    <row r="148" spans="1:11" x14ac:dyDescent="0.3">
      <c r="A148">
        <v>86</v>
      </c>
      <c r="B148">
        <v>2019</v>
      </c>
      <c r="C148" s="5">
        <v>43734</v>
      </c>
      <c r="D148" s="10">
        <v>1258</v>
      </c>
      <c r="E148" s="12">
        <v>1658</v>
      </c>
      <c r="F148">
        <v>9.8400000000000001E-2</v>
      </c>
      <c r="G148" s="10">
        <v>3.7</v>
      </c>
      <c r="H148" t="s">
        <v>31</v>
      </c>
    </row>
    <row r="149" spans="1:11" x14ac:dyDescent="0.3">
      <c r="A149">
        <v>87</v>
      </c>
      <c r="B149">
        <v>2019</v>
      </c>
      <c r="C149" s="5">
        <v>43734</v>
      </c>
      <c r="D149" s="10">
        <v>1433</v>
      </c>
      <c r="E149" s="12">
        <v>1833</v>
      </c>
      <c r="F149">
        <v>0.1203</v>
      </c>
      <c r="G149" s="10">
        <v>2.7</v>
      </c>
      <c r="H149" t="s">
        <v>31</v>
      </c>
    </row>
    <row r="150" spans="1:11" x14ac:dyDescent="0.3">
      <c r="A150">
        <v>88</v>
      </c>
      <c r="B150">
        <v>2019</v>
      </c>
      <c r="C150" s="5">
        <v>43735</v>
      </c>
      <c r="D150" s="10">
        <v>1115</v>
      </c>
      <c r="E150" s="12">
        <v>1515</v>
      </c>
      <c r="F150">
        <v>1.04E-2</v>
      </c>
      <c r="G150" s="10">
        <v>2.9</v>
      </c>
      <c r="H150" t="s">
        <v>30</v>
      </c>
    </row>
    <row r="151" spans="1:11" x14ac:dyDescent="0.3">
      <c r="A151">
        <v>89</v>
      </c>
      <c r="B151">
        <v>2019</v>
      </c>
      <c r="C151" s="5">
        <v>43738</v>
      </c>
      <c r="D151" s="10">
        <v>1134</v>
      </c>
      <c r="E151" s="12">
        <v>1534</v>
      </c>
      <c r="F151">
        <v>9.8400000000000001E-2</v>
      </c>
      <c r="G151" s="10">
        <v>3</v>
      </c>
      <c r="H151" t="s">
        <v>31</v>
      </c>
    </row>
    <row r="152" spans="1:11" s="6" customFormat="1" x14ac:dyDescent="0.3">
      <c r="C152" s="9"/>
      <c r="D152" s="11"/>
      <c r="E152" s="13"/>
      <c r="G152" s="11"/>
      <c r="J152" s="7"/>
      <c r="K152" s="8"/>
    </row>
    <row r="154" spans="1:11" x14ac:dyDescent="0.3">
      <c r="A154">
        <v>90</v>
      </c>
      <c r="B154">
        <v>2019</v>
      </c>
      <c r="C154" s="5">
        <v>43739</v>
      </c>
      <c r="D154" s="10">
        <v>1300</v>
      </c>
      <c r="E154" s="12">
        <v>1700</v>
      </c>
      <c r="F154">
        <v>0.14219999999999999</v>
      </c>
      <c r="G154" s="10">
        <v>7</v>
      </c>
      <c r="H154" t="s">
        <v>28</v>
      </c>
    </row>
    <row r="156" spans="1:11" x14ac:dyDescent="0.3">
      <c r="A156">
        <v>91</v>
      </c>
      <c r="B156">
        <v>2019</v>
      </c>
      <c r="C156" s="5">
        <v>43739</v>
      </c>
      <c r="D156" s="10">
        <v>1345</v>
      </c>
      <c r="E156" s="12">
        <v>1745</v>
      </c>
      <c r="F156">
        <v>0.16950000000000001</v>
      </c>
      <c r="G156" s="10">
        <v>33</v>
      </c>
      <c r="H156" t="s">
        <v>8</v>
      </c>
    </row>
    <row r="158" spans="1:11" x14ac:dyDescent="0.3">
      <c r="A158">
        <v>92</v>
      </c>
      <c r="B158">
        <v>2019</v>
      </c>
      <c r="C158" s="5">
        <v>43740</v>
      </c>
      <c r="D158" s="10">
        <v>1059</v>
      </c>
      <c r="E158" s="12">
        <v>1459</v>
      </c>
      <c r="F158">
        <v>8.6999999999999994E-3</v>
      </c>
      <c r="G158" s="10">
        <v>2.2999999999999998</v>
      </c>
      <c r="H158" t="s">
        <v>9</v>
      </c>
    </row>
    <row r="160" spans="1:11" x14ac:dyDescent="0.3">
      <c r="A160">
        <v>93</v>
      </c>
      <c r="B160">
        <v>2019</v>
      </c>
      <c r="C160" s="5">
        <v>43740</v>
      </c>
      <c r="D160" s="10">
        <v>1145</v>
      </c>
      <c r="E160" s="12">
        <v>1545</v>
      </c>
      <c r="F160">
        <v>8.6999999999999994E-3</v>
      </c>
      <c r="G160" s="10">
        <v>3</v>
      </c>
      <c r="H160" t="s">
        <v>9</v>
      </c>
    </row>
    <row r="162" spans="1:11" x14ac:dyDescent="0.3">
      <c r="A162">
        <v>94</v>
      </c>
      <c r="B162">
        <v>2019</v>
      </c>
      <c r="C162" s="5">
        <v>43740</v>
      </c>
      <c r="D162" s="10">
        <v>1330</v>
      </c>
      <c r="E162" s="12">
        <v>1730</v>
      </c>
      <c r="F162">
        <v>0.13120000000000001</v>
      </c>
      <c r="G162" s="10">
        <v>32</v>
      </c>
      <c r="H162" t="s">
        <v>8</v>
      </c>
      <c r="J162"/>
      <c r="K162"/>
    </row>
    <row r="164" spans="1:11" x14ac:dyDescent="0.3">
      <c r="A164">
        <v>95</v>
      </c>
      <c r="B164">
        <v>2019</v>
      </c>
      <c r="C164" s="5">
        <v>43740</v>
      </c>
      <c r="D164" s="10">
        <v>1525</v>
      </c>
      <c r="E164" s="12">
        <v>1925</v>
      </c>
      <c r="F164">
        <v>7.22E-2</v>
      </c>
      <c r="G164" s="10">
        <v>2</v>
      </c>
      <c r="H164" t="s">
        <v>28</v>
      </c>
      <c r="J164"/>
      <c r="K164"/>
    </row>
    <row r="166" spans="1:11" x14ac:dyDescent="0.3">
      <c r="A166">
        <v>96</v>
      </c>
      <c r="B166">
        <v>2019</v>
      </c>
      <c r="J166"/>
      <c r="K166"/>
    </row>
    <row r="168" spans="1:11" x14ac:dyDescent="0.3">
      <c r="A168">
        <v>97</v>
      </c>
      <c r="B168">
        <v>2019</v>
      </c>
      <c r="J168"/>
      <c r="K168"/>
    </row>
    <row r="170" spans="1:11" x14ac:dyDescent="0.3">
      <c r="A170">
        <v>98</v>
      </c>
      <c r="B170">
        <v>2019</v>
      </c>
      <c r="J170"/>
      <c r="K170"/>
    </row>
    <row r="172" spans="1:11" x14ac:dyDescent="0.3">
      <c r="A172">
        <v>99</v>
      </c>
      <c r="B172">
        <v>2019</v>
      </c>
      <c r="J172"/>
      <c r="K172"/>
    </row>
    <row r="174" spans="1:11" x14ac:dyDescent="0.3">
      <c r="A174">
        <v>100</v>
      </c>
      <c r="B174">
        <v>2019</v>
      </c>
      <c r="J174"/>
      <c r="K17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7"/>
  <sheetViews>
    <sheetView workbookViewId="0">
      <selection activeCell="K6" sqref="K6"/>
    </sheetView>
  </sheetViews>
  <sheetFormatPr defaultColWidth="10.69921875" defaultRowHeight="15.6" x14ac:dyDescent="0.3"/>
  <cols>
    <col min="1" max="1" width="9.69921875" customWidth="1"/>
    <col min="2" max="2" width="5.296875" customWidth="1"/>
    <col min="3" max="3" width="7.296875" customWidth="1"/>
    <col min="4" max="4" width="6" customWidth="1"/>
    <col min="5" max="5" width="6" style="1" customWidth="1"/>
    <col min="6" max="6" width="8.296875" customWidth="1"/>
    <col min="7" max="7" width="6.69921875" style="10" customWidth="1"/>
    <col min="8" max="8" width="9.19921875" customWidth="1"/>
    <col min="9" max="9" width="7.796875" style="10" customWidth="1"/>
    <col min="10" max="10" width="5.5" style="3" customWidth="1"/>
    <col min="11" max="11" width="7.296875" style="4" customWidth="1"/>
  </cols>
  <sheetData>
    <row r="1" spans="1:13" s="1" customFormat="1" x14ac:dyDescent="0.3">
      <c r="B1" s="1" t="s">
        <v>0</v>
      </c>
      <c r="E1" s="17" t="s">
        <v>43</v>
      </c>
      <c r="G1" s="12"/>
      <c r="I1" s="12"/>
      <c r="J1" s="14"/>
      <c r="K1" s="15"/>
    </row>
    <row r="3" spans="1:13" s="1" customFormat="1" x14ac:dyDescent="0.3">
      <c r="A3" s="1" t="s">
        <v>39</v>
      </c>
      <c r="B3" s="1" t="s">
        <v>2</v>
      </c>
      <c r="C3" s="1" t="s">
        <v>3</v>
      </c>
      <c r="D3" s="1" t="s">
        <v>42</v>
      </c>
      <c r="E3" s="1" t="s">
        <v>42</v>
      </c>
      <c r="F3" s="1" t="s">
        <v>4</v>
      </c>
      <c r="G3" s="12" t="s">
        <v>5</v>
      </c>
      <c r="H3" s="1" t="s">
        <v>6</v>
      </c>
      <c r="I3" s="12" t="s">
        <v>15</v>
      </c>
      <c r="J3" s="14" t="s">
        <v>46</v>
      </c>
      <c r="K3" s="15" t="s">
        <v>17</v>
      </c>
      <c r="L3" s="1" t="s">
        <v>18</v>
      </c>
    </row>
    <row r="4" spans="1:13" s="1" customFormat="1" x14ac:dyDescent="0.3">
      <c r="A4" s="1" t="s">
        <v>38</v>
      </c>
      <c r="D4" s="1" t="s">
        <v>40</v>
      </c>
      <c r="E4" s="1" t="s">
        <v>41</v>
      </c>
      <c r="G4" s="12"/>
      <c r="I4" s="12" t="s">
        <v>45</v>
      </c>
      <c r="J4" s="14" t="s">
        <v>19</v>
      </c>
      <c r="K4" s="15" t="s">
        <v>20</v>
      </c>
    </row>
    <row r="6" spans="1:13" x14ac:dyDescent="0.3">
      <c r="A6">
        <v>119</v>
      </c>
      <c r="B6">
        <v>2019</v>
      </c>
      <c r="C6" s="5">
        <v>43770</v>
      </c>
      <c r="D6">
        <v>1039</v>
      </c>
      <c r="E6" s="1">
        <v>1439</v>
      </c>
      <c r="F6">
        <v>8.6599999999999996E-2</v>
      </c>
      <c r="G6" s="10">
        <v>27</v>
      </c>
      <c r="H6" t="s">
        <v>31</v>
      </c>
      <c r="I6" s="10">
        <v>25.3</v>
      </c>
      <c r="J6" s="3">
        <f>I6*0.334</f>
        <v>8.4502000000000006</v>
      </c>
      <c r="K6" s="4">
        <f>G6*J6</f>
        <v>228.15540000000001</v>
      </c>
      <c r="L6" t="s">
        <v>33</v>
      </c>
    </row>
    <row r="7" spans="1:13" x14ac:dyDescent="0.3">
      <c r="A7">
        <v>120</v>
      </c>
      <c r="B7">
        <v>2019</v>
      </c>
      <c r="C7" s="5">
        <v>43770</v>
      </c>
      <c r="D7">
        <v>1127</v>
      </c>
      <c r="E7" s="1">
        <v>1527</v>
      </c>
      <c r="F7">
        <v>1.14E-2</v>
      </c>
      <c r="G7" s="10">
        <v>13</v>
      </c>
      <c r="H7" t="s">
        <v>30</v>
      </c>
      <c r="I7" s="10">
        <v>29.8</v>
      </c>
      <c r="J7" s="3">
        <f t="shared" ref="J7:J34" si="0">I7*0.334</f>
        <v>9.9532000000000007</v>
      </c>
      <c r="K7" s="4">
        <f t="shared" ref="K7:K34" si="1">G7*J7</f>
        <v>129.39160000000001</v>
      </c>
      <c r="L7" t="s">
        <v>33</v>
      </c>
    </row>
    <row r="8" spans="1:13" x14ac:dyDescent="0.3">
      <c r="A8">
        <v>121</v>
      </c>
      <c r="B8">
        <v>2019</v>
      </c>
      <c r="C8" s="5">
        <v>43770</v>
      </c>
      <c r="D8">
        <v>1315</v>
      </c>
      <c r="E8" s="1">
        <v>1715</v>
      </c>
      <c r="F8">
        <v>4.0500000000000001E-2</v>
      </c>
      <c r="G8" s="10">
        <v>19</v>
      </c>
      <c r="H8" t="s">
        <v>29</v>
      </c>
      <c r="I8" s="10">
        <v>10.4</v>
      </c>
      <c r="J8" s="3">
        <f t="shared" si="0"/>
        <v>3.4736000000000002</v>
      </c>
      <c r="K8" s="4">
        <f t="shared" si="1"/>
        <v>65.998400000000004</v>
      </c>
      <c r="L8" t="s">
        <v>33</v>
      </c>
    </row>
    <row r="9" spans="1:13" x14ac:dyDescent="0.3">
      <c r="A9">
        <v>122</v>
      </c>
      <c r="B9">
        <v>2019</v>
      </c>
      <c r="C9" s="5">
        <v>43774</v>
      </c>
      <c r="D9">
        <v>1452</v>
      </c>
      <c r="E9" s="1">
        <v>1952</v>
      </c>
      <c r="F9">
        <v>0.33460000000000001</v>
      </c>
      <c r="G9" s="10">
        <v>12</v>
      </c>
      <c r="H9" t="s">
        <v>31</v>
      </c>
      <c r="I9" s="10">
        <v>24.6</v>
      </c>
      <c r="J9" s="3">
        <f t="shared" si="0"/>
        <v>8.2164000000000001</v>
      </c>
      <c r="K9" s="4">
        <f t="shared" si="1"/>
        <v>98.596800000000002</v>
      </c>
      <c r="L9" t="s">
        <v>33</v>
      </c>
    </row>
    <row r="10" spans="1:13" x14ac:dyDescent="0.3">
      <c r="A10">
        <v>123</v>
      </c>
      <c r="B10">
        <v>2019</v>
      </c>
      <c r="C10" s="5">
        <v>43775</v>
      </c>
      <c r="D10">
        <v>1237</v>
      </c>
      <c r="E10" s="1">
        <v>1737</v>
      </c>
      <c r="F10">
        <v>1.18E-2</v>
      </c>
      <c r="G10" s="10">
        <v>25</v>
      </c>
      <c r="H10" t="s">
        <v>30</v>
      </c>
      <c r="I10" s="10">
        <v>32.299999999999997</v>
      </c>
      <c r="J10" s="3">
        <f t="shared" si="0"/>
        <v>10.7882</v>
      </c>
      <c r="K10" s="4">
        <f t="shared" si="1"/>
        <v>269.70499999999998</v>
      </c>
      <c r="L10" t="s">
        <v>33</v>
      </c>
    </row>
    <row r="11" spans="1:13" x14ac:dyDescent="0.3">
      <c r="A11">
        <v>124</v>
      </c>
      <c r="B11">
        <v>2019</v>
      </c>
      <c r="C11" s="5">
        <v>43776</v>
      </c>
      <c r="D11">
        <v>1001</v>
      </c>
      <c r="E11" s="1">
        <v>1501</v>
      </c>
      <c r="F11">
        <v>2.4799999999999999E-2</v>
      </c>
      <c r="G11" s="10">
        <v>4.7</v>
      </c>
      <c r="H11" t="s">
        <v>30</v>
      </c>
      <c r="I11" s="10">
        <v>45.8</v>
      </c>
      <c r="J11" s="3">
        <f t="shared" si="0"/>
        <v>15.2972</v>
      </c>
      <c r="K11" s="4">
        <f t="shared" si="1"/>
        <v>71.896839999999997</v>
      </c>
      <c r="L11" t="s">
        <v>33</v>
      </c>
    </row>
    <row r="12" spans="1:13" x14ac:dyDescent="0.3">
      <c r="A12">
        <v>125</v>
      </c>
      <c r="B12">
        <v>2019</v>
      </c>
      <c r="C12" s="5">
        <v>43776</v>
      </c>
      <c r="D12">
        <v>1430</v>
      </c>
      <c r="E12">
        <v>1930</v>
      </c>
      <c r="F12">
        <v>4.3299999999999998E-2</v>
      </c>
      <c r="G12" s="10">
        <v>22</v>
      </c>
      <c r="H12" t="s">
        <v>29</v>
      </c>
      <c r="I12" s="10">
        <v>10.6</v>
      </c>
      <c r="J12" s="3">
        <f t="shared" si="0"/>
        <v>3.5404</v>
      </c>
      <c r="K12" s="4">
        <f t="shared" si="1"/>
        <v>77.888800000000003</v>
      </c>
      <c r="L12" t="s">
        <v>33</v>
      </c>
    </row>
    <row r="13" spans="1:13" x14ac:dyDescent="0.3">
      <c r="A13">
        <v>126</v>
      </c>
      <c r="B13">
        <v>2019</v>
      </c>
      <c r="C13" s="5">
        <v>43777</v>
      </c>
      <c r="D13">
        <v>1130</v>
      </c>
      <c r="E13">
        <v>1630</v>
      </c>
      <c r="F13">
        <v>2.0899999999999998E-2</v>
      </c>
      <c r="G13" s="10">
        <v>18</v>
      </c>
      <c r="H13" t="s">
        <v>29</v>
      </c>
      <c r="I13" s="10">
        <v>10.4</v>
      </c>
      <c r="J13" s="3">
        <f t="shared" si="0"/>
        <v>3.4736000000000002</v>
      </c>
      <c r="K13" s="4">
        <f t="shared" si="1"/>
        <v>62.524800000000006</v>
      </c>
      <c r="L13" t="s">
        <v>33</v>
      </c>
    </row>
    <row r="14" spans="1:13" x14ac:dyDescent="0.3">
      <c r="A14" t="s">
        <v>47</v>
      </c>
      <c r="B14">
        <v>2019</v>
      </c>
      <c r="C14" s="5">
        <v>43777</v>
      </c>
      <c r="D14">
        <v>1133</v>
      </c>
      <c r="E14" s="1">
        <v>1633</v>
      </c>
      <c r="F14">
        <v>1.1999999999999999E-3</v>
      </c>
      <c r="G14" s="10" t="s">
        <v>36</v>
      </c>
      <c r="H14" t="s">
        <v>37</v>
      </c>
      <c r="I14" s="10" t="s">
        <v>44</v>
      </c>
      <c r="J14" t="s">
        <v>44</v>
      </c>
      <c r="K14" t="s">
        <v>44</v>
      </c>
      <c r="L14" t="s">
        <v>33</v>
      </c>
      <c r="M14" t="s">
        <v>34</v>
      </c>
    </row>
    <row r="15" spans="1:13" x14ac:dyDescent="0.3">
      <c r="A15" t="s">
        <v>48</v>
      </c>
      <c r="B15">
        <v>2019</v>
      </c>
      <c r="C15" s="5">
        <v>43781</v>
      </c>
      <c r="D15">
        <v>1048</v>
      </c>
      <c r="E15" s="1">
        <v>1548</v>
      </c>
      <c r="F15">
        <v>6.9999999999999999E-4</v>
      </c>
      <c r="G15" s="10" t="s">
        <v>36</v>
      </c>
      <c r="H15" t="s">
        <v>37</v>
      </c>
      <c r="I15" s="10" t="s">
        <v>44</v>
      </c>
      <c r="J15" t="s">
        <v>44</v>
      </c>
      <c r="K15" t="s">
        <v>44</v>
      </c>
      <c r="L15" t="s">
        <v>33</v>
      </c>
      <c r="M15" t="s">
        <v>34</v>
      </c>
    </row>
    <row r="16" spans="1:13" x14ac:dyDescent="0.3">
      <c r="A16">
        <v>127</v>
      </c>
      <c r="B16">
        <v>2019</v>
      </c>
      <c r="C16" s="5">
        <v>43781</v>
      </c>
      <c r="D16">
        <v>1315</v>
      </c>
      <c r="E16" s="1">
        <v>1815</v>
      </c>
      <c r="F16">
        <v>0.14169999999999999</v>
      </c>
      <c r="G16" s="10">
        <v>4.5</v>
      </c>
      <c r="H16" t="s">
        <v>29</v>
      </c>
      <c r="I16" s="10">
        <v>6.2</v>
      </c>
      <c r="J16" s="3">
        <f t="shared" si="0"/>
        <v>2.0708000000000002</v>
      </c>
      <c r="K16" s="4">
        <f t="shared" si="1"/>
        <v>9.3186</v>
      </c>
      <c r="L16" t="s">
        <v>33</v>
      </c>
    </row>
    <row r="17" spans="1:13" x14ac:dyDescent="0.3">
      <c r="A17">
        <v>128</v>
      </c>
      <c r="B17">
        <v>2019</v>
      </c>
      <c r="C17" s="5">
        <v>43781</v>
      </c>
      <c r="D17">
        <v>1333</v>
      </c>
      <c r="E17" s="1">
        <v>1833</v>
      </c>
      <c r="F17">
        <v>0.10630000000000001</v>
      </c>
      <c r="G17" s="10">
        <v>18</v>
      </c>
      <c r="H17" t="s">
        <v>31</v>
      </c>
      <c r="I17" s="10">
        <v>24.8</v>
      </c>
      <c r="J17" s="3">
        <f t="shared" si="0"/>
        <v>8.2832000000000008</v>
      </c>
      <c r="K17" s="4">
        <f t="shared" si="1"/>
        <v>149.0976</v>
      </c>
      <c r="L17" t="s">
        <v>33</v>
      </c>
    </row>
    <row r="18" spans="1:13" x14ac:dyDescent="0.3">
      <c r="A18">
        <v>129</v>
      </c>
      <c r="B18">
        <v>2019</v>
      </c>
      <c r="C18" s="5">
        <v>43782</v>
      </c>
      <c r="D18">
        <v>1253</v>
      </c>
      <c r="E18" s="1">
        <v>1753</v>
      </c>
      <c r="F18">
        <v>6.7000000000000002E-3</v>
      </c>
      <c r="G18" s="10">
        <v>3.3</v>
      </c>
      <c r="H18" t="s">
        <v>30</v>
      </c>
      <c r="I18" s="10">
        <v>21.5</v>
      </c>
      <c r="J18" s="3">
        <f t="shared" si="0"/>
        <v>7.181</v>
      </c>
      <c r="K18" s="4">
        <f t="shared" si="1"/>
        <v>23.697299999999998</v>
      </c>
      <c r="L18" t="s">
        <v>33</v>
      </c>
    </row>
    <row r="19" spans="1:13" x14ac:dyDescent="0.3">
      <c r="A19">
        <v>130</v>
      </c>
      <c r="B19">
        <v>2019</v>
      </c>
      <c r="C19" s="5">
        <v>43783</v>
      </c>
      <c r="D19">
        <v>1136</v>
      </c>
      <c r="E19" s="1">
        <v>1636</v>
      </c>
      <c r="F19">
        <v>3.8999999999999998E-3</v>
      </c>
      <c r="G19" s="10">
        <v>3.9</v>
      </c>
      <c r="H19" t="s">
        <v>30</v>
      </c>
      <c r="I19" s="10">
        <v>41.4</v>
      </c>
      <c r="J19" s="3">
        <f t="shared" si="0"/>
        <v>13.8276</v>
      </c>
      <c r="K19" s="4">
        <f t="shared" si="1"/>
        <v>53.927639999999997</v>
      </c>
      <c r="L19" t="s">
        <v>33</v>
      </c>
    </row>
    <row r="20" spans="1:13" x14ac:dyDescent="0.3">
      <c r="A20">
        <v>131</v>
      </c>
      <c r="B20">
        <v>2019</v>
      </c>
      <c r="C20" s="5">
        <v>43783</v>
      </c>
      <c r="D20">
        <v>1314</v>
      </c>
      <c r="E20" s="1">
        <v>1814</v>
      </c>
      <c r="F20">
        <v>2.7300000000000001E-2</v>
      </c>
      <c r="G20" s="10">
        <v>11</v>
      </c>
      <c r="H20" t="s">
        <v>29</v>
      </c>
      <c r="I20" s="10">
        <v>11.2</v>
      </c>
      <c r="J20" s="3">
        <f t="shared" si="0"/>
        <v>3.7408000000000001</v>
      </c>
      <c r="K20" s="4">
        <f t="shared" si="1"/>
        <v>41.148800000000001</v>
      </c>
      <c r="L20" t="s">
        <v>33</v>
      </c>
    </row>
    <row r="21" spans="1:13" x14ac:dyDescent="0.3">
      <c r="A21">
        <v>132</v>
      </c>
      <c r="B21">
        <v>2019</v>
      </c>
      <c r="C21" s="5">
        <v>43784</v>
      </c>
      <c r="D21">
        <v>1029</v>
      </c>
      <c r="E21" s="1">
        <v>1529</v>
      </c>
      <c r="F21">
        <v>0.14960000000000001</v>
      </c>
      <c r="G21" s="10">
        <v>11.5</v>
      </c>
      <c r="H21" t="s">
        <v>31</v>
      </c>
      <c r="I21" s="10">
        <v>25.4</v>
      </c>
      <c r="J21" s="3">
        <f t="shared" si="0"/>
        <v>8.4835999999999991</v>
      </c>
      <c r="K21" s="4">
        <f t="shared" si="1"/>
        <v>97.561399999999992</v>
      </c>
      <c r="L21" t="s">
        <v>33</v>
      </c>
    </row>
    <row r="22" spans="1:13" x14ac:dyDescent="0.3">
      <c r="A22">
        <v>133</v>
      </c>
      <c r="B22">
        <v>2019</v>
      </c>
      <c r="C22" s="5">
        <v>43784</v>
      </c>
      <c r="D22">
        <v>1031</v>
      </c>
      <c r="E22" s="1">
        <v>1531</v>
      </c>
      <c r="F22">
        <v>3.0000000000000001E-3</v>
      </c>
      <c r="G22" s="10">
        <v>8</v>
      </c>
      <c r="H22" t="s">
        <v>30</v>
      </c>
      <c r="I22" s="10">
        <v>44.9</v>
      </c>
      <c r="J22" s="3">
        <f t="shared" si="0"/>
        <v>14.996600000000001</v>
      </c>
      <c r="K22" s="4">
        <f t="shared" si="1"/>
        <v>119.97280000000001</v>
      </c>
      <c r="L22" t="s">
        <v>33</v>
      </c>
    </row>
    <row r="23" spans="1:13" x14ac:dyDescent="0.3">
      <c r="A23">
        <v>134</v>
      </c>
      <c r="B23">
        <v>2019</v>
      </c>
      <c r="C23" s="5">
        <v>43784</v>
      </c>
      <c r="D23">
        <v>1245</v>
      </c>
      <c r="E23" s="1">
        <v>1745</v>
      </c>
      <c r="F23">
        <v>1.38E-2</v>
      </c>
      <c r="G23" s="10">
        <v>16</v>
      </c>
      <c r="H23" t="s">
        <v>30</v>
      </c>
      <c r="I23" s="10">
        <v>28.7</v>
      </c>
      <c r="J23" s="3">
        <f t="shared" si="0"/>
        <v>9.5858000000000008</v>
      </c>
      <c r="K23" s="4">
        <f t="shared" si="1"/>
        <v>153.37280000000001</v>
      </c>
      <c r="L23" t="s">
        <v>33</v>
      </c>
    </row>
    <row r="24" spans="1:13" x14ac:dyDescent="0.3">
      <c r="A24" t="s">
        <v>49</v>
      </c>
      <c r="B24">
        <v>2019</v>
      </c>
      <c r="C24" s="5">
        <v>43788</v>
      </c>
      <c r="D24">
        <v>1132</v>
      </c>
      <c r="E24" s="1">
        <v>1632</v>
      </c>
      <c r="F24">
        <v>8.0000000000000004E-4</v>
      </c>
      <c r="G24" s="10" t="s">
        <v>36</v>
      </c>
      <c r="H24" t="s">
        <v>37</v>
      </c>
      <c r="I24" s="10" t="s">
        <v>44</v>
      </c>
      <c r="J24" t="s">
        <v>44</v>
      </c>
      <c r="K24" t="s">
        <v>44</v>
      </c>
      <c r="L24" t="s">
        <v>33</v>
      </c>
      <c r="M24" t="s">
        <v>34</v>
      </c>
    </row>
    <row r="25" spans="1:13" x14ac:dyDescent="0.3">
      <c r="A25">
        <v>135</v>
      </c>
      <c r="B25">
        <v>2019</v>
      </c>
      <c r="C25" s="5">
        <v>43788</v>
      </c>
      <c r="D25">
        <v>1145</v>
      </c>
      <c r="E25" s="1">
        <v>1645</v>
      </c>
      <c r="F25">
        <v>9.2999999999999999E-2</v>
      </c>
      <c r="G25" s="10">
        <v>8</v>
      </c>
      <c r="H25" t="s">
        <v>29</v>
      </c>
      <c r="I25" s="10">
        <v>7.3</v>
      </c>
      <c r="J25" s="3">
        <f t="shared" si="0"/>
        <v>2.4382000000000001</v>
      </c>
      <c r="K25" s="4">
        <f t="shared" si="1"/>
        <v>19.505600000000001</v>
      </c>
      <c r="L25" t="s">
        <v>33</v>
      </c>
    </row>
    <row r="26" spans="1:13" x14ac:dyDescent="0.3">
      <c r="A26">
        <v>136</v>
      </c>
      <c r="B26">
        <v>2019</v>
      </c>
      <c r="C26" s="5">
        <v>43789</v>
      </c>
      <c r="D26">
        <v>1101</v>
      </c>
      <c r="E26" s="1">
        <v>1601</v>
      </c>
      <c r="F26">
        <v>1.26E-2</v>
      </c>
      <c r="G26" s="10">
        <v>14</v>
      </c>
      <c r="H26" t="s">
        <v>30</v>
      </c>
      <c r="I26" s="10">
        <v>30.9</v>
      </c>
      <c r="J26" s="3">
        <f t="shared" si="0"/>
        <v>10.320600000000001</v>
      </c>
      <c r="K26" s="4">
        <f t="shared" si="1"/>
        <v>144.48840000000001</v>
      </c>
      <c r="L26" t="s">
        <v>33</v>
      </c>
    </row>
    <row r="27" spans="1:13" x14ac:dyDescent="0.3">
      <c r="A27">
        <v>137</v>
      </c>
      <c r="B27">
        <v>2019</v>
      </c>
      <c r="C27" s="5">
        <v>43789</v>
      </c>
      <c r="D27">
        <v>1118</v>
      </c>
      <c r="E27" s="1">
        <v>1618</v>
      </c>
      <c r="F27">
        <v>0.1457</v>
      </c>
      <c r="G27" s="10">
        <v>30</v>
      </c>
      <c r="H27" t="s">
        <v>31</v>
      </c>
      <c r="I27" s="10">
        <v>26</v>
      </c>
      <c r="J27" s="3">
        <f t="shared" si="0"/>
        <v>8.6840000000000011</v>
      </c>
      <c r="K27" s="4">
        <f t="shared" si="1"/>
        <v>260.52000000000004</v>
      </c>
      <c r="L27" t="s">
        <v>33</v>
      </c>
    </row>
    <row r="28" spans="1:13" x14ac:dyDescent="0.3">
      <c r="A28">
        <v>138</v>
      </c>
      <c r="B28">
        <v>2019</v>
      </c>
      <c r="C28" s="5">
        <v>43789</v>
      </c>
      <c r="D28">
        <v>1315</v>
      </c>
      <c r="E28" s="1">
        <v>1815</v>
      </c>
      <c r="F28">
        <v>7.4800000000000005E-2</v>
      </c>
      <c r="G28" s="10">
        <v>6</v>
      </c>
      <c r="H28" t="s">
        <v>29</v>
      </c>
      <c r="I28" s="10">
        <v>6.3</v>
      </c>
      <c r="J28" s="3">
        <f t="shared" si="0"/>
        <v>2.1042000000000001</v>
      </c>
      <c r="K28" s="4">
        <f t="shared" si="1"/>
        <v>12.6252</v>
      </c>
      <c r="L28" t="s">
        <v>33</v>
      </c>
    </row>
    <row r="29" spans="1:13" x14ac:dyDescent="0.3">
      <c r="A29">
        <v>139</v>
      </c>
      <c r="B29">
        <v>2019</v>
      </c>
      <c r="C29" s="5">
        <v>43790</v>
      </c>
      <c r="D29">
        <v>1001</v>
      </c>
      <c r="E29" s="1">
        <v>1501</v>
      </c>
      <c r="F29">
        <v>3.5000000000000001E-3</v>
      </c>
      <c r="G29" s="10">
        <v>2.5</v>
      </c>
      <c r="H29" t="s">
        <v>30</v>
      </c>
      <c r="I29" s="10">
        <v>43.7</v>
      </c>
      <c r="J29" s="3">
        <f t="shared" si="0"/>
        <v>14.595800000000002</v>
      </c>
      <c r="K29" s="4">
        <f t="shared" si="1"/>
        <v>36.489500000000007</v>
      </c>
      <c r="L29" t="s">
        <v>33</v>
      </c>
    </row>
    <row r="30" spans="1:13" x14ac:dyDescent="0.3">
      <c r="A30">
        <v>140</v>
      </c>
      <c r="B30">
        <v>2019</v>
      </c>
      <c r="C30" s="5">
        <v>43790</v>
      </c>
      <c r="D30">
        <v>1315</v>
      </c>
      <c r="E30" s="1">
        <v>1815</v>
      </c>
      <c r="F30">
        <v>1.6000000000000001E-3</v>
      </c>
      <c r="G30" s="10">
        <v>2.9</v>
      </c>
      <c r="H30" t="s">
        <v>30</v>
      </c>
      <c r="I30" s="10" t="s">
        <v>44</v>
      </c>
      <c r="J30" t="s">
        <v>44</v>
      </c>
      <c r="K30" t="s">
        <v>44</v>
      </c>
      <c r="L30" t="s">
        <v>33</v>
      </c>
    </row>
    <row r="31" spans="1:13" x14ac:dyDescent="0.3">
      <c r="A31">
        <v>141</v>
      </c>
      <c r="B31">
        <v>2019</v>
      </c>
      <c r="C31" s="5">
        <v>43791</v>
      </c>
      <c r="D31">
        <v>1154</v>
      </c>
      <c r="E31" s="1">
        <v>1654</v>
      </c>
      <c r="F31">
        <v>7.1000000000000004E-3</v>
      </c>
      <c r="G31" s="10">
        <v>7</v>
      </c>
      <c r="H31" t="s">
        <v>30</v>
      </c>
      <c r="I31" s="10">
        <v>34.200000000000003</v>
      </c>
      <c r="J31" s="3">
        <f t="shared" si="0"/>
        <v>11.422800000000002</v>
      </c>
      <c r="K31" s="4">
        <f t="shared" si="1"/>
        <v>79.959600000000023</v>
      </c>
      <c r="L31" t="s">
        <v>33</v>
      </c>
    </row>
    <row r="32" spans="1:13" x14ac:dyDescent="0.3">
      <c r="A32">
        <v>142</v>
      </c>
      <c r="B32">
        <v>2019</v>
      </c>
      <c r="C32" s="5">
        <v>43794</v>
      </c>
      <c r="D32">
        <v>1130</v>
      </c>
      <c r="E32" s="1">
        <v>1630</v>
      </c>
      <c r="F32">
        <v>4.7199999999999999E-2</v>
      </c>
      <c r="G32" s="10">
        <v>15</v>
      </c>
      <c r="H32" t="s">
        <v>29</v>
      </c>
      <c r="I32" s="10">
        <v>10.6</v>
      </c>
      <c r="J32" s="3">
        <f t="shared" si="0"/>
        <v>3.5404</v>
      </c>
      <c r="K32" s="4">
        <f t="shared" si="1"/>
        <v>53.106000000000002</v>
      </c>
      <c r="L32" t="s">
        <v>33</v>
      </c>
    </row>
    <row r="33" spans="1:12" x14ac:dyDescent="0.3">
      <c r="A33">
        <v>143</v>
      </c>
      <c r="B33">
        <v>2019</v>
      </c>
      <c r="C33" s="5">
        <v>43796</v>
      </c>
      <c r="D33">
        <v>1102</v>
      </c>
      <c r="E33" s="1">
        <v>1602</v>
      </c>
      <c r="F33">
        <v>8.3000000000000001E-3</v>
      </c>
      <c r="G33" s="10">
        <v>9.5</v>
      </c>
      <c r="H33" t="s">
        <v>30</v>
      </c>
      <c r="I33" s="10">
        <v>41.9</v>
      </c>
      <c r="J33" s="3">
        <f t="shared" si="0"/>
        <v>13.9946</v>
      </c>
      <c r="K33" s="4">
        <f t="shared" si="1"/>
        <v>132.9487</v>
      </c>
      <c r="L33" t="s">
        <v>35</v>
      </c>
    </row>
    <row r="34" spans="1:12" x14ac:dyDescent="0.3">
      <c r="A34">
        <v>144</v>
      </c>
      <c r="B34">
        <v>2019</v>
      </c>
      <c r="C34" s="5">
        <v>43796</v>
      </c>
      <c r="D34">
        <v>1341</v>
      </c>
      <c r="E34" s="1">
        <v>1841</v>
      </c>
      <c r="F34">
        <v>0.2165</v>
      </c>
      <c r="G34" s="10">
        <v>8.1999999999999993</v>
      </c>
      <c r="H34" t="s">
        <v>31</v>
      </c>
      <c r="I34" s="10">
        <v>25.1</v>
      </c>
      <c r="J34" s="3">
        <f t="shared" si="0"/>
        <v>8.3834000000000017</v>
      </c>
      <c r="K34" s="4">
        <f t="shared" si="1"/>
        <v>68.743880000000004</v>
      </c>
    </row>
    <row r="35" spans="1:12" s="6" customFormat="1" x14ac:dyDescent="0.3">
      <c r="C35" s="9"/>
      <c r="E35" s="16"/>
      <c r="G35" s="11"/>
      <c r="I35" s="11"/>
      <c r="J35" s="7"/>
      <c r="K35" s="8"/>
    </row>
    <row r="37" spans="1:12" x14ac:dyDescent="0.3">
      <c r="A37">
        <v>145</v>
      </c>
      <c r="B37">
        <v>2019</v>
      </c>
      <c r="C37" s="5">
        <v>43801</v>
      </c>
      <c r="D37">
        <v>1021</v>
      </c>
      <c r="E37" s="1">
        <v>1521</v>
      </c>
      <c r="F37">
        <v>0.122</v>
      </c>
      <c r="G37" s="10">
        <v>20</v>
      </c>
    </row>
    <row r="39" spans="1:12" x14ac:dyDescent="0.3">
      <c r="A39">
        <v>146</v>
      </c>
      <c r="B39">
        <v>2019</v>
      </c>
      <c r="C39" s="5">
        <v>43801</v>
      </c>
      <c r="D39">
        <v>1130</v>
      </c>
      <c r="E39" s="1">
        <v>1630</v>
      </c>
      <c r="F39">
        <v>0.10630000000000001</v>
      </c>
      <c r="G39" s="10">
        <v>37</v>
      </c>
      <c r="J39"/>
      <c r="K39"/>
    </row>
    <row r="41" spans="1:12" x14ac:dyDescent="0.3">
      <c r="A41">
        <v>147</v>
      </c>
      <c r="B41">
        <v>2019</v>
      </c>
      <c r="C41" s="5">
        <v>43802</v>
      </c>
      <c r="D41">
        <v>1116</v>
      </c>
      <c r="E41" s="1">
        <v>1616</v>
      </c>
      <c r="F41">
        <v>0.16539999999999999</v>
      </c>
      <c r="G41" s="10">
        <v>30</v>
      </c>
      <c r="J41"/>
      <c r="K41"/>
    </row>
    <row r="43" spans="1:12" x14ac:dyDescent="0.3">
      <c r="A43">
        <v>148</v>
      </c>
      <c r="B43">
        <v>2019</v>
      </c>
      <c r="C43" s="5">
        <v>43803</v>
      </c>
      <c r="D43">
        <v>1110</v>
      </c>
      <c r="E43" s="1">
        <v>1610</v>
      </c>
      <c r="F43">
        <v>7.4999999999999997E-3</v>
      </c>
      <c r="G43" s="10">
        <v>4.3</v>
      </c>
      <c r="J43"/>
      <c r="K43"/>
    </row>
    <row r="45" spans="1:12" x14ac:dyDescent="0.3">
      <c r="A45">
        <v>149</v>
      </c>
      <c r="B45">
        <v>2019</v>
      </c>
      <c r="C45" s="5">
        <v>43803</v>
      </c>
      <c r="D45">
        <v>1330</v>
      </c>
      <c r="E45" s="1">
        <v>1830</v>
      </c>
      <c r="F45">
        <v>9.06E-2</v>
      </c>
      <c r="G45" s="10">
        <v>22</v>
      </c>
      <c r="J45"/>
      <c r="K45"/>
    </row>
    <row r="47" spans="1:12" x14ac:dyDescent="0.3">
      <c r="A47">
        <v>150</v>
      </c>
      <c r="B47">
        <v>2019</v>
      </c>
      <c r="C47" s="5">
        <v>43803</v>
      </c>
      <c r="D47">
        <v>1556</v>
      </c>
      <c r="E47" s="1">
        <v>2056</v>
      </c>
      <c r="F47">
        <v>1.18E-2</v>
      </c>
      <c r="G47" s="10">
        <v>11</v>
      </c>
      <c r="J47"/>
      <c r="K47"/>
    </row>
    <row r="49" spans="1:11" x14ac:dyDescent="0.3">
      <c r="A49">
        <v>151</v>
      </c>
      <c r="B49">
        <v>2019</v>
      </c>
      <c r="C49" s="5">
        <v>43804</v>
      </c>
      <c r="D49">
        <v>1431</v>
      </c>
      <c r="E49" s="1">
        <v>1931</v>
      </c>
      <c r="F49">
        <v>2.4400000000000002E-2</v>
      </c>
      <c r="G49" s="10">
        <v>14</v>
      </c>
      <c r="J49"/>
      <c r="K49"/>
    </row>
    <row r="51" spans="1:11" x14ac:dyDescent="0.3">
      <c r="A51">
        <v>152</v>
      </c>
      <c r="B51">
        <v>2019</v>
      </c>
      <c r="C51" s="5">
        <v>43805</v>
      </c>
      <c r="D51">
        <v>1335</v>
      </c>
      <c r="E51" s="1">
        <v>1835</v>
      </c>
      <c r="F51">
        <v>0.1575</v>
      </c>
      <c r="G51" s="10">
        <v>40</v>
      </c>
      <c r="J51"/>
      <c r="K51"/>
    </row>
    <row r="53" spans="1:11" x14ac:dyDescent="0.3">
      <c r="A53">
        <v>153</v>
      </c>
      <c r="C53" s="5">
        <v>43805</v>
      </c>
      <c r="D53">
        <v>1428</v>
      </c>
      <c r="E53" s="1">
        <v>1928</v>
      </c>
      <c r="F53">
        <v>3.15E-2</v>
      </c>
      <c r="G53" s="10">
        <v>2.8</v>
      </c>
      <c r="J53"/>
      <c r="K53"/>
    </row>
    <row r="55" spans="1:11" x14ac:dyDescent="0.3">
      <c r="A55">
        <v>154</v>
      </c>
      <c r="C55" s="5">
        <v>43809</v>
      </c>
      <c r="D55">
        <v>1040</v>
      </c>
      <c r="E55" s="1">
        <v>1540</v>
      </c>
      <c r="F55">
        <v>0.14960000000000001</v>
      </c>
      <c r="G55" s="10">
        <v>5.5</v>
      </c>
    </row>
    <row r="57" spans="1:11" x14ac:dyDescent="0.3">
      <c r="A57">
        <v>155</v>
      </c>
      <c r="C57" s="5">
        <v>43809</v>
      </c>
      <c r="D57">
        <v>1332</v>
      </c>
      <c r="E57" s="1">
        <v>1832</v>
      </c>
      <c r="F57">
        <v>4.7199999999999999E-2</v>
      </c>
      <c r="G57" s="10">
        <v>25</v>
      </c>
    </row>
    <row r="59" spans="1:11" x14ac:dyDescent="0.3">
      <c r="A59">
        <v>156</v>
      </c>
      <c r="C59" s="5">
        <v>43810</v>
      </c>
      <c r="D59">
        <v>1145</v>
      </c>
      <c r="E59" s="1">
        <v>1645</v>
      </c>
      <c r="F59">
        <v>0.14960000000000001</v>
      </c>
      <c r="G59" s="10">
        <v>45</v>
      </c>
    </row>
    <row r="61" spans="1:11" x14ac:dyDescent="0.3">
      <c r="A61">
        <v>157</v>
      </c>
      <c r="C61" s="5">
        <v>43810</v>
      </c>
      <c r="D61">
        <v>1202</v>
      </c>
      <c r="E61" s="1">
        <v>1702</v>
      </c>
      <c r="F61">
        <v>4.7000000000000002E-3</v>
      </c>
      <c r="G61" s="10">
        <v>9</v>
      </c>
    </row>
    <row r="63" spans="1:11" x14ac:dyDescent="0.3">
      <c r="A63">
        <v>158</v>
      </c>
      <c r="C63" s="5">
        <v>43810</v>
      </c>
      <c r="D63">
        <v>1405</v>
      </c>
      <c r="E63" s="1">
        <v>1905</v>
      </c>
      <c r="F63">
        <v>1.18E-2</v>
      </c>
      <c r="G63" s="10">
        <v>10</v>
      </c>
    </row>
    <row r="65" spans="1:12" x14ac:dyDescent="0.3">
      <c r="A65">
        <v>159</v>
      </c>
      <c r="C65" s="5">
        <v>43812</v>
      </c>
      <c r="D65">
        <v>1130</v>
      </c>
      <c r="E65" s="1">
        <v>1630</v>
      </c>
      <c r="F65">
        <v>4.3299999999999998E-2</v>
      </c>
      <c r="G65" s="10">
        <v>3</v>
      </c>
      <c r="L65" t="s">
        <v>33</v>
      </c>
    </row>
    <row r="67" spans="1:12" x14ac:dyDescent="0.3">
      <c r="A67">
        <v>160</v>
      </c>
      <c r="C67" s="5">
        <v>43815</v>
      </c>
      <c r="D67">
        <v>1115</v>
      </c>
      <c r="E67" s="1">
        <v>1615</v>
      </c>
      <c r="F67">
        <v>5.1200000000000002E-2</v>
      </c>
      <c r="G67" s="10">
        <v>14</v>
      </c>
      <c r="L67" t="s">
        <v>35</v>
      </c>
    </row>
    <row r="69" spans="1:12" x14ac:dyDescent="0.3">
      <c r="A69">
        <v>161</v>
      </c>
      <c r="C69" s="5">
        <v>43816</v>
      </c>
      <c r="D69">
        <v>1114</v>
      </c>
      <c r="E69" s="1">
        <v>1614</v>
      </c>
      <c r="F69">
        <v>2.8E-3</v>
      </c>
      <c r="G69" s="10">
        <v>6.5</v>
      </c>
    </row>
    <row r="71" spans="1:12" x14ac:dyDescent="0.3">
      <c r="A71">
        <v>162</v>
      </c>
      <c r="C71" s="5">
        <v>43816</v>
      </c>
      <c r="D71">
        <v>1254</v>
      </c>
      <c r="E71" s="1">
        <v>1754</v>
      </c>
      <c r="F71">
        <v>1.18E-2</v>
      </c>
      <c r="G71" s="10">
        <v>14</v>
      </c>
      <c r="J71"/>
      <c r="K71"/>
    </row>
    <row r="73" spans="1:12" x14ac:dyDescent="0.3">
      <c r="A73">
        <v>163</v>
      </c>
      <c r="C73" s="5">
        <v>43816</v>
      </c>
      <c r="D73">
        <v>1459</v>
      </c>
      <c r="E73" s="1">
        <v>1959</v>
      </c>
      <c r="F73">
        <v>1.5699999999999999E-2</v>
      </c>
      <c r="G73" s="10">
        <v>10</v>
      </c>
      <c r="J73"/>
      <c r="K73"/>
    </row>
    <row r="75" spans="1:12" x14ac:dyDescent="0.3">
      <c r="A75">
        <v>164</v>
      </c>
      <c r="C75" s="5">
        <v>43817</v>
      </c>
      <c r="D75">
        <v>1406</v>
      </c>
      <c r="E75" s="1">
        <v>1906</v>
      </c>
      <c r="F75">
        <v>4.7000000000000002E-3</v>
      </c>
      <c r="G75" s="10">
        <v>12</v>
      </c>
      <c r="J75"/>
      <c r="K75"/>
    </row>
    <row r="77" spans="1:12" x14ac:dyDescent="0.3">
      <c r="A77">
        <v>165</v>
      </c>
      <c r="C77" s="5">
        <v>43818</v>
      </c>
      <c r="D77">
        <v>1025</v>
      </c>
      <c r="E77" s="1">
        <v>1525</v>
      </c>
      <c r="F77">
        <v>2.3E-3</v>
      </c>
      <c r="G77" s="10">
        <v>3.5</v>
      </c>
      <c r="J77"/>
      <c r="K77"/>
    </row>
    <row r="79" spans="1:12" x14ac:dyDescent="0.3">
      <c r="A79">
        <v>166</v>
      </c>
      <c r="C79" s="5">
        <v>43818</v>
      </c>
      <c r="D79">
        <v>1131</v>
      </c>
      <c r="E79" s="1">
        <v>1631</v>
      </c>
      <c r="F79">
        <v>5.1200000000000002E-2</v>
      </c>
      <c r="G79" s="10">
        <v>18</v>
      </c>
      <c r="J79"/>
      <c r="K79"/>
    </row>
    <row r="81" spans="1:11" x14ac:dyDescent="0.3">
      <c r="A81">
        <v>167</v>
      </c>
      <c r="C81" s="5">
        <v>43818</v>
      </c>
      <c r="D81">
        <v>1459</v>
      </c>
      <c r="E81" s="1">
        <v>1959</v>
      </c>
      <c r="F81">
        <v>1.54E-2</v>
      </c>
      <c r="G81" s="10">
        <v>3.5</v>
      </c>
      <c r="J81"/>
      <c r="K81"/>
    </row>
    <row r="83" spans="1:11" x14ac:dyDescent="0.3">
      <c r="A83">
        <v>168</v>
      </c>
      <c r="C83" s="5">
        <v>43819</v>
      </c>
      <c r="D83">
        <v>1016</v>
      </c>
      <c r="E83" s="1">
        <v>1516</v>
      </c>
      <c r="F83">
        <v>1.54E-2</v>
      </c>
      <c r="G83" s="10">
        <v>4</v>
      </c>
      <c r="J83"/>
      <c r="K83"/>
    </row>
    <row r="85" spans="1:11" x14ac:dyDescent="0.3">
      <c r="A85">
        <v>169</v>
      </c>
      <c r="J85"/>
      <c r="K85"/>
    </row>
    <row r="87" spans="1:11" x14ac:dyDescent="0.3">
      <c r="A87">
        <v>170</v>
      </c>
      <c r="E87"/>
      <c r="J87"/>
      <c r="K87"/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K33" sqref="K33"/>
    </sheetView>
  </sheetViews>
  <sheetFormatPr defaultColWidth="10.69921875" defaultRowHeight="15.6" x14ac:dyDescent="0.3"/>
  <cols>
    <col min="1" max="1" width="7" customWidth="1"/>
    <col min="2" max="2" width="5.69921875" customWidth="1"/>
    <col min="3" max="3" width="7" customWidth="1"/>
    <col min="4" max="4" width="6.5" customWidth="1"/>
    <col min="5" max="5" width="6.296875" customWidth="1"/>
    <col min="6" max="6" width="7.5" customWidth="1"/>
    <col min="7" max="7" width="5.69921875" style="10" customWidth="1"/>
    <col min="8" max="8" width="8.796875" customWidth="1"/>
    <col min="9" max="9" width="8.296875" style="10" customWidth="1"/>
    <col min="10" max="10" width="5.796875" customWidth="1"/>
    <col min="11" max="11" width="7.796875" customWidth="1"/>
  </cols>
  <sheetData>
    <row r="1" spans="1:12" x14ac:dyDescent="0.3">
      <c r="A1" s="1"/>
      <c r="B1" s="1" t="s">
        <v>0</v>
      </c>
      <c r="C1" s="1"/>
      <c r="D1" s="1"/>
      <c r="E1" s="17" t="s">
        <v>50</v>
      </c>
      <c r="F1" s="1"/>
      <c r="G1" s="12"/>
      <c r="H1" s="1"/>
      <c r="I1" s="12"/>
      <c r="J1" s="14"/>
      <c r="K1" s="15"/>
      <c r="L1" s="1"/>
    </row>
    <row r="2" spans="1:12" x14ac:dyDescent="0.3">
      <c r="E2" s="1"/>
      <c r="J2" s="3"/>
      <c r="K2" s="4"/>
    </row>
    <row r="3" spans="1:12" x14ac:dyDescent="0.3">
      <c r="A3" s="1" t="s">
        <v>39</v>
      </c>
      <c r="B3" s="1" t="s">
        <v>2</v>
      </c>
      <c r="C3" s="1" t="s">
        <v>3</v>
      </c>
      <c r="D3" s="1" t="s">
        <v>42</v>
      </c>
      <c r="E3" s="1" t="s">
        <v>42</v>
      </c>
      <c r="F3" s="1" t="s">
        <v>4</v>
      </c>
      <c r="G3" s="12" t="s">
        <v>51</v>
      </c>
      <c r="H3" s="1" t="s">
        <v>6</v>
      </c>
      <c r="I3" s="12" t="s">
        <v>15</v>
      </c>
      <c r="J3" s="14" t="s">
        <v>46</v>
      </c>
      <c r="K3" s="15" t="s">
        <v>17</v>
      </c>
      <c r="L3" s="1" t="s">
        <v>18</v>
      </c>
    </row>
    <row r="4" spans="1:12" x14ac:dyDescent="0.3">
      <c r="A4" s="1" t="s">
        <v>38</v>
      </c>
      <c r="B4" s="1"/>
      <c r="C4" s="1"/>
      <c r="D4" s="1" t="s">
        <v>40</v>
      </c>
      <c r="E4" s="1" t="s">
        <v>41</v>
      </c>
      <c r="F4" s="1"/>
      <c r="G4" s="12" t="s">
        <v>52</v>
      </c>
      <c r="H4" s="1"/>
      <c r="I4" s="12" t="s">
        <v>45</v>
      </c>
      <c r="J4" s="14" t="s">
        <v>19</v>
      </c>
      <c r="K4" s="15" t="s">
        <v>20</v>
      </c>
      <c r="L4" s="1"/>
    </row>
    <row r="5" spans="1:12" x14ac:dyDescent="0.3">
      <c r="A5" s="1"/>
      <c r="B5" s="1"/>
      <c r="C5" s="1"/>
      <c r="D5" s="1"/>
      <c r="E5" s="1"/>
      <c r="F5" s="1"/>
      <c r="G5" s="12"/>
      <c r="H5" s="1"/>
      <c r="I5" s="12"/>
      <c r="J5" s="14"/>
      <c r="K5" s="15"/>
      <c r="L5" s="1"/>
    </row>
    <row r="6" spans="1:12" x14ac:dyDescent="0.3">
      <c r="A6">
        <v>145</v>
      </c>
      <c r="B6">
        <v>2019</v>
      </c>
      <c r="C6" s="5">
        <v>43801</v>
      </c>
      <c r="D6">
        <v>1021</v>
      </c>
      <c r="E6" s="1">
        <v>1521</v>
      </c>
      <c r="F6">
        <v>0.122</v>
      </c>
      <c r="G6" s="10">
        <v>20</v>
      </c>
      <c r="H6" t="s">
        <v>31</v>
      </c>
      <c r="I6" s="10">
        <v>25.4</v>
      </c>
      <c r="J6" s="3">
        <f t="shared" ref="J6" si="0">I6*0.34</f>
        <v>8.636000000000001</v>
      </c>
      <c r="K6" s="4">
        <f t="shared" ref="K6:K29" si="1">G6*J6</f>
        <v>172.72000000000003</v>
      </c>
    </row>
    <row r="7" spans="1:12" x14ac:dyDescent="0.3">
      <c r="A7">
        <v>146</v>
      </c>
      <c r="B7">
        <v>2019</v>
      </c>
      <c r="C7" s="5">
        <v>43801</v>
      </c>
      <c r="D7">
        <v>1130</v>
      </c>
      <c r="E7" s="1">
        <v>1630</v>
      </c>
      <c r="F7">
        <v>0.10630000000000001</v>
      </c>
      <c r="G7" s="10">
        <v>37</v>
      </c>
      <c r="H7" t="s">
        <v>29</v>
      </c>
      <c r="I7" s="10">
        <v>6.5</v>
      </c>
      <c r="J7" s="3">
        <f t="shared" ref="J7" si="2">I7*0.34</f>
        <v>2.21</v>
      </c>
      <c r="K7" s="4">
        <f t="shared" si="1"/>
        <v>81.77</v>
      </c>
    </row>
    <row r="8" spans="1:12" x14ac:dyDescent="0.3">
      <c r="A8">
        <v>147</v>
      </c>
      <c r="B8">
        <v>2019</v>
      </c>
      <c r="C8" s="5">
        <v>43802</v>
      </c>
      <c r="D8">
        <v>1116</v>
      </c>
      <c r="E8" s="1">
        <v>1616</v>
      </c>
      <c r="F8">
        <v>0.16539999999999999</v>
      </c>
      <c r="G8" s="10">
        <v>30</v>
      </c>
      <c r="H8" t="s">
        <v>29</v>
      </c>
      <c r="I8" s="10">
        <v>11.1</v>
      </c>
      <c r="J8" s="3">
        <f t="shared" ref="J8" si="3">I8*0.34</f>
        <v>3.774</v>
      </c>
      <c r="K8" s="4">
        <f t="shared" si="1"/>
        <v>113.22</v>
      </c>
    </row>
    <row r="9" spans="1:12" x14ac:dyDescent="0.3">
      <c r="A9">
        <v>148</v>
      </c>
      <c r="B9">
        <v>2019</v>
      </c>
      <c r="C9" s="5">
        <v>43803</v>
      </c>
      <c r="D9">
        <v>1110</v>
      </c>
      <c r="E9" s="1">
        <v>1610</v>
      </c>
      <c r="F9">
        <v>7.4999999999999997E-3</v>
      </c>
      <c r="G9" s="10">
        <v>4.3</v>
      </c>
      <c r="H9" t="s">
        <v>30</v>
      </c>
      <c r="I9" s="10">
        <v>31.3</v>
      </c>
      <c r="J9" s="3">
        <f t="shared" ref="J9" si="4">I9*0.34</f>
        <v>10.642000000000001</v>
      </c>
      <c r="K9" s="4">
        <f t="shared" si="1"/>
        <v>45.760600000000004</v>
      </c>
    </row>
    <row r="10" spans="1:12" x14ac:dyDescent="0.3">
      <c r="A10">
        <v>149</v>
      </c>
      <c r="B10">
        <v>2019</v>
      </c>
      <c r="C10" s="5">
        <v>43803</v>
      </c>
      <c r="D10">
        <v>1330</v>
      </c>
      <c r="E10" s="1">
        <v>1830</v>
      </c>
      <c r="F10">
        <v>9.06E-2</v>
      </c>
      <c r="G10" s="10">
        <v>22</v>
      </c>
      <c r="H10" t="s">
        <v>29</v>
      </c>
      <c r="I10" s="10">
        <v>6.4</v>
      </c>
      <c r="J10" s="3">
        <f t="shared" ref="J10" si="5">I10*0.34</f>
        <v>2.1760000000000002</v>
      </c>
      <c r="K10" s="4">
        <f t="shared" si="1"/>
        <v>47.872</v>
      </c>
    </row>
    <row r="11" spans="1:12" x14ac:dyDescent="0.3">
      <c r="A11">
        <v>150</v>
      </c>
      <c r="B11">
        <v>2019</v>
      </c>
      <c r="C11" s="5">
        <v>43803</v>
      </c>
      <c r="D11">
        <v>1556</v>
      </c>
      <c r="E11" s="1">
        <v>2056</v>
      </c>
      <c r="F11">
        <v>1.18E-2</v>
      </c>
      <c r="G11" s="10">
        <v>11</v>
      </c>
      <c r="H11" t="s">
        <v>30</v>
      </c>
      <c r="I11" s="10">
        <v>34.9</v>
      </c>
      <c r="J11" s="3">
        <f t="shared" ref="J11" si="6">I11*0.34</f>
        <v>11.866</v>
      </c>
      <c r="K11" s="4">
        <f t="shared" si="1"/>
        <v>130.52600000000001</v>
      </c>
    </row>
    <row r="12" spans="1:12" x14ac:dyDescent="0.3">
      <c r="A12">
        <v>151</v>
      </c>
      <c r="B12">
        <v>2019</v>
      </c>
      <c r="C12" s="5">
        <v>43804</v>
      </c>
      <c r="D12">
        <v>1431</v>
      </c>
      <c r="E12" s="1">
        <v>1931</v>
      </c>
      <c r="F12">
        <v>2.4400000000000002E-2</v>
      </c>
      <c r="G12" s="10">
        <v>14</v>
      </c>
      <c r="H12" t="s">
        <v>29</v>
      </c>
      <c r="I12" s="10">
        <v>10.4</v>
      </c>
      <c r="J12" s="3">
        <f t="shared" ref="J12" si="7">I12*0.34</f>
        <v>3.5360000000000005</v>
      </c>
      <c r="K12" s="4">
        <f t="shared" si="1"/>
        <v>49.504000000000005</v>
      </c>
    </row>
    <row r="13" spans="1:12" x14ac:dyDescent="0.3">
      <c r="A13">
        <v>152</v>
      </c>
      <c r="B13">
        <v>2019</v>
      </c>
      <c r="C13" s="5">
        <v>43805</v>
      </c>
      <c r="D13">
        <v>1335</v>
      </c>
      <c r="E13" s="1">
        <v>1835</v>
      </c>
      <c r="F13">
        <v>0.1575</v>
      </c>
      <c r="G13" s="10">
        <v>40</v>
      </c>
      <c r="H13" t="s">
        <v>29</v>
      </c>
      <c r="I13" s="10">
        <v>11.5</v>
      </c>
      <c r="J13" s="3">
        <f t="shared" ref="J13" si="8">I13*0.34</f>
        <v>3.91</v>
      </c>
      <c r="K13" s="4">
        <f t="shared" si="1"/>
        <v>156.4</v>
      </c>
    </row>
    <row r="14" spans="1:12" x14ac:dyDescent="0.3">
      <c r="A14">
        <v>153</v>
      </c>
      <c r="B14">
        <v>2019</v>
      </c>
      <c r="C14" s="5">
        <v>43805</v>
      </c>
      <c r="D14">
        <v>1428</v>
      </c>
      <c r="E14" s="1">
        <v>1928</v>
      </c>
      <c r="F14">
        <v>3.15E-2</v>
      </c>
      <c r="G14" s="10">
        <v>2.8</v>
      </c>
      <c r="H14" t="s">
        <v>30</v>
      </c>
      <c r="I14" s="10">
        <v>33.299999999999997</v>
      </c>
      <c r="J14" s="3">
        <f t="shared" ref="J14" si="9">I14*0.34</f>
        <v>11.321999999999999</v>
      </c>
      <c r="K14" s="4">
        <f t="shared" si="1"/>
        <v>31.701599999999996</v>
      </c>
    </row>
    <row r="15" spans="1:12" x14ac:dyDescent="0.3">
      <c r="A15">
        <v>154</v>
      </c>
      <c r="B15">
        <v>2019</v>
      </c>
      <c r="C15" s="5">
        <v>43809</v>
      </c>
      <c r="D15">
        <v>1040</v>
      </c>
      <c r="E15" s="1">
        <v>1540</v>
      </c>
      <c r="F15">
        <v>0.14960000000000001</v>
      </c>
      <c r="G15" s="10">
        <v>5.5</v>
      </c>
      <c r="H15" t="s">
        <v>31</v>
      </c>
      <c r="I15" s="10">
        <v>25.8</v>
      </c>
      <c r="J15" s="3">
        <f t="shared" ref="J15" si="10">I15*0.34</f>
        <v>8.7720000000000002</v>
      </c>
      <c r="K15" s="4">
        <f t="shared" si="1"/>
        <v>48.246000000000002</v>
      </c>
    </row>
    <row r="16" spans="1:12" x14ac:dyDescent="0.3">
      <c r="A16">
        <v>155</v>
      </c>
      <c r="B16">
        <v>2019</v>
      </c>
      <c r="C16" s="5">
        <v>43809</v>
      </c>
      <c r="D16">
        <v>1332</v>
      </c>
      <c r="E16" s="1">
        <v>1832</v>
      </c>
      <c r="F16">
        <v>4.7199999999999999E-2</v>
      </c>
      <c r="G16" s="10">
        <v>25</v>
      </c>
      <c r="H16" t="s">
        <v>29</v>
      </c>
      <c r="I16" s="10">
        <v>9.1999999999999993</v>
      </c>
      <c r="J16" s="3">
        <f t="shared" ref="J16" si="11">I16*0.34</f>
        <v>3.1280000000000001</v>
      </c>
      <c r="K16" s="4">
        <f t="shared" si="1"/>
        <v>78.2</v>
      </c>
    </row>
    <row r="17" spans="1:11" x14ac:dyDescent="0.3">
      <c r="A17">
        <v>156</v>
      </c>
      <c r="B17">
        <v>2019</v>
      </c>
      <c r="C17" s="5">
        <v>43810</v>
      </c>
      <c r="D17">
        <v>1145</v>
      </c>
      <c r="E17" s="1">
        <v>1645</v>
      </c>
      <c r="F17">
        <v>0.14960000000000001</v>
      </c>
      <c r="G17" s="10">
        <v>45</v>
      </c>
      <c r="H17" t="s">
        <v>29</v>
      </c>
      <c r="I17" s="10">
        <v>6.2</v>
      </c>
      <c r="J17" s="3">
        <f t="shared" ref="J17" si="12">I17*0.34</f>
        <v>2.1080000000000001</v>
      </c>
      <c r="K17" s="4">
        <f t="shared" si="1"/>
        <v>94.86</v>
      </c>
    </row>
    <row r="18" spans="1:11" x14ac:dyDescent="0.3">
      <c r="A18">
        <v>157</v>
      </c>
      <c r="B18">
        <v>2019</v>
      </c>
      <c r="C18" s="5">
        <v>43810</v>
      </c>
      <c r="D18">
        <v>1202</v>
      </c>
      <c r="E18" s="1">
        <v>1702</v>
      </c>
      <c r="F18">
        <v>4.7000000000000002E-3</v>
      </c>
      <c r="G18" s="10">
        <v>9</v>
      </c>
      <c r="H18" t="s">
        <v>30</v>
      </c>
      <c r="I18" s="10">
        <v>43.4</v>
      </c>
      <c r="J18" s="3">
        <f t="shared" ref="J18" si="13">I18*0.34</f>
        <v>14.756</v>
      </c>
      <c r="K18" s="4">
        <f t="shared" si="1"/>
        <v>132.804</v>
      </c>
    </row>
    <row r="19" spans="1:11" x14ac:dyDescent="0.3">
      <c r="A19">
        <v>158</v>
      </c>
      <c r="B19">
        <v>2019</v>
      </c>
      <c r="C19" s="5">
        <v>43810</v>
      </c>
      <c r="D19">
        <v>1405</v>
      </c>
      <c r="E19" s="1">
        <v>1905</v>
      </c>
      <c r="F19">
        <v>1.18E-2</v>
      </c>
      <c r="G19" s="10">
        <v>10</v>
      </c>
      <c r="H19" t="s">
        <v>30</v>
      </c>
      <c r="I19" s="10">
        <v>32.5</v>
      </c>
      <c r="J19" s="3">
        <f t="shared" ref="J19" si="14">I19*0.34</f>
        <v>11.05</v>
      </c>
      <c r="K19" s="4">
        <f t="shared" si="1"/>
        <v>110.5</v>
      </c>
    </row>
    <row r="20" spans="1:11" x14ac:dyDescent="0.3">
      <c r="A20">
        <v>159</v>
      </c>
      <c r="B20">
        <v>2019</v>
      </c>
      <c r="C20" s="5">
        <v>43812</v>
      </c>
      <c r="D20">
        <v>1130</v>
      </c>
      <c r="E20" s="1">
        <v>1630</v>
      </c>
      <c r="F20">
        <v>4.3299999999999998E-2</v>
      </c>
      <c r="G20" s="10">
        <v>3</v>
      </c>
      <c r="H20" t="s">
        <v>29</v>
      </c>
      <c r="I20" s="10">
        <v>17.2</v>
      </c>
      <c r="J20" s="3">
        <f t="shared" ref="J20" si="15">I20*0.34</f>
        <v>5.8479999999999999</v>
      </c>
      <c r="K20" s="4">
        <f t="shared" si="1"/>
        <v>17.544</v>
      </c>
    </row>
    <row r="21" spans="1:11" x14ac:dyDescent="0.3">
      <c r="A21">
        <v>160</v>
      </c>
      <c r="B21">
        <v>2019</v>
      </c>
      <c r="C21" s="5">
        <v>43815</v>
      </c>
      <c r="D21">
        <v>1115</v>
      </c>
      <c r="E21" s="1">
        <v>1615</v>
      </c>
      <c r="F21">
        <v>5.1200000000000002E-2</v>
      </c>
      <c r="G21" s="10">
        <v>14</v>
      </c>
      <c r="H21" t="s">
        <v>29</v>
      </c>
      <c r="I21" s="10">
        <v>10.199999999999999</v>
      </c>
      <c r="J21" s="3">
        <f t="shared" ref="J21" si="16">I21*0.34</f>
        <v>3.468</v>
      </c>
      <c r="K21" s="4">
        <f t="shared" si="1"/>
        <v>48.552</v>
      </c>
    </row>
    <row r="22" spans="1:11" x14ac:dyDescent="0.3">
      <c r="A22">
        <v>161</v>
      </c>
      <c r="B22">
        <v>2019</v>
      </c>
      <c r="C22" s="5">
        <v>43816</v>
      </c>
      <c r="D22">
        <v>1114</v>
      </c>
      <c r="E22" s="1">
        <v>1614</v>
      </c>
      <c r="F22">
        <v>2.8E-3</v>
      </c>
      <c r="G22" s="10">
        <v>6.5</v>
      </c>
      <c r="H22" t="s">
        <v>30</v>
      </c>
      <c r="I22" s="10">
        <v>44.5</v>
      </c>
      <c r="J22" s="3">
        <f t="shared" ref="J22" si="17">I22*0.34</f>
        <v>15.13</v>
      </c>
      <c r="K22" s="4">
        <f t="shared" si="1"/>
        <v>98.344999999999999</v>
      </c>
    </row>
    <row r="23" spans="1:11" x14ac:dyDescent="0.3">
      <c r="A23">
        <v>162</v>
      </c>
      <c r="B23">
        <v>2019</v>
      </c>
      <c r="C23" s="5">
        <v>43816</v>
      </c>
      <c r="D23">
        <v>1254</v>
      </c>
      <c r="E23" s="1">
        <v>1754</v>
      </c>
      <c r="F23">
        <v>1.18E-2</v>
      </c>
      <c r="G23" s="10">
        <v>14</v>
      </c>
      <c r="H23" t="s">
        <v>30</v>
      </c>
      <c r="I23" s="10">
        <v>28.7</v>
      </c>
      <c r="J23" s="3">
        <f t="shared" ref="J23" si="18">I23*0.34</f>
        <v>9.7580000000000009</v>
      </c>
      <c r="K23" s="4">
        <f t="shared" si="1"/>
        <v>136.61200000000002</v>
      </c>
    </row>
    <row r="24" spans="1:11" x14ac:dyDescent="0.3">
      <c r="A24">
        <v>163</v>
      </c>
      <c r="B24">
        <v>2019</v>
      </c>
      <c r="C24" s="5">
        <v>43816</v>
      </c>
      <c r="D24">
        <v>1459</v>
      </c>
      <c r="E24" s="1">
        <v>1959</v>
      </c>
      <c r="F24">
        <v>1.5699999999999999E-2</v>
      </c>
      <c r="G24" s="10">
        <v>10</v>
      </c>
      <c r="H24" t="s">
        <v>31</v>
      </c>
      <c r="I24" s="10">
        <v>25.9</v>
      </c>
      <c r="J24" s="3">
        <f t="shared" ref="J24" si="19">I24*0.34</f>
        <v>8.8060000000000009</v>
      </c>
      <c r="K24" s="4">
        <f t="shared" si="1"/>
        <v>88.06</v>
      </c>
    </row>
    <row r="25" spans="1:11" x14ac:dyDescent="0.3">
      <c r="A25">
        <v>164</v>
      </c>
      <c r="B25">
        <v>2019</v>
      </c>
      <c r="C25" s="5">
        <v>43817</v>
      </c>
      <c r="D25">
        <v>1406</v>
      </c>
      <c r="E25" s="1">
        <v>1906</v>
      </c>
      <c r="F25">
        <v>4.7000000000000002E-3</v>
      </c>
      <c r="G25" s="10">
        <v>12</v>
      </c>
      <c r="H25" t="s">
        <v>30</v>
      </c>
      <c r="I25" s="10">
        <v>34</v>
      </c>
      <c r="J25" s="3">
        <f t="shared" ref="J25" si="20">I25*0.34</f>
        <v>11.56</v>
      </c>
      <c r="K25" s="4">
        <f t="shared" si="1"/>
        <v>138.72</v>
      </c>
    </row>
    <row r="26" spans="1:11" x14ac:dyDescent="0.3">
      <c r="A26">
        <v>165</v>
      </c>
      <c r="B26">
        <v>2019</v>
      </c>
      <c r="C26" s="5">
        <v>43818</v>
      </c>
      <c r="D26">
        <v>1025</v>
      </c>
      <c r="E26" s="1">
        <v>1525</v>
      </c>
      <c r="F26">
        <v>2.3E-3</v>
      </c>
      <c r="G26" s="10">
        <v>3.5</v>
      </c>
      <c r="H26" t="s">
        <v>30</v>
      </c>
      <c r="I26" s="10">
        <v>47.6</v>
      </c>
      <c r="J26" s="3">
        <f t="shared" ref="J26" si="21">I26*0.34</f>
        <v>16.184000000000001</v>
      </c>
      <c r="K26" s="4">
        <f t="shared" si="1"/>
        <v>56.644000000000005</v>
      </c>
    </row>
    <row r="27" spans="1:11" x14ac:dyDescent="0.3">
      <c r="A27">
        <v>166</v>
      </c>
      <c r="B27">
        <v>2019</v>
      </c>
      <c r="C27" s="5">
        <v>43818</v>
      </c>
      <c r="D27">
        <v>1131</v>
      </c>
      <c r="E27" s="1">
        <v>1631</v>
      </c>
      <c r="F27">
        <v>5.1200000000000002E-2</v>
      </c>
      <c r="G27" s="10">
        <v>18</v>
      </c>
      <c r="H27" t="s">
        <v>29</v>
      </c>
      <c r="I27" s="10">
        <v>9.6</v>
      </c>
      <c r="J27" s="3">
        <f t="shared" ref="J27" si="22">I27*0.34</f>
        <v>3.2640000000000002</v>
      </c>
      <c r="K27" s="4">
        <f t="shared" si="1"/>
        <v>58.752000000000002</v>
      </c>
    </row>
    <row r="28" spans="1:11" x14ac:dyDescent="0.3">
      <c r="A28">
        <v>167</v>
      </c>
      <c r="B28">
        <v>2019</v>
      </c>
      <c r="C28" s="5">
        <v>43818</v>
      </c>
      <c r="D28">
        <v>1459</v>
      </c>
      <c r="E28" s="1">
        <v>1959</v>
      </c>
      <c r="F28">
        <v>1.54E-2</v>
      </c>
      <c r="G28" s="10">
        <v>3.5</v>
      </c>
      <c r="H28" t="s">
        <v>31</v>
      </c>
      <c r="I28" s="10">
        <v>26.4</v>
      </c>
      <c r="J28" s="3">
        <f t="shared" ref="J28" si="23">I28*0.34</f>
        <v>8.9760000000000009</v>
      </c>
      <c r="K28" s="4">
        <f t="shared" si="1"/>
        <v>31.416000000000004</v>
      </c>
    </row>
    <row r="29" spans="1:11" x14ac:dyDescent="0.3">
      <c r="A29">
        <v>168</v>
      </c>
      <c r="B29">
        <v>2019</v>
      </c>
      <c r="C29" s="5">
        <v>43819</v>
      </c>
      <c r="D29">
        <v>1016</v>
      </c>
      <c r="E29" s="1">
        <v>1516</v>
      </c>
      <c r="F29">
        <v>1.54E-2</v>
      </c>
      <c r="G29" s="10">
        <v>4</v>
      </c>
      <c r="H29" t="s">
        <v>30</v>
      </c>
      <c r="I29" s="10">
        <v>30.2</v>
      </c>
      <c r="J29" s="3">
        <f t="shared" ref="J29" si="24">I29*0.34</f>
        <v>10.268000000000001</v>
      </c>
      <c r="K29" s="4">
        <f t="shared" si="1"/>
        <v>41.072000000000003</v>
      </c>
    </row>
    <row r="30" spans="1:11" x14ac:dyDescent="0.3">
      <c r="E30" s="1"/>
      <c r="J30" s="3"/>
      <c r="K30" s="4"/>
    </row>
    <row r="31" spans="1:11" x14ac:dyDescent="0.3">
      <c r="E31" s="1"/>
    </row>
    <row r="32" spans="1:11" x14ac:dyDescent="0.3">
      <c r="E32" s="1"/>
      <c r="J32" s="3"/>
      <c r="K3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workbookViewId="0">
      <selection activeCell="H33" sqref="H33"/>
    </sheetView>
  </sheetViews>
  <sheetFormatPr defaultColWidth="10.69921875" defaultRowHeight="15.6" x14ac:dyDescent="0.3"/>
  <sheetData>
    <row r="1" spans="1:10" x14ac:dyDescent="0.3">
      <c r="A1" t="s">
        <v>66</v>
      </c>
    </row>
    <row r="2" spans="1:10" x14ac:dyDescent="0.3">
      <c r="G2" t="s">
        <v>15</v>
      </c>
      <c r="H2" t="s">
        <v>15</v>
      </c>
      <c r="I2" t="s">
        <v>46</v>
      </c>
      <c r="J2" t="s">
        <v>46</v>
      </c>
    </row>
    <row r="3" spans="1:10" x14ac:dyDescent="0.3">
      <c r="A3" t="s">
        <v>42</v>
      </c>
      <c r="B3" t="s">
        <v>67</v>
      </c>
      <c r="F3" t="s">
        <v>1</v>
      </c>
      <c r="G3" t="s">
        <v>69</v>
      </c>
      <c r="H3" t="s">
        <v>68</v>
      </c>
      <c r="I3" t="s">
        <v>69</v>
      </c>
      <c r="J3" t="s">
        <v>68</v>
      </c>
    </row>
    <row r="4" spans="1:10" x14ac:dyDescent="0.3">
      <c r="A4">
        <v>1</v>
      </c>
      <c r="F4">
        <v>98</v>
      </c>
      <c r="G4">
        <v>19.399999999999999</v>
      </c>
      <c r="H4">
        <v>25.9</v>
      </c>
      <c r="I4" s="3">
        <f>G4*0.34</f>
        <v>6.5960000000000001</v>
      </c>
      <c r="J4" s="3">
        <f>H4*0.34</f>
        <v>8.8060000000000009</v>
      </c>
    </row>
    <row r="5" spans="1:10" x14ac:dyDescent="0.3">
      <c r="A5">
        <f>A4+1</f>
        <v>2</v>
      </c>
      <c r="F5">
        <v>57</v>
      </c>
      <c r="G5">
        <v>19.3</v>
      </c>
      <c r="H5">
        <v>25.1</v>
      </c>
      <c r="I5" s="3">
        <f t="shared" ref="I5:I14" si="0">G5*0.34</f>
        <v>6.5620000000000003</v>
      </c>
      <c r="J5" s="3">
        <f t="shared" ref="J5:J14" si="1">H5*0.34</f>
        <v>8.5340000000000007</v>
      </c>
    </row>
    <row r="6" spans="1:10" x14ac:dyDescent="0.3">
      <c r="A6">
        <f t="shared" ref="A6:A51" si="2">A5+1</f>
        <v>3</v>
      </c>
      <c r="F6">
        <v>60</v>
      </c>
      <c r="G6">
        <v>18</v>
      </c>
      <c r="H6">
        <v>24.6</v>
      </c>
      <c r="I6" s="3">
        <f t="shared" si="0"/>
        <v>6.12</v>
      </c>
      <c r="J6" s="3">
        <f t="shared" si="1"/>
        <v>8.3640000000000008</v>
      </c>
    </row>
    <row r="7" spans="1:10" x14ac:dyDescent="0.3">
      <c r="A7">
        <f t="shared" si="2"/>
        <v>4</v>
      </c>
      <c r="F7">
        <v>62</v>
      </c>
      <c r="G7">
        <v>19.7</v>
      </c>
      <c r="H7">
        <v>25.9</v>
      </c>
      <c r="I7" s="3">
        <f t="shared" si="0"/>
        <v>6.6980000000000004</v>
      </c>
      <c r="J7" s="3">
        <f t="shared" si="1"/>
        <v>8.8060000000000009</v>
      </c>
    </row>
    <row r="8" spans="1:10" x14ac:dyDescent="0.3">
      <c r="A8">
        <f t="shared" si="2"/>
        <v>5</v>
      </c>
      <c r="F8">
        <v>74</v>
      </c>
      <c r="G8">
        <v>19.7</v>
      </c>
      <c r="H8">
        <v>25.8</v>
      </c>
      <c r="I8" s="3">
        <f t="shared" si="0"/>
        <v>6.6980000000000004</v>
      </c>
      <c r="J8" s="3">
        <f t="shared" si="1"/>
        <v>8.7720000000000002</v>
      </c>
    </row>
    <row r="9" spans="1:10" x14ac:dyDescent="0.3">
      <c r="A9">
        <f t="shared" si="2"/>
        <v>6</v>
      </c>
      <c r="B9">
        <v>5</v>
      </c>
      <c r="F9">
        <v>84</v>
      </c>
      <c r="G9">
        <v>18.899999999999999</v>
      </c>
      <c r="H9">
        <v>25.4</v>
      </c>
      <c r="I9" s="3">
        <f t="shared" si="0"/>
        <v>6.4260000000000002</v>
      </c>
      <c r="J9" s="3">
        <f t="shared" si="1"/>
        <v>8.636000000000001</v>
      </c>
    </row>
    <row r="10" spans="1:10" x14ac:dyDescent="0.3">
      <c r="A10">
        <f t="shared" si="2"/>
        <v>7</v>
      </c>
      <c r="B10">
        <v>3</v>
      </c>
      <c r="F10">
        <v>98</v>
      </c>
      <c r="G10">
        <v>19.399999999999999</v>
      </c>
      <c r="H10">
        <v>25.9</v>
      </c>
      <c r="I10" s="3">
        <f t="shared" si="0"/>
        <v>6.5960000000000001</v>
      </c>
      <c r="J10" s="3">
        <f t="shared" si="1"/>
        <v>8.8060000000000009</v>
      </c>
    </row>
    <row r="11" spans="1:10" x14ac:dyDescent="0.3">
      <c r="A11">
        <f t="shared" si="2"/>
        <v>8</v>
      </c>
      <c r="B11">
        <v>2</v>
      </c>
      <c r="F11">
        <v>100</v>
      </c>
      <c r="G11">
        <v>19.3</v>
      </c>
      <c r="H11">
        <v>25.2</v>
      </c>
      <c r="I11" s="3">
        <f t="shared" si="0"/>
        <v>6.5620000000000003</v>
      </c>
      <c r="J11" s="3">
        <f t="shared" si="1"/>
        <v>8.5679999999999996</v>
      </c>
    </row>
    <row r="12" spans="1:10" x14ac:dyDescent="0.3">
      <c r="A12">
        <f t="shared" si="2"/>
        <v>9</v>
      </c>
      <c r="B12">
        <v>13</v>
      </c>
      <c r="F12">
        <v>103</v>
      </c>
      <c r="G12">
        <v>18.8</v>
      </c>
      <c r="H12">
        <v>24.7</v>
      </c>
      <c r="I12" s="3">
        <f t="shared" si="0"/>
        <v>6.3920000000000003</v>
      </c>
      <c r="J12" s="3">
        <f t="shared" si="1"/>
        <v>8.3979999999999997</v>
      </c>
    </row>
    <row r="13" spans="1:10" x14ac:dyDescent="0.3">
      <c r="A13">
        <f t="shared" si="2"/>
        <v>10</v>
      </c>
      <c r="B13">
        <v>17</v>
      </c>
      <c r="F13">
        <v>106</v>
      </c>
      <c r="G13">
        <v>19.2</v>
      </c>
      <c r="H13">
        <v>25.3</v>
      </c>
      <c r="I13" s="3">
        <f t="shared" si="0"/>
        <v>6.5280000000000005</v>
      </c>
      <c r="J13" s="3">
        <f t="shared" si="1"/>
        <v>8.6020000000000003</v>
      </c>
    </row>
    <row r="14" spans="1:10" x14ac:dyDescent="0.3">
      <c r="A14">
        <f t="shared" si="2"/>
        <v>11</v>
      </c>
      <c r="B14">
        <v>8</v>
      </c>
      <c r="F14">
        <v>107</v>
      </c>
      <c r="G14">
        <v>19.100000000000001</v>
      </c>
      <c r="H14">
        <v>25.5</v>
      </c>
      <c r="I14" s="3">
        <f t="shared" si="0"/>
        <v>6.4940000000000007</v>
      </c>
      <c r="J14" s="3">
        <f t="shared" si="1"/>
        <v>8.67</v>
      </c>
    </row>
    <row r="15" spans="1:10" x14ac:dyDescent="0.3">
      <c r="A15">
        <f t="shared" si="2"/>
        <v>12</v>
      </c>
      <c r="B15">
        <v>3</v>
      </c>
    </row>
    <row r="16" spans="1:10" x14ac:dyDescent="0.3">
      <c r="A16">
        <f t="shared" si="2"/>
        <v>13</v>
      </c>
      <c r="F16" t="s">
        <v>70</v>
      </c>
      <c r="G16" s="3">
        <f>SUM(G4:G14)/11</f>
        <v>19.163636363636364</v>
      </c>
      <c r="H16" s="3">
        <f t="shared" ref="H16:J16" si="3">SUM(H4:H14)/11</f>
        <v>25.390909090909087</v>
      </c>
      <c r="I16" s="3">
        <f t="shared" si="3"/>
        <v>6.5156363636363643</v>
      </c>
      <c r="J16" s="3">
        <f t="shared" si="3"/>
        <v>8.6329090909090915</v>
      </c>
    </row>
    <row r="17" spans="1:3" x14ac:dyDescent="0.3">
      <c r="A17">
        <f t="shared" si="2"/>
        <v>14</v>
      </c>
    </row>
    <row r="18" spans="1:3" x14ac:dyDescent="0.3">
      <c r="A18">
        <f t="shared" si="2"/>
        <v>15</v>
      </c>
    </row>
    <row r="19" spans="1:3" x14ac:dyDescent="0.3">
      <c r="A19">
        <f t="shared" si="2"/>
        <v>16</v>
      </c>
      <c r="C19">
        <v>2</v>
      </c>
    </row>
    <row r="20" spans="1:3" x14ac:dyDescent="0.3">
      <c r="A20">
        <f t="shared" si="2"/>
        <v>17</v>
      </c>
      <c r="C20">
        <v>3</v>
      </c>
    </row>
    <row r="21" spans="1:3" x14ac:dyDescent="0.3">
      <c r="A21">
        <f t="shared" si="2"/>
        <v>18</v>
      </c>
    </row>
    <row r="22" spans="1:3" x14ac:dyDescent="0.3">
      <c r="A22">
        <f t="shared" si="2"/>
        <v>19</v>
      </c>
      <c r="C22">
        <v>1</v>
      </c>
    </row>
    <row r="23" spans="1:3" x14ac:dyDescent="0.3">
      <c r="A23">
        <f t="shared" si="2"/>
        <v>20</v>
      </c>
    </row>
    <row r="24" spans="1:3" x14ac:dyDescent="0.3">
      <c r="A24">
        <f t="shared" si="2"/>
        <v>21</v>
      </c>
      <c r="C24">
        <v>2</v>
      </c>
    </row>
    <row r="25" spans="1:3" x14ac:dyDescent="0.3">
      <c r="A25">
        <f t="shared" si="2"/>
        <v>22</v>
      </c>
    </row>
    <row r="26" spans="1:3" x14ac:dyDescent="0.3">
      <c r="A26">
        <f t="shared" si="2"/>
        <v>23</v>
      </c>
      <c r="B26">
        <v>3</v>
      </c>
    </row>
    <row r="27" spans="1:3" x14ac:dyDescent="0.3">
      <c r="A27">
        <f t="shared" si="2"/>
        <v>24</v>
      </c>
      <c r="B27">
        <v>8</v>
      </c>
    </row>
    <row r="28" spans="1:3" x14ac:dyDescent="0.3">
      <c r="A28">
        <f t="shared" si="2"/>
        <v>25</v>
      </c>
      <c r="B28">
        <v>21</v>
      </c>
    </row>
    <row r="29" spans="1:3" x14ac:dyDescent="0.3">
      <c r="A29">
        <f t="shared" si="2"/>
        <v>26</v>
      </c>
      <c r="B29">
        <v>5</v>
      </c>
    </row>
    <row r="30" spans="1:3" x14ac:dyDescent="0.3">
      <c r="A30">
        <f t="shared" si="2"/>
        <v>27</v>
      </c>
    </row>
    <row r="31" spans="1:3" x14ac:dyDescent="0.3">
      <c r="A31">
        <f t="shared" si="2"/>
        <v>28</v>
      </c>
      <c r="B31">
        <v>5</v>
      </c>
    </row>
    <row r="32" spans="1:3" x14ac:dyDescent="0.3">
      <c r="A32">
        <f t="shared" si="2"/>
        <v>29</v>
      </c>
      <c r="B32">
        <v>5</v>
      </c>
    </row>
    <row r="33" spans="1:2" x14ac:dyDescent="0.3">
      <c r="A33">
        <f t="shared" si="2"/>
        <v>30</v>
      </c>
      <c r="B33">
        <v>4</v>
      </c>
    </row>
    <row r="34" spans="1:2" x14ac:dyDescent="0.3">
      <c r="A34">
        <f t="shared" si="2"/>
        <v>31</v>
      </c>
      <c r="B34">
        <v>5</v>
      </c>
    </row>
    <row r="35" spans="1:2" x14ac:dyDescent="0.3">
      <c r="A35">
        <f t="shared" si="2"/>
        <v>32</v>
      </c>
      <c r="B35">
        <v>5</v>
      </c>
    </row>
    <row r="36" spans="1:2" x14ac:dyDescent="0.3">
      <c r="A36">
        <f t="shared" si="2"/>
        <v>33</v>
      </c>
      <c r="B36">
        <v>4</v>
      </c>
    </row>
    <row r="37" spans="1:2" x14ac:dyDescent="0.3">
      <c r="A37">
        <f t="shared" si="2"/>
        <v>34</v>
      </c>
      <c r="B37">
        <v>6</v>
      </c>
    </row>
    <row r="38" spans="1:2" x14ac:dyDescent="0.3">
      <c r="A38">
        <f t="shared" si="2"/>
        <v>35</v>
      </c>
      <c r="B38">
        <v>6</v>
      </c>
    </row>
    <row r="39" spans="1:2" x14ac:dyDescent="0.3">
      <c r="A39">
        <f t="shared" si="2"/>
        <v>36</v>
      </c>
      <c r="B39">
        <v>3</v>
      </c>
    </row>
    <row r="40" spans="1:2" x14ac:dyDescent="0.3">
      <c r="A40">
        <f t="shared" si="2"/>
        <v>37</v>
      </c>
      <c r="B40">
        <v>2</v>
      </c>
    </row>
    <row r="41" spans="1:2" x14ac:dyDescent="0.3">
      <c r="A41">
        <f t="shared" si="2"/>
        <v>38</v>
      </c>
    </row>
    <row r="42" spans="1:2" x14ac:dyDescent="0.3">
      <c r="A42">
        <f t="shared" si="2"/>
        <v>39</v>
      </c>
    </row>
    <row r="43" spans="1:2" x14ac:dyDescent="0.3">
      <c r="A43">
        <f t="shared" si="2"/>
        <v>40</v>
      </c>
      <c r="B43">
        <v>2</v>
      </c>
    </row>
    <row r="44" spans="1:2" x14ac:dyDescent="0.3">
      <c r="A44">
        <f t="shared" si="2"/>
        <v>41</v>
      </c>
      <c r="B44">
        <v>4</v>
      </c>
    </row>
    <row r="45" spans="1:2" x14ac:dyDescent="0.3">
      <c r="A45">
        <f t="shared" si="2"/>
        <v>42</v>
      </c>
      <c r="B45">
        <v>2</v>
      </c>
    </row>
    <row r="46" spans="1:2" x14ac:dyDescent="0.3">
      <c r="A46">
        <f t="shared" si="2"/>
        <v>43</v>
      </c>
      <c r="B46">
        <v>3</v>
      </c>
    </row>
    <row r="47" spans="1:2" x14ac:dyDescent="0.3">
      <c r="A47">
        <f t="shared" si="2"/>
        <v>44</v>
      </c>
      <c r="B47">
        <v>2</v>
      </c>
    </row>
    <row r="48" spans="1:2" x14ac:dyDescent="0.3">
      <c r="A48">
        <f t="shared" si="2"/>
        <v>45</v>
      </c>
      <c r="B48">
        <v>6</v>
      </c>
    </row>
    <row r="49" spans="1:13" x14ac:dyDescent="0.3">
      <c r="A49">
        <f t="shared" si="2"/>
        <v>46</v>
      </c>
      <c r="H49" t="s">
        <v>71</v>
      </c>
      <c r="M49" t="s">
        <v>72</v>
      </c>
    </row>
    <row r="50" spans="1:13" x14ac:dyDescent="0.3">
      <c r="A50">
        <f t="shared" si="2"/>
        <v>47</v>
      </c>
      <c r="B50">
        <v>1</v>
      </c>
      <c r="H50" t="s">
        <v>73</v>
      </c>
      <c r="J50" t="s">
        <v>74</v>
      </c>
      <c r="K50" t="s">
        <v>75</v>
      </c>
      <c r="L50" t="s">
        <v>76</v>
      </c>
    </row>
    <row r="51" spans="1:13" x14ac:dyDescent="0.3">
      <c r="A51">
        <f t="shared" si="2"/>
        <v>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0"/>
  <sheetViews>
    <sheetView workbookViewId="0">
      <selection activeCell="E182" sqref="E182"/>
    </sheetView>
  </sheetViews>
  <sheetFormatPr defaultColWidth="10.69921875" defaultRowHeight="15.6" x14ac:dyDescent="0.3"/>
  <cols>
    <col min="1" max="1" width="9.69921875" style="20" customWidth="1"/>
    <col min="2" max="2" width="6.296875" customWidth="1"/>
    <col min="3" max="3" width="8.296875" style="20" customWidth="1"/>
    <col min="4" max="4" width="6" style="20" customWidth="1"/>
    <col min="5" max="5" width="5.796875" style="19" customWidth="1"/>
    <col min="6" max="6" width="7.69921875" customWidth="1"/>
    <col min="7" max="7" width="5.19921875" style="10" customWidth="1"/>
    <col min="8" max="8" width="9.296875" customWidth="1"/>
    <col min="9" max="9" width="7.296875" style="10" customWidth="1"/>
    <col min="10" max="10" width="8.19921875" style="3" customWidth="1"/>
    <col min="11" max="11" width="8.5" style="23" customWidth="1"/>
  </cols>
  <sheetData>
    <row r="1" spans="1:14" s="18" customFormat="1" x14ac:dyDescent="0.3">
      <c r="A1" s="19"/>
      <c r="B1" s="18" t="s">
        <v>0</v>
      </c>
      <c r="C1" s="19"/>
      <c r="D1" s="19"/>
      <c r="E1" s="19"/>
      <c r="F1" s="24" t="s">
        <v>59</v>
      </c>
      <c r="I1" s="18">
        <v>22</v>
      </c>
      <c r="J1" s="25" t="s">
        <v>62</v>
      </c>
      <c r="K1" s="21"/>
    </row>
    <row r="3" spans="1:14" s="1" customFormat="1" x14ac:dyDescent="0.3">
      <c r="A3" s="19" t="s">
        <v>39</v>
      </c>
      <c r="B3" s="1" t="s">
        <v>2</v>
      </c>
      <c r="C3" s="19" t="s">
        <v>60</v>
      </c>
      <c r="D3" s="19" t="s">
        <v>42</v>
      </c>
      <c r="E3" s="19" t="s">
        <v>42</v>
      </c>
      <c r="F3" s="1" t="s">
        <v>58</v>
      </c>
      <c r="G3" s="12" t="s">
        <v>51</v>
      </c>
      <c r="H3" s="1" t="s">
        <v>6</v>
      </c>
      <c r="I3" s="12" t="s">
        <v>15</v>
      </c>
      <c r="J3" s="14" t="s">
        <v>16</v>
      </c>
      <c r="K3" s="22" t="s">
        <v>17</v>
      </c>
      <c r="L3" s="1" t="s">
        <v>18</v>
      </c>
    </row>
    <row r="4" spans="1:14" s="1" customFormat="1" x14ac:dyDescent="0.3">
      <c r="A4" s="19" t="s">
        <v>57</v>
      </c>
      <c r="C4" s="19"/>
      <c r="D4" s="19" t="s">
        <v>40</v>
      </c>
      <c r="E4" s="19" t="s">
        <v>41</v>
      </c>
      <c r="F4" s="1" t="s">
        <v>52</v>
      </c>
      <c r="G4" s="12" t="s">
        <v>52</v>
      </c>
      <c r="I4" s="12" t="s">
        <v>45</v>
      </c>
      <c r="J4" s="14" t="s">
        <v>19</v>
      </c>
      <c r="K4" s="22" t="s">
        <v>20</v>
      </c>
    </row>
    <row r="5" spans="1:14" s="1" customFormat="1" x14ac:dyDescent="0.3">
      <c r="A5" s="19"/>
      <c r="C5" s="19"/>
      <c r="D5" s="19"/>
      <c r="E5" s="19"/>
      <c r="G5" s="12"/>
      <c r="I5" s="12"/>
      <c r="J5" s="14"/>
      <c r="K5" s="22"/>
    </row>
    <row r="6" spans="1:14" x14ac:dyDescent="0.3">
      <c r="A6" s="20">
        <v>1</v>
      </c>
      <c r="B6">
        <v>2019</v>
      </c>
      <c r="C6" s="26">
        <v>43649</v>
      </c>
      <c r="D6" s="20">
        <v>1445</v>
      </c>
      <c r="E6" s="19">
        <v>1845</v>
      </c>
      <c r="F6" t="s">
        <v>55</v>
      </c>
      <c r="G6" s="10" t="s">
        <v>61</v>
      </c>
      <c r="H6" t="s">
        <v>29</v>
      </c>
      <c r="I6" s="10" t="s">
        <v>61</v>
      </c>
      <c r="J6" s="3" t="s">
        <v>55</v>
      </c>
      <c r="K6" s="23" t="s">
        <v>61</v>
      </c>
      <c r="L6" t="s">
        <v>21</v>
      </c>
      <c r="M6" t="s">
        <v>78</v>
      </c>
      <c r="N6" t="s">
        <v>29</v>
      </c>
    </row>
    <row r="7" spans="1:14" x14ac:dyDescent="0.3">
      <c r="A7" s="20">
        <v>127</v>
      </c>
      <c r="B7">
        <v>2019</v>
      </c>
      <c r="C7" s="26">
        <v>43781</v>
      </c>
      <c r="D7" s="20">
        <v>1315</v>
      </c>
      <c r="E7" s="19">
        <v>1815</v>
      </c>
      <c r="F7">
        <v>0.14169999999999999</v>
      </c>
      <c r="G7" s="10">
        <v>4.5</v>
      </c>
      <c r="H7" t="s">
        <v>29</v>
      </c>
      <c r="I7" s="10">
        <v>6.2</v>
      </c>
      <c r="J7" s="3">
        <f t="shared" ref="J7:J38" si="0">I7*0.34</f>
        <v>2.1080000000000001</v>
      </c>
      <c r="K7" s="23">
        <f t="shared" ref="K7:K38" si="1">J7*G7</f>
        <v>9.4860000000000007</v>
      </c>
      <c r="L7" t="s">
        <v>33</v>
      </c>
      <c r="M7">
        <f>SUM(F7:F57)/51</f>
        <v>8.6064705882352932E-2</v>
      </c>
    </row>
    <row r="8" spans="1:14" x14ac:dyDescent="0.3">
      <c r="A8" s="20">
        <v>156</v>
      </c>
      <c r="B8">
        <v>2019</v>
      </c>
      <c r="C8" s="26">
        <v>43810</v>
      </c>
      <c r="D8" s="20">
        <v>1145</v>
      </c>
      <c r="E8" s="19">
        <v>1645</v>
      </c>
      <c r="F8">
        <v>0.14960000000000001</v>
      </c>
      <c r="G8" s="10">
        <v>45</v>
      </c>
      <c r="H8" t="s">
        <v>29</v>
      </c>
      <c r="I8" s="10">
        <v>6.2</v>
      </c>
      <c r="J8" s="3">
        <f t="shared" si="0"/>
        <v>2.1080000000000001</v>
      </c>
      <c r="K8" s="23">
        <f t="shared" si="1"/>
        <v>94.86</v>
      </c>
    </row>
    <row r="9" spans="1:14" x14ac:dyDescent="0.3">
      <c r="A9" s="20">
        <v>138</v>
      </c>
      <c r="B9">
        <v>2019</v>
      </c>
      <c r="C9" s="26">
        <v>43789</v>
      </c>
      <c r="D9" s="20">
        <v>1315</v>
      </c>
      <c r="E9" s="19">
        <v>1815</v>
      </c>
      <c r="F9">
        <v>7.4800000000000005E-2</v>
      </c>
      <c r="G9" s="10">
        <v>6</v>
      </c>
      <c r="H9" t="s">
        <v>29</v>
      </c>
      <c r="I9" s="10">
        <v>6.3</v>
      </c>
      <c r="J9" s="3">
        <f t="shared" si="0"/>
        <v>2.1419999999999999</v>
      </c>
      <c r="K9" s="23">
        <f t="shared" si="1"/>
        <v>12.852</v>
      </c>
      <c r="L9" t="s">
        <v>33</v>
      </c>
    </row>
    <row r="10" spans="1:14" x14ac:dyDescent="0.3">
      <c r="A10" s="20">
        <v>149</v>
      </c>
      <c r="B10">
        <v>2019</v>
      </c>
      <c r="C10" s="26">
        <v>43803</v>
      </c>
      <c r="D10" s="20">
        <v>1330</v>
      </c>
      <c r="E10" s="19">
        <v>1830</v>
      </c>
      <c r="F10">
        <v>9.06E-2</v>
      </c>
      <c r="G10" s="10">
        <v>22</v>
      </c>
      <c r="H10" t="s">
        <v>29</v>
      </c>
      <c r="I10" s="10">
        <v>6.4</v>
      </c>
      <c r="J10" s="3">
        <f t="shared" si="0"/>
        <v>2.1760000000000002</v>
      </c>
      <c r="K10" s="23">
        <f t="shared" si="1"/>
        <v>47.872</v>
      </c>
    </row>
    <row r="11" spans="1:14" x14ac:dyDescent="0.3">
      <c r="A11" s="20">
        <v>146</v>
      </c>
      <c r="B11">
        <v>2019</v>
      </c>
      <c r="C11" s="26">
        <v>43801</v>
      </c>
      <c r="D11" s="20">
        <v>1130</v>
      </c>
      <c r="E11" s="19">
        <v>1630</v>
      </c>
      <c r="F11">
        <v>0.10630000000000001</v>
      </c>
      <c r="G11" s="10">
        <v>37</v>
      </c>
      <c r="H11" t="s">
        <v>29</v>
      </c>
      <c r="I11" s="10">
        <v>6.5</v>
      </c>
      <c r="J11" s="3">
        <f t="shared" si="0"/>
        <v>2.21</v>
      </c>
      <c r="K11" s="23">
        <f t="shared" si="1"/>
        <v>81.77</v>
      </c>
    </row>
    <row r="12" spans="1:14" x14ac:dyDescent="0.3">
      <c r="A12" s="20">
        <v>135</v>
      </c>
      <c r="B12">
        <v>2019</v>
      </c>
      <c r="C12" s="26">
        <v>43788</v>
      </c>
      <c r="D12" s="20">
        <v>1145</v>
      </c>
      <c r="E12" s="19">
        <v>1645</v>
      </c>
      <c r="F12">
        <v>9.2999999999999999E-2</v>
      </c>
      <c r="G12" s="10">
        <v>8</v>
      </c>
      <c r="H12" t="s">
        <v>29</v>
      </c>
      <c r="I12" s="10">
        <v>7.3</v>
      </c>
      <c r="J12" s="3">
        <f t="shared" si="0"/>
        <v>2.4820000000000002</v>
      </c>
      <c r="K12" s="23">
        <f t="shared" si="1"/>
        <v>19.856000000000002</v>
      </c>
      <c r="L12" t="s">
        <v>33</v>
      </c>
    </row>
    <row r="13" spans="1:14" x14ac:dyDescent="0.3">
      <c r="A13" s="20">
        <v>27</v>
      </c>
      <c r="B13">
        <v>2019</v>
      </c>
      <c r="C13" s="26">
        <v>43683</v>
      </c>
      <c r="D13" s="20">
        <v>1330</v>
      </c>
      <c r="E13" s="19">
        <v>1730</v>
      </c>
      <c r="F13">
        <v>0.18590000000000001</v>
      </c>
      <c r="G13" s="10">
        <v>18</v>
      </c>
      <c r="H13" t="s">
        <v>29</v>
      </c>
      <c r="I13" s="10">
        <v>7.6</v>
      </c>
      <c r="J13" s="3">
        <f t="shared" si="0"/>
        <v>2.5840000000000001</v>
      </c>
      <c r="K13" s="23">
        <f t="shared" si="1"/>
        <v>46.512</v>
      </c>
      <c r="L13" t="s">
        <v>23</v>
      </c>
    </row>
    <row r="14" spans="1:14" x14ac:dyDescent="0.3">
      <c r="A14" s="20">
        <v>3</v>
      </c>
      <c r="B14">
        <v>2019</v>
      </c>
      <c r="C14" s="26">
        <v>43654</v>
      </c>
      <c r="D14" s="20">
        <v>1445</v>
      </c>
      <c r="E14" s="19">
        <v>1845</v>
      </c>
      <c r="F14">
        <v>7.8E-2</v>
      </c>
      <c r="G14" s="10">
        <v>30</v>
      </c>
      <c r="H14" t="s">
        <v>29</v>
      </c>
      <c r="I14" s="10">
        <v>7.8</v>
      </c>
      <c r="J14" s="3">
        <f t="shared" si="0"/>
        <v>2.6520000000000001</v>
      </c>
      <c r="K14" s="23">
        <f t="shared" si="1"/>
        <v>79.56</v>
      </c>
    </row>
    <row r="15" spans="1:14" x14ac:dyDescent="0.3">
      <c r="A15" s="20">
        <v>6</v>
      </c>
      <c r="B15">
        <v>2019</v>
      </c>
      <c r="C15" s="26">
        <v>43655</v>
      </c>
      <c r="D15" s="20">
        <v>1316</v>
      </c>
      <c r="E15" s="19">
        <v>1716</v>
      </c>
      <c r="F15">
        <v>8.6599999999999996E-2</v>
      </c>
      <c r="G15" s="10">
        <v>23</v>
      </c>
      <c r="H15" t="s">
        <v>29</v>
      </c>
      <c r="I15" s="10">
        <v>8.5</v>
      </c>
      <c r="J15" s="3">
        <f t="shared" si="0"/>
        <v>2.89</v>
      </c>
      <c r="K15" s="23">
        <f t="shared" si="1"/>
        <v>66.47</v>
      </c>
    </row>
    <row r="16" spans="1:14" x14ac:dyDescent="0.3">
      <c r="A16" s="20">
        <v>2</v>
      </c>
      <c r="B16">
        <v>2019</v>
      </c>
      <c r="C16" s="26">
        <v>43651</v>
      </c>
      <c r="D16" s="20">
        <v>1317</v>
      </c>
      <c r="E16" s="19">
        <v>1717</v>
      </c>
      <c r="F16">
        <v>7.0999999999999994E-2</v>
      </c>
      <c r="G16" s="10">
        <v>11</v>
      </c>
      <c r="H16" t="s">
        <v>29</v>
      </c>
      <c r="I16" s="10">
        <v>8.9</v>
      </c>
      <c r="J16" s="3">
        <f t="shared" si="0"/>
        <v>3.0260000000000002</v>
      </c>
      <c r="K16" s="23">
        <f t="shared" si="1"/>
        <v>33.286000000000001</v>
      </c>
    </row>
    <row r="17" spans="1:14" x14ac:dyDescent="0.3">
      <c r="A17" s="20">
        <v>99</v>
      </c>
      <c r="B17">
        <v>2019</v>
      </c>
      <c r="C17" s="26">
        <v>43745</v>
      </c>
      <c r="D17" s="20">
        <v>1315</v>
      </c>
      <c r="E17" s="19">
        <v>1715</v>
      </c>
      <c r="F17">
        <v>0.2087</v>
      </c>
      <c r="G17" s="10">
        <v>28</v>
      </c>
      <c r="H17" t="s">
        <v>29</v>
      </c>
      <c r="I17" s="10">
        <v>9</v>
      </c>
      <c r="J17" s="3">
        <f t="shared" si="0"/>
        <v>3.06</v>
      </c>
      <c r="K17" s="23">
        <f t="shared" si="1"/>
        <v>85.68</v>
      </c>
    </row>
    <row r="18" spans="1:14" x14ac:dyDescent="0.3">
      <c r="A18" s="20">
        <v>30</v>
      </c>
      <c r="B18">
        <v>2019</v>
      </c>
      <c r="C18" s="26">
        <v>43686</v>
      </c>
      <c r="D18" s="20">
        <v>1319</v>
      </c>
      <c r="E18" s="19">
        <v>1719</v>
      </c>
      <c r="F18">
        <v>9.8400000000000001E-2</v>
      </c>
      <c r="G18" s="10">
        <v>37</v>
      </c>
      <c r="H18" t="s">
        <v>29</v>
      </c>
      <c r="I18" s="10">
        <v>9.1999999999999993</v>
      </c>
      <c r="J18" s="3">
        <f t="shared" si="0"/>
        <v>3.1280000000000001</v>
      </c>
      <c r="K18" s="23">
        <f t="shared" si="1"/>
        <v>115.736</v>
      </c>
    </row>
    <row r="19" spans="1:14" x14ac:dyDescent="0.3">
      <c r="A19" s="20">
        <v>155</v>
      </c>
      <c r="B19">
        <v>2019</v>
      </c>
      <c r="C19" s="26">
        <v>43809</v>
      </c>
      <c r="D19" s="20">
        <v>1332</v>
      </c>
      <c r="E19" s="19">
        <v>1832</v>
      </c>
      <c r="F19">
        <v>4.7199999999999999E-2</v>
      </c>
      <c r="G19" s="10">
        <v>25</v>
      </c>
      <c r="H19" t="s">
        <v>29</v>
      </c>
      <c r="I19" s="10">
        <v>9.1999999999999993</v>
      </c>
      <c r="J19" s="3">
        <f t="shared" si="0"/>
        <v>3.1280000000000001</v>
      </c>
      <c r="K19" s="23">
        <f t="shared" si="1"/>
        <v>78.2</v>
      </c>
    </row>
    <row r="20" spans="1:14" x14ac:dyDescent="0.3">
      <c r="A20" s="20">
        <v>53</v>
      </c>
      <c r="B20">
        <v>2019</v>
      </c>
      <c r="C20" s="26">
        <v>43706</v>
      </c>
      <c r="D20" s="20">
        <v>1433</v>
      </c>
      <c r="E20" s="19">
        <v>1833</v>
      </c>
      <c r="F20">
        <v>5.1200000000000002E-2</v>
      </c>
      <c r="G20" s="10">
        <v>13</v>
      </c>
      <c r="H20" t="s">
        <v>29</v>
      </c>
      <c r="I20" s="10">
        <v>9.3000000000000007</v>
      </c>
      <c r="J20" s="3">
        <f t="shared" si="0"/>
        <v>3.1620000000000004</v>
      </c>
      <c r="K20" s="23">
        <f t="shared" si="1"/>
        <v>41.106000000000002</v>
      </c>
    </row>
    <row r="21" spans="1:14" x14ac:dyDescent="0.3">
      <c r="A21" s="20">
        <v>17</v>
      </c>
      <c r="B21">
        <v>2019</v>
      </c>
      <c r="C21" s="26">
        <v>43670</v>
      </c>
      <c r="D21" s="20">
        <v>1131</v>
      </c>
      <c r="E21" s="19">
        <v>1531</v>
      </c>
      <c r="F21">
        <v>5.5100000000000003E-2</v>
      </c>
      <c r="G21" s="10">
        <v>14</v>
      </c>
      <c r="H21" t="s">
        <v>29</v>
      </c>
      <c r="I21" s="10">
        <v>9.4</v>
      </c>
      <c r="J21" s="3">
        <f t="shared" si="0"/>
        <v>3.1960000000000002</v>
      </c>
      <c r="K21" s="23">
        <f t="shared" si="1"/>
        <v>44.744</v>
      </c>
    </row>
    <row r="22" spans="1:14" x14ac:dyDescent="0.3">
      <c r="A22" s="20">
        <v>91</v>
      </c>
      <c r="B22">
        <v>2019</v>
      </c>
      <c r="C22" s="26">
        <v>43739</v>
      </c>
      <c r="D22" s="20">
        <v>1345</v>
      </c>
      <c r="E22" s="19">
        <v>1745</v>
      </c>
      <c r="F22">
        <v>0.16950000000000001</v>
      </c>
      <c r="G22" s="10">
        <v>33</v>
      </c>
      <c r="H22" t="s">
        <v>29</v>
      </c>
      <c r="I22" s="10">
        <v>9.4</v>
      </c>
      <c r="J22" s="3">
        <f t="shared" si="0"/>
        <v>3.1960000000000002</v>
      </c>
      <c r="K22" s="23">
        <f t="shared" si="1"/>
        <v>105.468</v>
      </c>
    </row>
    <row r="23" spans="1:14" x14ac:dyDescent="0.3">
      <c r="A23" s="20">
        <v>94</v>
      </c>
      <c r="B23">
        <v>2019</v>
      </c>
      <c r="C23" s="26">
        <v>43740</v>
      </c>
      <c r="D23" s="20">
        <v>1330</v>
      </c>
      <c r="E23" s="19">
        <v>1730</v>
      </c>
      <c r="F23">
        <v>0.13120000000000001</v>
      </c>
      <c r="G23" s="10">
        <v>32</v>
      </c>
      <c r="H23" t="s">
        <v>29</v>
      </c>
      <c r="I23" s="10">
        <v>9.4</v>
      </c>
      <c r="J23" s="3">
        <f t="shared" si="0"/>
        <v>3.1960000000000002</v>
      </c>
      <c r="K23" s="23">
        <f t="shared" si="1"/>
        <v>102.27200000000001</v>
      </c>
    </row>
    <row r="24" spans="1:14" x14ac:dyDescent="0.3">
      <c r="A24" s="20">
        <v>12</v>
      </c>
      <c r="B24">
        <v>2019</v>
      </c>
      <c r="C24" s="26">
        <v>43662</v>
      </c>
      <c r="D24" s="20">
        <v>1423</v>
      </c>
      <c r="E24" s="19">
        <v>1823</v>
      </c>
      <c r="F24">
        <v>7.3999999999999996E-2</v>
      </c>
      <c r="G24" s="10">
        <v>17</v>
      </c>
      <c r="H24" t="s">
        <v>29</v>
      </c>
      <c r="I24" s="10">
        <v>9.6</v>
      </c>
      <c r="J24" s="3">
        <f t="shared" si="0"/>
        <v>3.2640000000000002</v>
      </c>
      <c r="K24" s="23">
        <f t="shared" si="1"/>
        <v>55.488000000000007</v>
      </c>
    </row>
    <row r="25" spans="1:14" x14ac:dyDescent="0.3">
      <c r="A25" s="20">
        <v>166</v>
      </c>
      <c r="B25">
        <v>2019</v>
      </c>
      <c r="C25" s="26">
        <v>43818</v>
      </c>
      <c r="D25" s="20">
        <v>1131</v>
      </c>
      <c r="E25" s="19">
        <v>1631</v>
      </c>
      <c r="F25">
        <v>5.1200000000000002E-2</v>
      </c>
      <c r="G25" s="10">
        <v>18</v>
      </c>
      <c r="H25" t="s">
        <v>29</v>
      </c>
      <c r="I25" s="10">
        <v>9.6</v>
      </c>
      <c r="J25" s="3">
        <f t="shared" si="0"/>
        <v>3.2640000000000002</v>
      </c>
      <c r="K25" s="23">
        <f t="shared" si="1"/>
        <v>58.752000000000002</v>
      </c>
    </row>
    <row r="26" spans="1:14" x14ac:dyDescent="0.3">
      <c r="A26" s="20">
        <v>36</v>
      </c>
      <c r="B26">
        <v>2019</v>
      </c>
      <c r="C26" s="26">
        <v>43692</v>
      </c>
      <c r="D26" s="20">
        <v>1115</v>
      </c>
      <c r="E26" s="19">
        <v>1515</v>
      </c>
      <c r="F26">
        <v>0.13</v>
      </c>
      <c r="G26" s="10">
        <v>32</v>
      </c>
      <c r="H26" t="s">
        <v>29</v>
      </c>
      <c r="I26" s="10">
        <v>9.6999999999999993</v>
      </c>
      <c r="J26" s="3">
        <f t="shared" si="0"/>
        <v>3.298</v>
      </c>
      <c r="K26" s="23">
        <f t="shared" si="1"/>
        <v>105.536</v>
      </c>
      <c r="N26" t="s">
        <v>83</v>
      </c>
    </row>
    <row r="27" spans="1:14" x14ac:dyDescent="0.3">
      <c r="A27" s="20">
        <v>63</v>
      </c>
      <c r="B27">
        <v>2019</v>
      </c>
      <c r="C27" s="26">
        <v>43717</v>
      </c>
      <c r="D27" s="20">
        <v>1134</v>
      </c>
      <c r="E27" s="19">
        <v>1534</v>
      </c>
      <c r="F27">
        <v>3.15E-2</v>
      </c>
      <c r="G27" s="10">
        <v>26</v>
      </c>
      <c r="H27" t="s">
        <v>29</v>
      </c>
      <c r="I27" s="10">
        <v>9.8000000000000007</v>
      </c>
      <c r="J27" s="3">
        <f t="shared" si="0"/>
        <v>3.3320000000000003</v>
      </c>
      <c r="K27" s="23">
        <f t="shared" si="1"/>
        <v>86.632000000000005</v>
      </c>
    </row>
    <row r="28" spans="1:14" x14ac:dyDescent="0.3">
      <c r="A28" s="20">
        <v>10</v>
      </c>
      <c r="B28">
        <v>2019</v>
      </c>
      <c r="C28" s="26">
        <v>43658</v>
      </c>
      <c r="D28" s="20">
        <v>1430</v>
      </c>
      <c r="E28" s="19">
        <v>1830</v>
      </c>
      <c r="F28">
        <v>6.3E-2</v>
      </c>
      <c r="G28" s="10">
        <v>16</v>
      </c>
      <c r="H28" t="s">
        <v>29</v>
      </c>
      <c r="I28" s="10">
        <v>9.9</v>
      </c>
      <c r="J28" s="3">
        <f t="shared" si="0"/>
        <v>3.3660000000000005</v>
      </c>
      <c r="K28" s="23">
        <f t="shared" si="1"/>
        <v>53.856000000000009</v>
      </c>
    </row>
    <row r="29" spans="1:14" x14ac:dyDescent="0.3">
      <c r="A29" s="20">
        <v>58</v>
      </c>
      <c r="B29">
        <v>2019</v>
      </c>
      <c r="C29" s="26">
        <v>43713</v>
      </c>
      <c r="D29" s="20">
        <v>1316</v>
      </c>
      <c r="E29" s="19">
        <v>1716</v>
      </c>
      <c r="F29">
        <v>0.15310000000000001</v>
      </c>
      <c r="G29" s="10">
        <v>29</v>
      </c>
      <c r="H29" t="s">
        <v>29</v>
      </c>
      <c r="I29" s="10">
        <v>9.9</v>
      </c>
      <c r="J29" s="3">
        <f t="shared" si="0"/>
        <v>3.3660000000000005</v>
      </c>
      <c r="K29" s="23">
        <f t="shared" si="1"/>
        <v>97.614000000000019</v>
      </c>
    </row>
    <row r="30" spans="1:14" x14ac:dyDescent="0.3">
      <c r="A30" s="20">
        <v>7</v>
      </c>
      <c r="B30">
        <v>2019</v>
      </c>
      <c r="C30" s="26">
        <v>43656</v>
      </c>
      <c r="D30" s="20">
        <v>1116</v>
      </c>
      <c r="E30" s="19">
        <v>1516</v>
      </c>
      <c r="F30">
        <v>5.3E-3</v>
      </c>
      <c r="G30" s="10">
        <v>15</v>
      </c>
      <c r="H30" t="s">
        <v>29</v>
      </c>
      <c r="I30" s="10">
        <v>10</v>
      </c>
      <c r="J30" s="3">
        <f t="shared" si="0"/>
        <v>3.4000000000000004</v>
      </c>
      <c r="K30" s="23">
        <f t="shared" si="1"/>
        <v>51.000000000000007</v>
      </c>
      <c r="L30" t="s">
        <v>22</v>
      </c>
    </row>
    <row r="31" spans="1:14" x14ac:dyDescent="0.3">
      <c r="A31" s="20">
        <v>23</v>
      </c>
      <c r="B31">
        <v>2019</v>
      </c>
      <c r="C31" s="26">
        <v>43678</v>
      </c>
      <c r="D31" s="20">
        <v>1116</v>
      </c>
      <c r="E31" s="19">
        <v>1516</v>
      </c>
      <c r="F31">
        <v>3.15E-2</v>
      </c>
      <c r="G31" s="10">
        <v>8</v>
      </c>
      <c r="H31" t="s">
        <v>29</v>
      </c>
      <c r="I31" s="10">
        <v>10</v>
      </c>
      <c r="J31" s="3">
        <f t="shared" si="0"/>
        <v>3.4000000000000004</v>
      </c>
      <c r="K31" s="23">
        <f t="shared" si="1"/>
        <v>27.200000000000003</v>
      </c>
    </row>
    <row r="32" spans="1:14" x14ac:dyDescent="0.3">
      <c r="A32" s="20">
        <v>34</v>
      </c>
      <c r="B32">
        <v>2019</v>
      </c>
      <c r="C32" s="26">
        <v>43690</v>
      </c>
      <c r="D32" s="20">
        <v>1330</v>
      </c>
      <c r="E32" s="19">
        <v>1730</v>
      </c>
      <c r="F32">
        <v>0.1094</v>
      </c>
      <c r="G32" s="10">
        <v>42</v>
      </c>
      <c r="H32" t="s">
        <v>29</v>
      </c>
      <c r="I32" s="10">
        <v>10</v>
      </c>
      <c r="J32" s="3">
        <f t="shared" si="0"/>
        <v>3.4000000000000004</v>
      </c>
      <c r="K32" s="23">
        <f t="shared" si="1"/>
        <v>142.80000000000001</v>
      </c>
    </row>
    <row r="33" spans="1:12" x14ac:dyDescent="0.3">
      <c r="A33" s="20">
        <v>38</v>
      </c>
      <c r="B33">
        <v>2019</v>
      </c>
      <c r="C33" s="26">
        <v>43693</v>
      </c>
      <c r="D33" s="20">
        <v>1400</v>
      </c>
      <c r="E33" s="19">
        <v>1800</v>
      </c>
      <c r="F33">
        <v>0.14219999999999999</v>
      </c>
      <c r="G33" s="10">
        <v>42</v>
      </c>
      <c r="H33" t="s">
        <v>29</v>
      </c>
      <c r="I33" s="10">
        <v>10</v>
      </c>
      <c r="J33" s="3">
        <f t="shared" si="0"/>
        <v>3.4000000000000004</v>
      </c>
      <c r="K33" s="23">
        <f t="shared" si="1"/>
        <v>142.80000000000001</v>
      </c>
    </row>
    <row r="34" spans="1:12" x14ac:dyDescent="0.3">
      <c r="A34" s="20">
        <v>43</v>
      </c>
      <c r="B34">
        <v>2019</v>
      </c>
      <c r="C34" s="26">
        <v>43699</v>
      </c>
      <c r="D34" s="20">
        <v>1315</v>
      </c>
      <c r="E34" s="19">
        <v>1715</v>
      </c>
      <c r="F34">
        <v>9.8400000000000001E-2</v>
      </c>
      <c r="G34" s="10">
        <v>35</v>
      </c>
      <c r="H34" t="s">
        <v>29</v>
      </c>
      <c r="I34" s="10">
        <v>10</v>
      </c>
      <c r="J34" s="3">
        <f t="shared" si="0"/>
        <v>3.4000000000000004</v>
      </c>
      <c r="K34" s="23">
        <f t="shared" si="1"/>
        <v>119.00000000000001</v>
      </c>
    </row>
    <row r="35" spans="1:12" x14ac:dyDescent="0.3">
      <c r="A35" s="20">
        <v>45</v>
      </c>
      <c r="B35">
        <v>2019</v>
      </c>
      <c r="C35" s="26">
        <v>43700</v>
      </c>
      <c r="D35" s="20">
        <v>1400</v>
      </c>
      <c r="E35" s="19">
        <v>1800</v>
      </c>
      <c r="F35">
        <v>0.15859999999999999</v>
      </c>
      <c r="G35" s="10">
        <v>30</v>
      </c>
      <c r="H35" t="s">
        <v>29</v>
      </c>
      <c r="I35" s="10">
        <v>10</v>
      </c>
      <c r="J35" s="3">
        <f t="shared" si="0"/>
        <v>3.4000000000000004</v>
      </c>
      <c r="K35" s="23">
        <f t="shared" si="1"/>
        <v>102.00000000000001</v>
      </c>
    </row>
    <row r="36" spans="1:12" x14ac:dyDescent="0.3">
      <c r="A36" s="20">
        <v>50</v>
      </c>
      <c r="B36">
        <v>2019</v>
      </c>
      <c r="C36" s="26">
        <v>43705</v>
      </c>
      <c r="D36" s="20">
        <v>1115</v>
      </c>
      <c r="E36" s="19">
        <v>1515</v>
      </c>
      <c r="F36">
        <v>0.1148</v>
      </c>
      <c r="G36" s="10">
        <v>22</v>
      </c>
      <c r="H36" t="s">
        <v>29</v>
      </c>
      <c r="I36" s="10">
        <v>10</v>
      </c>
      <c r="J36" s="3">
        <f t="shared" si="0"/>
        <v>3.4000000000000004</v>
      </c>
      <c r="K36" s="23">
        <f t="shared" si="1"/>
        <v>74.800000000000011</v>
      </c>
    </row>
    <row r="37" spans="1:12" x14ac:dyDescent="0.3">
      <c r="A37" s="20">
        <v>13</v>
      </c>
      <c r="B37">
        <v>2019</v>
      </c>
      <c r="C37" s="26">
        <v>43663</v>
      </c>
      <c r="D37" s="20">
        <v>1330</v>
      </c>
      <c r="E37" s="19">
        <v>1730</v>
      </c>
      <c r="F37">
        <v>6.7000000000000004E-2</v>
      </c>
      <c r="G37" s="10">
        <v>17</v>
      </c>
      <c r="H37" t="s">
        <v>29</v>
      </c>
      <c r="I37" s="10">
        <v>10.1</v>
      </c>
      <c r="J37" s="3">
        <f t="shared" si="0"/>
        <v>3.4340000000000002</v>
      </c>
      <c r="K37" s="23">
        <f t="shared" si="1"/>
        <v>58.378</v>
      </c>
    </row>
    <row r="38" spans="1:12" x14ac:dyDescent="0.3">
      <c r="A38" s="20">
        <v>16</v>
      </c>
      <c r="B38">
        <v>2019</v>
      </c>
      <c r="C38" s="26">
        <v>43669</v>
      </c>
      <c r="D38" s="20">
        <v>1347</v>
      </c>
      <c r="E38" s="19">
        <v>1747</v>
      </c>
      <c r="F38">
        <v>5.5100000000000003E-2</v>
      </c>
      <c r="G38" s="10">
        <v>15</v>
      </c>
      <c r="H38" t="s">
        <v>29</v>
      </c>
      <c r="I38" s="10">
        <v>10.199999999999999</v>
      </c>
      <c r="J38" s="3">
        <f t="shared" si="0"/>
        <v>3.468</v>
      </c>
      <c r="K38" s="23">
        <f t="shared" si="1"/>
        <v>52.019999999999996</v>
      </c>
    </row>
    <row r="39" spans="1:12" x14ac:dyDescent="0.3">
      <c r="A39" s="20">
        <v>76</v>
      </c>
      <c r="B39">
        <v>2019</v>
      </c>
      <c r="C39" s="26">
        <v>43726</v>
      </c>
      <c r="D39" s="20">
        <v>1315</v>
      </c>
      <c r="E39" s="19">
        <v>1715</v>
      </c>
      <c r="F39">
        <v>0.16400000000000001</v>
      </c>
      <c r="G39" s="10">
        <v>28</v>
      </c>
      <c r="H39" t="s">
        <v>29</v>
      </c>
      <c r="I39" s="10">
        <v>10.199999999999999</v>
      </c>
      <c r="J39" s="3">
        <f t="shared" ref="J39:J70" si="2">I39*0.34</f>
        <v>3.468</v>
      </c>
      <c r="K39" s="23">
        <f t="shared" ref="K39:K70" si="3">J39*G39</f>
        <v>97.103999999999999</v>
      </c>
    </row>
    <row r="40" spans="1:12" x14ac:dyDescent="0.3">
      <c r="A40" s="20">
        <v>160</v>
      </c>
      <c r="B40">
        <v>2019</v>
      </c>
      <c r="C40" s="26">
        <v>43815</v>
      </c>
      <c r="D40" s="20">
        <v>1115</v>
      </c>
      <c r="E40" s="19">
        <v>1615</v>
      </c>
      <c r="F40">
        <v>5.1200000000000002E-2</v>
      </c>
      <c r="G40" s="10">
        <v>14</v>
      </c>
      <c r="H40" t="s">
        <v>29</v>
      </c>
      <c r="I40" s="10">
        <v>10.199999999999999</v>
      </c>
      <c r="J40" s="3">
        <f t="shared" si="2"/>
        <v>3.468</v>
      </c>
      <c r="K40" s="23">
        <f t="shared" si="3"/>
        <v>48.552</v>
      </c>
      <c r="L40" t="s">
        <v>35</v>
      </c>
    </row>
    <row r="41" spans="1:12" x14ac:dyDescent="0.3">
      <c r="A41" s="20">
        <v>121</v>
      </c>
      <c r="B41">
        <v>2019</v>
      </c>
      <c r="C41" s="26">
        <v>43770</v>
      </c>
      <c r="D41" s="20">
        <v>1315</v>
      </c>
      <c r="E41" s="19">
        <v>1715</v>
      </c>
      <c r="F41">
        <v>4.0500000000000001E-2</v>
      </c>
      <c r="G41" s="10">
        <v>19</v>
      </c>
      <c r="H41" t="s">
        <v>29</v>
      </c>
      <c r="I41" s="10">
        <v>10.4</v>
      </c>
      <c r="J41" s="3">
        <f t="shared" si="2"/>
        <v>3.5360000000000005</v>
      </c>
      <c r="K41" s="23">
        <f t="shared" si="3"/>
        <v>67.184000000000012</v>
      </c>
      <c r="L41" t="s">
        <v>33</v>
      </c>
    </row>
    <row r="42" spans="1:12" x14ac:dyDescent="0.3">
      <c r="A42" s="20">
        <v>126</v>
      </c>
      <c r="B42">
        <v>2019</v>
      </c>
      <c r="C42" s="26">
        <v>43777</v>
      </c>
      <c r="D42" s="20">
        <v>1130</v>
      </c>
      <c r="E42" s="20">
        <v>1630</v>
      </c>
      <c r="F42">
        <v>2.0899999999999998E-2</v>
      </c>
      <c r="G42" s="10">
        <v>18</v>
      </c>
      <c r="H42" t="s">
        <v>29</v>
      </c>
      <c r="I42" s="10">
        <v>10.4</v>
      </c>
      <c r="J42" s="3">
        <f t="shared" si="2"/>
        <v>3.5360000000000005</v>
      </c>
      <c r="K42" s="23">
        <f t="shared" si="3"/>
        <v>63.64800000000001</v>
      </c>
      <c r="L42" t="s">
        <v>33</v>
      </c>
    </row>
    <row r="43" spans="1:12" x14ac:dyDescent="0.3">
      <c r="A43" s="20">
        <v>151</v>
      </c>
      <c r="B43">
        <v>2019</v>
      </c>
      <c r="C43" s="26">
        <v>43804</v>
      </c>
      <c r="D43" s="20">
        <v>1431</v>
      </c>
      <c r="E43" s="19">
        <v>1931</v>
      </c>
      <c r="F43">
        <v>2.4400000000000002E-2</v>
      </c>
      <c r="G43" s="10">
        <v>14</v>
      </c>
      <c r="H43" t="s">
        <v>29</v>
      </c>
      <c r="I43" s="10">
        <v>10.4</v>
      </c>
      <c r="J43" s="3">
        <f t="shared" si="2"/>
        <v>3.5360000000000005</v>
      </c>
      <c r="K43" s="23">
        <f t="shared" si="3"/>
        <v>49.504000000000005</v>
      </c>
    </row>
    <row r="44" spans="1:12" x14ac:dyDescent="0.3">
      <c r="A44" s="20">
        <v>47</v>
      </c>
      <c r="B44">
        <v>2019</v>
      </c>
      <c r="C44" s="26">
        <v>43703</v>
      </c>
      <c r="D44" s="20">
        <v>1500</v>
      </c>
      <c r="E44" s="19">
        <v>1900</v>
      </c>
      <c r="F44">
        <v>4.3299999999999998E-2</v>
      </c>
      <c r="G44" s="10">
        <v>22</v>
      </c>
      <c r="H44" t="s">
        <v>29</v>
      </c>
      <c r="I44" s="10">
        <v>10.6</v>
      </c>
      <c r="J44" s="3">
        <f t="shared" si="2"/>
        <v>3.6040000000000001</v>
      </c>
      <c r="K44" s="23">
        <f t="shared" si="3"/>
        <v>79.287999999999997</v>
      </c>
    </row>
    <row r="45" spans="1:12" x14ac:dyDescent="0.3">
      <c r="A45" s="20">
        <v>125</v>
      </c>
      <c r="B45">
        <v>2019</v>
      </c>
      <c r="C45" s="26">
        <v>43776</v>
      </c>
      <c r="D45" s="20">
        <v>1430</v>
      </c>
      <c r="E45" s="20">
        <v>1930</v>
      </c>
      <c r="F45">
        <v>4.3299999999999998E-2</v>
      </c>
      <c r="G45" s="10">
        <v>22</v>
      </c>
      <c r="H45" t="s">
        <v>29</v>
      </c>
      <c r="I45" s="10">
        <v>10.6</v>
      </c>
      <c r="J45" s="3">
        <f t="shared" si="2"/>
        <v>3.6040000000000001</v>
      </c>
      <c r="K45" s="23">
        <f t="shared" si="3"/>
        <v>79.287999999999997</v>
      </c>
      <c r="L45" t="s">
        <v>33</v>
      </c>
    </row>
    <row r="46" spans="1:12" x14ac:dyDescent="0.3">
      <c r="A46" s="20">
        <v>142</v>
      </c>
      <c r="B46">
        <v>2019</v>
      </c>
      <c r="C46" s="26">
        <v>43794</v>
      </c>
      <c r="D46" s="20">
        <v>1130</v>
      </c>
      <c r="E46" s="19">
        <v>1630</v>
      </c>
      <c r="F46">
        <v>4.7199999999999999E-2</v>
      </c>
      <c r="G46" s="10">
        <v>15</v>
      </c>
      <c r="H46" t="s">
        <v>29</v>
      </c>
      <c r="I46" s="10">
        <v>10.6</v>
      </c>
      <c r="J46" s="3">
        <f t="shared" si="2"/>
        <v>3.6040000000000001</v>
      </c>
      <c r="K46" s="23">
        <f t="shared" si="3"/>
        <v>54.06</v>
      </c>
      <c r="L46" t="s">
        <v>33</v>
      </c>
    </row>
    <row r="47" spans="1:12" x14ac:dyDescent="0.3">
      <c r="A47" s="20">
        <v>19</v>
      </c>
      <c r="B47">
        <v>2019</v>
      </c>
      <c r="C47" s="26">
        <v>43675</v>
      </c>
      <c r="D47" s="20">
        <v>1117</v>
      </c>
      <c r="E47" s="19">
        <v>1517</v>
      </c>
      <c r="F47">
        <v>4.3299999999999998E-2</v>
      </c>
      <c r="G47" s="10">
        <v>13</v>
      </c>
      <c r="H47" t="s">
        <v>29</v>
      </c>
      <c r="I47" s="10">
        <v>11</v>
      </c>
      <c r="J47" s="3">
        <f t="shared" si="2"/>
        <v>3.74</v>
      </c>
      <c r="K47" s="23">
        <f t="shared" si="3"/>
        <v>48.620000000000005</v>
      </c>
    </row>
    <row r="48" spans="1:12" x14ac:dyDescent="0.3">
      <c r="A48" s="20">
        <v>22</v>
      </c>
      <c r="B48">
        <v>2019</v>
      </c>
      <c r="C48" s="26">
        <v>43677</v>
      </c>
      <c r="D48" s="20">
        <v>1500</v>
      </c>
      <c r="E48" s="19">
        <v>1900</v>
      </c>
      <c r="F48">
        <v>1.3100000000000001E-2</v>
      </c>
      <c r="G48" s="10">
        <v>12</v>
      </c>
      <c r="H48" t="s">
        <v>29</v>
      </c>
      <c r="I48" s="10">
        <v>11</v>
      </c>
      <c r="J48" s="3">
        <f t="shared" si="2"/>
        <v>3.74</v>
      </c>
      <c r="K48" s="23">
        <f t="shared" si="3"/>
        <v>44.88</v>
      </c>
    </row>
    <row r="49" spans="1:12" x14ac:dyDescent="0.3">
      <c r="A49" s="20">
        <v>147</v>
      </c>
      <c r="B49">
        <v>2019</v>
      </c>
      <c r="C49" s="26">
        <v>43802</v>
      </c>
      <c r="D49" s="20">
        <v>1116</v>
      </c>
      <c r="E49" s="19">
        <v>1616</v>
      </c>
      <c r="F49">
        <v>0.16539999999999999</v>
      </c>
      <c r="G49" s="10">
        <v>30</v>
      </c>
      <c r="H49" t="s">
        <v>29</v>
      </c>
      <c r="I49" s="10">
        <v>11.1</v>
      </c>
      <c r="J49" s="3">
        <f t="shared" si="2"/>
        <v>3.774</v>
      </c>
      <c r="K49" s="23">
        <f t="shared" si="3"/>
        <v>113.22</v>
      </c>
    </row>
    <row r="50" spans="1:12" x14ac:dyDescent="0.3">
      <c r="A50" s="20">
        <v>131</v>
      </c>
      <c r="B50">
        <v>2019</v>
      </c>
      <c r="C50" s="26">
        <v>43783</v>
      </c>
      <c r="D50" s="20">
        <v>1314</v>
      </c>
      <c r="E50" s="19">
        <v>1814</v>
      </c>
      <c r="F50">
        <v>2.7300000000000001E-2</v>
      </c>
      <c r="G50" s="10">
        <v>11</v>
      </c>
      <c r="H50" t="s">
        <v>29</v>
      </c>
      <c r="I50" s="10">
        <v>11.2</v>
      </c>
      <c r="J50" s="3">
        <f t="shared" si="2"/>
        <v>3.8079999999999998</v>
      </c>
      <c r="K50" s="23">
        <f t="shared" si="3"/>
        <v>41.887999999999998</v>
      </c>
      <c r="L50" t="s">
        <v>33</v>
      </c>
    </row>
    <row r="51" spans="1:12" x14ac:dyDescent="0.3">
      <c r="A51" s="20">
        <v>25</v>
      </c>
      <c r="B51">
        <v>2019</v>
      </c>
      <c r="C51" s="26">
        <v>43682</v>
      </c>
      <c r="D51" s="20">
        <v>1530</v>
      </c>
      <c r="E51" s="19">
        <v>1930</v>
      </c>
      <c r="F51">
        <v>4.3700000000000003E-2</v>
      </c>
      <c r="G51" s="10">
        <v>35</v>
      </c>
      <c r="H51" t="s">
        <v>29</v>
      </c>
      <c r="I51" s="10">
        <v>11.3</v>
      </c>
      <c r="J51" s="3">
        <f t="shared" si="2"/>
        <v>3.8420000000000005</v>
      </c>
      <c r="K51" s="23">
        <f t="shared" si="3"/>
        <v>134.47000000000003</v>
      </c>
    </row>
    <row r="52" spans="1:12" x14ac:dyDescent="0.3">
      <c r="A52" s="20">
        <v>73</v>
      </c>
      <c r="B52">
        <v>2019</v>
      </c>
      <c r="C52" s="26">
        <v>43725</v>
      </c>
      <c r="D52" s="20">
        <v>1417</v>
      </c>
      <c r="E52" s="19">
        <v>1817</v>
      </c>
      <c r="F52">
        <v>3.8300000000000001E-2</v>
      </c>
      <c r="G52" s="10">
        <v>17</v>
      </c>
      <c r="H52" t="s">
        <v>29</v>
      </c>
      <c r="I52" s="10">
        <v>11.3</v>
      </c>
      <c r="J52" s="3">
        <f t="shared" si="2"/>
        <v>3.8420000000000005</v>
      </c>
      <c r="K52" s="23">
        <f t="shared" si="3"/>
        <v>65.314000000000007</v>
      </c>
    </row>
    <row r="53" spans="1:12" x14ac:dyDescent="0.3">
      <c r="A53" s="20">
        <v>152</v>
      </c>
      <c r="B53">
        <v>2019</v>
      </c>
      <c r="C53" s="26">
        <v>43805</v>
      </c>
      <c r="D53" s="20">
        <v>1335</v>
      </c>
      <c r="E53" s="19">
        <v>1835</v>
      </c>
      <c r="F53">
        <v>0.1575</v>
      </c>
      <c r="G53" s="10">
        <v>40</v>
      </c>
      <c r="H53" t="s">
        <v>29</v>
      </c>
      <c r="I53" s="10">
        <v>11.5</v>
      </c>
      <c r="J53" s="3">
        <f t="shared" si="2"/>
        <v>3.91</v>
      </c>
      <c r="K53" s="23">
        <f t="shared" si="3"/>
        <v>156.4</v>
      </c>
    </row>
    <row r="54" spans="1:12" x14ac:dyDescent="0.3">
      <c r="A54" s="20">
        <v>108</v>
      </c>
      <c r="B54">
        <v>2019</v>
      </c>
      <c r="C54" s="26">
        <v>43756</v>
      </c>
      <c r="D54" s="20">
        <v>1430</v>
      </c>
      <c r="E54" s="19">
        <v>1830</v>
      </c>
      <c r="F54">
        <v>0.14169999999999999</v>
      </c>
      <c r="G54" s="10">
        <v>22</v>
      </c>
      <c r="H54" t="s">
        <v>29</v>
      </c>
      <c r="I54" s="10">
        <v>11.8</v>
      </c>
      <c r="J54" s="3">
        <f t="shared" si="2"/>
        <v>4.0120000000000005</v>
      </c>
      <c r="K54" s="23">
        <f t="shared" si="3"/>
        <v>88.26400000000001</v>
      </c>
    </row>
    <row r="55" spans="1:12" x14ac:dyDescent="0.3">
      <c r="A55" s="20">
        <v>70</v>
      </c>
      <c r="B55">
        <v>2019</v>
      </c>
      <c r="C55" s="26">
        <v>43721</v>
      </c>
      <c r="D55" s="20">
        <v>1418</v>
      </c>
      <c r="E55" s="20">
        <v>1818</v>
      </c>
      <c r="F55">
        <v>0.15310000000000001</v>
      </c>
      <c r="G55" s="10">
        <v>30</v>
      </c>
      <c r="H55" t="s">
        <v>29</v>
      </c>
      <c r="I55" s="10">
        <v>12.7</v>
      </c>
      <c r="J55" s="3">
        <f t="shared" si="2"/>
        <v>4.3180000000000005</v>
      </c>
      <c r="K55" s="23">
        <f t="shared" si="3"/>
        <v>129.54000000000002</v>
      </c>
      <c r="L55" t="s">
        <v>53</v>
      </c>
    </row>
    <row r="56" spans="1:12" x14ac:dyDescent="0.3">
      <c r="A56" s="20">
        <v>111</v>
      </c>
      <c r="B56">
        <v>2019</v>
      </c>
      <c r="C56" s="26">
        <v>43761</v>
      </c>
      <c r="D56" s="20">
        <v>1130</v>
      </c>
      <c r="E56" s="19">
        <v>1530</v>
      </c>
      <c r="F56">
        <v>2.87E-2</v>
      </c>
      <c r="G56" s="10">
        <v>21</v>
      </c>
      <c r="H56" t="s">
        <v>29</v>
      </c>
      <c r="I56" s="10">
        <v>12.9</v>
      </c>
      <c r="J56" s="3">
        <f t="shared" si="2"/>
        <v>4.3860000000000001</v>
      </c>
      <c r="K56" s="23">
        <f t="shared" si="3"/>
        <v>92.106000000000009</v>
      </c>
      <c r="L56" t="s">
        <v>33</v>
      </c>
    </row>
    <row r="57" spans="1:12" x14ac:dyDescent="0.3">
      <c r="A57" s="20">
        <v>116</v>
      </c>
      <c r="B57">
        <v>2019</v>
      </c>
      <c r="C57" s="26">
        <v>43766</v>
      </c>
      <c r="D57" s="20">
        <v>1330</v>
      </c>
      <c r="E57" s="19">
        <v>1730</v>
      </c>
      <c r="F57">
        <v>1.8499999999999999E-2</v>
      </c>
      <c r="G57" s="10">
        <v>17</v>
      </c>
      <c r="H57" t="s">
        <v>29</v>
      </c>
      <c r="I57" s="10">
        <v>12.9</v>
      </c>
      <c r="J57" s="3">
        <f t="shared" si="2"/>
        <v>4.3860000000000001</v>
      </c>
      <c r="K57" s="23">
        <f t="shared" si="3"/>
        <v>74.561999999999998</v>
      </c>
      <c r="L57" t="s">
        <v>33</v>
      </c>
    </row>
    <row r="58" spans="1:12" x14ac:dyDescent="0.3">
      <c r="A58" s="20">
        <v>115</v>
      </c>
      <c r="B58">
        <v>2019</v>
      </c>
      <c r="C58" s="26">
        <v>43763</v>
      </c>
      <c r="D58" s="20">
        <v>1118</v>
      </c>
      <c r="E58" s="19">
        <v>1518</v>
      </c>
      <c r="F58">
        <v>0.126</v>
      </c>
      <c r="G58" s="10">
        <v>6</v>
      </c>
      <c r="H58" t="s">
        <v>29</v>
      </c>
      <c r="I58" s="10">
        <v>16.8</v>
      </c>
      <c r="J58" s="3">
        <f t="shared" si="2"/>
        <v>5.7120000000000006</v>
      </c>
      <c r="K58" s="23">
        <f t="shared" si="3"/>
        <v>34.272000000000006</v>
      </c>
      <c r="L58" t="s">
        <v>33</v>
      </c>
    </row>
    <row r="59" spans="1:12" x14ac:dyDescent="0.3">
      <c r="A59" s="20">
        <v>110</v>
      </c>
      <c r="B59">
        <v>2019</v>
      </c>
      <c r="C59" s="26">
        <v>43760</v>
      </c>
      <c r="D59" s="20">
        <v>1430</v>
      </c>
      <c r="E59" s="19">
        <v>1830</v>
      </c>
      <c r="F59">
        <v>0.13780000000000001</v>
      </c>
      <c r="G59" s="10">
        <v>4.5</v>
      </c>
      <c r="H59" t="s">
        <v>29</v>
      </c>
      <c r="I59" s="10">
        <v>16.899999999999999</v>
      </c>
      <c r="J59" s="3">
        <f t="shared" si="2"/>
        <v>5.7459999999999996</v>
      </c>
      <c r="K59" s="23">
        <f t="shared" si="3"/>
        <v>25.856999999999999</v>
      </c>
      <c r="L59" t="s">
        <v>33</v>
      </c>
    </row>
    <row r="60" spans="1:12" x14ac:dyDescent="0.3">
      <c r="A60" s="20">
        <v>159</v>
      </c>
      <c r="B60">
        <v>2019</v>
      </c>
      <c r="C60" s="26">
        <v>43812</v>
      </c>
      <c r="D60" s="20">
        <v>1130</v>
      </c>
      <c r="E60" s="19">
        <v>1630</v>
      </c>
      <c r="F60">
        <v>4.3299999999999998E-2</v>
      </c>
      <c r="G60" s="10">
        <v>3</v>
      </c>
      <c r="H60" t="s">
        <v>29</v>
      </c>
      <c r="I60" s="10">
        <v>17.2</v>
      </c>
      <c r="J60" s="3">
        <f t="shared" si="2"/>
        <v>5.8479999999999999</v>
      </c>
      <c r="K60" s="23">
        <f t="shared" si="3"/>
        <v>17.544</v>
      </c>
      <c r="L60" t="s">
        <v>33</v>
      </c>
    </row>
    <row r="61" spans="1:12" x14ac:dyDescent="0.3">
      <c r="A61" s="20">
        <v>109</v>
      </c>
      <c r="B61">
        <v>2019</v>
      </c>
      <c r="C61" s="26">
        <v>43759</v>
      </c>
      <c r="D61" s="20">
        <v>1515</v>
      </c>
      <c r="E61" s="19">
        <v>1915</v>
      </c>
      <c r="F61">
        <v>8.6999999999999994E-3</v>
      </c>
      <c r="G61" s="10">
        <v>39</v>
      </c>
      <c r="H61" t="s">
        <v>30</v>
      </c>
      <c r="I61" s="10">
        <v>17.3</v>
      </c>
      <c r="J61" s="3">
        <f t="shared" si="2"/>
        <v>5.8820000000000006</v>
      </c>
      <c r="K61" s="23">
        <f t="shared" si="3"/>
        <v>229.39800000000002</v>
      </c>
      <c r="L61" t="s">
        <v>33</v>
      </c>
    </row>
    <row r="62" spans="1:12" x14ac:dyDescent="0.3">
      <c r="A62" s="20">
        <v>117</v>
      </c>
      <c r="B62">
        <v>2019</v>
      </c>
      <c r="C62" s="26">
        <v>43768</v>
      </c>
      <c r="D62" s="20">
        <v>1245</v>
      </c>
      <c r="E62" s="19">
        <v>1645</v>
      </c>
      <c r="F62">
        <v>1.0999999999999999E-2</v>
      </c>
      <c r="G62" s="10">
        <v>33</v>
      </c>
      <c r="H62" t="s">
        <v>30</v>
      </c>
      <c r="I62" s="10">
        <v>17.8</v>
      </c>
      <c r="J62" s="3">
        <f t="shared" si="2"/>
        <v>6.0520000000000005</v>
      </c>
      <c r="K62" s="23">
        <f t="shared" si="3"/>
        <v>199.71600000000001</v>
      </c>
      <c r="L62" t="s">
        <v>33</v>
      </c>
    </row>
    <row r="63" spans="1:12" x14ac:dyDescent="0.3">
      <c r="A63" s="20">
        <v>113</v>
      </c>
      <c r="B63">
        <v>2019</v>
      </c>
      <c r="C63" s="26">
        <v>43762</v>
      </c>
      <c r="D63" s="20">
        <v>1149</v>
      </c>
      <c r="E63" s="19">
        <v>1549</v>
      </c>
      <c r="F63">
        <v>0.10630000000000001</v>
      </c>
      <c r="G63" s="10">
        <v>5</v>
      </c>
      <c r="H63" t="s">
        <v>77</v>
      </c>
      <c r="I63" s="10">
        <v>19.600000000000001</v>
      </c>
      <c r="J63" s="3">
        <f t="shared" si="2"/>
        <v>6.6640000000000006</v>
      </c>
      <c r="K63" s="23">
        <f t="shared" si="3"/>
        <v>33.32</v>
      </c>
      <c r="L63" t="s">
        <v>33</v>
      </c>
    </row>
    <row r="64" spans="1:12" x14ac:dyDescent="0.3">
      <c r="A64" s="20">
        <v>129</v>
      </c>
      <c r="B64">
        <v>2019</v>
      </c>
      <c r="C64" s="26">
        <v>43782</v>
      </c>
      <c r="D64" s="20">
        <v>1253</v>
      </c>
      <c r="E64" s="19">
        <v>1753</v>
      </c>
      <c r="F64">
        <v>6.7000000000000002E-3</v>
      </c>
      <c r="G64" s="10">
        <v>3.3</v>
      </c>
      <c r="H64" t="s">
        <v>30</v>
      </c>
      <c r="I64" s="10">
        <v>21.5</v>
      </c>
      <c r="J64" s="3">
        <f t="shared" si="2"/>
        <v>7.3100000000000005</v>
      </c>
      <c r="K64" s="23">
        <f t="shared" si="3"/>
        <v>24.123000000000001</v>
      </c>
      <c r="L64" t="s">
        <v>33</v>
      </c>
    </row>
    <row r="65" spans="1:15" x14ac:dyDescent="0.3">
      <c r="A65" s="20">
        <v>79</v>
      </c>
      <c r="B65">
        <v>2019</v>
      </c>
      <c r="C65" s="26">
        <v>43727</v>
      </c>
      <c r="D65" s="20">
        <v>1330</v>
      </c>
      <c r="E65" s="19">
        <v>1730</v>
      </c>
      <c r="F65">
        <v>7.6600000000000001E-2</v>
      </c>
      <c r="G65" s="10">
        <v>7</v>
      </c>
      <c r="H65" t="s">
        <v>30</v>
      </c>
      <c r="I65" s="10">
        <v>21.6</v>
      </c>
      <c r="J65" s="3">
        <f t="shared" si="2"/>
        <v>7.3440000000000012</v>
      </c>
      <c r="K65" s="23">
        <f t="shared" si="3"/>
        <v>51.408000000000008</v>
      </c>
      <c r="N65" t="s">
        <v>79</v>
      </c>
      <c r="O65" t="s">
        <v>77</v>
      </c>
    </row>
    <row r="66" spans="1:15" x14ac:dyDescent="0.3">
      <c r="A66" s="20">
        <v>89</v>
      </c>
      <c r="B66">
        <v>2019</v>
      </c>
      <c r="C66" s="26">
        <v>43738</v>
      </c>
      <c r="D66" s="20">
        <v>1134</v>
      </c>
      <c r="E66" s="19">
        <v>1534</v>
      </c>
      <c r="F66">
        <v>9.8400000000000001E-2</v>
      </c>
      <c r="G66" s="10">
        <v>3</v>
      </c>
      <c r="H66" t="s">
        <v>77</v>
      </c>
      <c r="I66" s="10">
        <v>23.4</v>
      </c>
      <c r="J66" s="3">
        <f t="shared" si="2"/>
        <v>7.9560000000000004</v>
      </c>
      <c r="K66" s="23">
        <f t="shared" si="3"/>
        <v>23.868000000000002</v>
      </c>
      <c r="N66">
        <f>SUM(F66:F102)/37</f>
        <v>8.2672972972972977E-2</v>
      </c>
    </row>
    <row r="67" spans="1:15" x14ac:dyDescent="0.3">
      <c r="A67" s="20">
        <v>5</v>
      </c>
      <c r="B67">
        <v>2019</v>
      </c>
      <c r="C67" s="26">
        <v>43655</v>
      </c>
      <c r="D67" s="20">
        <v>1141</v>
      </c>
      <c r="E67" s="19">
        <v>1541</v>
      </c>
      <c r="F67">
        <v>9.1000000000000004E-3</v>
      </c>
      <c r="G67" s="10">
        <v>12</v>
      </c>
      <c r="H67" t="s">
        <v>77</v>
      </c>
      <c r="I67" s="10">
        <v>25.2</v>
      </c>
      <c r="J67" s="3">
        <f t="shared" si="2"/>
        <v>8.5679999999999996</v>
      </c>
      <c r="K67" s="23">
        <f t="shared" si="3"/>
        <v>102.816</v>
      </c>
    </row>
    <row r="68" spans="1:15" x14ac:dyDescent="0.3">
      <c r="A68" s="20">
        <v>14</v>
      </c>
      <c r="B68">
        <v>2019</v>
      </c>
      <c r="C68" s="26">
        <v>43664</v>
      </c>
      <c r="D68" s="20">
        <v>1627</v>
      </c>
      <c r="E68" s="19">
        <v>2027</v>
      </c>
      <c r="F68">
        <v>1.09E-2</v>
      </c>
      <c r="G68" s="10">
        <v>6</v>
      </c>
      <c r="H68" t="s">
        <v>77</v>
      </c>
      <c r="I68" s="10">
        <v>25.6</v>
      </c>
      <c r="J68" s="3">
        <f t="shared" si="2"/>
        <v>8.7040000000000006</v>
      </c>
      <c r="K68" s="23">
        <f t="shared" si="3"/>
        <v>52.224000000000004</v>
      </c>
    </row>
    <row r="69" spans="1:15" x14ac:dyDescent="0.3">
      <c r="A69" s="20">
        <v>20</v>
      </c>
      <c r="B69">
        <v>2019</v>
      </c>
      <c r="C69" s="26">
        <v>43676</v>
      </c>
      <c r="D69" s="20">
        <v>956</v>
      </c>
      <c r="E69" s="19">
        <v>1356</v>
      </c>
      <c r="F69">
        <v>1.3100000000000001E-2</v>
      </c>
      <c r="G69" s="10">
        <v>4</v>
      </c>
      <c r="H69" t="s">
        <v>77</v>
      </c>
      <c r="I69" s="10">
        <v>24.8</v>
      </c>
      <c r="J69" s="3">
        <f t="shared" si="2"/>
        <v>8.4320000000000004</v>
      </c>
      <c r="K69" s="23">
        <f t="shared" si="3"/>
        <v>33.728000000000002</v>
      </c>
      <c r="N69" t="s">
        <v>82</v>
      </c>
    </row>
    <row r="70" spans="1:15" x14ac:dyDescent="0.3">
      <c r="A70" s="20">
        <v>24</v>
      </c>
      <c r="B70">
        <v>2019</v>
      </c>
      <c r="C70" s="26">
        <v>43679</v>
      </c>
      <c r="D70" s="20">
        <v>1134</v>
      </c>
      <c r="E70" s="19">
        <v>1534</v>
      </c>
      <c r="F70">
        <v>1.7500000000000002E-2</v>
      </c>
      <c r="G70" s="10">
        <v>12</v>
      </c>
      <c r="H70" t="s">
        <v>77</v>
      </c>
      <c r="I70" s="10">
        <v>24.8</v>
      </c>
      <c r="J70" s="3">
        <f t="shared" si="2"/>
        <v>8.4320000000000004</v>
      </c>
      <c r="K70" s="23">
        <f t="shared" si="3"/>
        <v>101.184</v>
      </c>
      <c r="N70">
        <f>SUM(F67:F75)/9</f>
        <v>1.14E-2</v>
      </c>
    </row>
    <row r="71" spans="1:15" x14ac:dyDescent="0.3">
      <c r="A71" s="20">
        <v>29</v>
      </c>
      <c r="B71">
        <v>2019</v>
      </c>
      <c r="C71" s="26">
        <v>43685</v>
      </c>
      <c r="D71" s="20">
        <v>1013</v>
      </c>
      <c r="E71" s="19">
        <v>1413</v>
      </c>
      <c r="F71">
        <v>1.6400000000000001E-2</v>
      </c>
      <c r="G71" s="10">
        <v>4.2</v>
      </c>
      <c r="H71" t="s">
        <v>77</v>
      </c>
      <c r="I71" s="10">
        <v>24.5</v>
      </c>
      <c r="J71" s="3">
        <f t="shared" ref="J71:J102" si="4">I71*0.34</f>
        <v>8.33</v>
      </c>
      <c r="K71" s="23">
        <f t="shared" ref="K71:K102" si="5">J71*G71</f>
        <v>34.986000000000004</v>
      </c>
    </row>
    <row r="72" spans="1:15" x14ac:dyDescent="0.3">
      <c r="A72" s="20">
        <v>31</v>
      </c>
      <c r="B72">
        <v>2019</v>
      </c>
      <c r="C72" s="26">
        <v>43689</v>
      </c>
      <c r="D72" s="20">
        <v>1025</v>
      </c>
      <c r="E72" s="19">
        <v>1425</v>
      </c>
      <c r="F72">
        <v>8.3000000000000001E-3</v>
      </c>
      <c r="G72" s="10">
        <v>2</v>
      </c>
      <c r="H72" t="s">
        <v>77</v>
      </c>
      <c r="I72" s="10">
        <v>25</v>
      </c>
      <c r="J72" s="3">
        <f t="shared" si="4"/>
        <v>8.5</v>
      </c>
      <c r="K72" s="23">
        <f t="shared" si="5"/>
        <v>17</v>
      </c>
    </row>
    <row r="73" spans="1:15" x14ac:dyDescent="0.3">
      <c r="A73" s="20">
        <v>40</v>
      </c>
      <c r="B73">
        <v>2019</v>
      </c>
      <c r="C73" s="26">
        <v>43696</v>
      </c>
      <c r="D73" s="20">
        <v>1449</v>
      </c>
      <c r="E73" s="19">
        <v>1849</v>
      </c>
      <c r="F73">
        <v>1.3100000000000001E-2</v>
      </c>
      <c r="G73" s="10">
        <v>8</v>
      </c>
      <c r="H73" t="s">
        <v>77</v>
      </c>
      <c r="I73" s="10">
        <v>25</v>
      </c>
      <c r="J73" s="3">
        <f t="shared" si="4"/>
        <v>8.5</v>
      </c>
      <c r="K73" s="23">
        <f t="shared" si="5"/>
        <v>68</v>
      </c>
    </row>
    <row r="74" spans="1:15" x14ac:dyDescent="0.3">
      <c r="A74" s="20">
        <v>46</v>
      </c>
      <c r="B74">
        <v>2019</v>
      </c>
      <c r="C74" s="26">
        <v>43700</v>
      </c>
      <c r="D74" s="20">
        <v>1414</v>
      </c>
      <c r="E74" s="19">
        <v>1814</v>
      </c>
      <c r="F74">
        <v>3.3E-3</v>
      </c>
      <c r="G74" s="10">
        <v>2.2000000000000002</v>
      </c>
      <c r="H74" t="s">
        <v>77</v>
      </c>
      <c r="I74" s="10">
        <v>25.8</v>
      </c>
      <c r="J74" s="3">
        <f t="shared" si="4"/>
        <v>8.7720000000000002</v>
      </c>
      <c r="K74" s="23">
        <f t="shared" si="5"/>
        <v>19.298400000000001</v>
      </c>
    </row>
    <row r="75" spans="1:15" x14ac:dyDescent="0.3">
      <c r="A75" s="20">
        <v>48</v>
      </c>
      <c r="B75">
        <v>2019</v>
      </c>
      <c r="C75" s="26">
        <v>43704</v>
      </c>
      <c r="D75" s="20">
        <v>956</v>
      </c>
      <c r="E75" s="19">
        <v>1356</v>
      </c>
      <c r="F75">
        <v>1.09E-2</v>
      </c>
      <c r="G75" s="10">
        <v>14</v>
      </c>
      <c r="H75" t="s">
        <v>77</v>
      </c>
      <c r="I75" s="10">
        <v>24.4</v>
      </c>
      <c r="J75" s="3">
        <f t="shared" si="4"/>
        <v>8.2959999999999994</v>
      </c>
      <c r="K75" s="23">
        <f t="shared" si="5"/>
        <v>116.14399999999999</v>
      </c>
    </row>
    <row r="76" spans="1:15" x14ac:dyDescent="0.3">
      <c r="A76" s="20">
        <v>57</v>
      </c>
      <c r="B76">
        <v>2019</v>
      </c>
      <c r="C76" s="26">
        <v>43712</v>
      </c>
      <c r="D76" s="20">
        <v>955</v>
      </c>
      <c r="E76" s="19">
        <v>1355</v>
      </c>
      <c r="F76">
        <v>8.7499999999999994E-2</v>
      </c>
      <c r="G76" s="10">
        <v>5</v>
      </c>
      <c r="H76" t="s">
        <v>77</v>
      </c>
      <c r="I76" s="10">
        <v>25.1</v>
      </c>
      <c r="J76" s="3">
        <f t="shared" si="4"/>
        <v>8.5340000000000007</v>
      </c>
      <c r="K76" s="23">
        <f t="shared" si="5"/>
        <v>42.67</v>
      </c>
    </row>
    <row r="77" spans="1:15" x14ac:dyDescent="0.3">
      <c r="A77" s="20">
        <v>60</v>
      </c>
      <c r="B77">
        <v>2019</v>
      </c>
      <c r="C77" s="26">
        <v>43714</v>
      </c>
      <c r="D77" s="20">
        <v>1118</v>
      </c>
      <c r="E77" s="19">
        <v>1518</v>
      </c>
      <c r="F77">
        <v>8.7499999999999994E-2</v>
      </c>
      <c r="G77" s="10">
        <v>4.0999999999999996</v>
      </c>
      <c r="H77" t="s">
        <v>77</v>
      </c>
      <c r="I77" s="10">
        <v>24.6</v>
      </c>
      <c r="J77" s="3">
        <f t="shared" si="4"/>
        <v>8.3640000000000008</v>
      </c>
      <c r="K77" s="23">
        <f t="shared" si="5"/>
        <v>34.292400000000001</v>
      </c>
    </row>
    <row r="78" spans="1:15" x14ac:dyDescent="0.3">
      <c r="A78" s="20">
        <v>62</v>
      </c>
      <c r="B78">
        <v>2019</v>
      </c>
      <c r="C78" s="26">
        <v>43717</v>
      </c>
      <c r="D78" s="20">
        <v>1111</v>
      </c>
      <c r="E78" s="19">
        <v>1511</v>
      </c>
      <c r="F78">
        <v>0.1203</v>
      </c>
      <c r="G78" s="10">
        <v>3</v>
      </c>
      <c r="H78" t="s">
        <v>77</v>
      </c>
      <c r="I78" s="10">
        <v>25.9</v>
      </c>
      <c r="J78" s="3">
        <f t="shared" si="4"/>
        <v>8.8060000000000009</v>
      </c>
      <c r="K78" s="23">
        <f t="shared" si="5"/>
        <v>26.418000000000003</v>
      </c>
    </row>
    <row r="79" spans="1:15" x14ac:dyDescent="0.3">
      <c r="A79" s="20">
        <v>74</v>
      </c>
      <c r="B79">
        <v>2019</v>
      </c>
      <c r="C79" s="26">
        <v>43726</v>
      </c>
      <c r="D79" s="20">
        <v>1059</v>
      </c>
      <c r="E79" s="19">
        <v>1459</v>
      </c>
      <c r="F79">
        <v>6.3399999999999998E-2</v>
      </c>
      <c r="G79" s="10">
        <v>2.1</v>
      </c>
      <c r="H79" t="s">
        <v>77</v>
      </c>
      <c r="I79" s="10">
        <v>25.8</v>
      </c>
      <c r="J79" s="3">
        <f t="shared" si="4"/>
        <v>8.7720000000000002</v>
      </c>
      <c r="K79" s="23">
        <f t="shared" si="5"/>
        <v>18.421200000000002</v>
      </c>
    </row>
    <row r="80" spans="1:15" x14ac:dyDescent="0.3">
      <c r="A80" s="20">
        <v>75</v>
      </c>
      <c r="B80">
        <v>2019</v>
      </c>
      <c r="C80" s="26">
        <v>43726</v>
      </c>
      <c r="D80" s="20">
        <v>1131</v>
      </c>
      <c r="E80" s="19">
        <v>1531</v>
      </c>
      <c r="F80">
        <v>0.1203</v>
      </c>
      <c r="G80" s="10">
        <v>7</v>
      </c>
      <c r="H80" t="s">
        <v>77</v>
      </c>
      <c r="I80" s="10">
        <v>23.9</v>
      </c>
      <c r="J80" s="3">
        <f t="shared" si="4"/>
        <v>8.1259999999999994</v>
      </c>
      <c r="K80" s="23">
        <f t="shared" si="5"/>
        <v>56.881999999999998</v>
      </c>
    </row>
    <row r="81" spans="1:14" x14ac:dyDescent="0.3">
      <c r="A81" s="20">
        <v>80</v>
      </c>
      <c r="B81">
        <v>2019</v>
      </c>
      <c r="C81" s="26">
        <v>43727</v>
      </c>
      <c r="D81" s="20">
        <v>1430</v>
      </c>
      <c r="E81" s="19">
        <v>1830</v>
      </c>
      <c r="F81">
        <v>5.4699999999999999E-2</v>
      </c>
      <c r="G81" s="10">
        <v>1.8</v>
      </c>
      <c r="H81" t="s">
        <v>77</v>
      </c>
      <c r="I81" s="10">
        <v>26.1</v>
      </c>
      <c r="J81" s="3">
        <f t="shared" si="4"/>
        <v>8.8740000000000006</v>
      </c>
      <c r="K81" s="23">
        <f t="shared" si="5"/>
        <v>15.973200000000002</v>
      </c>
    </row>
    <row r="82" spans="1:14" x14ac:dyDescent="0.3">
      <c r="A82" s="20">
        <v>82</v>
      </c>
      <c r="B82">
        <v>2019</v>
      </c>
      <c r="C82" s="26">
        <v>43731</v>
      </c>
      <c r="D82" s="20">
        <v>1319</v>
      </c>
      <c r="E82" s="19">
        <v>1719</v>
      </c>
      <c r="F82">
        <v>8.2000000000000003E-2</v>
      </c>
      <c r="G82" s="10">
        <v>5</v>
      </c>
      <c r="H82" t="s">
        <v>77</v>
      </c>
      <c r="I82" s="10">
        <v>26</v>
      </c>
      <c r="J82" s="3">
        <f t="shared" si="4"/>
        <v>8.84</v>
      </c>
      <c r="K82" s="23">
        <f t="shared" si="5"/>
        <v>44.2</v>
      </c>
    </row>
    <row r="83" spans="1:14" x14ac:dyDescent="0.3">
      <c r="A83" s="20">
        <v>84</v>
      </c>
      <c r="B83">
        <v>2019</v>
      </c>
      <c r="C83" s="26">
        <v>43732</v>
      </c>
      <c r="D83" s="20">
        <v>1516</v>
      </c>
      <c r="E83" s="19">
        <v>1916</v>
      </c>
      <c r="F83">
        <v>7.9799999999999996E-2</v>
      </c>
      <c r="G83" s="10">
        <v>2</v>
      </c>
      <c r="H83" t="s">
        <v>77</v>
      </c>
      <c r="I83" s="10">
        <v>25.4</v>
      </c>
      <c r="J83" s="3">
        <f t="shared" si="4"/>
        <v>8.636000000000001</v>
      </c>
      <c r="K83" s="23">
        <f t="shared" si="5"/>
        <v>17.272000000000002</v>
      </c>
    </row>
    <row r="84" spans="1:14" x14ac:dyDescent="0.3">
      <c r="A84" s="20">
        <v>86</v>
      </c>
      <c r="B84">
        <v>2019</v>
      </c>
      <c r="C84" s="26">
        <v>43734</v>
      </c>
      <c r="D84" s="20">
        <v>1258</v>
      </c>
      <c r="E84" s="19">
        <v>1658</v>
      </c>
      <c r="F84">
        <v>9.8400000000000001E-2</v>
      </c>
      <c r="G84" s="10">
        <v>3.7</v>
      </c>
      <c r="H84" t="s">
        <v>77</v>
      </c>
      <c r="I84" s="10">
        <v>25.2</v>
      </c>
      <c r="J84" s="3">
        <f t="shared" si="4"/>
        <v>8.5679999999999996</v>
      </c>
      <c r="K84" s="23">
        <f t="shared" si="5"/>
        <v>31.701599999999999</v>
      </c>
      <c r="N84" t="s">
        <v>84</v>
      </c>
    </row>
    <row r="85" spans="1:14" x14ac:dyDescent="0.3">
      <c r="A85" s="20">
        <v>90</v>
      </c>
      <c r="B85">
        <v>2019</v>
      </c>
      <c r="C85" s="26">
        <v>43739</v>
      </c>
      <c r="D85" s="20">
        <v>1300</v>
      </c>
      <c r="E85" s="19">
        <v>1700</v>
      </c>
      <c r="F85">
        <v>0.14219999999999999</v>
      </c>
      <c r="G85" s="10">
        <v>7</v>
      </c>
      <c r="H85" t="s">
        <v>77</v>
      </c>
      <c r="I85" s="10">
        <v>23.8</v>
      </c>
      <c r="J85" s="3">
        <f t="shared" si="4"/>
        <v>8.0920000000000005</v>
      </c>
      <c r="K85" s="23">
        <f t="shared" si="5"/>
        <v>56.644000000000005</v>
      </c>
      <c r="L85" t="s">
        <v>28</v>
      </c>
    </row>
    <row r="86" spans="1:14" x14ac:dyDescent="0.3">
      <c r="A86" s="20">
        <v>98</v>
      </c>
      <c r="B86">
        <v>2019</v>
      </c>
      <c r="C86" s="26">
        <v>43745</v>
      </c>
      <c r="D86" s="20">
        <v>1056</v>
      </c>
      <c r="E86" s="19">
        <v>1456</v>
      </c>
      <c r="F86">
        <v>0.16139999999999999</v>
      </c>
      <c r="G86" s="10">
        <v>14</v>
      </c>
      <c r="H86" t="s">
        <v>77</v>
      </c>
      <c r="I86" s="10">
        <v>25.9</v>
      </c>
      <c r="J86" s="3">
        <f t="shared" si="4"/>
        <v>8.8060000000000009</v>
      </c>
      <c r="K86" s="23">
        <f t="shared" si="5"/>
        <v>123.28400000000002</v>
      </c>
    </row>
    <row r="87" spans="1:14" x14ac:dyDescent="0.3">
      <c r="A87" s="20">
        <v>100</v>
      </c>
      <c r="B87">
        <v>2019</v>
      </c>
      <c r="C87" s="26">
        <v>43745</v>
      </c>
      <c r="D87" s="20">
        <v>1611</v>
      </c>
      <c r="E87" s="19">
        <v>2011</v>
      </c>
      <c r="F87">
        <v>7.8700000000000006E-2</v>
      </c>
      <c r="G87" s="10">
        <v>10</v>
      </c>
      <c r="H87" t="s">
        <v>77</v>
      </c>
      <c r="I87" s="10">
        <v>25.2</v>
      </c>
      <c r="J87" s="3">
        <f t="shared" si="4"/>
        <v>8.5679999999999996</v>
      </c>
      <c r="K87" s="23">
        <f t="shared" si="5"/>
        <v>85.679999999999993</v>
      </c>
    </row>
    <row r="88" spans="1:14" x14ac:dyDescent="0.3">
      <c r="A88" s="20">
        <v>103</v>
      </c>
      <c r="B88">
        <v>2019</v>
      </c>
      <c r="C88" s="26">
        <v>43749</v>
      </c>
      <c r="D88" s="20">
        <v>1120</v>
      </c>
      <c r="E88" s="19">
        <v>1520</v>
      </c>
      <c r="F88">
        <v>0.1181</v>
      </c>
      <c r="G88" s="10">
        <v>3.3</v>
      </c>
      <c r="H88" t="s">
        <v>77</v>
      </c>
      <c r="I88" s="10">
        <v>24.7</v>
      </c>
      <c r="J88" s="3">
        <f t="shared" si="4"/>
        <v>8.3979999999999997</v>
      </c>
      <c r="K88" s="23">
        <f t="shared" si="5"/>
        <v>27.713399999999996</v>
      </c>
    </row>
    <row r="89" spans="1:14" x14ac:dyDescent="0.3">
      <c r="A89" s="20">
        <v>106</v>
      </c>
      <c r="B89">
        <v>2019</v>
      </c>
      <c r="C89" s="26">
        <v>43755</v>
      </c>
      <c r="D89" s="20">
        <v>1523</v>
      </c>
      <c r="E89" s="19">
        <v>1923</v>
      </c>
      <c r="F89">
        <v>8.6599999999999996E-2</v>
      </c>
      <c r="G89" s="10">
        <v>17</v>
      </c>
      <c r="H89" t="s">
        <v>77</v>
      </c>
      <c r="I89" s="10">
        <v>25.3</v>
      </c>
      <c r="J89" s="3">
        <f t="shared" si="4"/>
        <v>8.6020000000000003</v>
      </c>
      <c r="K89" s="23">
        <f t="shared" si="5"/>
        <v>146.23400000000001</v>
      </c>
    </row>
    <row r="90" spans="1:14" x14ac:dyDescent="0.3">
      <c r="A90" s="20">
        <v>107</v>
      </c>
      <c r="B90">
        <v>2019</v>
      </c>
      <c r="C90" s="26">
        <v>43756</v>
      </c>
      <c r="D90" s="20">
        <v>1106</v>
      </c>
      <c r="E90" s="19">
        <v>1506</v>
      </c>
      <c r="F90">
        <v>0.1181</v>
      </c>
      <c r="G90" s="10">
        <v>9</v>
      </c>
      <c r="H90" t="s">
        <v>77</v>
      </c>
      <c r="I90" s="10">
        <v>25.5</v>
      </c>
      <c r="J90" s="3">
        <f t="shared" si="4"/>
        <v>8.67</v>
      </c>
      <c r="K90" s="23">
        <f t="shared" si="5"/>
        <v>78.03</v>
      </c>
    </row>
    <row r="91" spans="1:14" x14ac:dyDescent="0.3">
      <c r="A91" s="20">
        <v>112</v>
      </c>
      <c r="B91">
        <v>2019</v>
      </c>
      <c r="C91" s="26">
        <v>43762</v>
      </c>
      <c r="D91" s="20">
        <v>1031</v>
      </c>
      <c r="E91" s="19">
        <v>1431</v>
      </c>
      <c r="F91">
        <v>5.4999999999999997E-3</v>
      </c>
      <c r="G91" s="10">
        <v>12</v>
      </c>
      <c r="H91" t="s">
        <v>77</v>
      </c>
      <c r="I91" s="10">
        <v>26.1</v>
      </c>
      <c r="J91" s="3">
        <f t="shared" si="4"/>
        <v>8.8740000000000006</v>
      </c>
      <c r="K91" s="23">
        <f t="shared" si="5"/>
        <v>106.488</v>
      </c>
      <c r="L91" t="s">
        <v>33</v>
      </c>
    </row>
    <row r="92" spans="1:14" x14ac:dyDescent="0.3">
      <c r="A92" s="20">
        <v>118</v>
      </c>
      <c r="B92">
        <v>2019</v>
      </c>
      <c r="C92" s="26">
        <v>43769</v>
      </c>
      <c r="D92" s="20">
        <v>1109</v>
      </c>
      <c r="E92" s="19">
        <v>1509</v>
      </c>
      <c r="F92">
        <v>1.14E-2</v>
      </c>
      <c r="G92" s="10">
        <v>23</v>
      </c>
      <c r="H92" t="s">
        <v>77</v>
      </c>
      <c r="I92" s="10">
        <v>25.5</v>
      </c>
      <c r="J92" s="3">
        <f t="shared" si="4"/>
        <v>8.67</v>
      </c>
      <c r="K92" s="23">
        <f t="shared" si="5"/>
        <v>199.41</v>
      </c>
      <c r="L92" t="s">
        <v>33</v>
      </c>
    </row>
    <row r="93" spans="1:14" x14ac:dyDescent="0.3">
      <c r="A93" s="20">
        <v>119</v>
      </c>
      <c r="B93">
        <v>2019</v>
      </c>
      <c r="C93" s="26">
        <v>43770</v>
      </c>
      <c r="D93" s="20">
        <v>1039</v>
      </c>
      <c r="E93" s="19">
        <v>1439</v>
      </c>
      <c r="F93">
        <v>8.6599999999999996E-2</v>
      </c>
      <c r="G93" s="10">
        <v>27</v>
      </c>
      <c r="H93" t="s">
        <v>77</v>
      </c>
      <c r="I93" s="10">
        <v>25.3</v>
      </c>
      <c r="J93" s="3">
        <f t="shared" si="4"/>
        <v>8.6020000000000003</v>
      </c>
      <c r="K93" s="23">
        <f t="shared" si="5"/>
        <v>232.25400000000002</v>
      </c>
      <c r="L93" t="s">
        <v>33</v>
      </c>
    </row>
    <row r="94" spans="1:14" x14ac:dyDescent="0.3">
      <c r="A94" s="20">
        <v>122</v>
      </c>
      <c r="B94">
        <v>2019</v>
      </c>
      <c r="C94" s="26">
        <v>43774</v>
      </c>
      <c r="D94" s="20">
        <v>1452</v>
      </c>
      <c r="E94" s="19">
        <v>1952</v>
      </c>
      <c r="F94">
        <v>0.33460000000000001</v>
      </c>
      <c r="G94" s="10">
        <v>12</v>
      </c>
      <c r="H94" t="s">
        <v>77</v>
      </c>
      <c r="I94" s="10">
        <v>24.6</v>
      </c>
      <c r="J94" s="3">
        <f t="shared" si="4"/>
        <v>8.3640000000000008</v>
      </c>
      <c r="K94" s="23">
        <f t="shared" si="5"/>
        <v>100.36800000000001</v>
      </c>
      <c r="L94" t="s">
        <v>33</v>
      </c>
    </row>
    <row r="95" spans="1:14" x14ac:dyDescent="0.3">
      <c r="A95" s="20">
        <v>128</v>
      </c>
      <c r="B95">
        <v>2019</v>
      </c>
      <c r="C95" s="26">
        <v>43781</v>
      </c>
      <c r="D95" s="20">
        <v>1333</v>
      </c>
      <c r="E95" s="19">
        <v>1833</v>
      </c>
      <c r="F95">
        <v>0.10630000000000001</v>
      </c>
      <c r="G95" s="10">
        <v>18</v>
      </c>
      <c r="H95" t="s">
        <v>77</v>
      </c>
      <c r="I95" s="10">
        <v>24.8</v>
      </c>
      <c r="J95" s="3">
        <f t="shared" si="4"/>
        <v>8.4320000000000004</v>
      </c>
      <c r="K95" s="23">
        <f t="shared" si="5"/>
        <v>151.77600000000001</v>
      </c>
      <c r="L95" t="s">
        <v>33</v>
      </c>
    </row>
    <row r="96" spans="1:14" x14ac:dyDescent="0.3">
      <c r="A96" s="20">
        <v>132</v>
      </c>
      <c r="B96">
        <v>2019</v>
      </c>
      <c r="C96" s="26">
        <v>43784</v>
      </c>
      <c r="D96" s="20">
        <v>1029</v>
      </c>
      <c r="E96" s="19">
        <v>1529</v>
      </c>
      <c r="F96">
        <v>0.14960000000000001</v>
      </c>
      <c r="G96" s="10">
        <v>11.5</v>
      </c>
      <c r="H96" t="s">
        <v>77</v>
      </c>
      <c r="I96" s="10">
        <v>25.4</v>
      </c>
      <c r="J96" s="3">
        <f t="shared" si="4"/>
        <v>8.636000000000001</v>
      </c>
      <c r="K96" s="23">
        <f t="shared" si="5"/>
        <v>99.314000000000007</v>
      </c>
      <c r="L96" t="s">
        <v>33</v>
      </c>
    </row>
    <row r="97" spans="1:15" x14ac:dyDescent="0.3">
      <c r="A97" s="20">
        <v>137</v>
      </c>
      <c r="B97">
        <v>2019</v>
      </c>
      <c r="C97" s="26">
        <v>43789</v>
      </c>
      <c r="D97" s="20">
        <v>1118</v>
      </c>
      <c r="E97" s="19">
        <v>1618</v>
      </c>
      <c r="F97">
        <v>0.1457</v>
      </c>
      <c r="G97" s="10">
        <v>30</v>
      </c>
      <c r="H97" t="s">
        <v>77</v>
      </c>
      <c r="I97" s="10">
        <v>26</v>
      </c>
      <c r="J97" s="3">
        <f t="shared" si="4"/>
        <v>8.84</v>
      </c>
      <c r="K97" s="23">
        <f t="shared" si="5"/>
        <v>265.2</v>
      </c>
      <c r="L97" t="s">
        <v>33</v>
      </c>
    </row>
    <row r="98" spans="1:15" x14ac:dyDescent="0.3">
      <c r="A98" s="20">
        <v>144</v>
      </c>
      <c r="B98">
        <v>2019</v>
      </c>
      <c r="C98" s="26">
        <v>43796</v>
      </c>
      <c r="D98" s="20">
        <v>1341</v>
      </c>
      <c r="E98" s="19">
        <v>1841</v>
      </c>
      <c r="F98">
        <v>0.2165</v>
      </c>
      <c r="G98" s="10">
        <v>8.1999999999999993</v>
      </c>
      <c r="H98" t="s">
        <v>77</v>
      </c>
      <c r="I98" s="10">
        <v>25.1</v>
      </c>
      <c r="J98" s="3">
        <f t="shared" si="4"/>
        <v>8.5340000000000007</v>
      </c>
      <c r="K98" s="23">
        <f t="shared" si="5"/>
        <v>69.978799999999993</v>
      </c>
    </row>
    <row r="99" spans="1:15" x14ac:dyDescent="0.3">
      <c r="A99" s="20">
        <v>145</v>
      </c>
      <c r="B99">
        <v>2019</v>
      </c>
      <c r="C99" s="26">
        <v>43801</v>
      </c>
      <c r="D99" s="20">
        <v>1021</v>
      </c>
      <c r="E99" s="19">
        <v>1521</v>
      </c>
      <c r="F99">
        <v>0.122</v>
      </c>
      <c r="G99" s="10">
        <v>20</v>
      </c>
      <c r="H99" t="s">
        <v>77</v>
      </c>
      <c r="I99" s="10">
        <v>25.4</v>
      </c>
      <c r="J99" s="3">
        <f t="shared" si="4"/>
        <v>8.636000000000001</v>
      </c>
      <c r="K99" s="23">
        <f t="shared" si="5"/>
        <v>172.72000000000003</v>
      </c>
    </row>
    <row r="100" spans="1:15" x14ac:dyDescent="0.3">
      <c r="A100" s="20">
        <v>154</v>
      </c>
      <c r="B100">
        <v>2019</v>
      </c>
      <c r="C100" s="26">
        <v>43809</v>
      </c>
      <c r="D100" s="20">
        <v>1040</v>
      </c>
      <c r="E100" s="19">
        <v>1540</v>
      </c>
      <c r="F100">
        <v>0.14960000000000001</v>
      </c>
      <c r="G100" s="10">
        <v>5.5</v>
      </c>
      <c r="H100" t="s">
        <v>77</v>
      </c>
      <c r="I100" s="10">
        <v>25.8</v>
      </c>
      <c r="J100" s="3">
        <f t="shared" si="4"/>
        <v>8.7720000000000002</v>
      </c>
      <c r="K100" s="23">
        <f t="shared" si="5"/>
        <v>48.246000000000002</v>
      </c>
    </row>
    <row r="101" spans="1:15" x14ac:dyDescent="0.3">
      <c r="A101" s="20">
        <v>163</v>
      </c>
      <c r="B101">
        <v>2019</v>
      </c>
      <c r="C101" s="26">
        <v>43816</v>
      </c>
      <c r="D101" s="20">
        <v>1459</v>
      </c>
      <c r="E101" s="19">
        <v>1959</v>
      </c>
      <c r="F101">
        <v>1.5699999999999999E-2</v>
      </c>
      <c r="G101" s="10">
        <v>10</v>
      </c>
      <c r="H101" t="s">
        <v>77</v>
      </c>
      <c r="I101" s="10">
        <v>25.9</v>
      </c>
      <c r="J101" s="3">
        <f t="shared" si="4"/>
        <v>8.8060000000000009</v>
      </c>
      <c r="K101" s="23">
        <f t="shared" si="5"/>
        <v>88.06</v>
      </c>
    </row>
    <row r="102" spans="1:15" x14ac:dyDescent="0.3">
      <c r="A102" s="20">
        <v>167</v>
      </c>
      <c r="B102">
        <v>2019</v>
      </c>
      <c r="C102" s="26">
        <v>43818</v>
      </c>
      <c r="D102" s="20">
        <v>1459</v>
      </c>
      <c r="E102" s="19">
        <v>1959</v>
      </c>
      <c r="F102">
        <v>1.54E-2</v>
      </c>
      <c r="G102" s="10">
        <v>3.5</v>
      </c>
      <c r="H102" t="s">
        <v>77</v>
      </c>
      <c r="I102" s="10">
        <v>26.4</v>
      </c>
      <c r="J102" s="3">
        <f t="shared" si="4"/>
        <v>8.9760000000000009</v>
      </c>
      <c r="K102" s="23">
        <f t="shared" si="5"/>
        <v>31.416000000000004</v>
      </c>
      <c r="N102" t="s">
        <v>78</v>
      </c>
      <c r="O102" t="s">
        <v>80</v>
      </c>
    </row>
    <row r="103" spans="1:15" x14ac:dyDescent="0.3">
      <c r="A103" s="20">
        <v>72</v>
      </c>
      <c r="B103">
        <v>2019</v>
      </c>
      <c r="C103" s="26">
        <v>43725</v>
      </c>
      <c r="D103" s="20">
        <v>1205</v>
      </c>
      <c r="E103" s="19">
        <v>1605</v>
      </c>
      <c r="F103">
        <v>6.7799999999999999E-2</v>
      </c>
      <c r="G103" s="10">
        <v>9</v>
      </c>
      <c r="H103" t="s">
        <v>30</v>
      </c>
      <c r="I103" s="10">
        <v>28.1</v>
      </c>
      <c r="J103" s="3">
        <f t="shared" ref="J103:J134" si="6">I103*0.34</f>
        <v>9.554000000000002</v>
      </c>
      <c r="K103" s="23">
        <f t="shared" ref="K103:K134" si="7">J103*G103</f>
        <v>85.986000000000018</v>
      </c>
      <c r="N103">
        <f>SUM(F103:F147)/45</f>
        <v>1.4513333333333336E-2</v>
      </c>
    </row>
    <row r="104" spans="1:15" x14ac:dyDescent="0.3">
      <c r="A104" s="20">
        <v>56</v>
      </c>
      <c r="B104">
        <v>2019</v>
      </c>
      <c r="C104" s="26">
        <v>43707</v>
      </c>
      <c r="D104" s="20">
        <v>1209</v>
      </c>
      <c r="E104" s="19">
        <v>1609</v>
      </c>
      <c r="F104">
        <v>5.0299999999999997E-2</v>
      </c>
      <c r="G104" s="10">
        <v>7</v>
      </c>
      <c r="H104" t="s">
        <v>30</v>
      </c>
      <c r="I104" s="10">
        <v>28.6</v>
      </c>
      <c r="J104" s="3">
        <f t="shared" si="6"/>
        <v>9.724000000000002</v>
      </c>
      <c r="K104" s="23">
        <f t="shared" si="7"/>
        <v>68.068000000000012</v>
      </c>
    </row>
    <row r="105" spans="1:15" x14ac:dyDescent="0.3">
      <c r="A105" s="20">
        <v>134</v>
      </c>
      <c r="B105">
        <v>2019</v>
      </c>
      <c r="C105" s="26">
        <v>43784</v>
      </c>
      <c r="D105" s="20">
        <v>1245</v>
      </c>
      <c r="E105" s="19">
        <v>1745</v>
      </c>
      <c r="F105">
        <v>1.38E-2</v>
      </c>
      <c r="G105" s="10">
        <v>16</v>
      </c>
      <c r="H105" t="s">
        <v>30</v>
      </c>
      <c r="I105" s="10">
        <v>28.7</v>
      </c>
      <c r="J105" s="3">
        <f t="shared" si="6"/>
        <v>9.7580000000000009</v>
      </c>
      <c r="K105" s="23">
        <f t="shared" si="7"/>
        <v>156.12800000000001</v>
      </c>
      <c r="L105" t="s">
        <v>33</v>
      </c>
    </row>
    <row r="106" spans="1:15" x14ac:dyDescent="0.3">
      <c r="A106" s="20">
        <v>162</v>
      </c>
      <c r="B106">
        <v>2019</v>
      </c>
      <c r="C106" s="26">
        <v>43816</v>
      </c>
      <c r="D106" s="20">
        <v>1254</v>
      </c>
      <c r="E106" s="19">
        <v>1754</v>
      </c>
      <c r="F106">
        <v>1.18E-2</v>
      </c>
      <c r="G106" s="10">
        <v>14</v>
      </c>
      <c r="H106" t="s">
        <v>30</v>
      </c>
      <c r="I106" s="10">
        <v>28.7</v>
      </c>
      <c r="J106" s="3">
        <f t="shared" si="6"/>
        <v>9.7580000000000009</v>
      </c>
      <c r="K106" s="23">
        <f t="shared" si="7"/>
        <v>136.61200000000002</v>
      </c>
    </row>
    <row r="107" spans="1:15" x14ac:dyDescent="0.3">
      <c r="A107" s="20">
        <v>41</v>
      </c>
      <c r="B107">
        <v>2019</v>
      </c>
      <c r="C107" s="26">
        <v>43698</v>
      </c>
      <c r="D107" s="20">
        <v>1439</v>
      </c>
      <c r="E107" s="19">
        <v>1839</v>
      </c>
      <c r="F107">
        <v>1.7500000000000002E-2</v>
      </c>
      <c r="G107" s="10">
        <v>14</v>
      </c>
      <c r="H107" t="s">
        <v>30</v>
      </c>
      <c r="I107" s="10">
        <v>28.9</v>
      </c>
      <c r="J107" s="3">
        <f t="shared" si="6"/>
        <v>9.8260000000000005</v>
      </c>
      <c r="K107" s="23">
        <f t="shared" si="7"/>
        <v>137.56400000000002</v>
      </c>
    </row>
    <row r="108" spans="1:15" x14ac:dyDescent="0.3">
      <c r="A108" s="20">
        <v>11</v>
      </c>
      <c r="B108">
        <v>2019</v>
      </c>
      <c r="C108" s="26">
        <v>43661</v>
      </c>
      <c r="D108" s="20">
        <v>1312</v>
      </c>
      <c r="E108" s="19">
        <v>1712</v>
      </c>
      <c r="F108">
        <v>9.7999999999999997E-3</v>
      </c>
      <c r="G108" s="10">
        <v>6</v>
      </c>
      <c r="H108" t="s">
        <v>30</v>
      </c>
      <c r="I108" s="10">
        <v>29</v>
      </c>
      <c r="J108" s="3">
        <f t="shared" si="6"/>
        <v>9.8600000000000012</v>
      </c>
      <c r="K108" s="23">
        <f t="shared" si="7"/>
        <v>59.160000000000011</v>
      </c>
    </row>
    <row r="109" spans="1:15" x14ac:dyDescent="0.3">
      <c r="A109" s="20">
        <v>104</v>
      </c>
      <c r="B109">
        <v>2019</v>
      </c>
      <c r="C109" s="26">
        <v>43754</v>
      </c>
      <c r="D109" s="20">
        <v>1139</v>
      </c>
      <c r="E109" s="19">
        <v>1539</v>
      </c>
      <c r="F109">
        <v>1.8499999999999999E-2</v>
      </c>
      <c r="G109" s="10">
        <v>9</v>
      </c>
      <c r="H109" t="s">
        <v>30</v>
      </c>
      <c r="I109" s="10">
        <v>29.4</v>
      </c>
      <c r="J109" s="3">
        <f t="shared" si="6"/>
        <v>9.9960000000000004</v>
      </c>
      <c r="K109" s="23">
        <f t="shared" si="7"/>
        <v>89.963999999999999</v>
      </c>
    </row>
    <row r="110" spans="1:15" x14ac:dyDescent="0.3">
      <c r="A110" s="20">
        <v>49</v>
      </c>
      <c r="B110">
        <v>2019</v>
      </c>
      <c r="C110" s="26">
        <v>43704</v>
      </c>
      <c r="D110" s="20">
        <v>1102</v>
      </c>
      <c r="E110" s="19">
        <v>1502</v>
      </c>
      <c r="F110">
        <v>8.3000000000000001E-3</v>
      </c>
      <c r="G110" s="10">
        <v>2.2999999999999998</v>
      </c>
      <c r="H110" t="s">
        <v>30</v>
      </c>
      <c r="I110" s="10">
        <v>29.6</v>
      </c>
      <c r="J110" s="3">
        <f t="shared" si="6"/>
        <v>10.064000000000002</v>
      </c>
      <c r="K110" s="23">
        <f t="shared" si="7"/>
        <v>23.147200000000002</v>
      </c>
    </row>
    <row r="111" spans="1:15" x14ac:dyDescent="0.3">
      <c r="A111" s="20">
        <v>120</v>
      </c>
      <c r="B111">
        <v>2019</v>
      </c>
      <c r="C111" s="26">
        <v>43770</v>
      </c>
      <c r="D111" s="20">
        <v>1127</v>
      </c>
      <c r="E111" s="19">
        <v>1527</v>
      </c>
      <c r="F111">
        <v>1.14E-2</v>
      </c>
      <c r="G111" s="10">
        <v>13</v>
      </c>
      <c r="H111" t="s">
        <v>30</v>
      </c>
      <c r="I111" s="10">
        <v>29.8</v>
      </c>
      <c r="J111" s="3">
        <f t="shared" si="6"/>
        <v>10.132000000000001</v>
      </c>
      <c r="K111" s="23">
        <f t="shared" si="7"/>
        <v>131.71600000000001</v>
      </c>
      <c r="L111" t="s">
        <v>33</v>
      </c>
    </row>
    <row r="112" spans="1:15" x14ac:dyDescent="0.3">
      <c r="A112" s="20">
        <v>97</v>
      </c>
      <c r="B112">
        <v>2019</v>
      </c>
      <c r="C112" s="26">
        <v>43742</v>
      </c>
      <c r="D112" s="20">
        <v>1100</v>
      </c>
      <c r="E112" s="19">
        <v>1500</v>
      </c>
      <c r="F112">
        <v>9.7999999999999997E-3</v>
      </c>
      <c r="G112" s="10">
        <v>4.4000000000000004</v>
      </c>
      <c r="H112" t="s">
        <v>30</v>
      </c>
      <c r="I112" s="10">
        <v>29.9</v>
      </c>
      <c r="J112" s="3">
        <f t="shared" si="6"/>
        <v>10.166</v>
      </c>
      <c r="K112" s="23">
        <f t="shared" si="7"/>
        <v>44.730400000000003</v>
      </c>
    </row>
    <row r="113" spans="1:12" x14ac:dyDescent="0.3">
      <c r="A113" s="20">
        <v>68</v>
      </c>
      <c r="B113">
        <v>2019</v>
      </c>
      <c r="C113" s="26">
        <v>43720</v>
      </c>
      <c r="D113" s="20">
        <v>1525</v>
      </c>
      <c r="E113" s="19">
        <v>1925</v>
      </c>
      <c r="F113">
        <v>0.1203</v>
      </c>
      <c r="G113" s="10">
        <v>2</v>
      </c>
      <c r="H113" t="s">
        <v>30</v>
      </c>
      <c r="I113" s="10">
        <v>30.1</v>
      </c>
      <c r="J113" s="3">
        <f t="shared" si="6"/>
        <v>10.234000000000002</v>
      </c>
      <c r="K113" s="23">
        <f t="shared" si="7"/>
        <v>20.468000000000004</v>
      </c>
    </row>
    <row r="114" spans="1:12" x14ac:dyDescent="0.3">
      <c r="A114" s="20">
        <v>168</v>
      </c>
      <c r="B114">
        <v>2019</v>
      </c>
      <c r="C114" s="26">
        <v>43819</v>
      </c>
      <c r="D114" s="20">
        <v>1016</v>
      </c>
      <c r="E114" s="19">
        <v>1516</v>
      </c>
      <c r="F114">
        <v>1.54E-2</v>
      </c>
      <c r="G114" s="10">
        <v>4</v>
      </c>
      <c r="H114" t="s">
        <v>30</v>
      </c>
      <c r="I114" s="10">
        <v>30.2</v>
      </c>
      <c r="J114" s="3">
        <f t="shared" si="6"/>
        <v>10.268000000000001</v>
      </c>
      <c r="K114" s="23">
        <f t="shared" si="7"/>
        <v>41.072000000000003</v>
      </c>
    </row>
    <row r="115" spans="1:12" x14ac:dyDescent="0.3">
      <c r="A115" s="20">
        <v>59</v>
      </c>
      <c r="B115">
        <v>2019</v>
      </c>
      <c r="C115" s="26">
        <v>43714</v>
      </c>
      <c r="D115" s="20">
        <v>1059</v>
      </c>
      <c r="E115" s="19">
        <v>1459</v>
      </c>
      <c r="F115">
        <v>1.4200000000000001E-2</v>
      </c>
      <c r="G115" s="10">
        <v>4</v>
      </c>
      <c r="H115" t="s">
        <v>30</v>
      </c>
      <c r="I115" s="10">
        <v>30.9</v>
      </c>
      <c r="J115" s="3">
        <f t="shared" si="6"/>
        <v>10.506</v>
      </c>
      <c r="K115" s="23">
        <f t="shared" si="7"/>
        <v>42.024000000000001</v>
      </c>
    </row>
    <row r="116" spans="1:12" x14ac:dyDescent="0.3">
      <c r="A116" s="20">
        <v>136</v>
      </c>
      <c r="B116">
        <v>2019</v>
      </c>
      <c r="C116" s="26">
        <v>43789</v>
      </c>
      <c r="D116" s="20">
        <v>1101</v>
      </c>
      <c r="E116" s="19">
        <v>1601</v>
      </c>
      <c r="F116">
        <v>1.26E-2</v>
      </c>
      <c r="G116" s="10">
        <v>14</v>
      </c>
      <c r="H116" t="s">
        <v>30</v>
      </c>
      <c r="I116" s="10">
        <v>30.9</v>
      </c>
      <c r="J116" s="3">
        <f t="shared" si="6"/>
        <v>10.506</v>
      </c>
      <c r="K116" s="23">
        <f t="shared" si="7"/>
        <v>147.084</v>
      </c>
      <c r="L116" t="s">
        <v>33</v>
      </c>
    </row>
    <row r="117" spans="1:12" x14ac:dyDescent="0.3">
      <c r="A117" s="20">
        <v>15</v>
      </c>
      <c r="B117">
        <v>2019</v>
      </c>
      <c r="C117" s="26">
        <v>43668</v>
      </c>
      <c r="D117" s="20">
        <v>1533</v>
      </c>
      <c r="E117" s="19">
        <v>1933</v>
      </c>
      <c r="F117">
        <v>5.1000000000000004E-3</v>
      </c>
      <c r="G117" s="10">
        <v>4</v>
      </c>
      <c r="H117" t="s">
        <v>30</v>
      </c>
      <c r="I117" s="10">
        <v>31</v>
      </c>
      <c r="J117" s="3">
        <f t="shared" si="6"/>
        <v>10.540000000000001</v>
      </c>
      <c r="K117" s="23">
        <f t="shared" si="7"/>
        <v>42.160000000000004</v>
      </c>
    </row>
    <row r="118" spans="1:12" x14ac:dyDescent="0.3">
      <c r="A118" s="20">
        <v>148</v>
      </c>
      <c r="B118">
        <v>2019</v>
      </c>
      <c r="C118" s="26">
        <v>43803</v>
      </c>
      <c r="D118" s="20">
        <v>1110</v>
      </c>
      <c r="E118" s="19">
        <v>1610</v>
      </c>
      <c r="F118">
        <v>7.4999999999999997E-3</v>
      </c>
      <c r="G118" s="10">
        <v>4.3</v>
      </c>
      <c r="H118" t="s">
        <v>30</v>
      </c>
      <c r="I118" s="10">
        <v>31.3</v>
      </c>
      <c r="J118" s="3">
        <f t="shared" si="6"/>
        <v>10.642000000000001</v>
      </c>
      <c r="K118" s="23">
        <f t="shared" si="7"/>
        <v>45.760600000000004</v>
      </c>
    </row>
    <row r="119" spans="1:12" x14ac:dyDescent="0.3">
      <c r="A119" s="20">
        <v>55</v>
      </c>
      <c r="B119">
        <v>2019</v>
      </c>
      <c r="C119" s="26">
        <v>43707</v>
      </c>
      <c r="D119" s="20">
        <v>1022</v>
      </c>
      <c r="E119" s="19">
        <v>1422</v>
      </c>
      <c r="F119">
        <v>1.8599999999999998E-2</v>
      </c>
      <c r="G119" s="10">
        <v>6.5</v>
      </c>
      <c r="H119" t="s">
        <v>30</v>
      </c>
      <c r="I119" s="10">
        <v>31.6</v>
      </c>
      <c r="J119" s="3">
        <f t="shared" si="6"/>
        <v>10.744000000000002</v>
      </c>
      <c r="K119" s="23">
        <f t="shared" si="7"/>
        <v>69.836000000000013</v>
      </c>
    </row>
    <row r="120" spans="1:12" x14ac:dyDescent="0.3">
      <c r="A120" s="20">
        <v>44</v>
      </c>
      <c r="B120">
        <v>2019</v>
      </c>
      <c r="C120" s="26">
        <v>43700</v>
      </c>
      <c r="D120" s="20">
        <v>1249</v>
      </c>
      <c r="E120" s="19">
        <v>1649</v>
      </c>
      <c r="F120">
        <v>6.3E-3</v>
      </c>
      <c r="G120" s="10">
        <v>4</v>
      </c>
      <c r="H120" t="s">
        <v>30</v>
      </c>
      <c r="I120" s="10">
        <v>31.8</v>
      </c>
      <c r="J120" s="3">
        <f t="shared" si="6"/>
        <v>10.812000000000001</v>
      </c>
      <c r="K120" s="23">
        <f t="shared" si="7"/>
        <v>43.248000000000005</v>
      </c>
    </row>
    <row r="121" spans="1:12" x14ac:dyDescent="0.3">
      <c r="A121" s="20">
        <v>101</v>
      </c>
      <c r="B121">
        <v>2019</v>
      </c>
      <c r="C121" s="26">
        <v>43746</v>
      </c>
      <c r="D121" s="20">
        <v>1531</v>
      </c>
      <c r="E121" s="19">
        <v>1931</v>
      </c>
      <c r="F121">
        <v>1.0200000000000001E-2</v>
      </c>
      <c r="G121" s="10">
        <v>21</v>
      </c>
      <c r="H121" t="s">
        <v>30</v>
      </c>
      <c r="I121" s="10">
        <v>31.9</v>
      </c>
      <c r="J121" s="3">
        <f t="shared" si="6"/>
        <v>10.846</v>
      </c>
      <c r="K121" s="23">
        <f t="shared" si="7"/>
        <v>227.76599999999999</v>
      </c>
    </row>
    <row r="122" spans="1:12" x14ac:dyDescent="0.3">
      <c r="A122" s="20">
        <v>123</v>
      </c>
      <c r="B122">
        <v>2019</v>
      </c>
      <c r="C122" s="26">
        <v>43775</v>
      </c>
      <c r="D122" s="20">
        <v>1237</v>
      </c>
      <c r="E122" s="19">
        <v>1737</v>
      </c>
      <c r="F122">
        <v>1.18E-2</v>
      </c>
      <c r="G122" s="10">
        <v>25</v>
      </c>
      <c r="H122" t="s">
        <v>30</v>
      </c>
      <c r="I122" s="10">
        <v>32.200000000000003</v>
      </c>
      <c r="J122" s="3">
        <f t="shared" si="6"/>
        <v>10.948000000000002</v>
      </c>
      <c r="K122" s="23">
        <f t="shared" si="7"/>
        <v>273.70000000000005</v>
      </c>
      <c r="L122" t="s">
        <v>33</v>
      </c>
    </row>
    <row r="123" spans="1:12" x14ac:dyDescent="0.3">
      <c r="A123" s="20">
        <v>92</v>
      </c>
      <c r="B123">
        <v>2019</v>
      </c>
      <c r="C123" s="26">
        <v>43740</v>
      </c>
      <c r="D123" s="20">
        <v>1059</v>
      </c>
      <c r="E123" s="19">
        <v>1459</v>
      </c>
      <c r="F123">
        <v>8.6999999999999994E-3</v>
      </c>
      <c r="G123" s="10">
        <v>2.2999999999999998</v>
      </c>
      <c r="H123" t="s">
        <v>30</v>
      </c>
      <c r="I123" s="10">
        <v>32.299999999999997</v>
      </c>
      <c r="J123" s="3">
        <f t="shared" si="6"/>
        <v>10.981999999999999</v>
      </c>
      <c r="K123" s="23">
        <f t="shared" si="7"/>
        <v>25.258599999999998</v>
      </c>
    </row>
    <row r="124" spans="1:12" x14ac:dyDescent="0.3">
      <c r="A124" s="20">
        <v>158</v>
      </c>
      <c r="B124">
        <v>2019</v>
      </c>
      <c r="C124" s="26">
        <v>43810</v>
      </c>
      <c r="D124" s="20">
        <v>1405</v>
      </c>
      <c r="E124" s="19">
        <v>1905</v>
      </c>
      <c r="F124">
        <v>1.18E-2</v>
      </c>
      <c r="G124" s="10">
        <v>10</v>
      </c>
      <c r="H124" t="s">
        <v>30</v>
      </c>
      <c r="I124" s="10">
        <v>32.5</v>
      </c>
      <c r="J124" s="3">
        <f t="shared" si="6"/>
        <v>11.05</v>
      </c>
      <c r="K124" s="23">
        <f t="shared" si="7"/>
        <v>110.5</v>
      </c>
    </row>
    <row r="125" spans="1:12" x14ac:dyDescent="0.3">
      <c r="A125" s="20">
        <v>78</v>
      </c>
      <c r="B125">
        <v>2019</v>
      </c>
      <c r="C125" s="26">
        <v>43727</v>
      </c>
      <c r="D125" s="20">
        <v>1029</v>
      </c>
      <c r="E125" s="19">
        <v>1429</v>
      </c>
      <c r="F125">
        <v>4.1999999999999997E-3</v>
      </c>
      <c r="G125" s="10">
        <v>5</v>
      </c>
      <c r="H125" t="s">
        <v>30</v>
      </c>
      <c r="I125" s="10">
        <v>32.700000000000003</v>
      </c>
      <c r="J125" s="3">
        <f t="shared" si="6"/>
        <v>11.118000000000002</v>
      </c>
      <c r="K125" s="23">
        <f t="shared" si="7"/>
        <v>55.590000000000011</v>
      </c>
    </row>
    <row r="126" spans="1:12" x14ac:dyDescent="0.3">
      <c r="A126" s="20">
        <v>9</v>
      </c>
      <c r="B126">
        <v>2019</v>
      </c>
      <c r="C126" s="26">
        <v>43658</v>
      </c>
      <c r="D126" s="20">
        <v>1149</v>
      </c>
      <c r="E126" s="19">
        <v>1549</v>
      </c>
      <c r="F126">
        <v>7.9000000000000008E-3</v>
      </c>
      <c r="G126" s="10">
        <v>23</v>
      </c>
      <c r="H126" t="s">
        <v>30</v>
      </c>
      <c r="I126" s="10">
        <v>32.9</v>
      </c>
      <c r="J126" s="3">
        <f t="shared" si="6"/>
        <v>11.186</v>
      </c>
      <c r="K126" s="23">
        <f t="shared" si="7"/>
        <v>257.27800000000002</v>
      </c>
    </row>
    <row r="127" spans="1:12" x14ac:dyDescent="0.3">
      <c r="A127" s="20">
        <v>153</v>
      </c>
      <c r="B127">
        <v>2019</v>
      </c>
      <c r="C127" s="26">
        <v>43805</v>
      </c>
      <c r="D127" s="20">
        <v>1428</v>
      </c>
      <c r="E127" s="19">
        <v>1928</v>
      </c>
      <c r="F127">
        <v>3.15E-2</v>
      </c>
      <c r="G127" s="10">
        <v>2.8</v>
      </c>
      <c r="H127" t="s">
        <v>30</v>
      </c>
      <c r="I127" s="10">
        <v>33.299999999999997</v>
      </c>
      <c r="J127" s="3">
        <f t="shared" si="6"/>
        <v>11.321999999999999</v>
      </c>
      <c r="K127" s="23">
        <f t="shared" si="7"/>
        <v>31.701599999999996</v>
      </c>
    </row>
    <row r="128" spans="1:12" x14ac:dyDescent="0.3">
      <c r="A128" s="20">
        <v>69</v>
      </c>
      <c r="B128">
        <v>2019</v>
      </c>
      <c r="C128" s="26">
        <v>43721</v>
      </c>
      <c r="D128" s="20">
        <v>1347</v>
      </c>
      <c r="E128" s="19">
        <v>1747</v>
      </c>
      <c r="F128">
        <v>6.6E-3</v>
      </c>
      <c r="G128" s="10">
        <v>8</v>
      </c>
      <c r="H128" t="s">
        <v>30</v>
      </c>
      <c r="I128" s="10">
        <v>33.700000000000003</v>
      </c>
      <c r="J128" s="3">
        <f t="shared" si="6"/>
        <v>11.458000000000002</v>
      </c>
      <c r="K128" s="23">
        <f t="shared" si="7"/>
        <v>91.664000000000016</v>
      </c>
    </row>
    <row r="129" spans="1:14" x14ac:dyDescent="0.3">
      <c r="A129" s="20">
        <v>4</v>
      </c>
      <c r="B129">
        <v>2019</v>
      </c>
      <c r="C129" s="26">
        <v>43654</v>
      </c>
      <c r="D129" s="20">
        <v>1600</v>
      </c>
      <c r="E129" s="19">
        <v>2000</v>
      </c>
      <c r="F129">
        <v>9.1000000000000004E-3</v>
      </c>
      <c r="G129" s="10">
        <v>17</v>
      </c>
      <c r="H129" t="s">
        <v>30</v>
      </c>
      <c r="I129" s="10">
        <v>33.799999999999997</v>
      </c>
      <c r="J129" s="3">
        <f t="shared" si="6"/>
        <v>11.491999999999999</v>
      </c>
      <c r="K129" s="23">
        <f t="shared" si="7"/>
        <v>195.36399999999998</v>
      </c>
      <c r="N129" t="s">
        <v>85</v>
      </c>
    </row>
    <row r="130" spans="1:14" x14ac:dyDescent="0.3">
      <c r="A130" s="20">
        <v>67</v>
      </c>
      <c r="B130">
        <v>2019</v>
      </c>
      <c r="C130" s="26">
        <v>43720</v>
      </c>
      <c r="D130" s="20">
        <v>1015</v>
      </c>
      <c r="E130" s="19">
        <v>1415</v>
      </c>
      <c r="F130">
        <v>5.1999999999999998E-3</v>
      </c>
      <c r="G130" s="10">
        <v>5</v>
      </c>
      <c r="H130" t="s">
        <v>30</v>
      </c>
      <c r="I130" s="10">
        <v>33.9</v>
      </c>
      <c r="J130" s="3">
        <f t="shared" si="6"/>
        <v>11.526</v>
      </c>
      <c r="K130" s="23">
        <f t="shared" si="7"/>
        <v>57.629999999999995</v>
      </c>
    </row>
    <row r="131" spans="1:14" x14ac:dyDescent="0.3">
      <c r="A131" s="20">
        <v>164</v>
      </c>
      <c r="B131">
        <v>2019</v>
      </c>
      <c r="C131" s="26">
        <v>43817</v>
      </c>
      <c r="D131" s="20">
        <v>1406</v>
      </c>
      <c r="E131" s="19">
        <v>1906</v>
      </c>
      <c r="F131">
        <v>4.7000000000000002E-3</v>
      </c>
      <c r="G131" s="10">
        <v>12</v>
      </c>
      <c r="H131" t="s">
        <v>30</v>
      </c>
      <c r="I131" s="10">
        <v>34</v>
      </c>
      <c r="J131" s="3">
        <f t="shared" si="6"/>
        <v>11.56</v>
      </c>
      <c r="K131" s="23">
        <f t="shared" si="7"/>
        <v>138.72</v>
      </c>
    </row>
    <row r="132" spans="1:14" x14ac:dyDescent="0.3">
      <c r="A132" s="20">
        <v>32</v>
      </c>
      <c r="B132">
        <v>2019</v>
      </c>
      <c r="C132" s="26">
        <v>43689</v>
      </c>
      <c r="D132" s="20">
        <v>1240</v>
      </c>
      <c r="E132" s="19">
        <v>1640</v>
      </c>
      <c r="F132">
        <v>1.5699999999999999E-2</v>
      </c>
      <c r="G132" s="10">
        <v>18</v>
      </c>
      <c r="H132" t="s">
        <v>30</v>
      </c>
      <c r="I132" s="10">
        <v>34.200000000000003</v>
      </c>
      <c r="J132" s="3">
        <f t="shared" si="6"/>
        <v>11.628000000000002</v>
      </c>
      <c r="K132" s="23">
        <f t="shared" si="7"/>
        <v>209.30400000000003</v>
      </c>
    </row>
    <row r="133" spans="1:14" x14ac:dyDescent="0.3">
      <c r="A133" s="20">
        <v>141</v>
      </c>
      <c r="B133">
        <v>2019</v>
      </c>
      <c r="C133" s="26">
        <v>43791</v>
      </c>
      <c r="D133" s="20">
        <v>1154</v>
      </c>
      <c r="E133" s="19">
        <v>1654</v>
      </c>
      <c r="F133">
        <v>7.1000000000000004E-3</v>
      </c>
      <c r="G133" s="10">
        <v>7</v>
      </c>
      <c r="H133" t="s">
        <v>30</v>
      </c>
      <c r="I133" s="10">
        <v>34.200000000000003</v>
      </c>
      <c r="J133" s="3">
        <f t="shared" si="6"/>
        <v>11.628000000000002</v>
      </c>
      <c r="K133" s="23">
        <f t="shared" si="7"/>
        <v>81.396000000000015</v>
      </c>
      <c r="L133" t="s">
        <v>33</v>
      </c>
    </row>
    <row r="134" spans="1:14" x14ac:dyDescent="0.3">
      <c r="A134" s="20">
        <v>39</v>
      </c>
      <c r="B134">
        <v>2019</v>
      </c>
      <c r="C134" s="26">
        <v>43696</v>
      </c>
      <c r="D134" s="20">
        <v>1215</v>
      </c>
      <c r="E134" s="19">
        <v>1615</v>
      </c>
      <c r="F134">
        <v>8.3000000000000001E-3</v>
      </c>
      <c r="G134" s="10">
        <v>2.9</v>
      </c>
      <c r="H134" t="s">
        <v>30</v>
      </c>
      <c r="I134" s="10">
        <v>34.5</v>
      </c>
      <c r="J134" s="3">
        <f t="shared" si="6"/>
        <v>11.73</v>
      </c>
      <c r="K134" s="23">
        <f t="shared" si="7"/>
        <v>34.017000000000003</v>
      </c>
    </row>
    <row r="135" spans="1:14" x14ac:dyDescent="0.3">
      <c r="A135" s="20">
        <v>54</v>
      </c>
      <c r="B135">
        <v>2019</v>
      </c>
      <c r="C135" s="26">
        <v>43706</v>
      </c>
      <c r="D135" s="20">
        <v>1630</v>
      </c>
      <c r="E135" s="19">
        <v>2030</v>
      </c>
      <c r="F135">
        <v>6.0000000000000001E-3</v>
      </c>
      <c r="G135" s="10">
        <v>4</v>
      </c>
      <c r="H135" t="s">
        <v>30</v>
      </c>
      <c r="I135" s="10">
        <v>34.9</v>
      </c>
      <c r="J135" s="3">
        <f t="shared" ref="J135:J166" si="8">I135*0.34</f>
        <v>11.866</v>
      </c>
      <c r="K135" s="23">
        <f t="shared" ref="K135:K153" si="9">J135*G135</f>
        <v>47.463999999999999</v>
      </c>
    </row>
    <row r="136" spans="1:14" x14ac:dyDescent="0.3">
      <c r="A136" s="20">
        <v>150</v>
      </c>
      <c r="B136">
        <v>2019</v>
      </c>
      <c r="C136" s="26">
        <v>43803</v>
      </c>
      <c r="D136" s="20">
        <v>1556</v>
      </c>
      <c r="E136" s="19">
        <v>2056</v>
      </c>
      <c r="F136">
        <v>1.18E-2</v>
      </c>
      <c r="G136" s="10">
        <v>11</v>
      </c>
      <c r="H136" t="s">
        <v>30</v>
      </c>
      <c r="I136" s="10">
        <v>34.9</v>
      </c>
      <c r="J136" s="3">
        <f t="shared" si="8"/>
        <v>11.866</v>
      </c>
      <c r="K136" s="23">
        <f t="shared" si="9"/>
        <v>130.52600000000001</v>
      </c>
    </row>
    <row r="137" spans="1:14" x14ac:dyDescent="0.3">
      <c r="A137" s="20">
        <v>37</v>
      </c>
      <c r="B137">
        <v>2019</v>
      </c>
      <c r="C137" s="26">
        <v>43693</v>
      </c>
      <c r="D137" s="20">
        <v>1228</v>
      </c>
      <c r="E137" s="19">
        <v>1628</v>
      </c>
      <c r="F137">
        <v>3.0999999999999999E-3</v>
      </c>
      <c r="G137" s="10">
        <v>5</v>
      </c>
      <c r="H137" t="s">
        <v>30</v>
      </c>
      <c r="I137" s="10">
        <v>35.1</v>
      </c>
      <c r="J137" s="3">
        <f t="shared" si="8"/>
        <v>11.934000000000001</v>
      </c>
      <c r="K137" s="23">
        <f t="shared" si="9"/>
        <v>59.67</v>
      </c>
    </row>
    <row r="138" spans="1:14" x14ac:dyDescent="0.3">
      <c r="A138" s="20">
        <v>51</v>
      </c>
      <c r="B138">
        <v>2019</v>
      </c>
      <c r="C138" s="26">
        <v>43705</v>
      </c>
      <c r="D138" s="20">
        <v>1500</v>
      </c>
      <c r="E138" s="19">
        <v>1900</v>
      </c>
      <c r="F138">
        <v>6.7000000000000002E-3</v>
      </c>
      <c r="G138" s="10">
        <v>3.8</v>
      </c>
      <c r="H138" t="s">
        <v>30</v>
      </c>
      <c r="I138" s="10">
        <v>35.299999999999997</v>
      </c>
      <c r="J138" s="3">
        <f t="shared" si="8"/>
        <v>12.002000000000001</v>
      </c>
      <c r="K138" s="23">
        <f t="shared" si="9"/>
        <v>45.607599999999998</v>
      </c>
    </row>
    <row r="139" spans="1:14" x14ac:dyDescent="0.3">
      <c r="A139" s="20">
        <v>88</v>
      </c>
      <c r="B139">
        <v>2019</v>
      </c>
      <c r="C139" s="26">
        <v>43735</v>
      </c>
      <c r="D139" s="20">
        <v>1115</v>
      </c>
      <c r="E139" s="19">
        <v>1515</v>
      </c>
      <c r="F139">
        <v>1.04E-2</v>
      </c>
      <c r="G139" s="10">
        <v>2.9</v>
      </c>
      <c r="H139" t="s">
        <v>30</v>
      </c>
      <c r="I139" s="10">
        <v>35.299999999999997</v>
      </c>
      <c r="J139" s="3">
        <f t="shared" si="8"/>
        <v>12.002000000000001</v>
      </c>
      <c r="K139" s="23">
        <f t="shared" si="9"/>
        <v>34.805799999999998</v>
      </c>
    </row>
    <row r="140" spans="1:14" x14ac:dyDescent="0.3">
      <c r="A140" s="20">
        <v>35</v>
      </c>
      <c r="B140">
        <v>2019</v>
      </c>
      <c r="C140" s="26">
        <v>43691</v>
      </c>
      <c r="D140" s="20">
        <v>1215</v>
      </c>
      <c r="E140" s="19">
        <v>1615</v>
      </c>
      <c r="F140">
        <v>4.4000000000000003E-3</v>
      </c>
      <c r="G140" s="10">
        <v>4.0999999999999996</v>
      </c>
      <c r="H140" t="s">
        <v>30</v>
      </c>
      <c r="I140" s="10">
        <v>35.5</v>
      </c>
      <c r="J140" s="3">
        <f t="shared" si="8"/>
        <v>12.07</v>
      </c>
      <c r="K140" s="23">
        <f t="shared" si="9"/>
        <v>49.486999999999995</v>
      </c>
    </row>
    <row r="141" spans="1:14" x14ac:dyDescent="0.3">
      <c r="A141" s="20">
        <v>64</v>
      </c>
      <c r="B141">
        <v>2019</v>
      </c>
      <c r="C141" s="26">
        <v>43718</v>
      </c>
      <c r="D141" s="20">
        <v>1133</v>
      </c>
      <c r="E141" s="19">
        <v>1533</v>
      </c>
      <c r="F141">
        <v>8.6999999999999994E-3</v>
      </c>
      <c r="G141" s="10">
        <v>5</v>
      </c>
      <c r="H141" t="s">
        <v>30</v>
      </c>
      <c r="I141" s="10">
        <v>35.6</v>
      </c>
      <c r="J141" s="3">
        <f t="shared" si="8"/>
        <v>12.104000000000001</v>
      </c>
      <c r="K141" s="23">
        <f t="shared" si="9"/>
        <v>60.52</v>
      </c>
    </row>
    <row r="142" spans="1:14" x14ac:dyDescent="0.3">
      <c r="A142" s="20">
        <v>28</v>
      </c>
      <c r="B142">
        <v>2019</v>
      </c>
      <c r="C142" s="26">
        <v>43683</v>
      </c>
      <c r="D142" s="20">
        <v>1655</v>
      </c>
      <c r="E142" s="19">
        <v>2055</v>
      </c>
      <c r="F142">
        <v>4.4000000000000003E-3</v>
      </c>
      <c r="G142" s="10">
        <v>15</v>
      </c>
      <c r="H142" t="s">
        <v>30</v>
      </c>
      <c r="I142" s="10">
        <v>35.799999999999997</v>
      </c>
      <c r="J142" s="3">
        <f t="shared" si="8"/>
        <v>12.172000000000001</v>
      </c>
      <c r="K142" s="23">
        <f t="shared" si="9"/>
        <v>182.58</v>
      </c>
    </row>
    <row r="143" spans="1:14" x14ac:dyDescent="0.3">
      <c r="A143" s="20">
        <v>42</v>
      </c>
      <c r="B143">
        <v>2019</v>
      </c>
      <c r="C143" s="26">
        <v>43699</v>
      </c>
      <c r="D143" s="20">
        <v>1205</v>
      </c>
      <c r="E143" s="19">
        <v>1605</v>
      </c>
      <c r="F143">
        <v>3.5000000000000001E-3</v>
      </c>
      <c r="G143" s="10">
        <v>3.5</v>
      </c>
      <c r="H143" t="s">
        <v>30</v>
      </c>
      <c r="I143" s="10">
        <v>36.299999999999997</v>
      </c>
      <c r="J143" s="3">
        <f t="shared" si="8"/>
        <v>12.342000000000001</v>
      </c>
      <c r="K143" s="23">
        <f t="shared" si="9"/>
        <v>43.197000000000003</v>
      </c>
    </row>
    <row r="144" spans="1:14" x14ac:dyDescent="0.3">
      <c r="A144" s="20">
        <v>77</v>
      </c>
      <c r="B144">
        <v>2019</v>
      </c>
      <c r="C144" s="26">
        <v>43726</v>
      </c>
      <c r="D144" s="20">
        <v>1415</v>
      </c>
      <c r="E144" s="19">
        <v>1815</v>
      </c>
      <c r="F144">
        <v>9.7999999999999997E-3</v>
      </c>
      <c r="G144" s="10">
        <v>2.4</v>
      </c>
      <c r="H144" t="s">
        <v>30</v>
      </c>
      <c r="I144" s="10">
        <v>36.299999999999997</v>
      </c>
      <c r="J144" s="3">
        <f t="shared" si="8"/>
        <v>12.342000000000001</v>
      </c>
      <c r="K144" s="23">
        <f t="shared" si="9"/>
        <v>29.620799999999999</v>
      </c>
    </row>
    <row r="145" spans="1:15" x14ac:dyDescent="0.3">
      <c r="A145" s="20">
        <v>21</v>
      </c>
      <c r="B145">
        <v>2019</v>
      </c>
      <c r="C145" s="26">
        <v>43677</v>
      </c>
      <c r="D145" s="20">
        <v>1158</v>
      </c>
      <c r="E145" s="19">
        <v>1558</v>
      </c>
      <c r="F145">
        <v>5.1000000000000004E-3</v>
      </c>
      <c r="G145" s="10">
        <v>3</v>
      </c>
      <c r="H145" t="s">
        <v>30</v>
      </c>
      <c r="I145" s="10">
        <v>36.9</v>
      </c>
      <c r="J145" s="3">
        <f t="shared" si="8"/>
        <v>12.546000000000001</v>
      </c>
      <c r="K145" s="23">
        <f t="shared" si="9"/>
        <v>37.638000000000005</v>
      </c>
    </row>
    <row r="146" spans="1:15" x14ac:dyDescent="0.3">
      <c r="A146" s="20">
        <v>93</v>
      </c>
      <c r="B146">
        <v>2019</v>
      </c>
      <c r="C146" s="26">
        <v>43740</v>
      </c>
      <c r="D146" s="20">
        <v>1145</v>
      </c>
      <c r="E146" s="19">
        <v>1545</v>
      </c>
      <c r="F146">
        <v>8.6999999999999994E-3</v>
      </c>
      <c r="G146" s="10">
        <v>3</v>
      </c>
      <c r="H146" t="s">
        <v>30</v>
      </c>
      <c r="I146" s="10">
        <v>37.1</v>
      </c>
      <c r="J146" s="3">
        <f t="shared" si="8"/>
        <v>12.614000000000001</v>
      </c>
      <c r="K146" s="23">
        <f t="shared" si="9"/>
        <v>37.841999999999999</v>
      </c>
    </row>
    <row r="147" spans="1:15" x14ac:dyDescent="0.3">
      <c r="A147" s="20">
        <v>65</v>
      </c>
      <c r="B147">
        <v>2019</v>
      </c>
      <c r="C147" s="26">
        <v>43719</v>
      </c>
      <c r="D147" s="20">
        <v>1126</v>
      </c>
      <c r="E147" s="19">
        <v>1526</v>
      </c>
      <c r="F147">
        <v>8.6999999999999994E-3</v>
      </c>
      <c r="G147" s="10">
        <v>6</v>
      </c>
      <c r="H147" t="s">
        <v>30</v>
      </c>
      <c r="I147" s="10">
        <v>37.4</v>
      </c>
      <c r="J147" s="3">
        <f t="shared" si="8"/>
        <v>12.716000000000001</v>
      </c>
      <c r="K147" s="23">
        <f t="shared" si="9"/>
        <v>76.296000000000006</v>
      </c>
    </row>
    <row r="148" spans="1:15" x14ac:dyDescent="0.3">
      <c r="A148" s="20">
        <v>52</v>
      </c>
      <c r="B148">
        <v>2019</v>
      </c>
      <c r="C148" s="26">
        <v>43706</v>
      </c>
      <c r="D148" s="20">
        <v>1016</v>
      </c>
      <c r="E148" s="19">
        <v>1416</v>
      </c>
      <c r="F148">
        <v>5.8999999999999999E-3</v>
      </c>
      <c r="G148" s="10">
        <v>10</v>
      </c>
      <c r="H148" t="s">
        <v>30</v>
      </c>
      <c r="I148" s="10">
        <v>40.200000000000003</v>
      </c>
      <c r="J148" s="3">
        <f t="shared" si="8"/>
        <v>13.668000000000003</v>
      </c>
      <c r="K148" s="23">
        <f t="shared" si="9"/>
        <v>136.68000000000004</v>
      </c>
      <c r="N148" t="s">
        <v>78</v>
      </c>
      <c r="O148" t="s">
        <v>81</v>
      </c>
    </row>
    <row r="149" spans="1:15" x14ac:dyDescent="0.3">
      <c r="A149" s="20">
        <v>61</v>
      </c>
      <c r="B149">
        <v>2019</v>
      </c>
      <c r="C149" s="26">
        <v>43717</v>
      </c>
      <c r="D149" s="20">
        <v>1031</v>
      </c>
      <c r="E149" s="19">
        <v>1431</v>
      </c>
      <c r="F149">
        <v>7.9000000000000008E-3</v>
      </c>
      <c r="G149" s="10">
        <v>6</v>
      </c>
      <c r="H149" t="s">
        <v>30</v>
      </c>
      <c r="I149" s="10">
        <v>40.6</v>
      </c>
      <c r="J149" s="3">
        <f t="shared" si="8"/>
        <v>13.804000000000002</v>
      </c>
      <c r="K149" s="23">
        <f t="shared" si="9"/>
        <v>82.824000000000012</v>
      </c>
      <c r="N149">
        <f>SUM(F148:F167)/20</f>
        <v>6.215E-3</v>
      </c>
    </row>
    <row r="150" spans="1:15" x14ac:dyDescent="0.3">
      <c r="A150" s="20">
        <v>33</v>
      </c>
      <c r="B150">
        <v>2019</v>
      </c>
      <c r="C150" s="26">
        <v>43690</v>
      </c>
      <c r="D150" s="20">
        <v>1315</v>
      </c>
      <c r="E150" s="19">
        <v>1715</v>
      </c>
      <c r="F150">
        <v>6.0000000000000001E-3</v>
      </c>
      <c r="G150" s="10">
        <v>19</v>
      </c>
      <c r="H150" t="s">
        <v>30</v>
      </c>
      <c r="I150" s="10">
        <v>41</v>
      </c>
      <c r="J150" s="3">
        <f t="shared" si="8"/>
        <v>13.940000000000001</v>
      </c>
      <c r="K150" s="23">
        <f t="shared" si="9"/>
        <v>264.86</v>
      </c>
    </row>
    <row r="151" spans="1:15" x14ac:dyDescent="0.3">
      <c r="A151" s="20">
        <v>130</v>
      </c>
      <c r="B151">
        <v>2019</v>
      </c>
      <c r="C151" s="26">
        <v>43783</v>
      </c>
      <c r="D151" s="20">
        <v>1136</v>
      </c>
      <c r="E151" s="19">
        <v>1636</v>
      </c>
      <c r="F151">
        <v>3.8999999999999998E-3</v>
      </c>
      <c r="G151" s="10">
        <v>3.9</v>
      </c>
      <c r="H151" t="s">
        <v>30</v>
      </c>
      <c r="I151" s="10">
        <v>41.4</v>
      </c>
      <c r="J151" s="3">
        <f t="shared" si="8"/>
        <v>14.076000000000001</v>
      </c>
      <c r="K151" s="23">
        <f t="shared" si="9"/>
        <v>54.8964</v>
      </c>
      <c r="L151" t="s">
        <v>33</v>
      </c>
    </row>
    <row r="152" spans="1:15" x14ac:dyDescent="0.3">
      <c r="A152" s="20">
        <v>102</v>
      </c>
      <c r="B152">
        <v>2019</v>
      </c>
      <c r="C152" s="26">
        <v>43748</v>
      </c>
      <c r="D152" s="20">
        <v>1146</v>
      </c>
      <c r="E152" s="19">
        <v>1546</v>
      </c>
      <c r="F152">
        <v>4.7000000000000002E-3</v>
      </c>
      <c r="G152" s="10">
        <v>8</v>
      </c>
      <c r="H152" t="s">
        <v>30</v>
      </c>
      <c r="I152" s="10">
        <v>41.6</v>
      </c>
      <c r="J152" s="3">
        <f t="shared" si="8"/>
        <v>14.144000000000002</v>
      </c>
      <c r="K152" s="23">
        <f t="shared" si="9"/>
        <v>113.15200000000002</v>
      </c>
    </row>
    <row r="153" spans="1:15" x14ac:dyDescent="0.3">
      <c r="A153" s="20">
        <v>143</v>
      </c>
      <c r="B153">
        <v>2019</v>
      </c>
      <c r="C153" s="26">
        <v>43796</v>
      </c>
      <c r="D153" s="20">
        <v>1102</v>
      </c>
      <c r="E153" s="19">
        <v>1602</v>
      </c>
      <c r="F153">
        <v>8.3000000000000001E-3</v>
      </c>
      <c r="G153" s="10">
        <v>9.5</v>
      </c>
      <c r="H153" t="s">
        <v>30</v>
      </c>
      <c r="I153" s="10">
        <v>41.9</v>
      </c>
      <c r="J153" s="3">
        <f t="shared" si="8"/>
        <v>14.246</v>
      </c>
      <c r="K153" s="23">
        <f t="shared" si="9"/>
        <v>135.33700000000002</v>
      </c>
      <c r="L153" t="s">
        <v>35</v>
      </c>
    </row>
    <row r="154" spans="1:15" x14ac:dyDescent="0.3">
      <c r="A154" s="20">
        <v>71</v>
      </c>
      <c r="B154">
        <v>2019</v>
      </c>
      <c r="C154" s="26">
        <v>43724</v>
      </c>
      <c r="D154" s="20">
        <v>1112</v>
      </c>
      <c r="E154" s="19">
        <v>1512</v>
      </c>
      <c r="F154">
        <v>7.1000000000000004E-3</v>
      </c>
      <c r="G154" s="10" t="s">
        <v>32</v>
      </c>
      <c r="H154" t="s">
        <v>30</v>
      </c>
      <c r="I154" s="10">
        <v>42.3</v>
      </c>
      <c r="J154" s="3">
        <f t="shared" si="8"/>
        <v>14.382</v>
      </c>
      <c r="K154" s="23" t="s">
        <v>61</v>
      </c>
      <c r="N154" t="s">
        <v>86</v>
      </c>
    </row>
    <row r="155" spans="1:15" x14ac:dyDescent="0.3">
      <c r="A155" s="20">
        <v>105</v>
      </c>
      <c r="B155">
        <v>2019</v>
      </c>
      <c r="C155" s="26">
        <v>43755</v>
      </c>
      <c r="D155" s="20">
        <v>1231</v>
      </c>
      <c r="E155" s="19">
        <v>1631</v>
      </c>
      <c r="F155">
        <v>4.4000000000000003E-3</v>
      </c>
      <c r="G155" s="10">
        <v>10</v>
      </c>
      <c r="H155" t="s">
        <v>30</v>
      </c>
      <c r="I155" s="10">
        <v>42.9</v>
      </c>
      <c r="J155" s="3">
        <f t="shared" si="8"/>
        <v>14.586</v>
      </c>
      <c r="K155" s="23">
        <f t="shared" ref="K155:K167" si="10">J155*G155</f>
        <v>145.86000000000001</v>
      </c>
    </row>
    <row r="156" spans="1:15" x14ac:dyDescent="0.3">
      <c r="A156" s="20">
        <v>26</v>
      </c>
      <c r="B156">
        <v>2019</v>
      </c>
      <c r="C156" s="26">
        <v>43683</v>
      </c>
      <c r="D156" s="20">
        <v>1231</v>
      </c>
      <c r="E156" s="19">
        <v>1631</v>
      </c>
      <c r="F156">
        <v>5.8999999999999999E-3</v>
      </c>
      <c r="G156" s="10">
        <v>19</v>
      </c>
      <c r="H156" t="s">
        <v>30</v>
      </c>
      <c r="I156" s="10">
        <v>43.1</v>
      </c>
      <c r="J156" s="3">
        <f t="shared" si="8"/>
        <v>14.654000000000002</v>
      </c>
      <c r="K156" s="23">
        <f t="shared" si="10"/>
        <v>278.42600000000004</v>
      </c>
    </row>
    <row r="157" spans="1:15" x14ac:dyDescent="0.3">
      <c r="A157" s="20">
        <v>157</v>
      </c>
      <c r="B157">
        <v>2019</v>
      </c>
      <c r="C157" s="26">
        <v>43810</v>
      </c>
      <c r="D157" s="20">
        <v>1202</v>
      </c>
      <c r="E157" s="19">
        <v>1702</v>
      </c>
      <c r="F157">
        <v>4.7000000000000002E-3</v>
      </c>
      <c r="G157" s="10">
        <v>9</v>
      </c>
      <c r="H157" t="s">
        <v>30</v>
      </c>
      <c r="I157" s="10">
        <v>43.4</v>
      </c>
      <c r="J157" s="3">
        <f t="shared" si="8"/>
        <v>14.756</v>
      </c>
      <c r="K157" s="23">
        <f t="shared" si="10"/>
        <v>132.804</v>
      </c>
    </row>
    <row r="158" spans="1:15" x14ac:dyDescent="0.3">
      <c r="A158" s="20">
        <v>139</v>
      </c>
      <c r="B158">
        <v>2019</v>
      </c>
      <c r="C158" s="26">
        <v>43790</v>
      </c>
      <c r="D158" s="20">
        <v>1001</v>
      </c>
      <c r="E158" s="19">
        <v>1501</v>
      </c>
      <c r="F158">
        <v>3.5000000000000001E-3</v>
      </c>
      <c r="G158" s="10">
        <v>2.5</v>
      </c>
      <c r="H158" t="s">
        <v>30</v>
      </c>
      <c r="I158" s="10">
        <v>43.7</v>
      </c>
      <c r="J158" s="3">
        <f t="shared" si="8"/>
        <v>14.858000000000002</v>
      </c>
      <c r="K158" s="23">
        <f t="shared" si="10"/>
        <v>37.145000000000003</v>
      </c>
      <c r="L158" t="s">
        <v>33</v>
      </c>
    </row>
    <row r="159" spans="1:15" x14ac:dyDescent="0.3">
      <c r="A159" s="20">
        <v>161</v>
      </c>
      <c r="B159">
        <v>2019</v>
      </c>
      <c r="C159" s="26">
        <v>43816</v>
      </c>
      <c r="D159" s="20">
        <v>1114</v>
      </c>
      <c r="E159" s="19">
        <v>1614</v>
      </c>
      <c r="F159">
        <v>2.8E-3</v>
      </c>
      <c r="G159" s="10">
        <v>6.5</v>
      </c>
      <c r="H159" t="s">
        <v>30</v>
      </c>
      <c r="I159" s="10">
        <v>44.5</v>
      </c>
      <c r="J159" s="3">
        <f t="shared" si="8"/>
        <v>15.13</v>
      </c>
      <c r="K159" s="23">
        <f t="shared" si="10"/>
        <v>98.344999999999999</v>
      </c>
    </row>
    <row r="160" spans="1:15" x14ac:dyDescent="0.3">
      <c r="A160" s="20">
        <v>133</v>
      </c>
      <c r="B160">
        <v>2019</v>
      </c>
      <c r="C160" s="26">
        <v>43784</v>
      </c>
      <c r="D160" s="20">
        <v>1031</v>
      </c>
      <c r="E160" s="19">
        <v>1531</v>
      </c>
      <c r="F160">
        <v>3.0000000000000001E-3</v>
      </c>
      <c r="G160" s="10">
        <v>8</v>
      </c>
      <c r="H160" t="s">
        <v>30</v>
      </c>
      <c r="I160" s="10">
        <v>44.9</v>
      </c>
      <c r="J160" s="3">
        <f t="shared" si="8"/>
        <v>15.266</v>
      </c>
      <c r="K160" s="23">
        <f t="shared" si="10"/>
        <v>122.128</v>
      </c>
      <c r="L160" t="s">
        <v>33</v>
      </c>
    </row>
    <row r="161" spans="1:12" x14ac:dyDescent="0.3">
      <c r="A161" s="20">
        <v>85</v>
      </c>
      <c r="B161">
        <v>2019</v>
      </c>
      <c r="C161" s="26">
        <v>43734</v>
      </c>
      <c r="D161" s="20">
        <v>1001</v>
      </c>
      <c r="E161" s="19">
        <v>1401</v>
      </c>
      <c r="F161">
        <v>6.6E-3</v>
      </c>
      <c r="G161" s="10">
        <v>6.2</v>
      </c>
      <c r="H161" t="s">
        <v>30</v>
      </c>
      <c r="I161" s="10">
        <v>45.2</v>
      </c>
      <c r="J161" s="3">
        <f t="shared" si="8"/>
        <v>15.368000000000002</v>
      </c>
      <c r="K161" s="23">
        <f t="shared" si="10"/>
        <v>95.281600000000012</v>
      </c>
    </row>
    <row r="162" spans="1:12" x14ac:dyDescent="0.3">
      <c r="A162" s="20">
        <v>8</v>
      </c>
      <c r="B162">
        <v>2019</v>
      </c>
      <c r="C162" s="26">
        <v>43657</v>
      </c>
      <c r="D162" s="20">
        <v>1648</v>
      </c>
      <c r="E162" s="19">
        <v>2048</v>
      </c>
      <c r="F162">
        <v>4.3E-3</v>
      </c>
      <c r="G162" s="10">
        <v>12</v>
      </c>
      <c r="H162" t="s">
        <v>30</v>
      </c>
      <c r="I162" s="10">
        <v>45.3</v>
      </c>
      <c r="J162" s="3">
        <f t="shared" si="8"/>
        <v>15.402000000000001</v>
      </c>
      <c r="K162" s="23">
        <f t="shared" si="10"/>
        <v>184.82400000000001</v>
      </c>
    </row>
    <row r="163" spans="1:12" x14ac:dyDescent="0.3">
      <c r="A163" s="20">
        <v>96</v>
      </c>
      <c r="B163">
        <v>2019</v>
      </c>
      <c r="C163" s="26">
        <v>43741</v>
      </c>
      <c r="D163" s="20">
        <v>1001</v>
      </c>
      <c r="E163" s="19">
        <v>1401</v>
      </c>
      <c r="F163">
        <v>4.7999999999999996E-3</v>
      </c>
      <c r="G163" s="10">
        <v>7</v>
      </c>
      <c r="H163" t="s">
        <v>30</v>
      </c>
      <c r="I163" s="10">
        <v>45.4</v>
      </c>
      <c r="J163" s="3">
        <f t="shared" si="8"/>
        <v>15.436</v>
      </c>
      <c r="K163" s="23">
        <f t="shared" si="10"/>
        <v>108.05199999999999</v>
      </c>
    </row>
    <row r="164" spans="1:12" x14ac:dyDescent="0.3">
      <c r="A164" s="20">
        <v>81</v>
      </c>
      <c r="B164">
        <v>2019</v>
      </c>
      <c r="C164" s="26">
        <v>43728</v>
      </c>
      <c r="D164" s="20">
        <v>1230</v>
      </c>
      <c r="E164" s="19">
        <v>1630</v>
      </c>
      <c r="F164">
        <v>6.7000000000000002E-3</v>
      </c>
      <c r="G164" s="10">
        <v>8</v>
      </c>
      <c r="H164" t="s">
        <v>30</v>
      </c>
      <c r="I164" s="10">
        <v>45.5</v>
      </c>
      <c r="J164" s="3">
        <f t="shared" si="8"/>
        <v>15.47</v>
      </c>
      <c r="K164" s="23">
        <f t="shared" si="10"/>
        <v>123.76</v>
      </c>
    </row>
    <row r="165" spans="1:12" x14ac:dyDescent="0.3">
      <c r="A165" s="20">
        <v>18</v>
      </c>
      <c r="B165">
        <v>2019</v>
      </c>
      <c r="C165" s="26">
        <v>43675</v>
      </c>
      <c r="D165" s="20">
        <v>1033</v>
      </c>
      <c r="E165" s="19">
        <v>1433</v>
      </c>
      <c r="F165">
        <v>6.7000000000000002E-3</v>
      </c>
      <c r="G165" s="10">
        <v>11</v>
      </c>
      <c r="H165" t="s">
        <v>30</v>
      </c>
      <c r="I165" s="10">
        <v>45.6</v>
      </c>
      <c r="J165" s="3">
        <f t="shared" si="8"/>
        <v>15.504000000000001</v>
      </c>
      <c r="K165" s="23">
        <f t="shared" si="10"/>
        <v>170.54400000000001</v>
      </c>
    </row>
    <row r="166" spans="1:12" x14ac:dyDescent="0.3">
      <c r="A166" s="20">
        <v>124</v>
      </c>
      <c r="B166">
        <v>2019</v>
      </c>
      <c r="C166" s="26">
        <v>43776</v>
      </c>
      <c r="D166" s="20">
        <v>1001</v>
      </c>
      <c r="E166" s="19">
        <v>1501</v>
      </c>
      <c r="F166">
        <v>2.4799999999999999E-2</v>
      </c>
      <c r="G166" s="10">
        <v>4.7</v>
      </c>
      <c r="H166" t="s">
        <v>30</v>
      </c>
      <c r="I166" s="10">
        <v>45.8</v>
      </c>
      <c r="J166" s="3">
        <f t="shared" si="8"/>
        <v>15.572000000000001</v>
      </c>
      <c r="K166" s="23">
        <f t="shared" si="10"/>
        <v>73.188400000000001</v>
      </c>
      <c r="L166" t="s">
        <v>33</v>
      </c>
    </row>
    <row r="167" spans="1:12" x14ac:dyDescent="0.3">
      <c r="A167" s="20">
        <v>165</v>
      </c>
      <c r="B167">
        <v>2019</v>
      </c>
      <c r="C167" s="26">
        <v>43818</v>
      </c>
      <c r="D167" s="20">
        <v>1025</v>
      </c>
      <c r="E167" s="19">
        <v>1525</v>
      </c>
      <c r="F167">
        <v>2.3E-3</v>
      </c>
      <c r="G167" s="10">
        <v>3.5</v>
      </c>
      <c r="H167" t="s">
        <v>30</v>
      </c>
      <c r="I167" s="10">
        <v>47.6</v>
      </c>
      <c r="J167" s="3">
        <f t="shared" ref="J167" si="11">I167*0.34</f>
        <v>16.184000000000001</v>
      </c>
      <c r="K167" s="23">
        <f t="shared" si="10"/>
        <v>56.644000000000005</v>
      </c>
    </row>
    <row r="168" spans="1:12" x14ac:dyDescent="0.3">
      <c r="A168" s="20">
        <v>66</v>
      </c>
      <c r="B168">
        <v>2019</v>
      </c>
      <c r="C168" s="26">
        <v>43719</v>
      </c>
      <c r="D168" s="20">
        <v>1434</v>
      </c>
      <c r="E168" s="19">
        <v>1834</v>
      </c>
      <c r="F168">
        <v>0.13120000000000001</v>
      </c>
      <c r="G168" s="10">
        <v>6</v>
      </c>
      <c r="H168" t="s">
        <v>30</v>
      </c>
      <c r="I168" s="10" t="s">
        <v>55</v>
      </c>
      <c r="J168" t="s">
        <v>55</v>
      </c>
      <c r="K168" s="23" t="s">
        <v>55</v>
      </c>
    </row>
    <row r="169" spans="1:12" x14ac:dyDescent="0.3">
      <c r="A169" s="20">
        <v>83</v>
      </c>
      <c r="B169">
        <v>2019</v>
      </c>
      <c r="C169" s="26">
        <v>43731</v>
      </c>
      <c r="D169" s="20">
        <v>1441</v>
      </c>
      <c r="E169" s="19">
        <v>1841</v>
      </c>
      <c r="F169">
        <v>0.13120000000000001</v>
      </c>
      <c r="G169" s="10">
        <v>4</v>
      </c>
      <c r="H169" t="s">
        <v>30</v>
      </c>
      <c r="I169" s="10" t="s">
        <v>55</v>
      </c>
      <c r="J169" s="3" t="s">
        <v>55</v>
      </c>
      <c r="K169" s="23" t="s">
        <v>55</v>
      </c>
    </row>
    <row r="170" spans="1:12" x14ac:dyDescent="0.3">
      <c r="A170" s="20">
        <v>87</v>
      </c>
      <c r="B170">
        <v>2019</v>
      </c>
      <c r="C170" s="26">
        <v>43734</v>
      </c>
      <c r="D170" s="20">
        <v>1433</v>
      </c>
      <c r="E170" s="19">
        <v>1833</v>
      </c>
      <c r="F170">
        <v>0.1203</v>
      </c>
      <c r="G170" s="10">
        <v>2.7</v>
      </c>
      <c r="H170" t="s">
        <v>30</v>
      </c>
      <c r="I170" s="10" t="s">
        <v>55</v>
      </c>
      <c r="J170" s="3" t="s">
        <v>55</v>
      </c>
      <c r="K170" s="23" t="s">
        <v>55</v>
      </c>
    </row>
    <row r="171" spans="1:12" x14ac:dyDescent="0.3">
      <c r="A171" s="20">
        <v>95</v>
      </c>
      <c r="B171">
        <v>2019</v>
      </c>
      <c r="C171" s="26">
        <v>43740</v>
      </c>
      <c r="D171" s="20">
        <v>1525</v>
      </c>
      <c r="E171" s="19">
        <v>1925</v>
      </c>
      <c r="F171">
        <v>7.22E-2</v>
      </c>
      <c r="G171" s="10">
        <v>2</v>
      </c>
      <c r="H171" t="s">
        <v>29</v>
      </c>
      <c r="I171" s="10" t="s">
        <v>55</v>
      </c>
      <c r="J171" t="s">
        <v>55</v>
      </c>
      <c r="K171" s="23" t="s">
        <v>55</v>
      </c>
      <c r="L171" t="s">
        <v>28</v>
      </c>
    </row>
    <row r="172" spans="1:12" x14ac:dyDescent="0.3">
      <c r="A172" s="20">
        <v>114</v>
      </c>
      <c r="B172">
        <v>2019</v>
      </c>
      <c r="C172" s="26">
        <v>43762</v>
      </c>
      <c r="D172" s="20">
        <v>1331</v>
      </c>
      <c r="E172" s="19">
        <v>1731</v>
      </c>
      <c r="F172">
        <v>0.12989999999999999</v>
      </c>
      <c r="G172" s="10">
        <v>5.5</v>
      </c>
      <c r="H172" t="s">
        <v>29</v>
      </c>
      <c r="I172" s="10" t="s">
        <v>55</v>
      </c>
      <c r="J172" s="3" t="s">
        <v>55</v>
      </c>
      <c r="K172" s="23" t="s">
        <v>55</v>
      </c>
      <c r="L172" t="s">
        <v>33</v>
      </c>
    </row>
    <row r="173" spans="1:12" x14ac:dyDescent="0.3">
      <c r="A173" s="20" t="s">
        <v>63</v>
      </c>
      <c r="B173">
        <v>2019</v>
      </c>
      <c r="C173" s="26">
        <v>43777</v>
      </c>
      <c r="D173" s="20">
        <v>1133</v>
      </c>
      <c r="E173" s="19">
        <v>1633</v>
      </c>
      <c r="F173">
        <v>1.1999999999999999E-3</v>
      </c>
      <c r="G173" s="10" t="s">
        <v>54</v>
      </c>
      <c r="H173" t="s">
        <v>30</v>
      </c>
      <c r="I173" s="10" t="s">
        <v>55</v>
      </c>
      <c r="J173" s="3" t="s">
        <v>55</v>
      </c>
      <c r="K173" s="23" t="s">
        <v>61</v>
      </c>
      <c r="L173" t="s">
        <v>33</v>
      </c>
    </row>
    <row r="174" spans="1:12" x14ac:dyDescent="0.3">
      <c r="A174" s="20" t="s">
        <v>64</v>
      </c>
      <c r="B174">
        <v>2019</v>
      </c>
      <c r="C174" s="26">
        <v>43781</v>
      </c>
      <c r="D174" s="20">
        <v>1048</v>
      </c>
      <c r="E174" s="19">
        <v>1548</v>
      </c>
      <c r="F174">
        <v>6.9999999999999999E-4</v>
      </c>
      <c r="G174" s="10" t="s">
        <v>55</v>
      </c>
      <c r="H174" t="s">
        <v>30</v>
      </c>
      <c r="I174" s="10" t="s">
        <v>55</v>
      </c>
      <c r="J174" s="3" t="s">
        <v>55</v>
      </c>
      <c r="K174" s="23" t="s">
        <v>61</v>
      </c>
      <c r="L174" t="s">
        <v>33</v>
      </c>
    </row>
    <row r="175" spans="1:12" x14ac:dyDescent="0.3">
      <c r="A175" s="20" t="s">
        <v>65</v>
      </c>
      <c r="B175">
        <v>2019</v>
      </c>
      <c r="C175" s="26">
        <v>43788</v>
      </c>
      <c r="D175" s="20">
        <v>1132</v>
      </c>
      <c r="E175" s="19">
        <v>1632</v>
      </c>
      <c r="F175">
        <v>8.0000000000000004E-4</v>
      </c>
      <c r="G175" s="10" t="s">
        <v>56</v>
      </c>
      <c r="H175" t="s">
        <v>30</v>
      </c>
      <c r="I175" s="10" t="s">
        <v>55</v>
      </c>
      <c r="J175" s="3" t="s">
        <v>55</v>
      </c>
      <c r="K175" s="23" t="s">
        <v>61</v>
      </c>
      <c r="L175" t="s">
        <v>33</v>
      </c>
    </row>
    <row r="176" spans="1:12" x14ac:dyDescent="0.3">
      <c r="A176" s="20">
        <v>140</v>
      </c>
      <c r="B176">
        <v>2019</v>
      </c>
      <c r="C176" s="26">
        <v>43790</v>
      </c>
      <c r="D176" s="20">
        <v>1315</v>
      </c>
      <c r="E176" s="19">
        <v>1815</v>
      </c>
      <c r="F176">
        <v>1.6000000000000001E-3</v>
      </c>
      <c r="G176" s="10">
        <v>2.9</v>
      </c>
      <c r="H176" t="s">
        <v>30</v>
      </c>
      <c r="I176" s="10" t="s">
        <v>55</v>
      </c>
      <c r="J176" s="3" t="s">
        <v>55</v>
      </c>
      <c r="K176" s="23" t="s">
        <v>61</v>
      </c>
      <c r="L176" t="s">
        <v>33</v>
      </c>
    </row>
    <row r="178" spans="1:11" x14ac:dyDescent="0.3">
      <c r="A178"/>
      <c r="C178"/>
      <c r="D178"/>
      <c r="J178"/>
      <c r="K178" s="10"/>
    </row>
    <row r="180" spans="1:11" x14ac:dyDescent="0.3">
      <c r="A180"/>
      <c r="C180"/>
      <c r="D180"/>
      <c r="E180" s="20"/>
      <c r="J180"/>
      <c r="K180" s="10"/>
    </row>
  </sheetData>
  <sortState xmlns:xlrd2="http://schemas.microsoft.com/office/spreadsheetml/2017/richdata2" ref="A67:O102">
    <sortCondition ref="A6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DF8C-65F4-4917-84D2-13EC8263B8F9}">
  <dimension ref="A1:CY562"/>
  <sheetViews>
    <sheetView workbookViewId="0">
      <selection sqref="A1:XFD1048576"/>
    </sheetView>
  </sheetViews>
  <sheetFormatPr defaultColWidth="10.69921875" defaultRowHeight="15.6" x14ac:dyDescent="0.3"/>
  <cols>
    <col min="1" max="1" width="7.296875" customWidth="1"/>
    <col min="2" max="2" width="10" customWidth="1"/>
    <col min="3" max="4" width="8.5" customWidth="1"/>
    <col min="5" max="5" width="7.5" style="1" customWidth="1"/>
    <col min="6" max="6" width="9.19921875" customWidth="1"/>
    <col min="7" max="7" width="8.296875" style="1" customWidth="1"/>
    <col min="8" max="8" width="9.296875" customWidth="1"/>
    <col min="9" max="9" width="7.19921875" style="1" customWidth="1"/>
    <col min="10" max="10" width="10" style="1" customWidth="1"/>
    <col min="11" max="11" width="8.796875" style="1" customWidth="1"/>
    <col min="12" max="12" width="9" customWidth="1"/>
    <col min="13" max="13" width="7.19921875" style="1" customWidth="1"/>
    <col min="14" max="14" width="9.19921875" customWidth="1"/>
    <col min="15" max="15" width="8" customWidth="1"/>
    <col min="16" max="16" width="9.69921875" customWidth="1"/>
    <col min="17" max="17" width="8" style="1" customWidth="1"/>
    <col min="18" max="18" width="7.19921875" customWidth="1"/>
    <col min="19" max="19" width="8.5" style="1" customWidth="1"/>
    <col min="20" max="20" width="8.296875" customWidth="1"/>
    <col min="21" max="21" width="8.796875" style="1" customWidth="1"/>
    <col min="22" max="22" width="9.69921875" customWidth="1"/>
    <col min="23" max="23" width="9.296875" customWidth="1"/>
    <col min="24" max="24" width="9.5" customWidth="1"/>
    <col min="25" max="25" width="8.796875" customWidth="1"/>
    <col min="26" max="26" width="8.296875" customWidth="1"/>
    <col min="27" max="27" width="9.796875" customWidth="1"/>
    <col min="28" max="28" width="9.296875" customWidth="1"/>
    <col min="29" max="29" width="9.69921875" customWidth="1"/>
    <col min="30" max="30" width="8.796875" customWidth="1"/>
    <col min="31" max="31" width="7.796875" customWidth="1"/>
    <col min="32" max="32" width="10.296875" customWidth="1"/>
    <col min="33" max="33" width="8.19921875" customWidth="1"/>
    <col min="34" max="34" width="9" customWidth="1"/>
    <col min="35" max="35" width="7.296875" customWidth="1"/>
    <col min="36" max="36" width="8.296875" customWidth="1"/>
    <col min="37" max="37" width="8.5" customWidth="1"/>
    <col min="38" max="38" width="8.796875" customWidth="1"/>
    <col min="39" max="39" width="8" customWidth="1"/>
    <col min="40" max="40" width="8.19921875" customWidth="1"/>
    <col min="41" max="41" width="7.5" customWidth="1"/>
    <col min="42" max="42" width="8" customWidth="1"/>
    <col min="43" max="43" width="9.19921875" customWidth="1"/>
    <col min="44" max="44" width="9" customWidth="1"/>
    <col min="45" max="45" width="8.5" customWidth="1"/>
    <col min="46" max="46" width="7.5" customWidth="1"/>
    <col min="47" max="47" width="9" customWidth="1"/>
    <col min="48" max="48" width="8" customWidth="1"/>
    <col min="49" max="49" width="8.796875" customWidth="1"/>
    <col min="50" max="50" width="7.796875" customWidth="1"/>
    <col min="51" max="51" width="9.19921875" customWidth="1"/>
    <col min="52" max="52" width="7.69921875" customWidth="1"/>
    <col min="53" max="53" width="8.69921875" customWidth="1"/>
    <col min="54" max="54" width="8.19921875" customWidth="1"/>
    <col min="55" max="55" width="8.5" customWidth="1"/>
    <col min="56" max="56" width="7.796875" customWidth="1"/>
    <col min="57" max="57" width="8.796875" customWidth="1"/>
    <col min="58" max="58" width="8.5" customWidth="1"/>
    <col min="59" max="59" width="9.796875" customWidth="1"/>
    <col min="60" max="61" width="8.296875" customWidth="1"/>
    <col min="62" max="62" width="9.69921875" customWidth="1"/>
    <col min="63" max="63" width="7.796875" customWidth="1"/>
    <col min="64" max="64" width="7.69921875" customWidth="1"/>
    <col min="65" max="66" width="8.796875" customWidth="1"/>
    <col min="67" max="67" width="8.19921875" customWidth="1"/>
    <col min="68" max="68" width="9.296875" customWidth="1"/>
    <col min="69" max="69" width="7.69921875" customWidth="1"/>
    <col min="70" max="70" width="9.296875" customWidth="1"/>
    <col min="71" max="72" width="8.296875" customWidth="1"/>
    <col min="73" max="73" width="7.796875" customWidth="1"/>
    <col min="74" max="74" width="8.19921875" customWidth="1"/>
    <col min="75" max="75" width="7.5" customWidth="1"/>
    <col min="76" max="76" width="8.296875" customWidth="1"/>
    <col min="77" max="77" width="7.796875" customWidth="1"/>
    <col min="78" max="78" width="8" customWidth="1"/>
    <col min="80" max="80" width="9" customWidth="1"/>
    <col min="81" max="81" width="8.69921875" customWidth="1"/>
    <col min="82" max="82" width="8.19921875" customWidth="1"/>
    <col min="83" max="83" width="8.296875" customWidth="1"/>
    <col min="84" max="85" width="7.796875" customWidth="1"/>
    <col min="86" max="86" width="8.296875" customWidth="1"/>
    <col min="87" max="87" width="8.69921875" customWidth="1"/>
    <col min="88" max="88" width="8.5" customWidth="1"/>
    <col min="89" max="89" width="9.5" customWidth="1"/>
    <col min="90" max="90" width="7.296875" customWidth="1"/>
    <col min="91" max="91" width="8.19921875" customWidth="1"/>
    <col min="92" max="92" width="9.19921875" customWidth="1"/>
    <col min="93" max="93" width="7.796875" customWidth="1"/>
    <col min="94" max="94" width="9" customWidth="1"/>
    <col min="95" max="95" width="8" customWidth="1"/>
  </cols>
  <sheetData>
    <row r="1" spans="1:47" x14ac:dyDescent="0.3">
      <c r="A1" t="s">
        <v>297</v>
      </c>
      <c r="X1" t="s">
        <v>297</v>
      </c>
      <c r="AK1" t="s">
        <v>297</v>
      </c>
    </row>
    <row r="2" spans="1:47" x14ac:dyDescent="0.3">
      <c r="A2">
        <v>2019</v>
      </c>
      <c r="B2" s="5">
        <v>43649</v>
      </c>
      <c r="C2" s="5" t="s">
        <v>298</v>
      </c>
      <c r="D2" t="s">
        <v>299</v>
      </c>
      <c r="E2" s="1" t="s">
        <v>300</v>
      </c>
      <c r="F2" s="5">
        <v>43654</v>
      </c>
      <c r="G2" s="1" t="s">
        <v>298</v>
      </c>
      <c r="H2" s="5">
        <v>43654</v>
      </c>
      <c r="I2" s="1" t="s">
        <v>301</v>
      </c>
      <c r="J2" s="45">
        <v>43655</v>
      </c>
      <c r="K2" s="1" t="s">
        <v>302</v>
      </c>
      <c r="L2" s="5">
        <v>43655</v>
      </c>
      <c r="M2" s="1" t="s">
        <v>303</v>
      </c>
      <c r="N2" s="5">
        <v>43656</v>
      </c>
      <c r="O2" s="1" t="s">
        <v>304</v>
      </c>
      <c r="P2" s="46">
        <v>43657</v>
      </c>
      <c r="Q2" s="47" t="s">
        <v>305</v>
      </c>
      <c r="R2" s="46">
        <v>43658</v>
      </c>
      <c r="S2" s="47" t="s">
        <v>306</v>
      </c>
      <c r="T2" s="46">
        <v>43658</v>
      </c>
      <c r="U2" s="47" t="s">
        <v>307</v>
      </c>
      <c r="V2" s="5">
        <v>43661</v>
      </c>
      <c r="W2" s="48">
        <v>0.71666666666666667</v>
      </c>
      <c r="Y2" s="5">
        <v>43662</v>
      </c>
      <c r="Z2" s="48">
        <v>0.76597222222222217</v>
      </c>
      <c r="AA2" s="5">
        <v>43663</v>
      </c>
      <c r="AB2" s="48">
        <v>0.72916666666666663</v>
      </c>
      <c r="AC2" s="5">
        <v>43664</v>
      </c>
      <c r="AD2" s="48">
        <v>0.8520833333333333</v>
      </c>
      <c r="AE2" s="5">
        <v>43668</v>
      </c>
      <c r="AF2" s="48">
        <v>0.81458333333333333</v>
      </c>
      <c r="AG2" s="5">
        <v>43669</v>
      </c>
      <c r="AH2" s="48">
        <v>0.74097222222222225</v>
      </c>
      <c r="AI2" s="5">
        <v>43670</v>
      </c>
      <c r="AJ2" s="48">
        <v>0.64652777777777781</v>
      </c>
      <c r="AL2" s="5">
        <v>43675</v>
      </c>
      <c r="AM2" s="48">
        <v>0.60625000000000007</v>
      </c>
      <c r="AN2" s="5">
        <v>43675</v>
      </c>
      <c r="AO2" s="48">
        <v>0.63680555555555551</v>
      </c>
      <c r="AP2" s="5">
        <v>43676</v>
      </c>
      <c r="AQ2" s="48">
        <v>0.5805555555555556</v>
      </c>
      <c r="AR2" s="5">
        <v>43677</v>
      </c>
      <c r="AS2" s="48">
        <v>0.66527777777777775</v>
      </c>
      <c r="AT2" s="5">
        <v>43677</v>
      </c>
      <c r="AU2" s="48">
        <v>0.79166666666666663</v>
      </c>
    </row>
    <row r="3" spans="1:47" x14ac:dyDescent="0.3">
      <c r="A3" t="s">
        <v>308</v>
      </c>
      <c r="B3" t="s">
        <v>309</v>
      </c>
      <c r="C3" t="s">
        <v>310</v>
      </c>
      <c r="D3" t="s">
        <v>309</v>
      </c>
      <c r="E3" s="1" t="s">
        <v>310</v>
      </c>
      <c r="F3" t="s">
        <v>309</v>
      </c>
      <c r="G3" s="1" t="s">
        <v>310</v>
      </c>
      <c r="H3" t="s">
        <v>309</v>
      </c>
      <c r="I3" s="1" t="s">
        <v>310</v>
      </c>
      <c r="J3" t="s">
        <v>309</v>
      </c>
      <c r="K3" s="1" t="s">
        <v>310</v>
      </c>
      <c r="L3" t="s">
        <v>309</v>
      </c>
      <c r="M3" s="1" t="s">
        <v>310</v>
      </c>
      <c r="N3" t="s">
        <v>309</v>
      </c>
      <c r="O3" s="1" t="s">
        <v>310</v>
      </c>
      <c r="P3" s="49" t="s">
        <v>309</v>
      </c>
      <c r="Q3" s="47" t="s">
        <v>310</v>
      </c>
      <c r="R3" s="49" t="s">
        <v>309</v>
      </c>
      <c r="S3" s="47" t="s">
        <v>310</v>
      </c>
      <c r="T3" s="49" t="s">
        <v>309</v>
      </c>
      <c r="U3" s="47" t="s">
        <v>310</v>
      </c>
      <c r="V3" s="49" t="s">
        <v>309</v>
      </c>
      <c r="W3" s="47" t="s">
        <v>310</v>
      </c>
      <c r="X3" t="s">
        <v>308</v>
      </c>
      <c r="Y3" t="s">
        <v>309</v>
      </c>
      <c r="Z3" t="s">
        <v>310</v>
      </c>
      <c r="AA3" t="s">
        <v>309</v>
      </c>
      <c r="AB3" t="s">
        <v>310</v>
      </c>
      <c r="AC3" t="s">
        <v>309</v>
      </c>
      <c r="AD3" t="s">
        <v>310</v>
      </c>
      <c r="AE3" t="s">
        <v>309</v>
      </c>
      <c r="AF3" t="s">
        <v>310</v>
      </c>
      <c r="AG3" t="s">
        <v>309</v>
      </c>
      <c r="AH3" t="s">
        <v>310</v>
      </c>
      <c r="AI3" t="s">
        <v>309</v>
      </c>
      <c r="AJ3" t="s">
        <v>310</v>
      </c>
      <c r="AK3" t="s">
        <v>308</v>
      </c>
      <c r="AL3" t="s">
        <v>309</v>
      </c>
      <c r="AM3" t="s">
        <v>310</v>
      </c>
      <c r="AN3" t="s">
        <v>309</v>
      </c>
      <c r="AO3" t="s">
        <v>310</v>
      </c>
      <c r="AP3" t="s">
        <v>309</v>
      </c>
      <c r="AQ3" t="s">
        <v>310</v>
      </c>
      <c r="AR3" t="s">
        <v>309</v>
      </c>
      <c r="AS3" t="s">
        <v>310</v>
      </c>
      <c r="AT3" t="s">
        <v>309</v>
      </c>
      <c r="AU3" t="s">
        <v>310</v>
      </c>
    </row>
    <row r="4" spans="1:47" x14ac:dyDescent="0.3">
      <c r="J4"/>
    </row>
    <row r="5" spans="1:47" x14ac:dyDescent="0.3">
      <c r="A5" t="s">
        <v>311</v>
      </c>
      <c r="J5"/>
      <c r="N5">
        <v>23000</v>
      </c>
      <c r="O5" s="1">
        <f>(N5/360000000)*39.3701</f>
        <v>2.5153119444444446E-3</v>
      </c>
      <c r="P5">
        <v>30000</v>
      </c>
      <c r="Q5" s="50">
        <f>(P5/360000000)*39.3701</f>
        <v>3.2808416666666668E-3</v>
      </c>
      <c r="R5">
        <v>46000</v>
      </c>
      <c r="S5" s="50">
        <f>(R5/360000000)*39.3701</f>
        <v>5.0306238888888893E-3</v>
      </c>
      <c r="U5" s="50"/>
      <c r="V5">
        <v>65000</v>
      </c>
      <c r="W5" s="50">
        <f>(V5/360000000)*39.3701</f>
        <v>7.1084902777777776E-3</v>
      </c>
      <c r="X5" t="s">
        <v>311</v>
      </c>
      <c r="Y5">
        <v>500000</v>
      </c>
      <c r="Z5" s="50">
        <f t="shared" ref="Z5:AD7" si="0">(Y5/360000000)*39.3701</f>
        <v>5.4680694444444448E-2</v>
      </c>
      <c r="AA5">
        <v>300000</v>
      </c>
      <c r="AB5" s="50">
        <f t="shared" si="0"/>
        <v>3.2808416666666666E-2</v>
      </c>
      <c r="AC5">
        <v>64000</v>
      </c>
      <c r="AD5" s="50">
        <f t="shared" si="0"/>
        <v>6.999128888888889E-3</v>
      </c>
      <c r="AE5">
        <v>32000</v>
      </c>
      <c r="AF5" s="50">
        <f t="shared" ref="AF5:AJ7" si="1">(AE5/360000000)*39.3701</f>
        <v>3.4995644444444445E-3</v>
      </c>
      <c r="AG5">
        <v>220000</v>
      </c>
      <c r="AH5" s="50">
        <f t="shared" si="1"/>
        <v>2.4059505555555555E-2</v>
      </c>
      <c r="AI5">
        <v>210000</v>
      </c>
      <c r="AJ5" s="50">
        <f t="shared" si="1"/>
        <v>2.2965891666666668E-2</v>
      </c>
      <c r="AK5" t="s">
        <v>311</v>
      </c>
      <c r="AL5">
        <v>23000</v>
      </c>
      <c r="AM5" s="50">
        <f t="shared" ref="AM5:AS7" si="2">(AL5/360000000)*39.3701</f>
        <v>2.5153119444444446E-3</v>
      </c>
      <c r="AN5">
        <v>370000</v>
      </c>
      <c r="AO5" s="50">
        <f t="shared" si="2"/>
        <v>4.0463713888888891E-2</v>
      </c>
      <c r="AP5">
        <v>62000</v>
      </c>
      <c r="AQ5" s="50">
        <f t="shared" si="2"/>
        <v>6.7804061111111109E-3</v>
      </c>
      <c r="AR5">
        <v>26000</v>
      </c>
      <c r="AS5" s="50">
        <f t="shared" si="2"/>
        <v>2.843396111111111E-3</v>
      </c>
      <c r="AT5">
        <v>220000</v>
      </c>
      <c r="AU5" s="51">
        <v>6.7999999999999996E-3</v>
      </c>
    </row>
    <row r="6" spans="1:47" x14ac:dyDescent="0.3">
      <c r="A6" t="s">
        <v>312</v>
      </c>
      <c r="J6"/>
      <c r="N6">
        <v>16000</v>
      </c>
      <c r="O6" s="1">
        <f>(N6/360000000)*39.3701</f>
        <v>1.7497822222222223E-3</v>
      </c>
      <c r="P6">
        <v>26000</v>
      </c>
      <c r="Q6" s="50">
        <f>(P6/360000000)*39.3701</f>
        <v>2.843396111111111E-3</v>
      </c>
      <c r="R6">
        <v>59000</v>
      </c>
      <c r="S6" s="50">
        <f>(R6/360000000)*39.3701</f>
        <v>6.452321944444445E-3</v>
      </c>
      <c r="U6" s="50"/>
      <c r="V6">
        <v>45000</v>
      </c>
      <c r="W6" s="50">
        <f>(V6/360000000)*39.3701</f>
        <v>4.9212624999999998E-3</v>
      </c>
      <c r="X6" t="s">
        <v>312</v>
      </c>
      <c r="Y6">
        <v>310000</v>
      </c>
      <c r="Z6" s="50">
        <f t="shared" si="0"/>
        <v>3.3902030555555553E-2</v>
      </c>
      <c r="AA6">
        <v>190000</v>
      </c>
      <c r="AB6" s="50">
        <f t="shared" si="0"/>
        <v>2.0778663888888889E-2</v>
      </c>
      <c r="AC6">
        <v>48000</v>
      </c>
      <c r="AD6" s="50">
        <f t="shared" si="0"/>
        <v>5.2493466666666674E-3</v>
      </c>
      <c r="AE6">
        <v>34000</v>
      </c>
      <c r="AF6" s="50">
        <f t="shared" si="1"/>
        <v>3.7182872222222222E-3</v>
      </c>
      <c r="AG6">
        <v>200000</v>
      </c>
      <c r="AH6" s="50">
        <f t="shared" si="1"/>
        <v>2.1872277777777779E-2</v>
      </c>
      <c r="AI6">
        <v>190000</v>
      </c>
      <c r="AJ6" s="50">
        <f t="shared" si="1"/>
        <v>2.0778663888888889E-2</v>
      </c>
      <c r="AK6" t="s">
        <v>312</v>
      </c>
      <c r="AL6">
        <v>33000</v>
      </c>
      <c r="AM6" s="50">
        <f t="shared" si="2"/>
        <v>3.6089258333333336E-3</v>
      </c>
      <c r="AN6">
        <v>320000</v>
      </c>
      <c r="AO6" s="50">
        <f t="shared" si="2"/>
        <v>3.4995644444444446E-2</v>
      </c>
      <c r="AP6">
        <v>63000</v>
      </c>
      <c r="AQ6" s="50">
        <f t="shared" si="2"/>
        <v>6.8897675000000004E-3</v>
      </c>
      <c r="AR6">
        <v>28000</v>
      </c>
      <c r="AS6" s="50">
        <f t="shared" si="2"/>
        <v>3.0621188888888891E-3</v>
      </c>
      <c r="AT6">
        <v>190000</v>
      </c>
      <c r="AU6" s="51">
        <v>6.8999999999999999E-3</v>
      </c>
    </row>
    <row r="7" spans="1:47" x14ac:dyDescent="0.3">
      <c r="A7" t="s">
        <v>313</v>
      </c>
      <c r="F7">
        <v>420000</v>
      </c>
      <c r="G7" s="1">
        <f>(F7/360000000)*39.3701</f>
        <v>4.5931783333333337E-2</v>
      </c>
      <c r="H7">
        <v>58000</v>
      </c>
      <c r="I7" s="1">
        <f>(H7/360000000)*39.3701</f>
        <v>6.3429605555555555E-3</v>
      </c>
      <c r="J7">
        <v>130000</v>
      </c>
      <c r="K7" s="1">
        <f>(J7/360000000)*39.3701</f>
        <v>1.4216980555555555E-2</v>
      </c>
      <c r="L7">
        <v>800000</v>
      </c>
      <c r="M7" s="1">
        <f>(L7/360000000)*39.3701</f>
        <v>8.7489111111111115E-2</v>
      </c>
      <c r="N7">
        <v>25000</v>
      </c>
      <c r="O7" s="1">
        <f>(N7/360000000)*39.3701</f>
        <v>2.7340347222222223E-3</v>
      </c>
      <c r="P7">
        <v>27000</v>
      </c>
      <c r="Q7" s="50">
        <f>(P7/360000000)*39.3701</f>
        <v>2.9527574999999996E-3</v>
      </c>
      <c r="R7">
        <v>54000</v>
      </c>
      <c r="S7" s="50">
        <f>(R7/360000000)*39.3701</f>
        <v>5.9055149999999992E-3</v>
      </c>
      <c r="U7" s="50"/>
      <c r="V7">
        <v>75000</v>
      </c>
      <c r="W7" s="50">
        <f>(V7/360000000)*39.3701</f>
        <v>8.2021041666666666E-3</v>
      </c>
      <c r="X7" t="s">
        <v>313</v>
      </c>
      <c r="Y7">
        <v>330000</v>
      </c>
      <c r="Z7" s="50">
        <f t="shared" si="0"/>
        <v>3.6089258333333332E-2</v>
      </c>
      <c r="AA7">
        <v>300000</v>
      </c>
      <c r="AB7" s="50">
        <f t="shared" si="0"/>
        <v>3.2808416666666666E-2</v>
      </c>
      <c r="AC7">
        <v>100000</v>
      </c>
      <c r="AD7" s="50">
        <f t="shared" si="0"/>
        <v>1.0936138888888889E-2</v>
      </c>
      <c r="AE7">
        <v>42000</v>
      </c>
      <c r="AF7" s="50">
        <f t="shared" si="1"/>
        <v>4.593178333333333E-3</v>
      </c>
      <c r="AG7">
        <v>180000</v>
      </c>
      <c r="AH7" s="50">
        <f t="shared" si="1"/>
        <v>1.9685049999999999E-2</v>
      </c>
      <c r="AI7">
        <v>200000</v>
      </c>
      <c r="AJ7" s="50">
        <f t="shared" si="1"/>
        <v>2.1872277777777779E-2</v>
      </c>
      <c r="AK7" t="s">
        <v>313</v>
      </c>
      <c r="AL7">
        <v>28000</v>
      </c>
      <c r="AM7" s="50">
        <f t="shared" si="2"/>
        <v>3.0621188888888891E-3</v>
      </c>
      <c r="AN7">
        <v>200000</v>
      </c>
      <c r="AO7" s="50">
        <f t="shared" si="2"/>
        <v>2.1872277777777779E-2</v>
      </c>
      <c r="AP7">
        <v>120000</v>
      </c>
      <c r="AQ7" s="50">
        <f t="shared" si="2"/>
        <v>1.3123366666666667E-2</v>
      </c>
      <c r="AR7">
        <v>30000</v>
      </c>
      <c r="AS7" s="50">
        <f t="shared" si="2"/>
        <v>3.2808416666666668E-3</v>
      </c>
      <c r="AT7">
        <v>160000</v>
      </c>
      <c r="AU7" s="51">
        <v>1.3100000000000001E-2</v>
      </c>
    </row>
    <row r="8" spans="1:47" x14ac:dyDescent="0.3">
      <c r="A8" t="s">
        <v>314</v>
      </c>
      <c r="F8" t="s">
        <v>315</v>
      </c>
      <c r="H8" t="s">
        <v>315</v>
      </c>
      <c r="J8"/>
      <c r="N8" t="s">
        <v>315</v>
      </c>
      <c r="Q8" s="50"/>
      <c r="S8" s="50"/>
      <c r="U8" s="50"/>
      <c r="W8" s="52"/>
      <c r="X8" t="s">
        <v>314</v>
      </c>
      <c r="Z8" s="52"/>
      <c r="AB8" s="52"/>
      <c r="AD8" s="52"/>
      <c r="AF8" s="52"/>
      <c r="AH8" s="52"/>
      <c r="AJ8" s="52"/>
      <c r="AK8" t="s">
        <v>314</v>
      </c>
      <c r="AM8" s="52"/>
      <c r="AO8" s="52"/>
      <c r="AQ8" s="52"/>
      <c r="AS8" s="52"/>
      <c r="AU8" s="53"/>
    </row>
    <row r="9" spans="1:47" x14ac:dyDescent="0.3">
      <c r="J9"/>
      <c r="M9" s="50"/>
      <c r="P9" t="s">
        <v>316</v>
      </c>
      <c r="Q9" s="50"/>
      <c r="S9" s="50"/>
      <c r="U9" s="50"/>
      <c r="W9" s="52"/>
      <c r="Z9" s="52"/>
      <c r="AB9" s="52"/>
      <c r="AD9" s="52"/>
      <c r="AF9" s="52"/>
      <c r="AH9" s="52"/>
      <c r="AJ9" s="52"/>
      <c r="AM9" s="52"/>
      <c r="AO9" s="52"/>
      <c r="AQ9" s="52"/>
      <c r="AS9" s="52"/>
      <c r="AU9" s="53"/>
    </row>
    <row r="10" spans="1:47" x14ac:dyDescent="0.3">
      <c r="A10" t="s">
        <v>317</v>
      </c>
      <c r="B10" t="s">
        <v>40</v>
      </c>
      <c r="C10" t="s">
        <v>61</v>
      </c>
      <c r="D10">
        <v>1.4E-3</v>
      </c>
      <c r="E10" s="50">
        <f>D10*39.3701</f>
        <v>5.5118140000000003E-2</v>
      </c>
      <c r="F10">
        <v>-2E-3</v>
      </c>
      <c r="G10" s="50">
        <f>F10*39.3701</f>
        <v>-7.8740199999999996E-2</v>
      </c>
      <c r="H10" s="52">
        <v>2.1000000000000001E-4</v>
      </c>
      <c r="I10" s="50">
        <f>H10*39.3701</f>
        <v>8.2677210000000004E-3</v>
      </c>
      <c r="J10" s="52">
        <v>2.3000000000000001E-4</v>
      </c>
      <c r="K10" s="50">
        <f>J10*39.3701</f>
        <v>9.055123E-3</v>
      </c>
      <c r="L10">
        <v>2.2000000000000001E-3</v>
      </c>
      <c r="M10" s="50">
        <f>L10*39.3701</f>
        <v>8.6614220000000006E-2</v>
      </c>
      <c r="P10">
        <v>1.1E-4</v>
      </c>
      <c r="Q10" s="50">
        <f>P10*39.3701</f>
        <v>4.3307110000000001E-3</v>
      </c>
      <c r="R10">
        <v>1.3999999999999999E-4</v>
      </c>
      <c r="S10" s="50">
        <f>R10*39.3701</f>
        <v>5.5118139999999994E-3</v>
      </c>
      <c r="T10">
        <v>1.4E-3</v>
      </c>
      <c r="U10" s="50">
        <f>T10*39.3701</f>
        <v>5.5118140000000003E-2</v>
      </c>
      <c r="V10">
        <v>1.6000000000000001E-4</v>
      </c>
      <c r="W10" s="50">
        <f t="shared" ref="W10:W20" si="3">V10*39.3701</f>
        <v>6.2992160000000007E-3</v>
      </c>
      <c r="X10" t="s">
        <v>317</v>
      </c>
      <c r="Y10">
        <v>1.9E-3</v>
      </c>
      <c r="Z10" s="50">
        <f>Y10*39.3701</f>
        <v>7.4803190000000006E-2</v>
      </c>
      <c r="AA10">
        <v>1.6999999999999999E-3</v>
      </c>
      <c r="AB10" s="50">
        <f>AA10*39.3701</f>
        <v>6.6929169999999996E-2</v>
      </c>
      <c r="AC10">
        <v>2.0000000000000001E-4</v>
      </c>
      <c r="AD10" s="50">
        <f>AC10*39.3701</f>
        <v>7.8740200000000007E-3</v>
      </c>
      <c r="AE10">
        <v>9.0000000000000006E-5</v>
      </c>
      <c r="AF10" s="50">
        <f>AE10*39.3701</f>
        <v>3.5433090000000001E-3</v>
      </c>
      <c r="AG10">
        <v>1.1000000000000001E-3</v>
      </c>
      <c r="AH10" s="50">
        <f>AG10*39.3701</f>
        <v>4.3307110000000003E-2</v>
      </c>
      <c r="AI10">
        <v>1.1000000000000001E-3</v>
      </c>
      <c r="AJ10" s="50">
        <f>AI10*39.3701</f>
        <v>4.3307110000000003E-2</v>
      </c>
      <c r="AK10" t="s">
        <v>317</v>
      </c>
      <c r="AL10">
        <v>1.7000000000000001E-4</v>
      </c>
      <c r="AM10" s="50">
        <f>AL10*39.3701</f>
        <v>6.6929170000000005E-3</v>
      </c>
      <c r="AN10">
        <v>7.5000000000000002E-4</v>
      </c>
      <c r="AO10" s="50">
        <f>AN10*39.3701</f>
        <v>2.9527575E-2</v>
      </c>
      <c r="AP10">
        <v>2.0000000000000001E-4</v>
      </c>
      <c r="AQ10" s="50">
        <f>AP10*39.3701</f>
        <v>7.8740200000000007E-3</v>
      </c>
      <c r="AR10">
        <v>6.2000000000000003E-5</v>
      </c>
      <c r="AS10" s="50">
        <f>AR10*39.3701</f>
        <v>2.4409462000000003E-3</v>
      </c>
      <c r="AT10">
        <v>1E-3</v>
      </c>
      <c r="AU10" s="51">
        <v>7.9000000000000008E-3</v>
      </c>
    </row>
    <row r="11" spans="1:47" x14ac:dyDescent="0.3">
      <c r="A11" t="s">
        <v>312</v>
      </c>
      <c r="B11" t="s">
        <v>318</v>
      </c>
      <c r="C11" t="s">
        <v>61</v>
      </c>
      <c r="D11">
        <v>1.8E-3</v>
      </c>
      <c r="E11" s="50">
        <f t="shared" ref="E11:E20" si="4">D11*39.3701</f>
        <v>7.0866180000000001E-2</v>
      </c>
      <c r="F11">
        <v>1.6000000000000001E-3</v>
      </c>
      <c r="G11" s="50">
        <f>F11*39.3701</f>
        <v>6.2992160000000005E-2</v>
      </c>
      <c r="H11" s="52">
        <v>2.3000000000000001E-4</v>
      </c>
      <c r="I11" s="50">
        <f t="shared" ref="I11:I20" si="5">H11*39.3701</f>
        <v>9.055123E-3</v>
      </c>
      <c r="J11" s="52">
        <v>1.3999999999999999E-4</v>
      </c>
      <c r="K11" s="50">
        <f>J11*39.3701</f>
        <v>5.5118139999999994E-3</v>
      </c>
      <c r="L11">
        <v>1.4E-3</v>
      </c>
      <c r="M11" s="50">
        <f>L11*39.3701</f>
        <v>5.5118140000000003E-2</v>
      </c>
      <c r="P11">
        <v>9.0000000000000006E-5</v>
      </c>
      <c r="Q11" s="50">
        <f>P11*39.3701</f>
        <v>3.5433090000000001E-3</v>
      </c>
      <c r="R11">
        <v>1.6000000000000001E-4</v>
      </c>
      <c r="S11" s="50">
        <f>R11*39.3701</f>
        <v>6.2992160000000007E-3</v>
      </c>
      <c r="T11">
        <v>1.6000000000000001E-3</v>
      </c>
      <c r="U11" s="50">
        <f>T11*39.3701</f>
        <v>6.2992160000000005E-2</v>
      </c>
      <c r="V11">
        <v>2.5000000000000001E-4</v>
      </c>
      <c r="W11" s="50">
        <f t="shared" si="3"/>
        <v>9.8425249999999995E-3</v>
      </c>
      <c r="X11" t="s">
        <v>312</v>
      </c>
      <c r="Y11">
        <v>1.6999999999999999E-3</v>
      </c>
      <c r="Z11" s="50">
        <f>Y11*39.3701</f>
        <v>6.6929169999999996E-2</v>
      </c>
      <c r="AA11">
        <v>1.5E-3</v>
      </c>
      <c r="AB11" s="50">
        <f>AA11*39.3701</f>
        <v>5.9055150000000001E-2</v>
      </c>
      <c r="AC11">
        <v>1.3999999999999999E-4</v>
      </c>
      <c r="AD11" s="50">
        <f>AC11*39.3701</f>
        <v>5.5118139999999994E-3</v>
      </c>
      <c r="AE11">
        <v>1E-4</v>
      </c>
      <c r="AF11" s="50">
        <f>AE11*39.3701</f>
        <v>3.9370100000000003E-3</v>
      </c>
      <c r="AG11">
        <v>1.4E-3</v>
      </c>
      <c r="AH11" s="50">
        <f>AG11*39.3701</f>
        <v>5.5118140000000003E-2</v>
      </c>
      <c r="AI11">
        <v>1.4E-3</v>
      </c>
      <c r="AJ11" s="50">
        <f>AI11*39.3701</f>
        <v>5.5118140000000003E-2</v>
      </c>
      <c r="AK11" t="s">
        <v>312</v>
      </c>
      <c r="AL11">
        <v>1E-4</v>
      </c>
      <c r="AM11" s="50">
        <f>AL11*39.3701</f>
        <v>3.9370100000000003E-3</v>
      </c>
      <c r="AN11">
        <v>1.1000000000000001E-3</v>
      </c>
      <c r="AO11" s="50">
        <f>AN11*39.3701</f>
        <v>4.3307110000000003E-2</v>
      </c>
      <c r="AP11">
        <v>1.3999999999999999E-4</v>
      </c>
      <c r="AQ11" s="50">
        <f>AP11*39.3701</f>
        <v>5.5118139999999994E-3</v>
      </c>
      <c r="AR11">
        <v>1.2999999999999999E-4</v>
      </c>
      <c r="AS11" s="50">
        <f>AR11*39.3701</f>
        <v>5.1181129999999997E-3</v>
      </c>
      <c r="AT11">
        <v>8.0000000000000004E-4</v>
      </c>
      <c r="AU11" s="51">
        <v>5.4999999999999997E-3</v>
      </c>
    </row>
    <row r="12" spans="1:47" x14ac:dyDescent="0.3">
      <c r="A12" t="s">
        <v>313</v>
      </c>
      <c r="B12" t="s">
        <v>318</v>
      </c>
      <c r="C12" t="s">
        <v>61</v>
      </c>
      <c r="D12">
        <v>9.3000000000000005E-4</v>
      </c>
      <c r="E12" s="50">
        <f t="shared" si="4"/>
        <v>3.6614193000000003E-2</v>
      </c>
      <c r="F12">
        <v>1.1999999999999999E-3</v>
      </c>
      <c r="G12" s="50">
        <f>F12*39.3701</f>
        <v>4.7244119999999994E-2</v>
      </c>
      <c r="H12" s="52">
        <v>2.0000000000000001E-4</v>
      </c>
      <c r="I12" s="50">
        <f t="shared" si="5"/>
        <v>7.8740200000000007E-3</v>
      </c>
      <c r="J12" s="52">
        <v>2.0000000000000001E-4</v>
      </c>
      <c r="K12" s="50">
        <f>J12*39.3701</f>
        <v>7.8740200000000007E-3</v>
      </c>
      <c r="L12">
        <v>2.2000000000000001E-3</v>
      </c>
      <c r="M12" s="50">
        <f>L12*39.3701</f>
        <v>8.6614220000000006E-2</v>
      </c>
      <c r="P12">
        <v>9.0000000000000006E-5</v>
      </c>
      <c r="Q12" s="50">
        <f>P12*39.3701</f>
        <v>3.5433090000000001E-3</v>
      </c>
      <c r="R12">
        <v>1.7000000000000001E-4</v>
      </c>
      <c r="S12" s="50">
        <f>R12*39.3701</f>
        <v>6.6929170000000005E-3</v>
      </c>
      <c r="T12">
        <v>1E-3</v>
      </c>
      <c r="U12" s="50">
        <f>T12*39.3701</f>
        <v>3.9370099999999998E-2</v>
      </c>
      <c r="V12">
        <v>1.3999999999999999E-4</v>
      </c>
      <c r="W12" s="50">
        <f t="shared" si="3"/>
        <v>5.5118139999999994E-3</v>
      </c>
      <c r="X12" t="s">
        <v>313</v>
      </c>
      <c r="Y12">
        <v>8.9999999999999998E-4</v>
      </c>
      <c r="Z12" s="50">
        <f>Y12*39.3701</f>
        <v>3.543309E-2</v>
      </c>
      <c r="AA12">
        <v>8.9999999999999998E-4</v>
      </c>
      <c r="AB12" s="50">
        <f>AA12*39.3701</f>
        <v>3.543309E-2</v>
      </c>
      <c r="AC12">
        <v>1.6000000000000001E-4</v>
      </c>
      <c r="AD12" s="50">
        <f>AC12*39.3701</f>
        <v>6.2992160000000007E-3</v>
      </c>
      <c r="AE12">
        <v>1.2999999999999999E-4</v>
      </c>
      <c r="AF12" s="50">
        <f>AE12*39.3701</f>
        <v>5.1181129999999997E-3</v>
      </c>
      <c r="AG12">
        <v>8.9999999999999998E-4</v>
      </c>
      <c r="AH12" s="50">
        <f>AG12*39.3701</f>
        <v>3.543309E-2</v>
      </c>
      <c r="AI12">
        <v>8.9999999999999998E-4</v>
      </c>
      <c r="AJ12" s="50">
        <f>AI12*39.3701</f>
        <v>3.543309E-2</v>
      </c>
      <c r="AK12" t="s">
        <v>313</v>
      </c>
      <c r="AL12">
        <v>1.1E-4</v>
      </c>
      <c r="AM12" s="50">
        <f>AL12*39.3701</f>
        <v>4.3307110000000001E-3</v>
      </c>
      <c r="AN12">
        <v>7.5000000000000002E-4</v>
      </c>
      <c r="AO12" s="50">
        <f>AN12*39.3701</f>
        <v>2.9527575E-2</v>
      </c>
      <c r="AP12">
        <v>1.9000000000000001E-4</v>
      </c>
      <c r="AQ12" s="50">
        <f>AP12*39.3701</f>
        <v>7.4803190000000009E-3</v>
      </c>
      <c r="AR12">
        <v>9.0000000000000006E-5</v>
      </c>
      <c r="AS12" s="50">
        <f>AR12*39.3701</f>
        <v>3.5433090000000001E-3</v>
      </c>
      <c r="AT12">
        <v>8.9999999999999998E-4</v>
      </c>
      <c r="AU12" s="51">
        <v>7.4999999999999997E-3</v>
      </c>
    </row>
    <row r="13" spans="1:47" x14ac:dyDescent="0.3">
      <c r="A13" t="s">
        <v>319</v>
      </c>
      <c r="E13" s="50"/>
      <c r="G13" s="50"/>
      <c r="H13" s="52"/>
      <c r="I13" s="50"/>
      <c r="J13" s="52"/>
      <c r="K13" s="50"/>
      <c r="M13" s="50"/>
      <c r="Q13" s="50"/>
      <c r="S13" s="50"/>
      <c r="U13" s="50"/>
      <c r="W13" s="50"/>
      <c r="X13" t="s">
        <v>319</v>
      </c>
      <c r="Z13" s="50"/>
      <c r="AB13" s="50"/>
      <c r="AD13" s="50"/>
      <c r="AF13" s="50"/>
      <c r="AH13" s="50"/>
      <c r="AJ13" s="50"/>
      <c r="AK13" t="s">
        <v>319</v>
      </c>
      <c r="AM13" s="50"/>
      <c r="AO13" s="50"/>
      <c r="AQ13" s="50"/>
      <c r="AS13" s="50"/>
      <c r="AU13" s="51"/>
    </row>
    <row r="14" spans="1:47" x14ac:dyDescent="0.3">
      <c r="E14" s="50"/>
      <c r="G14" s="50"/>
      <c r="H14" s="52"/>
      <c r="I14" s="50"/>
      <c r="J14" s="52"/>
      <c r="K14" s="50"/>
      <c r="M14" s="50"/>
      <c r="Q14" s="50"/>
      <c r="S14" s="50"/>
      <c r="U14" s="50"/>
      <c r="W14" s="50"/>
      <c r="Z14" s="50"/>
      <c r="AB14" s="50"/>
      <c r="AD14" s="50"/>
      <c r="AF14" s="50"/>
      <c r="AH14" s="50"/>
      <c r="AJ14" s="50"/>
      <c r="AM14" s="50"/>
      <c r="AO14" s="50"/>
      <c r="AQ14" s="50"/>
      <c r="AS14" s="50"/>
      <c r="AU14" s="51"/>
    </row>
    <row r="15" spans="1:47" x14ac:dyDescent="0.3">
      <c r="A15" t="s">
        <v>320</v>
      </c>
      <c r="B15" t="s">
        <v>40</v>
      </c>
      <c r="C15" t="s">
        <v>61</v>
      </c>
      <c r="D15">
        <v>8.0000000000000004E-4</v>
      </c>
      <c r="E15" s="50">
        <f t="shared" si="4"/>
        <v>3.1496080000000003E-2</v>
      </c>
      <c r="F15">
        <v>1.2999999999999999E-3</v>
      </c>
      <c r="G15" s="50">
        <f>F15*39.3701</f>
        <v>5.1181129999999998E-2</v>
      </c>
      <c r="H15" s="52">
        <v>1.8000000000000001E-4</v>
      </c>
      <c r="I15" s="50">
        <f t="shared" si="5"/>
        <v>7.0866180000000003E-3</v>
      </c>
      <c r="J15" s="52"/>
      <c r="K15" s="50"/>
      <c r="L15">
        <v>1.2999999999999999E-3</v>
      </c>
      <c r="M15" s="50">
        <f>L15*39.3701</f>
        <v>5.1181129999999998E-2</v>
      </c>
      <c r="P15">
        <v>5.5000000000000002E-5</v>
      </c>
      <c r="Q15" s="50">
        <f>P15*39.3701</f>
        <v>2.1653555000000001E-3</v>
      </c>
      <c r="R15">
        <v>1.2999999999999999E-4</v>
      </c>
      <c r="S15" s="50">
        <f>R15*39.3701</f>
        <v>5.1181129999999997E-3</v>
      </c>
      <c r="T15">
        <v>4.2000000000000002E-4</v>
      </c>
      <c r="U15" s="50">
        <f>T15*39.3701</f>
        <v>1.6535442000000001E-2</v>
      </c>
      <c r="V15">
        <v>1.3999999999999999E-4</v>
      </c>
      <c r="W15" s="50">
        <f t="shared" si="3"/>
        <v>5.5118139999999994E-3</v>
      </c>
      <c r="X15" t="s">
        <v>320</v>
      </c>
      <c r="Y15">
        <v>6.9999999999999999E-4</v>
      </c>
      <c r="Z15" s="50">
        <f>Y15*39.3701</f>
        <v>2.7559070000000001E-2</v>
      </c>
      <c r="AA15">
        <v>5.0000000000000001E-4</v>
      </c>
      <c r="AB15" s="50">
        <f>AA15*39.3701</f>
        <v>1.9685049999999999E-2</v>
      </c>
      <c r="AC15">
        <v>1.8000000000000001E-4</v>
      </c>
      <c r="AD15" s="50">
        <f>AC15*39.3701</f>
        <v>7.0866180000000003E-3</v>
      </c>
      <c r="AE15">
        <v>6.2000000000000003E-5</v>
      </c>
      <c r="AF15" s="50">
        <f>AE15*39.3701</f>
        <v>2.4409462000000003E-3</v>
      </c>
      <c r="AG15">
        <v>3.3E-4</v>
      </c>
      <c r="AH15" s="50">
        <f>AG15*39.3701</f>
        <v>1.2992132999999999E-2</v>
      </c>
      <c r="AI15">
        <v>4.6000000000000001E-4</v>
      </c>
      <c r="AJ15" s="50">
        <f>AI15*39.3701</f>
        <v>1.8110246E-2</v>
      </c>
      <c r="AK15" t="s">
        <v>320</v>
      </c>
      <c r="AL15">
        <v>9.0000000000000006E-5</v>
      </c>
      <c r="AM15" s="50">
        <f>AL15*39.3701</f>
        <v>3.5433090000000001E-3</v>
      </c>
      <c r="AN15">
        <v>3.4000000000000002E-4</v>
      </c>
      <c r="AO15" s="50">
        <f>AN15*39.3701</f>
        <v>1.3385834000000001E-2</v>
      </c>
      <c r="AP15">
        <v>1.6000000000000001E-4</v>
      </c>
      <c r="AQ15" s="50">
        <f>AP15*39.3701</f>
        <v>6.2992160000000007E-3</v>
      </c>
      <c r="AR15">
        <v>5.5999999999999999E-5</v>
      </c>
      <c r="AS15" s="50">
        <f>AR15*39.3701</f>
        <v>2.2047256E-3</v>
      </c>
      <c r="AT15">
        <v>4.6000000000000001E-4</v>
      </c>
      <c r="AU15" s="51">
        <v>6.3E-3</v>
      </c>
    </row>
    <row r="16" spans="1:47" x14ac:dyDescent="0.3">
      <c r="A16" t="s">
        <v>312</v>
      </c>
      <c r="B16" t="s">
        <v>318</v>
      </c>
      <c r="C16" t="s">
        <v>61</v>
      </c>
      <c r="D16">
        <v>4.4000000000000002E-4</v>
      </c>
      <c r="E16" s="50">
        <f t="shared" si="4"/>
        <v>1.7322844E-2</v>
      </c>
      <c r="F16">
        <v>1.1999999999999999E-3</v>
      </c>
      <c r="G16" s="50">
        <f>F16*39.3701</f>
        <v>4.7244119999999994E-2</v>
      </c>
      <c r="H16" s="52">
        <v>2.1000000000000001E-4</v>
      </c>
      <c r="I16" s="50">
        <f t="shared" si="5"/>
        <v>8.2677210000000004E-3</v>
      </c>
      <c r="J16" s="52"/>
      <c r="K16" s="50"/>
      <c r="L16">
        <v>1.2999999999999999E-3</v>
      </c>
      <c r="M16" s="50">
        <f>L16*39.3701</f>
        <v>5.1181129999999998E-2</v>
      </c>
      <c r="P16">
        <v>8.0000000000000007E-5</v>
      </c>
      <c r="Q16" s="50">
        <f>P16*39.3701</f>
        <v>3.1496080000000004E-3</v>
      </c>
      <c r="R16">
        <v>2.0000000000000001E-4</v>
      </c>
      <c r="S16" s="50">
        <f>R16*39.3701</f>
        <v>7.8740200000000007E-3</v>
      </c>
      <c r="T16">
        <v>4.4000000000000002E-4</v>
      </c>
      <c r="U16" s="50">
        <f>T16*39.3701</f>
        <v>1.7322844E-2</v>
      </c>
      <c r="V16">
        <v>1.1E-4</v>
      </c>
      <c r="W16" s="50">
        <f t="shared" si="3"/>
        <v>4.3307110000000001E-3</v>
      </c>
      <c r="X16" t="s">
        <v>312</v>
      </c>
      <c r="Y16">
        <v>5.0000000000000001E-4</v>
      </c>
      <c r="Z16" s="50">
        <f>Y16*39.3701</f>
        <v>1.9685049999999999E-2</v>
      </c>
      <c r="AA16">
        <v>4.0999999999999999E-4</v>
      </c>
      <c r="AB16" s="50">
        <f>AA16*39.3701</f>
        <v>1.6141741000000001E-2</v>
      </c>
      <c r="AC16">
        <v>1.1E-4</v>
      </c>
      <c r="AD16" s="50">
        <f>AC16*39.3701</f>
        <v>4.3307110000000001E-3</v>
      </c>
      <c r="AE16">
        <v>8.0000000000000007E-5</v>
      </c>
      <c r="AF16" s="50">
        <f>AE16*39.3701</f>
        <v>3.1496080000000004E-3</v>
      </c>
      <c r="AG16">
        <v>4.2000000000000002E-4</v>
      </c>
      <c r="AH16" s="50">
        <f>AG16*39.3701</f>
        <v>1.6535442000000001E-2</v>
      </c>
      <c r="AI16">
        <v>4.2000000000000002E-4</v>
      </c>
      <c r="AJ16" s="50">
        <f>AI16*39.3701</f>
        <v>1.6535442000000001E-2</v>
      </c>
      <c r="AK16" t="s">
        <v>312</v>
      </c>
      <c r="AL16">
        <v>1E-4</v>
      </c>
      <c r="AM16" s="50">
        <f>AL16*39.3701</f>
        <v>3.9370100000000003E-3</v>
      </c>
      <c r="AN16">
        <v>3.8000000000000002E-4</v>
      </c>
      <c r="AO16" s="50">
        <f>AN16*39.3701</f>
        <v>1.4960638000000002E-2</v>
      </c>
      <c r="AP16">
        <v>1.3999999999999999E-4</v>
      </c>
      <c r="AQ16" s="50">
        <f>AP16*39.3701</f>
        <v>5.5118139999999994E-3</v>
      </c>
      <c r="AR16">
        <v>1.2999999999999999E-4</v>
      </c>
      <c r="AS16" s="50">
        <f>AR16*39.3701</f>
        <v>5.1181129999999997E-3</v>
      </c>
      <c r="AT16">
        <v>2.9999999999999997E-4</v>
      </c>
      <c r="AU16" s="51">
        <v>5.4999999999999997E-3</v>
      </c>
    </row>
    <row r="17" spans="1:72" x14ac:dyDescent="0.3">
      <c r="A17" t="s">
        <v>313</v>
      </c>
      <c r="B17" t="s">
        <v>318</v>
      </c>
      <c r="C17" t="s">
        <v>61</v>
      </c>
      <c r="D17">
        <v>4.0000000000000002E-4</v>
      </c>
      <c r="E17" s="50">
        <f t="shared" si="4"/>
        <v>1.5748040000000001E-2</v>
      </c>
      <c r="F17">
        <v>1.1000000000000001E-3</v>
      </c>
      <c r="G17" s="50">
        <f>F17*39.3701</f>
        <v>4.3307110000000003E-2</v>
      </c>
      <c r="H17" s="52">
        <v>1.3999999999999999E-4</v>
      </c>
      <c r="I17" s="50">
        <f t="shared" si="5"/>
        <v>5.5118139999999994E-3</v>
      </c>
      <c r="J17" s="52"/>
      <c r="K17" s="50"/>
      <c r="L17">
        <v>8.0000000000000004E-4</v>
      </c>
      <c r="M17" s="50">
        <f>L17*39.3701</f>
        <v>3.1496080000000003E-2</v>
      </c>
      <c r="P17">
        <v>5.5000000000000002E-5</v>
      </c>
      <c r="Q17" s="50">
        <f>P17*39.3701</f>
        <v>2.1653555000000001E-3</v>
      </c>
      <c r="R17">
        <v>1.2E-4</v>
      </c>
      <c r="S17" s="50">
        <f>R17*39.3701</f>
        <v>4.7244119999999999E-3</v>
      </c>
      <c r="T17">
        <v>5.0000000000000001E-4</v>
      </c>
      <c r="U17" s="50">
        <f>T17*39.3701</f>
        <v>1.9685049999999999E-2</v>
      </c>
      <c r="V17">
        <v>1.2E-4</v>
      </c>
      <c r="W17" s="50">
        <f t="shared" si="3"/>
        <v>4.7244119999999999E-3</v>
      </c>
      <c r="X17" t="s">
        <v>313</v>
      </c>
      <c r="Y17">
        <v>4.4999999999999999E-4</v>
      </c>
      <c r="Z17" s="50">
        <f>Y17*39.3701</f>
        <v>1.7716545E-2</v>
      </c>
      <c r="AA17">
        <v>3.2000000000000003E-4</v>
      </c>
      <c r="AB17" s="50">
        <f>AA17*39.3701</f>
        <v>1.2598432000000001E-2</v>
      </c>
      <c r="AC17">
        <v>1.2999999999999999E-4</v>
      </c>
      <c r="AD17" s="50">
        <f>AC17*39.3701</f>
        <v>5.1181129999999997E-3</v>
      </c>
      <c r="AE17">
        <v>1.2E-4</v>
      </c>
      <c r="AF17" s="50">
        <f>AE17*39.3701</f>
        <v>4.7244119999999999E-3</v>
      </c>
      <c r="AG17">
        <v>2.5999999999999998E-4</v>
      </c>
      <c r="AH17" s="50">
        <f>AG17*39.3701</f>
        <v>1.0236225999999999E-2</v>
      </c>
      <c r="AI17">
        <v>3.3E-4</v>
      </c>
      <c r="AJ17" s="50">
        <f>AI17*39.3701</f>
        <v>1.2992132999999999E-2</v>
      </c>
      <c r="AK17" t="s">
        <v>313</v>
      </c>
      <c r="AL17">
        <v>7.4999999999999993E-5</v>
      </c>
      <c r="AM17" s="50">
        <f>AL17*39.3701</f>
        <v>2.9527574999999996E-3</v>
      </c>
      <c r="AN17">
        <v>3.1E-4</v>
      </c>
      <c r="AO17" s="50">
        <f>AN17*39.3701</f>
        <v>1.2204731E-2</v>
      </c>
      <c r="AP17">
        <v>1.6000000000000001E-4</v>
      </c>
      <c r="AQ17" s="50">
        <f>AP17*39.3701</f>
        <v>6.2992160000000007E-3</v>
      </c>
      <c r="AR17">
        <v>8.0000000000000007E-5</v>
      </c>
      <c r="AS17" s="50">
        <f>AR17*39.3701</f>
        <v>3.1496080000000004E-3</v>
      </c>
      <c r="AT17">
        <v>3.3E-4</v>
      </c>
      <c r="AU17" s="51">
        <v>6.3E-3</v>
      </c>
    </row>
    <row r="18" spans="1:72" x14ac:dyDescent="0.3">
      <c r="A18" t="s">
        <v>321</v>
      </c>
      <c r="E18" s="50"/>
      <c r="G18" s="50"/>
      <c r="H18" s="52"/>
      <c r="I18" s="50"/>
      <c r="J18" s="52"/>
      <c r="K18" s="50"/>
      <c r="M18" s="50"/>
      <c r="Q18" s="50"/>
      <c r="S18" s="50"/>
      <c r="U18" s="50"/>
      <c r="W18" s="50"/>
      <c r="X18" t="s">
        <v>321</v>
      </c>
      <c r="Z18" s="50"/>
      <c r="AB18" s="50"/>
      <c r="AD18" s="50"/>
      <c r="AF18" s="50"/>
      <c r="AH18" s="50"/>
      <c r="AJ18" s="50"/>
      <c r="AK18" t="s">
        <v>321</v>
      </c>
      <c r="AM18" s="50"/>
      <c r="AO18" s="50"/>
      <c r="AQ18" s="50"/>
      <c r="AS18" s="50"/>
      <c r="AU18" s="51"/>
    </row>
    <row r="19" spans="1:72" x14ac:dyDescent="0.3">
      <c r="E19" s="50"/>
      <c r="G19" s="50"/>
      <c r="H19" s="52"/>
      <c r="I19" s="50"/>
      <c r="J19" s="52"/>
      <c r="K19" s="50"/>
      <c r="M19" s="50"/>
      <c r="Q19" s="50"/>
      <c r="S19" s="50"/>
      <c r="U19" s="50"/>
      <c r="W19" s="50"/>
      <c r="Z19" s="50"/>
      <c r="AB19" s="50"/>
      <c r="AD19" s="50"/>
      <c r="AF19" s="50"/>
      <c r="AH19" s="50"/>
      <c r="AJ19" s="50"/>
      <c r="AM19" s="50"/>
      <c r="AO19" s="50"/>
      <c r="AQ19" s="50"/>
      <c r="AS19" s="50"/>
      <c r="AU19" s="51"/>
    </row>
    <row r="20" spans="1:72" x14ac:dyDescent="0.3">
      <c r="A20" t="s">
        <v>322</v>
      </c>
      <c r="B20" t="s">
        <v>40</v>
      </c>
      <c r="C20" t="s">
        <v>61</v>
      </c>
      <c r="D20">
        <v>8.9999999999999998E-4</v>
      </c>
      <c r="E20" s="50">
        <f t="shared" si="4"/>
        <v>3.543309E-2</v>
      </c>
      <c r="G20" s="54"/>
      <c r="H20" s="55">
        <v>2.0000000000000001E-4</v>
      </c>
      <c r="I20" s="50">
        <f t="shared" si="5"/>
        <v>7.8740200000000007E-3</v>
      </c>
      <c r="J20" s="55">
        <v>2.0000000000000001E-4</v>
      </c>
      <c r="K20" s="50">
        <f>J20*39.3701</f>
        <v>7.8740200000000007E-3</v>
      </c>
      <c r="L20">
        <v>1.4E-3</v>
      </c>
      <c r="M20" s="50">
        <f>L20*39.3701</f>
        <v>5.5118140000000003E-2</v>
      </c>
      <c r="P20">
        <v>6.0999999999999999E-5</v>
      </c>
      <c r="Q20" s="50">
        <f>P20*39.3701</f>
        <v>2.4015760999999999E-3</v>
      </c>
      <c r="R20">
        <v>1.3999999999999999E-4</v>
      </c>
      <c r="S20" s="50">
        <f>R20*39.3701</f>
        <v>5.5118139999999994E-3</v>
      </c>
      <c r="T20">
        <v>5.0000000000000001E-4</v>
      </c>
      <c r="U20" s="50">
        <f>T20*39.3701</f>
        <v>1.9685049999999999E-2</v>
      </c>
      <c r="V20">
        <v>1.6000000000000001E-4</v>
      </c>
      <c r="W20" s="50">
        <f t="shared" si="3"/>
        <v>6.2992160000000007E-3</v>
      </c>
      <c r="X20" t="s">
        <v>322</v>
      </c>
      <c r="Y20">
        <v>8.0000000000000004E-4</v>
      </c>
      <c r="Z20" s="50">
        <f>Y20*39.3701</f>
        <v>3.1496080000000003E-2</v>
      </c>
      <c r="AA20">
        <v>5.1999999999999995E-4</v>
      </c>
      <c r="AB20" s="50">
        <f>AA20*39.3701</f>
        <v>2.0472451999999999E-2</v>
      </c>
      <c r="AC20">
        <v>2.0000000000000001E-4</v>
      </c>
      <c r="AD20" s="50">
        <f>AC20*39.3701</f>
        <v>7.8740200000000007E-3</v>
      </c>
      <c r="AE20">
        <v>6.6000000000000005E-5</v>
      </c>
      <c r="AF20" s="50">
        <f>AE20*39.3701</f>
        <v>2.5984266000000002E-3</v>
      </c>
      <c r="AG20">
        <v>4.2000000000000002E-4</v>
      </c>
      <c r="AH20" s="50">
        <f>AG20*39.3701</f>
        <v>1.6535442000000001E-2</v>
      </c>
      <c r="AI20">
        <v>6.9999999999999999E-4</v>
      </c>
      <c r="AJ20" s="50">
        <f>AI20*39.3701</f>
        <v>2.7559070000000001E-2</v>
      </c>
      <c r="AK20" t="s">
        <v>322</v>
      </c>
      <c r="AL20">
        <v>9.0000000000000006E-5</v>
      </c>
      <c r="AM20" s="50">
        <f>AL20*39.3701</f>
        <v>3.5433090000000001E-3</v>
      </c>
      <c r="AN20">
        <v>3.6999999999999999E-4</v>
      </c>
      <c r="AO20" s="50">
        <f>AN20*39.3701</f>
        <v>1.4566937E-2</v>
      </c>
      <c r="AP20">
        <v>1.8000000000000001E-4</v>
      </c>
      <c r="AQ20" s="50">
        <f>AP20*39.3701</f>
        <v>7.0866180000000003E-3</v>
      </c>
      <c r="AR20">
        <v>6.3E-5</v>
      </c>
      <c r="AS20" s="50">
        <f>AR20*39.3701</f>
        <v>2.4803162999999999E-3</v>
      </c>
      <c r="AT20">
        <v>5.0000000000000001E-4</v>
      </c>
      <c r="AU20" s="51">
        <v>7.1000000000000004E-3</v>
      </c>
    </row>
    <row r="21" spans="1:72" x14ac:dyDescent="0.3">
      <c r="A21" t="s">
        <v>323</v>
      </c>
      <c r="B21" t="s">
        <v>318</v>
      </c>
      <c r="C21" t="s">
        <v>61</v>
      </c>
      <c r="D21" t="s">
        <v>324</v>
      </c>
      <c r="E21" s="50"/>
      <c r="F21" t="s">
        <v>325</v>
      </c>
      <c r="G21" s="50"/>
      <c r="H21" s="52" t="s">
        <v>326</v>
      </c>
      <c r="I21" s="50"/>
      <c r="J21" s="52" t="s">
        <v>327</v>
      </c>
      <c r="K21" s="50"/>
      <c r="L21" t="s">
        <v>328</v>
      </c>
      <c r="M21" s="50"/>
      <c r="P21" t="s">
        <v>329</v>
      </c>
      <c r="R21" t="s">
        <v>330</v>
      </c>
      <c r="T21" t="s">
        <v>331</v>
      </c>
      <c r="U21" s="50"/>
      <c r="V21">
        <v>5</v>
      </c>
      <c r="X21" t="s">
        <v>323</v>
      </c>
      <c r="Y21" t="s">
        <v>332</v>
      </c>
      <c r="AA21" t="s">
        <v>333</v>
      </c>
      <c r="AC21" t="s">
        <v>334</v>
      </c>
      <c r="AE21" t="s">
        <v>335</v>
      </c>
      <c r="AG21" t="s">
        <v>327</v>
      </c>
      <c r="AI21" t="s">
        <v>332</v>
      </c>
      <c r="AK21" t="s">
        <v>323</v>
      </c>
      <c r="AL21" t="s">
        <v>336</v>
      </c>
      <c r="AN21" t="s">
        <v>327</v>
      </c>
      <c r="AP21" t="s">
        <v>337</v>
      </c>
      <c r="AR21" t="s">
        <v>335</v>
      </c>
      <c r="AT21" t="s">
        <v>338</v>
      </c>
    </row>
    <row r="22" spans="1:72" x14ac:dyDescent="0.3">
      <c r="A22" t="s">
        <v>339</v>
      </c>
      <c r="D22" t="s">
        <v>340</v>
      </c>
      <c r="E22" s="50"/>
      <c r="G22" s="50"/>
      <c r="H22" s="52" t="s">
        <v>341</v>
      </c>
      <c r="I22" s="50"/>
      <c r="J22" s="52" t="s">
        <v>342</v>
      </c>
      <c r="K22" s="50"/>
      <c r="M22" s="50"/>
      <c r="P22" t="s">
        <v>342</v>
      </c>
      <c r="R22" t="s">
        <v>343</v>
      </c>
      <c r="T22" t="s">
        <v>344</v>
      </c>
      <c r="U22" s="50"/>
      <c r="X22" t="s">
        <v>339</v>
      </c>
      <c r="Y22" t="s">
        <v>345</v>
      </c>
      <c r="AC22" t="s">
        <v>346</v>
      </c>
      <c r="AE22" t="s">
        <v>347</v>
      </c>
      <c r="AG22" t="s">
        <v>348</v>
      </c>
      <c r="AI22" t="s">
        <v>349</v>
      </c>
      <c r="AK22" t="s">
        <v>339</v>
      </c>
      <c r="AL22" t="s">
        <v>350</v>
      </c>
      <c r="AN22" t="s">
        <v>351</v>
      </c>
      <c r="AP22" t="s">
        <v>352</v>
      </c>
      <c r="AR22" t="s">
        <v>353</v>
      </c>
      <c r="AT22" t="s">
        <v>342</v>
      </c>
    </row>
    <row r="23" spans="1:72" x14ac:dyDescent="0.3">
      <c r="E23" s="50"/>
      <c r="G23" s="50"/>
      <c r="H23" s="52"/>
      <c r="I23" s="50"/>
      <c r="J23" s="52"/>
      <c r="K23" s="50"/>
      <c r="M23" s="50"/>
    </row>
    <row r="24" spans="1:72" x14ac:dyDescent="0.3">
      <c r="A24" t="s">
        <v>354</v>
      </c>
      <c r="D24">
        <v>2.0000000000000002E-5</v>
      </c>
      <c r="E24" s="50">
        <f>D24*39.3701</f>
        <v>7.8740200000000009E-4</v>
      </c>
      <c r="F24">
        <v>5.0000000000000004E-6</v>
      </c>
      <c r="G24" s="50">
        <f>F24*39.3701</f>
        <v>1.9685050000000002E-4</v>
      </c>
      <c r="H24" s="52"/>
      <c r="I24" s="50"/>
      <c r="J24" s="52"/>
      <c r="K24" s="50"/>
      <c r="L24">
        <v>1.7E-5</v>
      </c>
      <c r="M24" s="50">
        <f>L24*39.3701</f>
        <v>6.6929170000000005E-4</v>
      </c>
      <c r="N24">
        <v>1.5999999999999999E-5</v>
      </c>
      <c r="O24" s="50">
        <f>N24*39.3701</f>
        <v>6.2992159999999996E-4</v>
      </c>
      <c r="X24" t="s">
        <v>354</v>
      </c>
      <c r="AK24" t="s">
        <v>354</v>
      </c>
    </row>
    <row r="25" spans="1:72" x14ac:dyDescent="0.3">
      <c r="A25" t="s">
        <v>355</v>
      </c>
      <c r="J25"/>
      <c r="M25" s="50"/>
      <c r="X25" t="s">
        <v>355</v>
      </c>
      <c r="AK25" t="s">
        <v>355</v>
      </c>
    </row>
    <row r="26" spans="1:72" s="6" customFormat="1" x14ac:dyDescent="0.3">
      <c r="E26" s="16"/>
      <c r="G26" s="16"/>
      <c r="I26" s="16"/>
      <c r="J26" s="16"/>
      <c r="K26" s="16"/>
      <c r="M26" s="16"/>
      <c r="Q26" s="16"/>
      <c r="S26" s="16"/>
      <c r="U26" s="16"/>
    </row>
    <row r="27" spans="1:72" x14ac:dyDescent="0.3">
      <c r="A27" t="s">
        <v>308</v>
      </c>
      <c r="B27" s="5">
        <v>43678</v>
      </c>
      <c r="C27" s="48">
        <v>0.63611111111111118</v>
      </c>
      <c r="D27" s="5">
        <v>43679</v>
      </c>
      <c r="E27" s="56">
        <v>0.64861111111111114</v>
      </c>
      <c r="F27" s="5">
        <v>43682</v>
      </c>
      <c r="G27" s="56">
        <v>0.8125</v>
      </c>
      <c r="H27" s="5">
        <v>43683</v>
      </c>
      <c r="I27" s="56">
        <v>0.68819444444444444</v>
      </c>
      <c r="J27" s="45">
        <v>43683</v>
      </c>
      <c r="K27" s="1">
        <v>1730</v>
      </c>
      <c r="L27" s="5">
        <v>43683</v>
      </c>
      <c r="M27" s="1">
        <v>2055</v>
      </c>
      <c r="N27" s="5">
        <v>43685</v>
      </c>
      <c r="O27">
        <v>1413</v>
      </c>
      <c r="P27" s="5">
        <v>43686</v>
      </c>
      <c r="Q27" s="56">
        <v>0.72152777777777777</v>
      </c>
      <c r="R27" s="5">
        <v>43689</v>
      </c>
      <c r="S27" s="56">
        <v>0.60069444444444442</v>
      </c>
      <c r="T27" s="5">
        <v>43689</v>
      </c>
      <c r="U27" s="56">
        <v>0.69444444444444453</v>
      </c>
      <c r="V27" s="5">
        <v>43690</v>
      </c>
      <c r="W27" s="48">
        <v>0.71875</v>
      </c>
      <c r="X27" s="5">
        <v>43690</v>
      </c>
      <c r="Y27" s="48">
        <v>0.72916666666666663</v>
      </c>
      <c r="Z27" s="5">
        <v>43691</v>
      </c>
      <c r="AA27" s="48">
        <v>0.67708333333333337</v>
      </c>
      <c r="AB27" s="5">
        <v>43692</v>
      </c>
      <c r="AC27" s="48">
        <v>0.63541666666666663</v>
      </c>
      <c r="AD27" s="5">
        <v>43693</v>
      </c>
      <c r="AE27" s="48">
        <v>0.68611111111111101</v>
      </c>
      <c r="AF27" s="5">
        <v>43693</v>
      </c>
      <c r="AG27" s="48">
        <v>0.75</v>
      </c>
      <c r="AH27" s="5">
        <v>43696</v>
      </c>
      <c r="AI27" s="48">
        <v>0.67708333333333337</v>
      </c>
      <c r="AJ27" s="5">
        <v>43696</v>
      </c>
      <c r="AK27" s="48">
        <v>0.78402777777777777</v>
      </c>
      <c r="AM27" s="5">
        <v>43698</v>
      </c>
      <c r="AN27">
        <v>1839</v>
      </c>
      <c r="AO27" s="5">
        <v>43699</v>
      </c>
      <c r="AP27" s="48">
        <v>0.67013888888888884</v>
      </c>
      <c r="AQ27" s="5">
        <v>43699</v>
      </c>
      <c r="AR27" s="48">
        <v>0.71875</v>
      </c>
      <c r="AS27" s="5">
        <v>43700</v>
      </c>
      <c r="AT27" s="48">
        <v>0.7006944444444444</v>
      </c>
      <c r="AU27" s="5">
        <v>43700</v>
      </c>
      <c r="AV27" s="48">
        <v>0.75</v>
      </c>
      <c r="AW27" s="5">
        <v>43700</v>
      </c>
      <c r="AX27" s="48">
        <v>0.7597222222222223</v>
      </c>
      <c r="AY27" s="5">
        <v>43703</v>
      </c>
      <c r="AZ27" s="48">
        <v>0.79166666666666663</v>
      </c>
      <c r="BA27" s="5">
        <v>43704</v>
      </c>
      <c r="BB27" s="48">
        <v>0.5805555555555556</v>
      </c>
      <c r="BC27" s="5">
        <v>43704</v>
      </c>
      <c r="BD27" s="48">
        <v>0.62638888888888888</v>
      </c>
      <c r="BE27" s="5">
        <v>43705</v>
      </c>
      <c r="BF27" s="48">
        <v>0.63541666666666663</v>
      </c>
      <c r="BG27" s="5">
        <v>43705</v>
      </c>
      <c r="BH27" s="48">
        <v>0.79166666666666663</v>
      </c>
      <c r="BI27" s="5">
        <v>43706</v>
      </c>
      <c r="BJ27" s="48">
        <v>0.59444444444444444</v>
      </c>
      <c r="BK27" s="48"/>
      <c r="BL27" s="5">
        <v>43706</v>
      </c>
      <c r="BM27" s="48">
        <v>0.7729166666666667</v>
      </c>
      <c r="BN27" s="5">
        <v>43706</v>
      </c>
      <c r="BO27" s="48">
        <v>0.85416666666666663</v>
      </c>
      <c r="BQ27" s="5">
        <v>43707</v>
      </c>
      <c r="BR27" s="48">
        <v>0.59861111111111109</v>
      </c>
      <c r="BS27" s="5">
        <v>43707</v>
      </c>
      <c r="BT27" s="48">
        <v>0.67291666666666661</v>
      </c>
    </row>
    <row r="28" spans="1:72" x14ac:dyDescent="0.3">
      <c r="A28">
        <v>2019</v>
      </c>
      <c r="B28" t="s">
        <v>309</v>
      </c>
      <c r="C28" t="s">
        <v>310</v>
      </c>
      <c r="BK28" t="s">
        <v>356</v>
      </c>
      <c r="BP28" t="s">
        <v>356</v>
      </c>
    </row>
    <row r="29" spans="1:72" x14ac:dyDescent="0.3">
      <c r="A29" t="s">
        <v>311</v>
      </c>
      <c r="B29">
        <v>270000</v>
      </c>
      <c r="C29" s="50">
        <f>(B29/360000000)*39.3701</f>
        <v>2.9527575E-2</v>
      </c>
      <c r="D29">
        <v>80000</v>
      </c>
      <c r="E29" s="50">
        <f>(D29/360000000)*39.3701</f>
        <v>8.7489111111111115E-3</v>
      </c>
      <c r="F29">
        <v>400000</v>
      </c>
      <c r="G29" s="50">
        <f>(F29/360000000)*39.3701</f>
        <v>4.3744555555555557E-2</v>
      </c>
      <c r="H29">
        <v>50000</v>
      </c>
      <c r="I29" s="50">
        <f t="shared" ref="I29:W30" si="6">(H29/360000000)*39.3701</f>
        <v>5.4680694444444447E-3</v>
      </c>
      <c r="J29" s="1">
        <v>1500000</v>
      </c>
      <c r="K29" s="50">
        <f t="shared" si="6"/>
        <v>0.16404208333333334</v>
      </c>
      <c r="L29">
        <v>22000</v>
      </c>
      <c r="M29" s="50">
        <f t="shared" si="6"/>
        <v>2.4059505555555556E-3</v>
      </c>
      <c r="N29">
        <v>55000</v>
      </c>
      <c r="O29" s="50">
        <f t="shared" si="6"/>
        <v>6.0148763888888887E-3</v>
      </c>
      <c r="P29">
        <v>900000</v>
      </c>
      <c r="Q29" s="50">
        <f t="shared" si="6"/>
        <v>9.8425250000000006E-2</v>
      </c>
      <c r="R29">
        <v>60000</v>
      </c>
      <c r="S29" s="50">
        <f t="shared" si="6"/>
        <v>6.5616833333333336E-3</v>
      </c>
      <c r="T29">
        <v>70000</v>
      </c>
      <c r="U29" s="50">
        <f t="shared" si="6"/>
        <v>7.6552972222222217E-3</v>
      </c>
      <c r="V29">
        <v>32000</v>
      </c>
      <c r="W29" s="50">
        <f t="shared" si="6"/>
        <v>3.4995644444444445E-3</v>
      </c>
      <c r="X29">
        <v>1000000</v>
      </c>
      <c r="Y29" s="50">
        <f t="shared" ref="Y29:AK30" si="7">(X29/360000000)*39.3701</f>
        <v>0.1093613888888889</v>
      </c>
      <c r="Z29">
        <v>28000</v>
      </c>
      <c r="AA29" s="50">
        <f t="shared" si="7"/>
        <v>3.0621188888888891E-3</v>
      </c>
      <c r="AB29">
        <v>1200000</v>
      </c>
      <c r="AC29" s="50">
        <f t="shared" si="7"/>
        <v>0.13123366666666667</v>
      </c>
      <c r="AD29">
        <v>18000</v>
      </c>
      <c r="AE29" s="50">
        <f t="shared" si="7"/>
        <v>1.9685050000000002E-3</v>
      </c>
      <c r="AF29">
        <v>1300000</v>
      </c>
      <c r="AG29" s="50">
        <f t="shared" si="7"/>
        <v>0.14216980555555556</v>
      </c>
      <c r="AH29">
        <v>30000</v>
      </c>
      <c r="AI29" s="50">
        <f t="shared" si="7"/>
        <v>3.2808416666666668E-3</v>
      </c>
      <c r="AJ29">
        <v>63000</v>
      </c>
      <c r="AK29" s="50">
        <f t="shared" si="7"/>
        <v>6.8897675000000004E-3</v>
      </c>
      <c r="AL29" t="s">
        <v>311</v>
      </c>
      <c r="AM29">
        <v>115000</v>
      </c>
      <c r="AN29" s="50">
        <f t="shared" ref="AN29:BB30" si="8">(AM29/360000000)*39.3701</f>
        <v>1.2576559722222224E-2</v>
      </c>
      <c r="AO29">
        <v>22000</v>
      </c>
      <c r="AP29" s="50">
        <f t="shared" si="8"/>
        <v>2.4059505555555556E-3</v>
      </c>
      <c r="AQ29">
        <v>130000</v>
      </c>
      <c r="AR29" s="50">
        <f t="shared" si="8"/>
        <v>1.4216980555555555E-2</v>
      </c>
      <c r="AS29">
        <v>32000</v>
      </c>
      <c r="AT29" s="50">
        <f t="shared" si="8"/>
        <v>3.4995644444444445E-3</v>
      </c>
      <c r="AU29">
        <v>1450000</v>
      </c>
      <c r="AV29" s="50">
        <f t="shared" si="8"/>
        <v>0.15857401388888889</v>
      </c>
      <c r="AW29">
        <v>26000</v>
      </c>
      <c r="AX29" s="50">
        <f t="shared" si="8"/>
        <v>2.843396111111111E-3</v>
      </c>
      <c r="AY29">
        <v>210000</v>
      </c>
      <c r="AZ29" s="50">
        <f t="shared" si="8"/>
        <v>2.2965891666666668E-2</v>
      </c>
      <c r="BA29">
        <v>95000</v>
      </c>
      <c r="BB29" s="50">
        <f t="shared" si="8"/>
        <v>1.0389331944444444E-2</v>
      </c>
      <c r="BC29">
        <v>33000</v>
      </c>
      <c r="BD29" s="50">
        <f t="shared" ref="BD29:BJ30" si="9">(BC29/360000000)*39.3701</f>
        <v>3.6089258333333336E-3</v>
      </c>
      <c r="BE29">
        <v>1050000</v>
      </c>
      <c r="BF29" s="50">
        <f t="shared" si="9"/>
        <v>0.11482945833333334</v>
      </c>
      <c r="BG29">
        <v>26000</v>
      </c>
      <c r="BH29" s="50">
        <f t="shared" si="9"/>
        <v>2.843396111111111E-3</v>
      </c>
      <c r="BI29">
        <v>30000</v>
      </c>
      <c r="BJ29" s="50">
        <f t="shared" si="9"/>
        <v>3.2808416666666668E-3</v>
      </c>
      <c r="BK29" s="50" t="s">
        <v>357</v>
      </c>
      <c r="BL29">
        <v>310000</v>
      </c>
      <c r="BM29" s="50">
        <f t="shared" ref="BM29:BO30" si="10">(BL29/360000000)*39.3701</f>
        <v>3.3902030555555553E-2</v>
      </c>
      <c r="BN29">
        <v>21000</v>
      </c>
      <c r="BO29" s="50">
        <f t="shared" si="10"/>
        <v>2.2965891666666665E-3</v>
      </c>
      <c r="BP29" s="50" t="s">
        <v>357</v>
      </c>
      <c r="BQ29">
        <v>40000</v>
      </c>
      <c r="BR29" s="50">
        <f t="shared" ref="BR29:BT30" si="11">(BQ29/360000000)*39.3701</f>
        <v>4.3744555555555557E-3</v>
      </c>
      <c r="BS29">
        <v>90000</v>
      </c>
      <c r="BT29" s="50">
        <f t="shared" si="11"/>
        <v>9.8425249999999995E-3</v>
      </c>
    </row>
    <row r="30" spans="1:72" x14ac:dyDescent="0.3">
      <c r="A30" t="s">
        <v>312</v>
      </c>
      <c r="B30">
        <v>180000</v>
      </c>
      <c r="C30" s="50">
        <f>(B30/360000000)*39.3701</f>
        <v>1.9685049999999999E-2</v>
      </c>
      <c r="D30">
        <v>80000</v>
      </c>
      <c r="E30" s="50">
        <f>(D30/360000000)*39.3701</f>
        <v>8.7489111111111115E-3</v>
      </c>
      <c r="F30">
        <v>260000</v>
      </c>
      <c r="G30" s="50">
        <f>(F30/360000000)*39.3701</f>
        <v>2.8433961111111111E-2</v>
      </c>
      <c r="H30">
        <v>42000</v>
      </c>
      <c r="I30" s="50">
        <f t="shared" si="6"/>
        <v>4.593178333333333E-3</v>
      </c>
      <c r="J30" s="1">
        <v>780000</v>
      </c>
      <c r="K30" s="50">
        <f t="shared" si="6"/>
        <v>8.5301883333333328E-2</v>
      </c>
      <c r="L30">
        <v>40000</v>
      </c>
      <c r="M30" s="50">
        <f t="shared" si="6"/>
        <v>4.3744555555555557E-3</v>
      </c>
      <c r="N30">
        <v>65000</v>
      </c>
      <c r="O30" s="50">
        <f t="shared" si="6"/>
        <v>7.1084902777777776E-3</v>
      </c>
      <c r="P30">
        <v>420000</v>
      </c>
      <c r="Q30" s="50">
        <f t="shared" si="6"/>
        <v>4.5931783333333337E-2</v>
      </c>
      <c r="R30">
        <v>40000</v>
      </c>
      <c r="S30" s="50">
        <f t="shared" si="6"/>
        <v>4.3744555555555557E-3</v>
      </c>
      <c r="T30">
        <v>110000</v>
      </c>
      <c r="U30" s="50">
        <f t="shared" si="6"/>
        <v>1.2029752777777777E-2</v>
      </c>
      <c r="V30">
        <v>55000</v>
      </c>
      <c r="W30" s="50">
        <f t="shared" si="6"/>
        <v>6.0148763888888887E-3</v>
      </c>
      <c r="X30">
        <v>410000</v>
      </c>
      <c r="Y30" s="50">
        <f t="shared" si="7"/>
        <v>4.4838169444444451E-2</v>
      </c>
      <c r="Z30">
        <v>40000</v>
      </c>
      <c r="AA30" s="50">
        <f t="shared" si="7"/>
        <v>4.3744555555555557E-3</v>
      </c>
      <c r="AB30">
        <v>300000</v>
      </c>
      <c r="AC30" s="50">
        <f t="shared" si="7"/>
        <v>3.2808416666666666E-2</v>
      </c>
      <c r="AD30">
        <v>20000</v>
      </c>
      <c r="AE30" s="50">
        <f t="shared" si="7"/>
        <v>2.1872277777777779E-3</v>
      </c>
      <c r="AF30">
        <v>530000</v>
      </c>
      <c r="AG30" s="50">
        <f t="shared" si="7"/>
        <v>5.7961536111111114E-2</v>
      </c>
      <c r="AH30">
        <v>38000</v>
      </c>
      <c r="AI30" s="50">
        <f t="shared" si="7"/>
        <v>4.1557327777777776E-3</v>
      </c>
      <c r="AJ30">
        <v>62000</v>
      </c>
      <c r="AK30" s="50">
        <f t="shared" si="7"/>
        <v>6.7804061111111109E-3</v>
      </c>
      <c r="AL30" t="s">
        <v>312</v>
      </c>
      <c r="AM30">
        <v>62000</v>
      </c>
      <c r="AN30" s="50">
        <f t="shared" si="8"/>
        <v>6.7804061111111109E-3</v>
      </c>
      <c r="AO30">
        <v>32000</v>
      </c>
      <c r="AP30" s="50">
        <f t="shared" si="8"/>
        <v>3.4995644444444445E-3</v>
      </c>
      <c r="AQ30">
        <v>380000</v>
      </c>
      <c r="AR30" s="50">
        <f t="shared" si="8"/>
        <v>4.1557327777777778E-2</v>
      </c>
      <c r="AS30">
        <v>40000</v>
      </c>
      <c r="AT30" s="50">
        <f t="shared" si="8"/>
        <v>4.3744555555555557E-3</v>
      </c>
      <c r="AU30">
        <v>550000</v>
      </c>
      <c r="AV30" s="50">
        <f t="shared" si="8"/>
        <v>6.0148763888888894E-2</v>
      </c>
      <c r="AW30">
        <v>30000</v>
      </c>
      <c r="AX30" s="50">
        <f t="shared" si="8"/>
        <v>3.2808416666666668E-3</v>
      </c>
      <c r="AY30">
        <v>230000</v>
      </c>
      <c r="AZ30" s="50">
        <f t="shared" si="8"/>
        <v>2.5153119444444448E-2</v>
      </c>
      <c r="BA30">
        <v>80000</v>
      </c>
      <c r="BB30" s="50">
        <f t="shared" si="8"/>
        <v>8.7489111111111115E-3</v>
      </c>
      <c r="BC30">
        <v>42000</v>
      </c>
      <c r="BD30" s="50">
        <f t="shared" si="9"/>
        <v>4.593178333333333E-3</v>
      </c>
      <c r="BE30">
        <v>620000</v>
      </c>
      <c r="BF30" s="50">
        <f t="shared" si="9"/>
        <v>6.7804061111111105E-2</v>
      </c>
      <c r="BG30">
        <v>50000</v>
      </c>
      <c r="BH30" s="50">
        <f t="shared" si="9"/>
        <v>5.4680694444444447E-3</v>
      </c>
      <c r="BI30">
        <v>50000</v>
      </c>
      <c r="BJ30" s="50">
        <f t="shared" si="9"/>
        <v>5.4680694444444447E-3</v>
      </c>
      <c r="BK30" s="50" t="s">
        <v>312</v>
      </c>
      <c r="BL30">
        <v>220000</v>
      </c>
      <c r="BM30" s="50">
        <f t="shared" si="10"/>
        <v>2.4059505555555555E-2</v>
      </c>
      <c r="BN30">
        <v>29000</v>
      </c>
      <c r="BO30" s="50">
        <f t="shared" si="10"/>
        <v>3.1714802777777777E-3</v>
      </c>
      <c r="BP30" s="50" t="s">
        <v>312</v>
      </c>
      <c r="BQ30">
        <v>47000</v>
      </c>
      <c r="BR30" s="50">
        <f t="shared" si="11"/>
        <v>5.1399852777777779E-3</v>
      </c>
      <c r="BS30">
        <v>41000</v>
      </c>
      <c r="BT30" s="50">
        <f t="shared" si="11"/>
        <v>4.4838169444444444E-3</v>
      </c>
    </row>
    <row r="31" spans="1:72" x14ac:dyDescent="0.3">
      <c r="A31" t="s">
        <v>313</v>
      </c>
      <c r="B31">
        <v>170000</v>
      </c>
      <c r="C31" s="50">
        <f>(B31/360000000)*39.3701</f>
        <v>1.8591436111111113E-2</v>
      </c>
      <c r="D31">
        <v>160000</v>
      </c>
      <c r="E31" s="50">
        <f>(D31/360000000)*39.3701</f>
        <v>1.7497822222222223E-2</v>
      </c>
      <c r="F31">
        <v>220000</v>
      </c>
      <c r="G31" s="50">
        <f>(F31/360000000)*39.3701</f>
        <v>2.4059505555555555E-2</v>
      </c>
      <c r="H31">
        <v>40000</v>
      </c>
      <c r="I31" s="50">
        <f>(H31/360000000)*39.3701</f>
        <v>4.3744555555555557E-3</v>
      </c>
      <c r="J31" s="1">
        <v>1700000</v>
      </c>
      <c r="K31" s="50">
        <f>(J31/360000000)*39.3701</f>
        <v>0.18591436111111112</v>
      </c>
      <c r="L31">
        <v>33000</v>
      </c>
      <c r="M31" s="50">
        <f>(L31/360000000)*39.3701</f>
        <v>3.6089258333333336E-3</v>
      </c>
      <c r="N31">
        <v>150000</v>
      </c>
      <c r="O31" s="50">
        <f>(N31/360000000)*39.3701</f>
        <v>1.6404208333333333E-2</v>
      </c>
      <c r="P31">
        <v>520000</v>
      </c>
      <c r="Q31" s="50">
        <f>(P31/360000000)*39.3701</f>
        <v>5.6867922222222221E-2</v>
      </c>
      <c r="R31">
        <v>55000</v>
      </c>
      <c r="S31" s="50">
        <f>(R31/360000000)*39.3701</f>
        <v>6.0148763888888887E-3</v>
      </c>
      <c r="T31">
        <v>90000</v>
      </c>
      <c r="U31" s="50">
        <f>(T31/360000000)*39.3701</f>
        <v>9.8425249999999995E-3</v>
      </c>
      <c r="V31">
        <v>30000</v>
      </c>
      <c r="W31" s="50">
        <f>(V31/360000000)*39.3701</f>
        <v>3.2808416666666668E-3</v>
      </c>
      <c r="X31">
        <v>700000</v>
      </c>
      <c r="Y31" s="50">
        <f>(X31/360000000)*39.3701</f>
        <v>7.6552972222222224E-2</v>
      </c>
      <c r="Z31">
        <v>32000</v>
      </c>
      <c r="AA31" s="50">
        <f>(Z31/360000000)*39.3701</f>
        <v>3.4995644444444445E-3</v>
      </c>
      <c r="AB31">
        <v>700000</v>
      </c>
      <c r="AC31" s="50">
        <f>(AB31/360000000)*39.3701</f>
        <v>7.6552972222222224E-2</v>
      </c>
      <c r="AD31">
        <v>28000</v>
      </c>
      <c r="AE31" s="50">
        <f>(AD31/360000000)*39.3701</f>
        <v>3.0621188888888891E-3</v>
      </c>
      <c r="AF31">
        <v>950000</v>
      </c>
      <c r="AG31" s="50">
        <f>(AF31/360000000)*39.3701</f>
        <v>0.10389331944444445</v>
      </c>
      <c r="AH31">
        <v>42000</v>
      </c>
      <c r="AI31" s="50">
        <f>(AH31/360000000)*39.3701</f>
        <v>4.593178333333333E-3</v>
      </c>
      <c r="AJ31">
        <v>120000</v>
      </c>
      <c r="AK31" s="50">
        <f>(AJ31/360000000)*39.3701</f>
        <v>1.3123366666666667E-2</v>
      </c>
      <c r="AL31" t="s">
        <v>313</v>
      </c>
      <c r="AM31">
        <v>160000</v>
      </c>
      <c r="AN31" s="50">
        <f>(AM31/360000000)*39.3701</f>
        <v>1.7497822222222223E-2</v>
      </c>
      <c r="AO31">
        <v>22000</v>
      </c>
      <c r="AP31" s="50">
        <f>(AO31/360000000)*39.3701</f>
        <v>2.4059505555555556E-3</v>
      </c>
      <c r="AQ31">
        <v>900000</v>
      </c>
      <c r="AR31" s="50">
        <f>(AQ31/360000000)*39.3701</f>
        <v>9.8425250000000006E-2</v>
      </c>
      <c r="AS31">
        <v>39000</v>
      </c>
      <c r="AT31" s="50">
        <f>(AS31/360000000)*39.3701</f>
        <v>4.2650941666666662E-3</v>
      </c>
      <c r="AU31">
        <v>750000</v>
      </c>
      <c r="AV31" s="50">
        <f>(AU31/360000000)*39.3701</f>
        <v>8.2021041666666669E-2</v>
      </c>
      <c r="AW31">
        <v>26000</v>
      </c>
      <c r="AX31" s="50">
        <f>(AW31/360000000)*39.3701</f>
        <v>2.843396111111111E-3</v>
      </c>
      <c r="AY31">
        <v>200000</v>
      </c>
      <c r="AZ31" s="50">
        <f>(AY31/360000000)*39.3701</f>
        <v>2.1872277777777779E-2</v>
      </c>
      <c r="BA31">
        <v>100000</v>
      </c>
      <c r="BB31" s="50">
        <f>(BA31/360000000)*39.3701</f>
        <v>1.0936138888888889E-2</v>
      </c>
      <c r="BC31">
        <v>38000</v>
      </c>
      <c r="BD31" s="50">
        <f>(BC31/360000000)*39.3701</f>
        <v>4.1557327777777776E-3</v>
      </c>
      <c r="BE31">
        <v>700000</v>
      </c>
      <c r="BF31" s="50">
        <f>(BE31/360000000)*39.3701</f>
        <v>7.6552972222222224E-2</v>
      </c>
      <c r="BG31">
        <v>27000</v>
      </c>
      <c r="BH31" s="50">
        <f>(BG31/360000000)*39.3701</f>
        <v>2.9527574999999996E-3</v>
      </c>
      <c r="BI31">
        <v>40000</v>
      </c>
      <c r="BJ31" s="50">
        <f>(BI31/360000000)*39.3701</f>
        <v>4.3744555555555557E-3</v>
      </c>
      <c r="BK31" s="50" t="s">
        <v>313</v>
      </c>
      <c r="BL31">
        <v>220000</v>
      </c>
      <c r="BM31" s="50">
        <f>(BL31/360000000)*39.3701</f>
        <v>2.4059505555555555E-2</v>
      </c>
      <c r="BN31">
        <v>32000</v>
      </c>
      <c r="BO31" s="50">
        <f>(BN31/360000000)*39.3701</f>
        <v>3.4995644444444445E-3</v>
      </c>
      <c r="BP31" s="50" t="s">
        <v>313</v>
      </c>
      <c r="BQ31">
        <v>33000</v>
      </c>
      <c r="BR31" s="50">
        <f>(BQ31/360000000)*39.3701</f>
        <v>3.6089258333333336E-3</v>
      </c>
      <c r="BS31">
        <v>90000</v>
      </c>
      <c r="BT31" s="50">
        <f>(BS31/360000000)*39.3701</f>
        <v>9.8425249999999995E-3</v>
      </c>
    </row>
    <row r="32" spans="1:72" x14ac:dyDescent="0.3">
      <c r="A32" t="s">
        <v>314</v>
      </c>
      <c r="C32" s="50"/>
      <c r="E32" s="50"/>
      <c r="G32" s="50"/>
      <c r="I32" s="50"/>
      <c r="K32" s="50"/>
      <c r="M32" s="50"/>
      <c r="O32" s="50"/>
      <c r="Q32" s="50"/>
      <c r="S32" s="50"/>
      <c r="U32" s="50"/>
      <c r="W32" s="50"/>
      <c r="Y32" s="50"/>
      <c r="AA32" s="50"/>
      <c r="AC32" s="50"/>
      <c r="AE32" s="50"/>
      <c r="AG32" s="50"/>
      <c r="AI32" s="50"/>
      <c r="AK32" s="50"/>
      <c r="AL32" t="s">
        <v>314</v>
      </c>
      <c r="AN32" s="50"/>
      <c r="AP32" s="50"/>
      <c r="AR32" s="50"/>
      <c r="AT32" s="50"/>
      <c r="AV32" s="50"/>
      <c r="AX32" s="50"/>
      <c r="AZ32" s="50"/>
      <c r="BB32" s="50"/>
      <c r="BD32" s="50"/>
      <c r="BF32" s="50"/>
      <c r="BH32" s="50"/>
      <c r="BJ32" s="50"/>
      <c r="BK32" s="50"/>
      <c r="BM32" s="50"/>
      <c r="BO32" s="50"/>
      <c r="BP32" s="50"/>
      <c r="BR32" s="50"/>
      <c r="BT32" s="50"/>
    </row>
    <row r="33" spans="1:72" x14ac:dyDescent="0.3">
      <c r="C33" s="50"/>
      <c r="E33" s="50"/>
      <c r="G33" s="50"/>
      <c r="I33" s="50"/>
      <c r="K33" s="50"/>
      <c r="M33" s="50"/>
      <c r="O33" s="50"/>
      <c r="Q33" s="50"/>
      <c r="S33" s="50"/>
      <c r="U33" s="50"/>
      <c r="W33" s="50"/>
      <c r="Y33" s="50"/>
      <c r="AA33" s="50"/>
      <c r="AC33" s="50"/>
      <c r="AE33" s="50"/>
      <c r="AG33" s="50"/>
      <c r="AI33" s="50"/>
      <c r="AK33" s="50"/>
      <c r="AN33" s="50"/>
      <c r="AP33" s="50"/>
      <c r="AR33" s="50"/>
      <c r="AT33" s="50"/>
      <c r="AV33" s="50"/>
      <c r="AX33" s="50"/>
      <c r="AZ33" s="50"/>
      <c r="BB33" s="50"/>
      <c r="BD33" s="50"/>
      <c r="BF33" s="50"/>
      <c r="BH33" s="50"/>
      <c r="BJ33" s="50"/>
      <c r="BK33" s="50" t="s">
        <v>358</v>
      </c>
      <c r="BM33" s="50"/>
      <c r="BO33" s="50"/>
      <c r="BP33" s="50" t="s">
        <v>69</v>
      </c>
      <c r="BR33" s="50"/>
      <c r="BT33" s="50"/>
    </row>
    <row r="34" spans="1:72" x14ac:dyDescent="0.3">
      <c r="A34" t="s">
        <v>317</v>
      </c>
      <c r="B34">
        <v>8.0000000000000004E-4</v>
      </c>
      <c r="C34" s="50">
        <f>B34*39.3701</f>
        <v>3.1496080000000003E-2</v>
      </c>
      <c r="D34">
        <v>3.2000000000000003E-4</v>
      </c>
      <c r="E34" s="50">
        <f>D34*39.3701</f>
        <v>1.2598432000000001E-2</v>
      </c>
      <c r="F34">
        <v>1.1000000000000001E-3</v>
      </c>
      <c r="G34" s="50">
        <f>F34*39.3701</f>
        <v>4.3307110000000003E-2</v>
      </c>
      <c r="H34">
        <v>1.4999999999999999E-4</v>
      </c>
      <c r="I34" s="50">
        <f>H34*39.3701</f>
        <v>5.9055149999999992E-3</v>
      </c>
      <c r="J34" s="1">
        <v>2.0999999999999999E-3</v>
      </c>
      <c r="K34" s="50">
        <f>J34*39.3701</f>
        <v>8.2677210000000001E-2</v>
      </c>
      <c r="L34">
        <v>6.3999999999999997E-5</v>
      </c>
      <c r="M34" s="50">
        <f>L34*39.3701</f>
        <v>2.5196863999999999E-3</v>
      </c>
      <c r="N34">
        <v>1.7000000000000001E-4</v>
      </c>
      <c r="O34" s="50">
        <f>N34*39.3701</f>
        <v>6.6929170000000005E-3</v>
      </c>
      <c r="P34">
        <v>2.1000000000000001E-4</v>
      </c>
      <c r="Q34" s="50">
        <f>P34*39.3701</f>
        <v>8.2677210000000004E-3</v>
      </c>
      <c r="R34">
        <v>2.1000000000000001E-4</v>
      </c>
      <c r="S34" s="50">
        <f>R34*39.3701</f>
        <v>8.2677210000000004E-3</v>
      </c>
      <c r="T34">
        <v>2.9E-4</v>
      </c>
      <c r="U34" s="50">
        <f>T34*39.3701</f>
        <v>1.1417329E-2</v>
      </c>
      <c r="V34">
        <v>1.1E-4</v>
      </c>
      <c r="W34" s="50">
        <f>V34*39.3701</f>
        <v>4.3307110000000001E-3</v>
      </c>
      <c r="X34">
        <v>1.2999999999999999E-3</v>
      </c>
      <c r="Y34" s="50">
        <f>X34*39.3701</f>
        <v>5.1181129999999998E-2</v>
      </c>
      <c r="Z34">
        <v>8.0000000000000007E-5</v>
      </c>
      <c r="AA34" s="50">
        <f>Z34*39.3701</f>
        <v>3.1496080000000004E-3</v>
      </c>
      <c r="AB34">
        <v>1.1999999999999999E-3</v>
      </c>
      <c r="AC34" s="50">
        <f>AB34*39.3701</f>
        <v>4.7244119999999994E-2</v>
      </c>
      <c r="AD34">
        <v>6.3E-5</v>
      </c>
      <c r="AE34" s="50">
        <f>AD34*39.3701</f>
        <v>2.4803162999999999E-3</v>
      </c>
      <c r="AF34">
        <v>1.9E-3</v>
      </c>
      <c r="AG34" s="50">
        <f>AF34*39.3701</f>
        <v>7.4803190000000006E-2</v>
      </c>
      <c r="AH34">
        <v>1.3999999999999999E-4</v>
      </c>
      <c r="AI34" s="50">
        <f>AH34*39.3701</f>
        <v>5.5118139999999994E-3</v>
      </c>
      <c r="AJ34">
        <v>2.9999999999999997E-4</v>
      </c>
      <c r="AK34" s="50">
        <f>AJ34*39.3701</f>
        <v>1.1811029999999998E-2</v>
      </c>
      <c r="AL34" t="s">
        <v>317</v>
      </c>
      <c r="AM34">
        <v>2.5000000000000001E-4</v>
      </c>
      <c r="AN34" s="50">
        <f>AM34*39.3701</f>
        <v>9.8425249999999995E-3</v>
      </c>
      <c r="AO34">
        <v>8.0000000000000007E-5</v>
      </c>
      <c r="AP34" s="50">
        <f>AO34*39.3701</f>
        <v>3.1496080000000004E-3</v>
      </c>
      <c r="AQ34">
        <v>1.1999999999999999E-3</v>
      </c>
      <c r="AR34" s="50">
        <f>AQ34*39.3701</f>
        <v>4.7244119999999994E-2</v>
      </c>
      <c r="AS34">
        <v>1.4999999999999999E-4</v>
      </c>
      <c r="AT34" s="50">
        <f>AS34*39.3701</f>
        <v>5.9055149999999992E-3</v>
      </c>
      <c r="AU34">
        <v>2E-3</v>
      </c>
      <c r="AV34" s="50">
        <f>AU34*39.3701</f>
        <v>7.8740199999999996E-2</v>
      </c>
      <c r="AW34">
        <v>5.5000000000000002E-5</v>
      </c>
      <c r="AX34" s="50">
        <f>AW34*39.3701</f>
        <v>2.1653555000000001E-3</v>
      </c>
      <c r="AY34">
        <v>1E-3</v>
      </c>
      <c r="AZ34" s="50">
        <f>AY34*39.3701</f>
        <v>3.9370099999999998E-2</v>
      </c>
      <c r="BA34">
        <v>2.3000000000000001E-4</v>
      </c>
      <c r="BB34" s="50">
        <f>BA34*39.3701</f>
        <v>9.055123E-3</v>
      </c>
      <c r="BC34">
        <v>1.4999999999999999E-4</v>
      </c>
      <c r="BD34" s="50">
        <f>BC34*39.3701</f>
        <v>5.9055149999999992E-3</v>
      </c>
      <c r="BE34">
        <v>1.5E-3</v>
      </c>
      <c r="BF34" s="50">
        <f>BE34*39.3701</f>
        <v>5.9055150000000001E-2</v>
      </c>
      <c r="BG34">
        <v>1E-4</v>
      </c>
      <c r="BH34" s="50">
        <f>BG34*39.3701</f>
        <v>3.9370100000000003E-3</v>
      </c>
      <c r="BI34">
        <v>1.3999999999999999E-4</v>
      </c>
      <c r="BJ34" s="50">
        <f>BI34*39.3701</f>
        <v>5.5118139999999994E-3</v>
      </c>
      <c r="BK34" s="50" t="s">
        <v>357</v>
      </c>
      <c r="BL34">
        <v>1.2999999999999999E-3</v>
      </c>
      <c r="BM34" s="50">
        <f>BL34*39.3701</f>
        <v>5.1181129999999998E-2</v>
      </c>
      <c r="BN34">
        <v>6.9999999999999994E-5</v>
      </c>
      <c r="BO34" s="50">
        <f>BN34*39.3701</f>
        <v>2.7559069999999997E-3</v>
      </c>
      <c r="BP34" s="50" t="s">
        <v>357</v>
      </c>
      <c r="BQ34">
        <v>170000</v>
      </c>
      <c r="BR34" s="50">
        <f>(BQ34/360000000)*39.3701</f>
        <v>1.8591436111111113E-2</v>
      </c>
      <c r="BS34">
        <v>100000</v>
      </c>
      <c r="BT34" s="50">
        <f>(BS34/360000000)*39.3701</f>
        <v>1.0936138888888889E-2</v>
      </c>
    </row>
    <row r="35" spans="1:72" x14ac:dyDescent="0.3">
      <c r="A35" t="s">
        <v>312</v>
      </c>
      <c r="B35">
        <v>6.9999999999999999E-4</v>
      </c>
      <c r="C35" s="50">
        <f>B35*39.3701</f>
        <v>2.7559070000000001E-2</v>
      </c>
      <c r="D35">
        <v>1.7000000000000001E-4</v>
      </c>
      <c r="E35" s="50">
        <f>D35*39.3701</f>
        <v>6.6929170000000005E-3</v>
      </c>
      <c r="F35">
        <v>8.9999999999999998E-4</v>
      </c>
      <c r="G35" s="50">
        <f>F35*39.3701</f>
        <v>3.543309E-2</v>
      </c>
      <c r="H35">
        <v>1.2E-4</v>
      </c>
      <c r="I35" s="50">
        <f t="shared" ref="I35:W36" si="12">H35*39.3701</f>
        <v>4.7244119999999999E-3</v>
      </c>
      <c r="J35" s="1">
        <v>6.4999999999999997E-4</v>
      </c>
      <c r="K35" s="50">
        <f t="shared" si="12"/>
        <v>2.5590564999999999E-2</v>
      </c>
      <c r="L35">
        <v>1.1E-4</v>
      </c>
      <c r="M35" s="50">
        <f t="shared" si="12"/>
        <v>4.3307110000000001E-3</v>
      </c>
      <c r="N35">
        <v>2.2000000000000001E-4</v>
      </c>
      <c r="O35" s="50">
        <f t="shared" si="12"/>
        <v>8.6614220000000002E-3</v>
      </c>
      <c r="P35">
        <v>1.8E-3</v>
      </c>
      <c r="Q35" s="50">
        <f t="shared" si="12"/>
        <v>7.0866180000000001E-2</v>
      </c>
      <c r="R35">
        <v>1.2999999999999999E-4</v>
      </c>
      <c r="S35" s="50">
        <f t="shared" si="12"/>
        <v>5.1181129999999997E-3</v>
      </c>
      <c r="T35">
        <v>4.0000000000000002E-4</v>
      </c>
      <c r="U35" s="50">
        <f t="shared" si="12"/>
        <v>1.5748040000000001E-2</v>
      </c>
      <c r="V35">
        <v>1.3999999999999999E-4</v>
      </c>
      <c r="W35" s="50">
        <f t="shared" si="12"/>
        <v>5.5118139999999994E-3</v>
      </c>
      <c r="X35">
        <v>1.4E-3</v>
      </c>
      <c r="Y35" s="50">
        <f t="shared" ref="Y35:AK36" si="13">X35*39.3701</f>
        <v>5.5118140000000003E-2</v>
      </c>
      <c r="Z35">
        <v>1.1E-4</v>
      </c>
      <c r="AA35" s="50">
        <f t="shared" si="13"/>
        <v>4.3307110000000001E-3</v>
      </c>
      <c r="AB35">
        <v>1.1000000000000001E-3</v>
      </c>
      <c r="AC35" s="50">
        <f t="shared" si="13"/>
        <v>4.3307110000000003E-2</v>
      </c>
      <c r="AD35">
        <v>6.9999999999999994E-5</v>
      </c>
      <c r="AE35" s="50">
        <f t="shared" si="13"/>
        <v>2.7559069999999997E-3</v>
      </c>
      <c r="AF35">
        <v>1.4E-3</v>
      </c>
      <c r="AG35" s="50">
        <f t="shared" si="13"/>
        <v>5.5118140000000003E-2</v>
      </c>
      <c r="AH35">
        <v>2.1000000000000001E-4</v>
      </c>
      <c r="AI35" s="50">
        <f t="shared" si="13"/>
        <v>8.2677210000000004E-3</v>
      </c>
      <c r="AJ35">
        <v>2.0000000000000001E-4</v>
      </c>
      <c r="AK35" s="50">
        <f t="shared" si="13"/>
        <v>7.8740200000000007E-3</v>
      </c>
      <c r="AL35" t="s">
        <v>312</v>
      </c>
      <c r="AM35">
        <v>2.5000000000000001E-4</v>
      </c>
      <c r="AN35" s="50">
        <f t="shared" ref="AN35:BB36" si="14">AM35*39.3701</f>
        <v>9.8425249999999995E-3</v>
      </c>
      <c r="AO35">
        <v>1.3999999999999999E-4</v>
      </c>
      <c r="AP35" s="50">
        <f t="shared" si="14"/>
        <v>5.5118139999999994E-3</v>
      </c>
      <c r="AQ35">
        <v>1.4E-3</v>
      </c>
      <c r="AR35" s="50">
        <f t="shared" si="14"/>
        <v>5.5118140000000003E-2</v>
      </c>
      <c r="AS35">
        <v>1.2999999999999999E-4</v>
      </c>
      <c r="AT35" s="50">
        <f t="shared" si="14"/>
        <v>5.1181129999999997E-3</v>
      </c>
      <c r="AU35">
        <v>1.4E-3</v>
      </c>
      <c r="AV35" s="50">
        <f t="shared" si="14"/>
        <v>5.5118140000000003E-2</v>
      </c>
      <c r="AW35">
        <v>7.4999999999999993E-5</v>
      </c>
      <c r="AX35" s="50">
        <f t="shared" si="14"/>
        <v>2.9527574999999996E-3</v>
      </c>
      <c r="AY35">
        <v>1.1000000000000001E-3</v>
      </c>
      <c r="AZ35" s="50">
        <f t="shared" si="14"/>
        <v>4.3307110000000003E-2</v>
      </c>
      <c r="BA35">
        <v>1.6000000000000001E-4</v>
      </c>
      <c r="BB35" s="50">
        <f t="shared" si="14"/>
        <v>6.2992160000000007E-3</v>
      </c>
      <c r="BC35">
        <v>2.1000000000000001E-4</v>
      </c>
      <c r="BD35" s="50">
        <f t="shared" ref="BD35:BJ36" si="15">BC35*39.3701</f>
        <v>8.2677210000000004E-3</v>
      </c>
      <c r="BE35">
        <v>6.7000000000000002E-4</v>
      </c>
      <c r="BF35" s="50">
        <f t="shared" si="15"/>
        <v>2.6377967000000002E-2</v>
      </c>
      <c r="BG35">
        <v>1.7000000000000001E-4</v>
      </c>
      <c r="BH35" s="50">
        <f t="shared" si="15"/>
        <v>6.6929170000000005E-3</v>
      </c>
      <c r="BI35">
        <v>1.2E-4</v>
      </c>
      <c r="BJ35" s="50">
        <f t="shared" si="15"/>
        <v>4.7244119999999999E-3</v>
      </c>
      <c r="BK35" s="50" t="s">
        <v>312</v>
      </c>
      <c r="BL35">
        <v>7.5000000000000002E-4</v>
      </c>
      <c r="BM35" s="50">
        <f t="shared" ref="BM35:BO36" si="16">BL35*39.3701</f>
        <v>2.9527575E-2</v>
      </c>
      <c r="BN35">
        <v>1.1E-4</v>
      </c>
      <c r="BO35" s="50">
        <f t="shared" si="16"/>
        <v>4.3307110000000001E-3</v>
      </c>
      <c r="BP35" s="50" t="s">
        <v>323</v>
      </c>
      <c r="BQ35">
        <v>42000</v>
      </c>
      <c r="BR35" s="50"/>
      <c r="BS35">
        <v>60000</v>
      </c>
      <c r="BT35" s="50"/>
    </row>
    <row r="36" spans="1:72" x14ac:dyDescent="0.3">
      <c r="A36" t="s">
        <v>313</v>
      </c>
      <c r="B36">
        <v>6.9999999999999999E-4</v>
      </c>
      <c r="C36" s="50">
        <f>B36*39.3701</f>
        <v>2.7559070000000001E-2</v>
      </c>
      <c r="D36">
        <v>2.2000000000000001E-4</v>
      </c>
      <c r="E36" s="50">
        <f>D36*39.3701</f>
        <v>8.6614220000000002E-3</v>
      </c>
      <c r="F36">
        <v>7.5000000000000002E-4</v>
      </c>
      <c r="G36" s="50">
        <f>F36*39.3701</f>
        <v>2.9527575E-2</v>
      </c>
      <c r="H36">
        <v>1.2999999999999999E-4</v>
      </c>
      <c r="I36" s="50">
        <f t="shared" si="12"/>
        <v>5.1181129999999997E-3</v>
      </c>
      <c r="J36" s="1">
        <v>1.2999999999999999E-3</v>
      </c>
      <c r="K36" s="50">
        <f t="shared" si="12"/>
        <v>5.1181129999999998E-2</v>
      </c>
      <c r="L36">
        <v>9.0000000000000006E-5</v>
      </c>
      <c r="M36" s="50">
        <f t="shared" si="12"/>
        <v>3.5433090000000001E-3</v>
      </c>
      <c r="N36">
        <v>1.6000000000000001E-4</v>
      </c>
      <c r="O36" s="50">
        <f t="shared" si="12"/>
        <v>6.2992160000000007E-3</v>
      </c>
      <c r="P36">
        <v>2.5000000000000001E-3</v>
      </c>
      <c r="Q36" s="50">
        <f t="shared" si="12"/>
        <v>9.8425250000000006E-2</v>
      </c>
      <c r="R36">
        <v>1.6000000000000001E-4</v>
      </c>
      <c r="S36" s="50">
        <f t="shared" si="12"/>
        <v>6.2992160000000007E-3</v>
      </c>
      <c r="T36">
        <v>3.8000000000000002E-4</v>
      </c>
      <c r="U36" s="50">
        <f t="shared" si="12"/>
        <v>1.4960638000000002E-2</v>
      </c>
      <c r="V36">
        <v>1.2999999999999999E-4</v>
      </c>
      <c r="W36" s="50">
        <f t="shared" si="12"/>
        <v>5.1181129999999997E-3</v>
      </c>
      <c r="X36">
        <v>1E-3</v>
      </c>
      <c r="Y36" s="50">
        <f t="shared" si="13"/>
        <v>3.9370099999999998E-2</v>
      </c>
      <c r="Z36">
        <v>9.0000000000000006E-5</v>
      </c>
      <c r="AA36" s="50">
        <f t="shared" si="13"/>
        <v>3.5433090000000001E-3</v>
      </c>
      <c r="AB36">
        <v>9.5E-4</v>
      </c>
      <c r="AC36" s="50">
        <f t="shared" si="13"/>
        <v>3.7401595000000003E-2</v>
      </c>
      <c r="AD36">
        <v>6.6000000000000005E-5</v>
      </c>
      <c r="AE36" s="50">
        <f t="shared" si="13"/>
        <v>2.5984266000000002E-3</v>
      </c>
      <c r="AF36">
        <v>9.5E-4</v>
      </c>
      <c r="AG36" s="50">
        <f t="shared" si="13"/>
        <v>3.7401595000000003E-2</v>
      </c>
      <c r="AH36">
        <v>1.2999999999999999E-4</v>
      </c>
      <c r="AI36" s="50">
        <f t="shared" si="13"/>
        <v>5.1181129999999997E-3</v>
      </c>
      <c r="AJ36">
        <v>1.9000000000000001E-4</v>
      </c>
      <c r="AK36" s="50">
        <f t="shared" si="13"/>
        <v>7.4803190000000009E-3</v>
      </c>
      <c r="AL36" t="s">
        <v>313</v>
      </c>
      <c r="AM36">
        <v>1.9000000000000001E-4</v>
      </c>
      <c r="AN36" s="50">
        <f t="shared" si="14"/>
        <v>7.4803190000000009E-3</v>
      </c>
      <c r="AO36">
        <v>9.0000000000000006E-5</v>
      </c>
      <c r="AP36" s="50">
        <f t="shared" si="14"/>
        <v>3.5433090000000001E-3</v>
      </c>
      <c r="AQ36">
        <v>1E-3</v>
      </c>
      <c r="AR36" s="50">
        <f t="shared" si="14"/>
        <v>3.9370099999999998E-2</v>
      </c>
      <c r="AS36">
        <v>1.1E-4</v>
      </c>
      <c r="AT36" s="50">
        <f t="shared" si="14"/>
        <v>4.3307110000000001E-3</v>
      </c>
      <c r="AU36">
        <v>1.1000000000000001E-3</v>
      </c>
      <c r="AV36" s="50">
        <f t="shared" si="14"/>
        <v>4.3307110000000003E-2</v>
      </c>
      <c r="AW36">
        <v>6.9999999999999994E-5</v>
      </c>
      <c r="AX36" s="50">
        <f t="shared" si="14"/>
        <v>2.7559069999999997E-3</v>
      </c>
      <c r="AY36">
        <v>6.9999999999999999E-4</v>
      </c>
      <c r="AZ36" s="50">
        <f t="shared" si="14"/>
        <v>2.7559070000000001E-2</v>
      </c>
      <c r="BA36">
        <v>1.6000000000000001E-4</v>
      </c>
      <c r="BB36" s="50">
        <f t="shared" si="14"/>
        <v>6.2992160000000007E-3</v>
      </c>
      <c r="BC36">
        <v>1.4999999999999999E-4</v>
      </c>
      <c r="BD36" s="50">
        <f t="shared" si="15"/>
        <v>5.9055149999999992E-3</v>
      </c>
      <c r="BE36">
        <v>4.8000000000000001E-4</v>
      </c>
      <c r="BF36" s="50">
        <f t="shared" si="15"/>
        <v>1.8897648E-2</v>
      </c>
      <c r="BG36">
        <v>9.5000000000000005E-5</v>
      </c>
      <c r="BH36" s="50">
        <f t="shared" si="15"/>
        <v>3.7401595000000004E-3</v>
      </c>
      <c r="BI36">
        <v>1.2999999999999999E-4</v>
      </c>
      <c r="BJ36" s="50">
        <f t="shared" si="15"/>
        <v>5.1181129999999997E-3</v>
      </c>
      <c r="BK36" s="50" t="s">
        <v>313</v>
      </c>
      <c r="BL36">
        <v>3.5E-4</v>
      </c>
      <c r="BM36" s="50">
        <f t="shared" si="16"/>
        <v>1.3779535000000001E-2</v>
      </c>
      <c r="BN36">
        <v>7.4999999999999993E-5</v>
      </c>
      <c r="BO36" s="50">
        <f t="shared" si="16"/>
        <v>2.9527574999999996E-3</v>
      </c>
      <c r="BP36" s="50"/>
      <c r="BQ36">
        <v>-47000</v>
      </c>
      <c r="BR36" s="50"/>
      <c r="BS36">
        <v>-100000</v>
      </c>
      <c r="BT36" s="50"/>
    </row>
    <row r="37" spans="1:72" x14ac:dyDescent="0.3">
      <c r="A37" t="s">
        <v>319</v>
      </c>
      <c r="C37" s="50"/>
      <c r="E37" s="50"/>
      <c r="G37" s="50"/>
      <c r="I37" s="50"/>
      <c r="K37" s="50"/>
      <c r="M37" s="50"/>
      <c r="O37" s="50"/>
      <c r="Q37" s="50"/>
      <c r="S37" s="50"/>
      <c r="U37" s="50"/>
      <c r="W37" s="50"/>
      <c r="Y37" s="50"/>
      <c r="AA37" s="50"/>
      <c r="AC37" s="50"/>
      <c r="AE37" s="50"/>
      <c r="AG37" s="50"/>
      <c r="AI37" s="50"/>
      <c r="AK37" s="50"/>
      <c r="AL37" t="s">
        <v>319</v>
      </c>
      <c r="AN37" s="50"/>
      <c r="AP37" s="50"/>
      <c r="AR37" s="50"/>
      <c r="AT37" s="50"/>
      <c r="AV37" s="50"/>
      <c r="AX37" s="50"/>
      <c r="AZ37" s="50"/>
      <c r="BB37" s="50"/>
      <c r="BD37" s="50"/>
      <c r="BF37" s="50"/>
      <c r="BH37" s="50"/>
      <c r="BJ37" s="50"/>
      <c r="BK37" s="50"/>
      <c r="BM37" s="50"/>
      <c r="BO37" s="50"/>
      <c r="BP37" s="50"/>
      <c r="BR37" s="50"/>
      <c r="BT37" s="50"/>
    </row>
    <row r="38" spans="1:72" x14ac:dyDescent="0.3">
      <c r="C38" s="50"/>
      <c r="E38" s="50"/>
      <c r="G38" s="50"/>
      <c r="I38" s="50"/>
      <c r="K38" s="50"/>
      <c r="M38" s="50"/>
      <c r="O38" s="50"/>
      <c r="Q38" s="50"/>
      <c r="S38" s="50"/>
      <c r="U38" s="50"/>
      <c r="W38" s="50"/>
      <c r="Y38" s="50"/>
      <c r="AA38" s="50"/>
      <c r="AC38" s="50"/>
      <c r="AE38" s="50"/>
      <c r="AG38" s="50"/>
      <c r="AI38" s="50"/>
      <c r="AK38" s="50"/>
      <c r="AN38" s="50"/>
      <c r="AP38" s="50"/>
      <c r="AR38" s="50"/>
      <c r="AT38" s="50"/>
      <c r="AV38" s="50"/>
      <c r="AX38" s="50"/>
      <c r="AZ38" s="50"/>
      <c r="BB38" s="50"/>
      <c r="BD38" s="50"/>
      <c r="BF38" s="50"/>
      <c r="BH38" s="50"/>
      <c r="BJ38" s="50"/>
      <c r="BK38" s="50" t="s">
        <v>359</v>
      </c>
      <c r="BM38" s="50"/>
      <c r="BO38" s="50"/>
      <c r="BP38" s="50" t="s">
        <v>359</v>
      </c>
      <c r="BR38" s="50"/>
      <c r="BT38" s="50"/>
    </row>
    <row r="39" spans="1:72" x14ac:dyDescent="0.3">
      <c r="A39" t="s">
        <v>320</v>
      </c>
      <c r="B39">
        <v>4.6000000000000001E-4</v>
      </c>
      <c r="C39" s="50">
        <f>B39*39.3701</f>
        <v>1.8110246E-2</v>
      </c>
      <c r="D39">
        <v>2.4000000000000001E-4</v>
      </c>
      <c r="E39" s="50">
        <f>D39*39.3701</f>
        <v>9.4488239999999998E-3</v>
      </c>
      <c r="F39">
        <v>6.0999999999999997E-4</v>
      </c>
      <c r="G39" s="50">
        <f>F39*39.3701</f>
        <v>2.4015761E-2</v>
      </c>
      <c r="H39">
        <v>1.2999999999999999E-4</v>
      </c>
      <c r="I39" s="50">
        <f t="shared" ref="I39:W41" si="17">H39*39.3701</f>
        <v>5.1181129999999997E-3</v>
      </c>
      <c r="J39" s="1">
        <v>6.9999999999999999E-4</v>
      </c>
      <c r="K39" s="50">
        <f t="shared" si="17"/>
        <v>2.7559070000000001E-2</v>
      </c>
      <c r="L39">
        <v>5.0000000000000002E-5</v>
      </c>
      <c r="M39" s="50">
        <f t="shared" si="17"/>
        <v>1.9685050000000002E-3</v>
      </c>
      <c r="N39">
        <v>1.2E-4</v>
      </c>
      <c r="O39" s="50">
        <f t="shared" si="17"/>
        <v>4.7244119999999999E-3</v>
      </c>
      <c r="P39">
        <v>1.1999999999999999E-3</v>
      </c>
      <c r="Q39" s="50">
        <f t="shared" si="17"/>
        <v>4.7244119999999994E-2</v>
      </c>
      <c r="R39">
        <v>1.7000000000000001E-4</v>
      </c>
      <c r="S39" s="50">
        <f t="shared" si="17"/>
        <v>6.6929170000000005E-3</v>
      </c>
      <c r="T39">
        <v>2.2000000000000001E-4</v>
      </c>
      <c r="U39" s="50">
        <f t="shared" si="17"/>
        <v>8.6614220000000002E-3</v>
      </c>
      <c r="V39">
        <v>9.0000000000000006E-5</v>
      </c>
      <c r="W39" s="50">
        <f t="shared" si="17"/>
        <v>3.5433090000000001E-3</v>
      </c>
      <c r="X39">
        <v>6.8000000000000005E-4</v>
      </c>
      <c r="Y39" s="50">
        <f t="shared" ref="Y39:AK41" si="18">X39*39.3701</f>
        <v>2.6771668000000002E-2</v>
      </c>
      <c r="Z39">
        <v>5.8E-5</v>
      </c>
      <c r="AA39" s="50">
        <f t="shared" si="18"/>
        <v>2.2834658E-3</v>
      </c>
      <c r="AB39">
        <v>5.5000000000000003E-4</v>
      </c>
      <c r="AC39" s="50">
        <f t="shared" si="18"/>
        <v>2.1653555000000001E-2</v>
      </c>
      <c r="AD39">
        <v>5.5000000000000002E-5</v>
      </c>
      <c r="AE39" s="50">
        <f t="shared" si="18"/>
        <v>2.1653555000000001E-3</v>
      </c>
      <c r="AF39">
        <v>7.5000000000000002E-4</v>
      </c>
      <c r="AG39" s="50">
        <f t="shared" si="18"/>
        <v>2.9527575E-2</v>
      </c>
      <c r="AH39">
        <v>9.0000000000000006E-5</v>
      </c>
      <c r="AI39" s="50">
        <f t="shared" si="18"/>
        <v>3.5433090000000001E-3</v>
      </c>
      <c r="AJ39">
        <v>2.3000000000000001E-4</v>
      </c>
      <c r="AK39" s="50">
        <f t="shared" si="18"/>
        <v>9.055123E-3</v>
      </c>
      <c r="AL39" t="s">
        <v>320</v>
      </c>
      <c r="AM39">
        <v>2.0000000000000001E-4</v>
      </c>
      <c r="AN39" s="50">
        <f t="shared" ref="AN39:BB41" si="19">AM39*39.3701</f>
        <v>7.8740200000000007E-3</v>
      </c>
      <c r="AO39">
        <v>6.0000000000000002E-5</v>
      </c>
      <c r="AP39" s="50">
        <f t="shared" si="19"/>
        <v>2.3622059999999999E-3</v>
      </c>
      <c r="AQ39">
        <v>5.2999999999999998E-4</v>
      </c>
      <c r="AR39" s="50">
        <f t="shared" si="19"/>
        <v>2.0866152999999998E-2</v>
      </c>
      <c r="AS39">
        <v>1.1E-4</v>
      </c>
      <c r="AT39" s="50">
        <f t="shared" si="19"/>
        <v>4.3307110000000001E-3</v>
      </c>
      <c r="AU39">
        <v>8.0000000000000004E-4</v>
      </c>
      <c r="AV39" s="50">
        <f t="shared" si="19"/>
        <v>3.1496080000000003E-2</v>
      </c>
      <c r="AW39">
        <v>5.5000000000000002E-5</v>
      </c>
      <c r="AX39" s="50">
        <f t="shared" si="19"/>
        <v>2.1653555000000001E-3</v>
      </c>
      <c r="AY39">
        <v>4.2000000000000002E-4</v>
      </c>
      <c r="AZ39" s="50">
        <f t="shared" si="19"/>
        <v>1.6535442000000001E-2</v>
      </c>
      <c r="BA39">
        <v>2.1000000000000001E-4</v>
      </c>
      <c r="BB39" s="50">
        <f t="shared" si="19"/>
        <v>8.2677210000000004E-3</v>
      </c>
      <c r="BC39">
        <v>1.2E-4</v>
      </c>
      <c r="BD39" s="50">
        <f t="shared" ref="BD39:BJ41" si="20">BC39*39.3701</f>
        <v>4.7244119999999999E-3</v>
      </c>
      <c r="BE39">
        <v>8.9999999999999998E-4</v>
      </c>
      <c r="BF39" s="50">
        <f t="shared" si="20"/>
        <v>3.543309E-2</v>
      </c>
      <c r="BG39">
        <v>8.5000000000000006E-5</v>
      </c>
      <c r="BH39" s="50">
        <f t="shared" si="20"/>
        <v>3.3464585000000002E-3</v>
      </c>
      <c r="BI39">
        <v>1.1E-4</v>
      </c>
      <c r="BJ39" s="50">
        <f t="shared" si="20"/>
        <v>4.3307110000000001E-3</v>
      </c>
      <c r="BK39" s="50" t="s">
        <v>357</v>
      </c>
      <c r="BL39">
        <v>5.1999999999999995E-4</v>
      </c>
      <c r="BM39" s="50">
        <f t="shared" ref="BM39:BO41" si="21">BL39*39.3701</f>
        <v>2.0472451999999999E-2</v>
      </c>
      <c r="BN39">
        <v>6.0999999999999999E-5</v>
      </c>
      <c r="BO39" s="50">
        <f t="shared" si="21"/>
        <v>2.4015760999999999E-3</v>
      </c>
      <c r="BP39" s="50" t="s">
        <v>357</v>
      </c>
      <c r="BQ39">
        <v>1.1E-4</v>
      </c>
      <c r="BR39" s="50">
        <f t="shared" ref="BR39:BT41" si="22">BQ39*39.3701</f>
        <v>4.3307110000000001E-3</v>
      </c>
      <c r="BS39">
        <v>1.2999999999999999E-4</v>
      </c>
      <c r="BT39" s="50">
        <f t="shared" si="22"/>
        <v>5.1181129999999997E-3</v>
      </c>
    </row>
    <row r="40" spans="1:72" x14ac:dyDescent="0.3">
      <c r="A40" t="s">
        <v>312</v>
      </c>
      <c r="B40">
        <v>2.9999999999999997E-4</v>
      </c>
      <c r="C40" s="50">
        <f>B40*39.3701</f>
        <v>1.1811029999999998E-2</v>
      </c>
      <c r="D40">
        <v>1.7000000000000001E-4</v>
      </c>
      <c r="E40" s="50">
        <f>D40*39.3701</f>
        <v>6.6929170000000005E-3</v>
      </c>
      <c r="F40">
        <v>4.4000000000000002E-4</v>
      </c>
      <c r="G40" s="50">
        <f>F40*39.3701</f>
        <v>1.7322844E-2</v>
      </c>
      <c r="H40">
        <v>1.2999999999999999E-4</v>
      </c>
      <c r="I40" s="50">
        <f t="shared" si="17"/>
        <v>5.1181129999999997E-3</v>
      </c>
      <c r="J40" s="1">
        <v>7.2999999999999996E-4</v>
      </c>
      <c r="K40" s="50">
        <f t="shared" si="17"/>
        <v>2.8740173000000001E-2</v>
      </c>
      <c r="L40">
        <v>1.1E-4</v>
      </c>
      <c r="M40" s="50">
        <f t="shared" si="17"/>
        <v>4.3307110000000001E-3</v>
      </c>
      <c r="N40">
        <v>1E-3</v>
      </c>
      <c r="O40" s="50">
        <f t="shared" si="17"/>
        <v>3.9370099999999998E-2</v>
      </c>
      <c r="P40">
        <v>1E-3</v>
      </c>
      <c r="Q40" s="50">
        <f t="shared" si="17"/>
        <v>3.9370099999999998E-2</v>
      </c>
      <c r="R40">
        <v>1E-4</v>
      </c>
      <c r="S40" s="50">
        <f t="shared" si="17"/>
        <v>3.9370100000000003E-3</v>
      </c>
      <c r="T40">
        <v>3.1E-4</v>
      </c>
      <c r="U40" s="50">
        <f t="shared" si="17"/>
        <v>1.2204731E-2</v>
      </c>
      <c r="V40">
        <v>1.2E-4</v>
      </c>
      <c r="W40" s="50">
        <f t="shared" si="17"/>
        <v>4.7244119999999999E-3</v>
      </c>
      <c r="X40">
        <v>1E-3</v>
      </c>
      <c r="Y40" s="50">
        <f t="shared" si="18"/>
        <v>3.9370099999999998E-2</v>
      </c>
      <c r="Z40">
        <v>8.0000000000000007E-5</v>
      </c>
      <c r="AA40" s="50">
        <f t="shared" si="18"/>
        <v>3.1496080000000004E-3</v>
      </c>
      <c r="AB40">
        <v>6.9999999999999999E-4</v>
      </c>
      <c r="AC40" s="50">
        <f t="shared" si="18"/>
        <v>2.7559070000000001E-2</v>
      </c>
      <c r="AD40">
        <v>7.2000000000000002E-5</v>
      </c>
      <c r="AE40" s="50">
        <f t="shared" si="18"/>
        <v>2.8346472000000001E-3</v>
      </c>
      <c r="AF40">
        <v>1E-3</v>
      </c>
      <c r="AG40" s="50">
        <f t="shared" si="18"/>
        <v>3.9370099999999998E-2</v>
      </c>
      <c r="AH40">
        <v>1.6000000000000001E-4</v>
      </c>
      <c r="AI40" s="50">
        <f t="shared" si="18"/>
        <v>6.2992160000000007E-3</v>
      </c>
      <c r="AJ40">
        <v>1.1E-4</v>
      </c>
      <c r="AK40" s="50">
        <f t="shared" si="18"/>
        <v>4.3307110000000001E-3</v>
      </c>
      <c r="AL40" t="s">
        <v>312</v>
      </c>
      <c r="AM40">
        <v>1.3999999999999999E-4</v>
      </c>
      <c r="AN40" s="50">
        <f t="shared" si="19"/>
        <v>5.5118139999999994E-3</v>
      </c>
      <c r="AO40">
        <v>1.1E-4</v>
      </c>
      <c r="AP40" s="50">
        <f t="shared" si="19"/>
        <v>4.3307110000000001E-3</v>
      </c>
      <c r="AQ40">
        <v>8.9999999999999998E-4</v>
      </c>
      <c r="AR40" s="50">
        <f t="shared" si="19"/>
        <v>3.543309E-2</v>
      </c>
      <c r="AS40">
        <v>1.6000000000000001E-4</v>
      </c>
      <c r="AT40" s="50">
        <f t="shared" si="19"/>
        <v>6.2992160000000007E-3</v>
      </c>
      <c r="AU40">
        <v>6.9999999999999999E-4</v>
      </c>
      <c r="AV40" s="50">
        <f t="shared" si="19"/>
        <v>2.7559070000000001E-2</v>
      </c>
      <c r="AW40">
        <v>4.1999999999999998E-5</v>
      </c>
      <c r="AX40" s="50">
        <f t="shared" si="19"/>
        <v>1.6535441999999999E-3</v>
      </c>
      <c r="AY40">
        <v>2.5000000000000001E-4</v>
      </c>
      <c r="AZ40" s="50">
        <f t="shared" si="19"/>
        <v>9.8425249999999995E-3</v>
      </c>
      <c r="BA40">
        <v>1.1E-4</v>
      </c>
      <c r="BB40" s="50">
        <f t="shared" si="19"/>
        <v>4.3307110000000001E-3</v>
      </c>
      <c r="BC40">
        <v>2.1000000000000001E-4</v>
      </c>
      <c r="BD40" s="50">
        <f t="shared" si="20"/>
        <v>8.2677210000000004E-3</v>
      </c>
      <c r="BE40">
        <v>6.8000000000000005E-4</v>
      </c>
      <c r="BF40" s="50">
        <f t="shared" si="20"/>
        <v>2.6771668000000002E-2</v>
      </c>
      <c r="BG40">
        <v>1.7000000000000001E-4</v>
      </c>
      <c r="BH40" s="50">
        <f t="shared" si="20"/>
        <v>6.6929170000000005E-3</v>
      </c>
      <c r="BI40">
        <v>1.4999999999999999E-4</v>
      </c>
      <c r="BJ40" s="50">
        <f t="shared" si="20"/>
        <v>5.9055149999999992E-3</v>
      </c>
      <c r="BK40" s="50" t="s">
        <v>312</v>
      </c>
      <c r="BL40">
        <v>3.1E-4</v>
      </c>
      <c r="BM40" s="50">
        <f t="shared" si="21"/>
        <v>1.2204731E-2</v>
      </c>
      <c r="BN40">
        <v>1.1E-4</v>
      </c>
      <c r="BO40" s="50">
        <f t="shared" si="21"/>
        <v>4.3307110000000001E-3</v>
      </c>
      <c r="BP40" s="50" t="s">
        <v>312</v>
      </c>
      <c r="BQ40">
        <v>2.0000000000000001E-4</v>
      </c>
      <c r="BR40" s="50">
        <f t="shared" si="22"/>
        <v>7.8740200000000007E-3</v>
      </c>
      <c r="BS40">
        <v>1.1E-4</v>
      </c>
      <c r="BT40" s="50">
        <f t="shared" si="22"/>
        <v>4.3307110000000001E-3</v>
      </c>
    </row>
    <row r="41" spans="1:72" x14ac:dyDescent="0.3">
      <c r="A41" t="s">
        <v>313</v>
      </c>
      <c r="B41">
        <v>3.5E-4</v>
      </c>
      <c r="C41" s="50">
        <f>B41*39.3701</f>
        <v>1.3779535000000001E-2</v>
      </c>
      <c r="D41">
        <v>1.9000000000000001E-4</v>
      </c>
      <c r="E41" s="50">
        <f>D41*39.3701</f>
        <v>7.4803190000000009E-3</v>
      </c>
      <c r="F41">
        <v>4.2000000000000002E-4</v>
      </c>
      <c r="G41" s="50">
        <f>F41*39.3701</f>
        <v>1.6535442000000001E-2</v>
      </c>
      <c r="H41">
        <v>9.0000000000000006E-5</v>
      </c>
      <c r="I41" s="50">
        <f t="shared" si="17"/>
        <v>3.5433090000000001E-3</v>
      </c>
      <c r="J41" s="1">
        <v>5.5000000000000003E-4</v>
      </c>
      <c r="K41" s="50">
        <f t="shared" si="17"/>
        <v>2.1653555000000001E-2</v>
      </c>
      <c r="L41">
        <v>6.3E-5</v>
      </c>
      <c r="M41" s="50">
        <f t="shared" si="17"/>
        <v>2.4803162999999999E-3</v>
      </c>
      <c r="O41" s="50">
        <f t="shared" si="17"/>
        <v>0</v>
      </c>
      <c r="Q41" s="50">
        <f t="shared" si="17"/>
        <v>0</v>
      </c>
      <c r="R41">
        <v>9.0000000000000006E-5</v>
      </c>
      <c r="S41" s="50">
        <f t="shared" si="17"/>
        <v>3.5433090000000001E-3</v>
      </c>
      <c r="T41">
        <v>2.9999999999999997E-4</v>
      </c>
      <c r="U41" s="50">
        <f t="shared" si="17"/>
        <v>1.1811029999999998E-2</v>
      </c>
      <c r="V41">
        <v>1E-4</v>
      </c>
      <c r="W41" s="50">
        <f t="shared" si="17"/>
        <v>3.9370100000000003E-3</v>
      </c>
      <c r="X41">
        <v>5.8E-4</v>
      </c>
      <c r="Y41" s="50">
        <f t="shared" si="18"/>
        <v>2.2834658000000001E-2</v>
      </c>
      <c r="Z41">
        <v>5.5000000000000002E-5</v>
      </c>
      <c r="AA41" s="50">
        <f t="shared" si="18"/>
        <v>2.1653555000000001E-3</v>
      </c>
      <c r="AB41">
        <v>5.5000000000000003E-4</v>
      </c>
      <c r="AC41" s="50">
        <f t="shared" si="18"/>
        <v>2.1653555000000001E-2</v>
      </c>
      <c r="AD41">
        <v>5.7000000000000003E-5</v>
      </c>
      <c r="AE41" s="50">
        <f t="shared" si="18"/>
        <v>2.2440957E-3</v>
      </c>
      <c r="AF41">
        <v>4.4999999999999999E-4</v>
      </c>
      <c r="AG41" s="50">
        <f t="shared" si="18"/>
        <v>1.7716545E-2</v>
      </c>
      <c r="AH41">
        <v>1E-4</v>
      </c>
      <c r="AI41" s="50">
        <f t="shared" si="18"/>
        <v>3.9370100000000003E-3</v>
      </c>
      <c r="AJ41">
        <v>1E-4</v>
      </c>
      <c r="AK41" s="50">
        <f t="shared" si="18"/>
        <v>3.9370100000000003E-3</v>
      </c>
      <c r="AL41" t="s">
        <v>313</v>
      </c>
      <c r="AM41">
        <v>1.3999999999999999E-4</v>
      </c>
      <c r="AN41" s="50">
        <f t="shared" si="19"/>
        <v>5.5118139999999994E-3</v>
      </c>
      <c r="AO41">
        <v>6.4999999999999994E-5</v>
      </c>
      <c r="AP41" s="50">
        <f t="shared" si="19"/>
        <v>2.5590564999999998E-3</v>
      </c>
      <c r="AQ41">
        <v>4.2000000000000002E-4</v>
      </c>
      <c r="AR41" s="50">
        <f t="shared" si="19"/>
        <v>1.6535442000000001E-2</v>
      </c>
      <c r="AS41">
        <v>1.2E-4</v>
      </c>
      <c r="AT41" s="50">
        <f t="shared" si="19"/>
        <v>4.7244119999999999E-3</v>
      </c>
      <c r="AU41">
        <v>5.5000000000000003E-4</v>
      </c>
      <c r="AV41" s="50">
        <f t="shared" si="19"/>
        <v>2.1653555000000001E-2</v>
      </c>
      <c r="AW41">
        <v>4.0000000000000003E-5</v>
      </c>
      <c r="AX41" s="50">
        <f t="shared" si="19"/>
        <v>1.5748040000000002E-3</v>
      </c>
      <c r="AY41">
        <v>3.5E-4</v>
      </c>
      <c r="AZ41" s="50">
        <f t="shared" si="19"/>
        <v>1.3779535000000001E-2</v>
      </c>
      <c r="BA41">
        <v>1.1E-4</v>
      </c>
      <c r="BB41" s="50">
        <f t="shared" si="19"/>
        <v>4.3307110000000001E-3</v>
      </c>
      <c r="BC41">
        <v>1.4999999999999999E-4</v>
      </c>
      <c r="BD41" s="50">
        <f t="shared" si="20"/>
        <v>5.9055149999999992E-3</v>
      </c>
      <c r="BE41">
        <v>4.2000000000000002E-4</v>
      </c>
      <c r="BF41" s="50">
        <f t="shared" si="20"/>
        <v>1.6535442000000001E-2</v>
      </c>
      <c r="BG41">
        <v>6.2000000000000003E-5</v>
      </c>
      <c r="BH41" s="50">
        <f t="shared" si="20"/>
        <v>2.4409462000000003E-3</v>
      </c>
      <c r="BI41">
        <v>1.2E-4</v>
      </c>
      <c r="BJ41" s="50">
        <f t="shared" si="20"/>
        <v>4.7244119999999999E-3</v>
      </c>
      <c r="BK41" s="50" t="s">
        <v>313</v>
      </c>
      <c r="BL41">
        <v>2.5000000000000001E-4</v>
      </c>
      <c r="BM41" s="50">
        <f t="shared" si="21"/>
        <v>9.8425249999999995E-3</v>
      </c>
      <c r="BN41">
        <v>6.9999999999999994E-5</v>
      </c>
      <c r="BO41" s="50">
        <f t="shared" si="21"/>
        <v>2.7559069999999997E-3</v>
      </c>
      <c r="BP41" s="50" t="s">
        <v>313</v>
      </c>
      <c r="BQ41">
        <v>9.0000000000000006E-5</v>
      </c>
      <c r="BR41" s="50">
        <f t="shared" si="22"/>
        <v>3.5433090000000001E-3</v>
      </c>
      <c r="BS41">
        <v>1.1E-4</v>
      </c>
      <c r="BT41" s="50">
        <f t="shared" si="22"/>
        <v>4.3307110000000001E-3</v>
      </c>
    </row>
    <row r="42" spans="1:72" x14ac:dyDescent="0.3">
      <c r="A42" t="s">
        <v>321</v>
      </c>
      <c r="C42" s="50"/>
      <c r="E42" s="50"/>
      <c r="G42" s="50"/>
      <c r="I42" s="50"/>
      <c r="K42" s="50"/>
      <c r="M42" s="50"/>
      <c r="O42" s="50"/>
      <c r="Q42" s="50"/>
      <c r="S42" s="50"/>
      <c r="U42" s="50"/>
      <c r="W42" s="50"/>
      <c r="Y42" s="50"/>
      <c r="AA42" s="50"/>
      <c r="AC42" s="50"/>
      <c r="AE42" s="50"/>
      <c r="AG42" s="50"/>
      <c r="AI42" s="50"/>
      <c r="AK42" s="50"/>
      <c r="AL42" t="s">
        <v>321</v>
      </c>
      <c r="AN42" s="50"/>
      <c r="AP42" s="50"/>
      <c r="AR42" s="50"/>
      <c r="AT42" s="50"/>
      <c r="AV42" s="50"/>
      <c r="AX42" s="50"/>
      <c r="AZ42" s="50"/>
      <c r="BB42" s="50"/>
      <c r="BD42" s="50"/>
      <c r="BF42" s="50"/>
      <c r="BH42" s="50"/>
      <c r="BJ42" s="50"/>
      <c r="BK42" s="50"/>
      <c r="BM42" s="50"/>
      <c r="BO42" s="50"/>
      <c r="BP42" s="50"/>
      <c r="BR42" s="50"/>
      <c r="BT42" s="50"/>
    </row>
    <row r="43" spans="1:72" x14ac:dyDescent="0.3">
      <c r="C43" s="50"/>
      <c r="E43" s="50"/>
      <c r="G43" s="50"/>
      <c r="I43" s="50"/>
      <c r="K43" s="50"/>
      <c r="M43" s="50"/>
      <c r="O43" s="50"/>
      <c r="Q43" s="50"/>
      <c r="S43" s="50"/>
      <c r="U43" s="50"/>
      <c r="W43" s="50"/>
      <c r="Y43" s="50"/>
      <c r="AA43" s="50"/>
      <c r="AC43" s="50"/>
      <c r="AE43" s="50"/>
      <c r="AG43" s="50"/>
      <c r="AI43" s="50"/>
      <c r="AK43" s="50"/>
      <c r="AN43" s="50"/>
      <c r="AP43" s="50"/>
      <c r="AR43" s="50"/>
      <c r="AT43" s="50"/>
      <c r="AV43" s="50"/>
      <c r="AX43" s="50"/>
      <c r="AZ43" s="50"/>
      <c r="BB43" s="50"/>
      <c r="BD43" s="50"/>
      <c r="BF43" s="50"/>
      <c r="BH43" s="50"/>
      <c r="BJ43" s="50"/>
      <c r="BK43" s="50" t="s">
        <v>68</v>
      </c>
      <c r="BM43" s="50"/>
      <c r="BO43" s="50"/>
      <c r="BP43" s="50" t="s">
        <v>68</v>
      </c>
      <c r="BR43" s="50"/>
      <c r="BT43" s="50"/>
    </row>
    <row r="44" spans="1:72" x14ac:dyDescent="0.3">
      <c r="A44" t="s">
        <v>322</v>
      </c>
      <c r="B44">
        <v>5.5000000000000003E-4</v>
      </c>
      <c r="C44" s="50">
        <f>B44*39.3701</f>
        <v>2.1653555000000001E-2</v>
      </c>
      <c r="D44">
        <v>2.7E-4</v>
      </c>
      <c r="E44" s="50">
        <f>D44*39.3701</f>
        <v>1.0629927000000001E-2</v>
      </c>
      <c r="F44">
        <v>6.6E-4</v>
      </c>
      <c r="G44" s="50">
        <f>F44*39.3701</f>
        <v>2.5984265999999999E-2</v>
      </c>
      <c r="H44">
        <v>1.3999999999999999E-4</v>
      </c>
      <c r="I44" s="50">
        <f>H44*39.3701</f>
        <v>5.5118139999999994E-3</v>
      </c>
      <c r="J44" s="1">
        <v>6.4000000000000005E-4</v>
      </c>
      <c r="K44" s="50">
        <f>J44*39.3701</f>
        <v>2.5196864000000003E-2</v>
      </c>
      <c r="L44">
        <v>5.8E-5</v>
      </c>
      <c r="M44" s="50">
        <f>L44*39.3701</f>
        <v>2.2834658E-3</v>
      </c>
      <c r="N44">
        <v>1.25E-4</v>
      </c>
      <c r="O44" s="50">
        <f>N44*39.3701</f>
        <v>4.9212624999999998E-3</v>
      </c>
      <c r="P44">
        <v>1.25E-3</v>
      </c>
      <c r="Q44" s="50">
        <f>P44*39.3701</f>
        <v>4.9212625000000003E-2</v>
      </c>
      <c r="R44">
        <v>1.9000000000000001E-4</v>
      </c>
      <c r="S44" s="50">
        <f>R44*39.3701</f>
        <v>7.4803190000000009E-3</v>
      </c>
      <c r="T44">
        <v>2.3000000000000001E-4</v>
      </c>
      <c r="U44" s="50">
        <f>T44*39.3701</f>
        <v>9.055123E-3</v>
      </c>
      <c r="V44">
        <v>1E-4</v>
      </c>
      <c r="W44" s="50">
        <f>V44*39.3701</f>
        <v>3.9370100000000003E-3</v>
      </c>
      <c r="X44">
        <v>7.5000000000000002E-4</v>
      </c>
      <c r="Y44" s="50">
        <f>X44*39.3701</f>
        <v>2.9527575E-2</v>
      </c>
      <c r="Z44">
        <v>6.0000000000000002E-5</v>
      </c>
      <c r="AA44" s="50">
        <f>Z44*39.3701</f>
        <v>2.3622059999999999E-3</v>
      </c>
      <c r="AB44">
        <v>6.9999999999999999E-4</v>
      </c>
      <c r="AC44" s="50">
        <f>AB44*39.3701</f>
        <v>2.7559070000000001E-2</v>
      </c>
      <c r="AD44">
        <v>6.2000000000000003E-5</v>
      </c>
      <c r="AE44" s="50">
        <f>AD44*39.3701</f>
        <v>2.4409462000000003E-3</v>
      </c>
      <c r="AF44">
        <v>8.0000000000000004E-4</v>
      </c>
      <c r="AG44" s="50">
        <f>AF44*39.3701</f>
        <v>3.1496080000000003E-2</v>
      </c>
      <c r="AH44">
        <v>1E-4</v>
      </c>
      <c r="AI44" s="50">
        <f>AH44*39.3701</f>
        <v>3.9370100000000003E-3</v>
      </c>
      <c r="AJ44">
        <v>2.5000000000000001E-4</v>
      </c>
      <c r="AK44" s="50">
        <f>AJ44*39.3701</f>
        <v>9.8425249999999995E-3</v>
      </c>
      <c r="AL44" t="s">
        <v>322</v>
      </c>
      <c r="AM44">
        <v>2.2000000000000001E-4</v>
      </c>
      <c r="AN44" s="50">
        <f>AM44*39.3701</f>
        <v>8.6614220000000002E-3</v>
      </c>
      <c r="AO44">
        <v>6.9999999999999994E-5</v>
      </c>
      <c r="AP44" s="50">
        <f>AO44*39.3701</f>
        <v>2.7559069999999997E-3</v>
      </c>
      <c r="AQ44">
        <v>5.5000000000000003E-4</v>
      </c>
      <c r="AR44" s="50">
        <f>AQ44*39.3701</f>
        <v>2.1653555000000001E-2</v>
      </c>
      <c r="AS44">
        <v>1.3999999999999999E-4</v>
      </c>
      <c r="AT44" s="50">
        <f>AS44*39.3701</f>
        <v>5.5118139999999994E-3</v>
      </c>
      <c r="AU44">
        <v>8.9999999999999998E-4</v>
      </c>
      <c r="AV44" s="50">
        <f>AU44*39.3701</f>
        <v>3.543309E-2</v>
      </c>
      <c r="AW44">
        <v>5.5000000000000002E-5</v>
      </c>
      <c r="AX44" s="50">
        <f>AW44*39.3701</f>
        <v>2.1653555000000001E-3</v>
      </c>
      <c r="AY44">
        <v>5.5000000000000003E-4</v>
      </c>
      <c r="AZ44" s="50">
        <f>AY44*39.3701</f>
        <v>2.1653555000000001E-2</v>
      </c>
      <c r="BA44">
        <v>2.2000000000000001E-4</v>
      </c>
      <c r="BB44" s="50">
        <f>BA44*39.3701</f>
        <v>8.6614220000000002E-3</v>
      </c>
      <c r="BC44">
        <v>1.2E-4</v>
      </c>
      <c r="BD44" s="50">
        <f>BC44*39.3701</f>
        <v>4.7244119999999999E-3</v>
      </c>
      <c r="BE44">
        <v>1.2E-4</v>
      </c>
      <c r="BF44" s="50">
        <f>BE44*39.3701</f>
        <v>4.7244119999999999E-3</v>
      </c>
      <c r="BG44">
        <v>9.5000000000000005E-5</v>
      </c>
      <c r="BH44" s="50">
        <f>BG44*39.3701</f>
        <v>3.7401595000000004E-3</v>
      </c>
      <c r="BI44">
        <v>1.2E-4</v>
      </c>
      <c r="BJ44" s="50">
        <f>BI44*39.3701</f>
        <v>4.7244119999999999E-3</v>
      </c>
      <c r="BK44" s="50" t="s">
        <v>357</v>
      </c>
      <c r="BL44">
        <v>5.9999999999999995E-4</v>
      </c>
      <c r="BM44" s="50">
        <f>BL44*39.3701</f>
        <v>2.3622059999999997E-2</v>
      </c>
      <c r="BN44">
        <v>6.9999999999999994E-5</v>
      </c>
      <c r="BO44" s="50">
        <f>BN44*39.3701</f>
        <v>2.7559069999999997E-3</v>
      </c>
      <c r="BP44" s="50" t="s">
        <v>357</v>
      </c>
      <c r="BQ44">
        <v>1.2E-4</v>
      </c>
      <c r="BR44" s="50">
        <f>BQ44*39.3701</f>
        <v>4.7244119999999999E-3</v>
      </c>
      <c r="BS44">
        <v>1.6000000000000001E-4</v>
      </c>
      <c r="BT44" s="50">
        <f>BS44*39.3701</f>
        <v>6.2992160000000007E-3</v>
      </c>
    </row>
    <row r="45" spans="1:72" x14ac:dyDescent="0.3">
      <c r="A45" t="s">
        <v>323</v>
      </c>
      <c r="B45" t="s">
        <v>336</v>
      </c>
      <c r="D45" t="s">
        <v>338</v>
      </c>
      <c r="F45" t="s">
        <v>360</v>
      </c>
      <c r="H45" t="s">
        <v>361</v>
      </c>
      <c r="J45" s="1" t="s">
        <v>362</v>
      </c>
      <c r="L45" t="s">
        <v>363</v>
      </c>
      <c r="N45" t="s">
        <v>364</v>
      </c>
      <c r="P45" t="s">
        <v>365</v>
      </c>
      <c r="R45" t="s">
        <v>366</v>
      </c>
      <c r="T45" t="s">
        <v>332</v>
      </c>
      <c r="V45" t="s">
        <v>326</v>
      </c>
      <c r="X45" t="s">
        <v>367</v>
      </c>
      <c r="Z45" t="s">
        <v>368</v>
      </c>
      <c r="AB45" t="s">
        <v>325</v>
      </c>
      <c r="AD45" t="s">
        <v>369</v>
      </c>
      <c r="AF45" t="s">
        <v>370</v>
      </c>
      <c r="AH45" t="s">
        <v>371</v>
      </c>
      <c r="AJ45" t="s">
        <v>327</v>
      </c>
      <c r="AL45" t="s">
        <v>323</v>
      </c>
      <c r="AM45" t="s">
        <v>336</v>
      </c>
      <c r="AO45" t="s">
        <v>372</v>
      </c>
      <c r="AQ45" t="s">
        <v>373</v>
      </c>
      <c r="AS45" t="s">
        <v>335</v>
      </c>
      <c r="AU45" t="s">
        <v>360</v>
      </c>
      <c r="AW45" t="s">
        <v>374</v>
      </c>
      <c r="AY45" t="s">
        <v>375</v>
      </c>
      <c r="BA45" t="s">
        <v>376</v>
      </c>
      <c r="BC45" t="s">
        <v>377</v>
      </c>
      <c r="BE45" t="s">
        <v>378</v>
      </c>
      <c r="BG45" t="s">
        <v>379</v>
      </c>
      <c r="BI45" t="s">
        <v>376</v>
      </c>
      <c r="BK45" s="50" t="s">
        <v>323</v>
      </c>
      <c r="BL45" t="s">
        <v>326</v>
      </c>
      <c r="BN45" t="s">
        <v>337</v>
      </c>
      <c r="BP45" s="50" t="s">
        <v>323</v>
      </c>
      <c r="BQ45" t="s">
        <v>380</v>
      </c>
      <c r="BS45" t="s">
        <v>381</v>
      </c>
    </row>
    <row r="46" spans="1:72" x14ac:dyDescent="0.3">
      <c r="A46" t="s">
        <v>339</v>
      </c>
      <c r="B46" t="s">
        <v>382</v>
      </c>
      <c r="D46" t="s">
        <v>342</v>
      </c>
      <c r="F46" t="s">
        <v>383</v>
      </c>
      <c r="H46" t="s">
        <v>384</v>
      </c>
      <c r="J46" s="1" t="s">
        <v>385</v>
      </c>
      <c r="L46" t="s">
        <v>386</v>
      </c>
      <c r="N46" t="s">
        <v>387</v>
      </c>
      <c r="P46" t="s">
        <v>388</v>
      </c>
      <c r="R46" t="s">
        <v>389</v>
      </c>
      <c r="T46" t="s">
        <v>385</v>
      </c>
      <c r="V46" t="s">
        <v>384</v>
      </c>
      <c r="X46" t="s">
        <v>390</v>
      </c>
      <c r="Z46" t="s">
        <v>391</v>
      </c>
      <c r="AB46" t="s">
        <v>392</v>
      </c>
      <c r="AD46" t="s">
        <v>393</v>
      </c>
      <c r="AF46" t="s">
        <v>394</v>
      </c>
      <c r="AH46" t="s">
        <v>395</v>
      </c>
      <c r="AJ46" t="s">
        <v>382</v>
      </c>
      <c r="AL46" t="s">
        <v>339</v>
      </c>
      <c r="AM46" t="s">
        <v>349</v>
      </c>
      <c r="AO46" t="s">
        <v>396</v>
      </c>
      <c r="AQ46" t="s">
        <v>383</v>
      </c>
      <c r="AS46" t="s">
        <v>347</v>
      </c>
      <c r="AU46" t="s">
        <v>397</v>
      </c>
      <c r="AW46" t="s">
        <v>353</v>
      </c>
      <c r="AY46" t="s">
        <v>343</v>
      </c>
      <c r="BA46" t="s">
        <v>349</v>
      </c>
      <c r="BC46" t="s">
        <v>398</v>
      </c>
      <c r="BE46" t="s">
        <v>399</v>
      </c>
      <c r="BG46" t="s">
        <v>396</v>
      </c>
      <c r="BI46" t="s">
        <v>400</v>
      </c>
      <c r="BL46" t="s">
        <v>401</v>
      </c>
      <c r="BN46" t="s">
        <v>347</v>
      </c>
      <c r="BQ46" t="s">
        <v>402</v>
      </c>
      <c r="BS46" t="s">
        <v>403</v>
      </c>
    </row>
    <row r="47" spans="1:72" x14ac:dyDescent="0.3">
      <c r="BK47" s="50" t="s">
        <v>404</v>
      </c>
      <c r="BP47" s="50" t="s">
        <v>404</v>
      </c>
    </row>
    <row r="48" spans="1:72" x14ac:dyDescent="0.3">
      <c r="BK48" s="50" t="s">
        <v>357</v>
      </c>
      <c r="BL48">
        <v>80000</v>
      </c>
      <c r="BM48" s="50">
        <f t="shared" ref="BM48:BO49" si="23">(BL48/360000000)*39.3701</f>
        <v>8.7489111111111115E-3</v>
      </c>
      <c r="BN48">
        <v>46000</v>
      </c>
      <c r="BO48" s="50">
        <f t="shared" si="23"/>
        <v>5.0306238888888893E-3</v>
      </c>
      <c r="BP48" s="50" t="s">
        <v>357</v>
      </c>
      <c r="BQ48">
        <v>35000</v>
      </c>
      <c r="BR48" s="50">
        <f t="shared" ref="BR48:BT49" si="24">(BQ48/360000000)*39.3701</f>
        <v>3.8276486111111108E-3</v>
      </c>
      <c r="BS48">
        <v>280000</v>
      </c>
      <c r="BT48" s="50">
        <f t="shared" si="24"/>
        <v>3.0621188888888887E-2</v>
      </c>
    </row>
    <row r="49" spans="1:72" x14ac:dyDescent="0.3">
      <c r="BK49" s="50" t="s">
        <v>312</v>
      </c>
      <c r="BL49">
        <v>39000</v>
      </c>
      <c r="BM49" s="50">
        <f t="shared" si="23"/>
        <v>4.2650941666666662E-3</v>
      </c>
      <c r="BN49">
        <v>37000</v>
      </c>
      <c r="BO49" s="50">
        <f t="shared" si="23"/>
        <v>4.046371388888889E-3</v>
      </c>
      <c r="BP49" s="50" t="s">
        <v>312</v>
      </c>
      <c r="BQ49">
        <v>30000</v>
      </c>
      <c r="BR49" s="50">
        <f t="shared" si="24"/>
        <v>3.2808416666666668E-3</v>
      </c>
      <c r="BS49">
        <v>460000</v>
      </c>
      <c r="BT49" s="50">
        <f t="shared" si="24"/>
        <v>5.0306238888888896E-2</v>
      </c>
    </row>
    <row r="50" spans="1:72" x14ac:dyDescent="0.3">
      <c r="BK50" s="50" t="s">
        <v>313</v>
      </c>
      <c r="BL50">
        <v>35000</v>
      </c>
      <c r="BM50" s="50">
        <f>(BL50/360000000)*39.3701</f>
        <v>3.8276486111111108E-3</v>
      </c>
      <c r="BN50">
        <v>55000</v>
      </c>
      <c r="BO50" s="50">
        <f>(BN50/360000000)*39.3701</f>
        <v>6.0148763888888887E-3</v>
      </c>
      <c r="BP50" s="50" t="s">
        <v>313</v>
      </c>
      <c r="BQ50">
        <v>55000</v>
      </c>
      <c r="BR50" s="50">
        <f>(BQ50/360000000)*39.3701</f>
        <v>6.0148763888888887E-3</v>
      </c>
      <c r="BS50">
        <v>400000</v>
      </c>
      <c r="BT50" s="50">
        <f>(BS50/360000000)*39.3701</f>
        <v>4.3744555555555557E-2</v>
      </c>
    </row>
    <row r="51" spans="1:72" s="6" customFormat="1" x14ac:dyDescent="0.3">
      <c r="E51" s="16"/>
      <c r="G51" s="16"/>
      <c r="I51" s="16"/>
      <c r="J51" s="16"/>
      <c r="K51" s="16"/>
      <c r="M51" s="16"/>
      <c r="Q51" s="16"/>
      <c r="S51" s="16"/>
      <c r="U51" s="16"/>
    </row>
    <row r="52" spans="1:72" x14ac:dyDescent="0.3">
      <c r="A52">
        <v>2019</v>
      </c>
      <c r="B52" s="5">
        <v>43712</v>
      </c>
      <c r="C52" s="48">
        <v>0.57986111111111105</v>
      </c>
      <c r="D52" s="5">
        <v>43713</v>
      </c>
      <c r="E52" s="56">
        <v>0.71944444444444444</v>
      </c>
      <c r="F52" s="5">
        <v>43714</v>
      </c>
      <c r="G52" s="56">
        <v>0.62430555555555556</v>
      </c>
      <c r="H52" s="5">
        <v>43714</v>
      </c>
      <c r="I52" s="56">
        <v>0.63750000000000007</v>
      </c>
      <c r="J52" s="45">
        <v>43717</v>
      </c>
      <c r="K52" s="56">
        <v>0.60486111111111118</v>
      </c>
      <c r="L52" s="5">
        <v>43717</v>
      </c>
      <c r="M52" s="56">
        <v>0.63263888888888886</v>
      </c>
      <c r="N52" s="5">
        <v>43717</v>
      </c>
      <c r="O52" s="48">
        <v>0.64861111111111114</v>
      </c>
      <c r="P52" s="5">
        <v>43718</v>
      </c>
      <c r="Q52" s="1">
        <v>1533</v>
      </c>
      <c r="S52" s="45">
        <v>43719</v>
      </c>
      <c r="T52" s="48">
        <v>0.6430555555555556</v>
      </c>
      <c r="U52" s="45">
        <v>43719</v>
      </c>
      <c r="V52" s="48">
        <v>0.77361111111111114</v>
      </c>
      <c r="W52" s="5">
        <v>43720</v>
      </c>
      <c r="X52" s="48">
        <v>0.59375</v>
      </c>
      <c r="Y52" s="5">
        <v>43720</v>
      </c>
      <c r="Z52">
        <v>1925</v>
      </c>
      <c r="AA52" s="5">
        <v>43721</v>
      </c>
      <c r="AB52" s="48">
        <v>0.74097222222222225</v>
      </c>
      <c r="AC52" s="5">
        <v>43721</v>
      </c>
      <c r="AD52" s="48">
        <v>0.76250000000000007</v>
      </c>
      <c r="AE52" s="5">
        <v>43724</v>
      </c>
      <c r="AF52" s="48">
        <v>0.6333333333333333</v>
      </c>
      <c r="AG52" s="5">
        <v>43725</v>
      </c>
      <c r="AH52" s="48">
        <v>0.67013888888888884</v>
      </c>
      <c r="AI52" s="5">
        <v>43725</v>
      </c>
      <c r="AJ52" s="48">
        <v>0.76180555555555562</v>
      </c>
      <c r="AL52" s="5">
        <v>43726</v>
      </c>
      <c r="AM52" s="48">
        <v>0.62430555555555556</v>
      </c>
      <c r="AN52" s="5">
        <v>43726</v>
      </c>
      <c r="AO52" s="48">
        <v>0.64652777777777781</v>
      </c>
      <c r="AP52" s="5">
        <v>43726</v>
      </c>
      <c r="AQ52" s="48">
        <v>0.71875</v>
      </c>
      <c r="AR52" s="5">
        <v>43726</v>
      </c>
      <c r="AS52" s="48">
        <v>0.76041666666666663</v>
      </c>
      <c r="AT52" s="5">
        <v>43727</v>
      </c>
      <c r="AU52" s="48">
        <v>0.60347222222222219</v>
      </c>
      <c r="AV52" s="5">
        <v>43727</v>
      </c>
      <c r="AW52" s="48">
        <v>0.72916666666666663</v>
      </c>
      <c r="AX52" s="5">
        <v>43727</v>
      </c>
      <c r="AY52" s="48">
        <v>0.77083333333333337</v>
      </c>
      <c r="AZ52" s="5">
        <v>43728</v>
      </c>
      <c r="BA52" s="48">
        <v>0.6875</v>
      </c>
      <c r="BC52" s="5">
        <v>43731</v>
      </c>
      <c r="BD52">
        <v>1719</v>
      </c>
      <c r="BE52" s="5">
        <v>43731</v>
      </c>
      <c r="BF52">
        <v>1841</v>
      </c>
      <c r="BG52" s="5">
        <v>43732</v>
      </c>
      <c r="BH52" s="48">
        <v>0.8027777777777777</v>
      </c>
      <c r="BI52" s="5">
        <v>43734</v>
      </c>
      <c r="BJ52" s="48">
        <v>0.58402777777777781</v>
      </c>
      <c r="BK52" s="5">
        <v>43734</v>
      </c>
      <c r="BL52" s="48">
        <v>0.70694444444444438</v>
      </c>
      <c r="BM52" s="5">
        <v>43734</v>
      </c>
      <c r="BN52" s="48">
        <v>0.7729166666666667</v>
      </c>
      <c r="BO52" s="5">
        <v>43735</v>
      </c>
      <c r="BP52" s="48">
        <v>0.63541666666666663</v>
      </c>
      <c r="BQ52" s="5">
        <v>43738</v>
      </c>
      <c r="BR52" s="48">
        <v>0.64861111111111114</v>
      </c>
    </row>
    <row r="53" spans="1:72" x14ac:dyDescent="0.3">
      <c r="A53" t="s">
        <v>356</v>
      </c>
      <c r="R53" t="s">
        <v>356</v>
      </c>
      <c r="AK53" t="s">
        <v>356</v>
      </c>
      <c r="BB53" t="s">
        <v>356</v>
      </c>
    </row>
    <row r="54" spans="1:72" x14ac:dyDescent="0.3">
      <c r="A54" s="50" t="s">
        <v>357</v>
      </c>
      <c r="B54">
        <v>28000</v>
      </c>
      <c r="C54" s="50">
        <f t="shared" ref="C54:Q55" si="25">(B54/360000000)*39.3701</f>
        <v>3.0621188888888891E-3</v>
      </c>
      <c r="D54">
        <v>1400000</v>
      </c>
      <c r="E54" s="50">
        <f t="shared" si="25"/>
        <v>0.15310594444444445</v>
      </c>
      <c r="F54">
        <v>32000</v>
      </c>
      <c r="G54" s="50">
        <f t="shared" si="25"/>
        <v>3.4995644444444445E-3</v>
      </c>
      <c r="H54">
        <v>37000</v>
      </c>
      <c r="I54" s="50">
        <f t="shared" si="25"/>
        <v>4.046371388888889E-3</v>
      </c>
      <c r="J54" s="1">
        <v>22000</v>
      </c>
      <c r="K54" s="50">
        <f t="shared" si="25"/>
        <v>2.4059505555555556E-3</v>
      </c>
      <c r="L54">
        <v>33000</v>
      </c>
      <c r="M54" s="50">
        <f t="shared" si="25"/>
        <v>3.6089258333333336E-3</v>
      </c>
      <c r="N54">
        <v>140000</v>
      </c>
      <c r="O54" s="50">
        <f t="shared" si="25"/>
        <v>1.5310594444444443E-2</v>
      </c>
      <c r="P54">
        <v>26000</v>
      </c>
      <c r="Q54" s="50">
        <f t="shared" si="25"/>
        <v>2.843396111111111E-3</v>
      </c>
      <c r="R54" s="50" t="s">
        <v>357</v>
      </c>
      <c r="S54" s="1">
        <v>21000</v>
      </c>
      <c r="T54" s="50">
        <f t="shared" ref="T54:AH54" si="26">(S54/360000000)*39.3701</f>
        <v>2.2965891666666665E-3</v>
      </c>
      <c r="U54" s="1">
        <v>40000</v>
      </c>
      <c r="V54" s="50">
        <f t="shared" si="26"/>
        <v>4.3744555555555557E-3</v>
      </c>
      <c r="W54">
        <v>22000</v>
      </c>
      <c r="X54" s="50">
        <f t="shared" si="26"/>
        <v>2.4059505555555556E-3</v>
      </c>
      <c r="Y54">
        <v>32000</v>
      </c>
      <c r="Z54" s="50">
        <f t="shared" si="26"/>
        <v>3.4995644444444445E-3</v>
      </c>
      <c r="AA54">
        <v>22000</v>
      </c>
      <c r="AB54" s="50">
        <f t="shared" si="26"/>
        <v>2.4059505555555556E-3</v>
      </c>
      <c r="AC54">
        <v>1400000</v>
      </c>
      <c r="AD54" s="50">
        <f t="shared" si="26"/>
        <v>0.15310594444444445</v>
      </c>
      <c r="AE54">
        <v>28000</v>
      </c>
      <c r="AF54" s="50">
        <f t="shared" si="26"/>
        <v>3.0621188888888891E-3</v>
      </c>
      <c r="AG54">
        <v>70000</v>
      </c>
      <c r="AH54" s="50">
        <f t="shared" si="26"/>
        <v>7.6552972222222217E-3</v>
      </c>
      <c r="AI54">
        <v>350000</v>
      </c>
      <c r="AJ54" s="50">
        <f t="shared" ref="T54:AJ55" si="27">(AI54/360000000)*39.3701</f>
        <v>3.8276486111111112E-2</v>
      </c>
      <c r="AK54" s="50" t="s">
        <v>357</v>
      </c>
      <c r="AL54">
        <v>31000</v>
      </c>
      <c r="AM54" s="50">
        <f t="shared" ref="AM54:BA54" si="28">(AL54/360000000)*39.3701</f>
        <v>3.3902030555555554E-3</v>
      </c>
      <c r="AN54">
        <v>28000</v>
      </c>
      <c r="AO54" s="50">
        <f t="shared" si="28"/>
        <v>3.0621188888888891E-3</v>
      </c>
      <c r="AP54">
        <v>1500000</v>
      </c>
      <c r="AQ54" s="50">
        <f t="shared" si="28"/>
        <v>0.16404208333333334</v>
      </c>
      <c r="AR54">
        <v>23000</v>
      </c>
      <c r="AS54" s="50">
        <f t="shared" si="28"/>
        <v>2.5153119444444446E-3</v>
      </c>
      <c r="AT54">
        <v>18000</v>
      </c>
      <c r="AU54" s="50">
        <f t="shared" si="28"/>
        <v>1.9685050000000002E-3</v>
      </c>
      <c r="AV54">
        <v>20000</v>
      </c>
      <c r="AW54" s="50">
        <f t="shared" si="28"/>
        <v>2.1872277777777779E-3</v>
      </c>
      <c r="AX54">
        <v>20000</v>
      </c>
      <c r="AY54" s="50">
        <f t="shared" si="28"/>
        <v>2.1872277777777779E-3</v>
      </c>
      <c r="AZ54">
        <v>22000</v>
      </c>
      <c r="BA54" s="50">
        <f t="shared" si="28"/>
        <v>2.4059505555555556E-3</v>
      </c>
      <c r="BB54" s="50" t="s">
        <v>357</v>
      </c>
      <c r="BC54">
        <v>32000</v>
      </c>
      <c r="BD54" s="50">
        <f t="shared" ref="BD54:BR54" si="29">(BC54/360000000)*39.3701</f>
        <v>3.4995644444444445E-3</v>
      </c>
      <c r="BE54">
        <v>30000</v>
      </c>
      <c r="BF54" s="50">
        <f t="shared" si="29"/>
        <v>3.2808416666666668E-3</v>
      </c>
      <c r="BG54">
        <v>27000</v>
      </c>
      <c r="BH54" s="50">
        <f t="shared" si="29"/>
        <v>2.9527574999999996E-3</v>
      </c>
      <c r="BI54">
        <v>31000</v>
      </c>
      <c r="BJ54" s="50">
        <f t="shared" si="29"/>
        <v>3.3902030555555554E-3</v>
      </c>
      <c r="BK54">
        <v>25000</v>
      </c>
      <c r="BL54" s="50">
        <f t="shared" si="29"/>
        <v>2.7340347222222223E-3</v>
      </c>
      <c r="BM54">
        <v>34000</v>
      </c>
      <c r="BN54" s="50">
        <f t="shared" si="29"/>
        <v>3.7182872222222222E-3</v>
      </c>
      <c r="BO54">
        <v>24000</v>
      </c>
      <c r="BP54" s="50">
        <f t="shared" si="29"/>
        <v>2.6246733333333337E-3</v>
      </c>
      <c r="BQ54">
        <v>22000</v>
      </c>
      <c r="BR54" s="50">
        <f t="shared" si="29"/>
        <v>2.4059505555555556E-3</v>
      </c>
    </row>
    <row r="55" spans="1:72" x14ac:dyDescent="0.3">
      <c r="A55" s="50" t="s">
        <v>312</v>
      </c>
      <c r="B55">
        <v>31000</v>
      </c>
      <c r="C55" s="50">
        <f t="shared" si="25"/>
        <v>3.3902030555555554E-3</v>
      </c>
      <c r="D55">
        <v>550000</v>
      </c>
      <c r="E55" s="50">
        <f t="shared" si="25"/>
        <v>6.0148763888888894E-2</v>
      </c>
      <c r="F55">
        <v>50000</v>
      </c>
      <c r="G55" s="50">
        <f t="shared" si="25"/>
        <v>5.4680694444444447E-3</v>
      </c>
      <c r="H55">
        <v>23000</v>
      </c>
      <c r="I55" s="50">
        <f t="shared" si="25"/>
        <v>2.5153119444444446E-3</v>
      </c>
      <c r="J55" s="1">
        <v>36000</v>
      </c>
      <c r="K55" s="50">
        <f t="shared" si="25"/>
        <v>3.9370100000000003E-3</v>
      </c>
      <c r="L55">
        <v>41000</v>
      </c>
      <c r="M55" s="50">
        <f t="shared" si="25"/>
        <v>4.4838169444444444E-3</v>
      </c>
      <c r="N55">
        <v>130000</v>
      </c>
      <c r="O55" s="50">
        <f t="shared" si="25"/>
        <v>1.4216980555555555E-2</v>
      </c>
      <c r="P55">
        <v>27000</v>
      </c>
      <c r="Q55" s="50">
        <f t="shared" si="25"/>
        <v>2.9527574999999996E-3</v>
      </c>
      <c r="R55" s="50" t="s">
        <v>312</v>
      </c>
      <c r="S55" s="1">
        <v>30000</v>
      </c>
      <c r="T55" s="50">
        <f t="shared" si="27"/>
        <v>3.2808416666666668E-3</v>
      </c>
      <c r="U55" s="1">
        <v>33000</v>
      </c>
      <c r="V55" s="50">
        <f t="shared" si="27"/>
        <v>3.6089258333333336E-3</v>
      </c>
      <c r="W55">
        <v>32000</v>
      </c>
      <c r="X55" s="50">
        <f t="shared" si="27"/>
        <v>3.4995644444444445E-3</v>
      </c>
      <c r="Y55">
        <v>21000</v>
      </c>
      <c r="Z55" s="50">
        <f t="shared" si="27"/>
        <v>2.2965891666666665E-3</v>
      </c>
      <c r="AA55">
        <v>40000</v>
      </c>
      <c r="AB55" s="50">
        <f t="shared" si="27"/>
        <v>4.3744555555555557E-3</v>
      </c>
      <c r="AC55">
        <v>1100000</v>
      </c>
      <c r="AD55" s="50">
        <f t="shared" si="27"/>
        <v>0.12029752777777779</v>
      </c>
      <c r="AE55">
        <v>22000</v>
      </c>
      <c r="AF55" s="50">
        <f t="shared" si="27"/>
        <v>2.4059505555555556E-3</v>
      </c>
      <c r="AG55">
        <v>65000</v>
      </c>
      <c r="AH55" s="50">
        <f t="shared" si="27"/>
        <v>7.1084902777777776E-3</v>
      </c>
      <c r="AI55">
        <v>310000</v>
      </c>
      <c r="AJ55" s="50">
        <f t="shared" si="27"/>
        <v>3.3902030555555553E-2</v>
      </c>
      <c r="AK55" s="50" t="s">
        <v>312</v>
      </c>
      <c r="AM55" s="50"/>
      <c r="AO55" s="50"/>
      <c r="AQ55" s="50"/>
      <c r="AS55" s="50"/>
      <c r="AU55" s="50"/>
      <c r="AW55" s="50"/>
      <c r="AY55" s="50"/>
      <c r="BA55" s="50"/>
      <c r="BB55" s="50" t="s">
        <v>312</v>
      </c>
      <c r="BD55" s="50"/>
      <c r="BF55" s="50"/>
      <c r="BH55" s="50"/>
      <c r="BJ55" s="50"/>
      <c r="BL55" s="50"/>
      <c r="BN55" s="50"/>
      <c r="BP55" s="50"/>
      <c r="BR55" s="50"/>
    </row>
    <row r="56" spans="1:72" x14ac:dyDescent="0.3">
      <c r="A56" s="50" t="s">
        <v>313</v>
      </c>
      <c r="B56">
        <v>32000</v>
      </c>
      <c r="C56" s="50">
        <f>(B56/360000000)*39.3701</f>
        <v>3.4995644444444445E-3</v>
      </c>
      <c r="D56">
        <v>700000</v>
      </c>
      <c r="E56" s="50">
        <f>(D56/360000000)*39.3701</f>
        <v>7.6552972222222224E-2</v>
      </c>
      <c r="F56">
        <v>42000</v>
      </c>
      <c r="G56" s="50">
        <f>(F56/360000000)*39.3701</f>
        <v>4.593178333333333E-3</v>
      </c>
      <c r="H56">
        <v>30000</v>
      </c>
      <c r="I56" s="50">
        <f>(H56/360000000)*39.3701</f>
        <v>3.2808416666666668E-3</v>
      </c>
      <c r="J56" s="1">
        <v>23000</v>
      </c>
      <c r="K56" s="50">
        <f>(J56/360000000)*39.3701</f>
        <v>2.5153119444444446E-3</v>
      </c>
      <c r="L56">
        <v>32000</v>
      </c>
      <c r="M56" s="50">
        <f>(L56/360000000)*39.3701</f>
        <v>3.4995644444444445E-3</v>
      </c>
      <c r="N56">
        <v>120000</v>
      </c>
      <c r="O56" s="50">
        <f>(N56/360000000)*39.3701</f>
        <v>1.3123366666666667E-2</v>
      </c>
      <c r="P56">
        <v>36000</v>
      </c>
      <c r="Q56" s="50">
        <f>(P56/360000000)*39.3701</f>
        <v>3.9370100000000003E-3</v>
      </c>
      <c r="R56" s="50" t="s">
        <v>313</v>
      </c>
      <c r="S56" s="1">
        <v>32000</v>
      </c>
      <c r="T56" s="50">
        <f>(S56/360000000)*39.3701</f>
        <v>3.4995644444444445E-3</v>
      </c>
      <c r="U56" s="1">
        <v>38000</v>
      </c>
      <c r="V56" s="50">
        <f>(U56/360000000)*39.3701</f>
        <v>4.1557327777777776E-3</v>
      </c>
      <c r="W56">
        <v>23000</v>
      </c>
      <c r="X56" s="50">
        <f>(W56/360000000)*39.3701</f>
        <v>2.5153119444444446E-3</v>
      </c>
      <c r="Y56">
        <v>23000</v>
      </c>
      <c r="Z56" s="50">
        <f>(Y56/360000000)*39.3701</f>
        <v>2.5153119444444446E-3</v>
      </c>
      <c r="AA56">
        <v>32000</v>
      </c>
      <c r="AB56" s="50">
        <f>(AA56/360000000)*39.3701</f>
        <v>3.4995644444444445E-3</v>
      </c>
      <c r="AC56">
        <v>1050000</v>
      </c>
      <c r="AD56" s="50">
        <f>(AC56/360000000)*39.3701</f>
        <v>0.11482945833333334</v>
      </c>
      <c r="AE56">
        <v>23000</v>
      </c>
      <c r="AF56" s="50">
        <f>(AE56/360000000)*39.3701</f>
        <v>2.5153119444444446E-3</v>
      </c>
      <c r="AG56">
        <v>70000</v>
      </c>
      <c r="AH56" s="50">
        <f>(AG56/360000000)*39.3701</f>
        <v>7.6552972222222217E-3</v>
      </c>
      <c r="AI56">
        <v>300000</v>
      </c>
      <c r="AJ56" s="50">
        <f>(AI56/360000000)*39.3701</f>
        <v>3.2808416666666666E-2</v>
      </c>
      <c r="AK56" s="50" t="s">
        <v>313</v>
      </c>
      <c r="AM56" s="50"/>
      <c r="AO56" s="50"/>
      <c r="AQ56" s="50"/>
      <c r="AS56" s="50"/>
      <c r="AU56" s="50"/>
      <c r="AW56" s="50"/>
      <c r="AY56" s="50"/>
      <c r="BA56" s="50"/>
      <c r="BB56" s="50" t="s">
        <v>313</v>
      </c>
      <c r="BD56" s="50"/>
      <c r="BF56" s="50"/>
      <c r="BH56" s="50"/>
      <c r="BJ56" s="50"/>
      <c r="BL56" s="50"/>
      <c r="BN56" s="50"/>
      <c r="BP56" s="50"/>
      <c r="BR56" s="50"/>
    </row>
    <row r="57" spans="1:72" x14ac:dyDescent="0.3">
      <c r="A57" s="50"/>
      <c r="C57" s="50"/>
      <c r="E57" s="50"/>
      <c r="G57" s="50"/>
      <c r="I57" s="50"/>
      <c r="K57" s="50"/>
      <c r="M57" s="50"/>
      <c r="O57" s="50"/>
      <c r="Q57" s="50"/>
      <c r="R57" s="50"/>
      <c r="T57" s="50"/>
      <c r="V57" s="50"/>
      <c r="X57" s="50"/>
      <c r="Z57" s="50"/>
      <c r="AB57" s="50"/>
      <c r="AD57" s="50"/>
      <c r="AF57" s="50"/>
      <c r="AH57" s="50"/>
      <c r="AJ57" s="50"/>
      <c r="AK57" s="50"/>
      <c r="AM57" s="50"/>
      <c r="AO57" s="50"/>
      <c r="AQ57" s="50"/>
      <c r="AS57" s="50"/>
      <c r="AU57" s="50"/>
      <c r="AW57" s="50"/>
      <c r="AY57" s="50"/>
      <c r="BA57" s="50"/>
      <c r="BB57" s="50"/>
      <c r="BD57" s="50"/>
      <c r="BF57" s="50"/>
      <c r="BH57" s="50"/>
      <c r="BJ57" s="50"/>
      <c r="BL57" s="50"/>
      <c r="BN57" s="50"/>
      <c r="BP57" s="50"/>
      <c r="BR57" s="50"/>
    </row>
    <row r="58" spans="1:72" x14ac:dyDescent="0.3">
      <c r="A58" s="50" t="s">
        <v>69</v>
      </c>
      <c r="C58" s="50"/>
      <c r="E58" s="50"/>
      <c r="G58" s="50"/>
      <c r="I58" s="50"/>
      <c r="K58" s="50"/>
      <c r="M58" s="50"/>
      <c r="O58" s="50"/>
      <c r="Q58" s="50"/>
      <c r="R58" s="50" t="s">
        <v>69</v>
      </c>
      <c r="T58" s="50"/>
      <c r="V58" s="50"/>
      <c r="X58" s="50"/>
      <c r="Z58" s="50"/>
      <c r="AB58" s="50"/>
      <c r="AD58" s="50"/>
      <c r="AF58" s="50"/>
      <c r="AH58" s="50"/>
      <c r="AJ58" s="50"/>
      <c r="AK58" s="50" t="s">
        <v>69</v>
      </c>
      <c r="AM58" s="50"/>
      <c r="AO58" s="50"/>
      <c r="AQ58" s="50"/>
      <c r="AS58" s="50"/>
      <c r="AU58" s="50"/>
      <c r="AW58" s="50"/>
      <c r="AY58" s="50"/>
      <c r="BA58" s="50"/>
      <c r="BB58" s="50" t="s">
        <v>69</v>
      </c>
      <c r="BD58" s="50"/>
      <c r="BF58" s="50"/>
      <c r="BH58" s="50"/>
      <c r="BJ58" s="50"/>
      <c r="BL58" s="50"/>
      <c r="BN58" s="50"/>
      <c r="BP58" s="50"/>
      <c r="BR58" s="50"/>
    </row>
    <row r="59" spans="1:72" x14ac:dyDescent="0.3">
      <c r="A59" s="50" t="s">
        <v>357</v>
      </c>
      <c r="B59">
        <v>52000</v>
      </c>
      <c r="C59" s="50">
        <f t="shared" ref="C59:Q59" si="30">(B59/360000000)*39.3701</f>
        <v>5.6867922222222219E-3</v>
      </c>
      <c r="D59">
        <v>100000</v>
      </c>
      <c r="E59" s="50">
        <f t="shared" si="30"/>
        <v>1.0936138888888889E-2</v>
      </c>
      <c r="F59">
        <v>130000</v>
      </c>
      <c r="G59" s="50">
        <f t="shared" si="30"/>
        <v>1.4216980555555555E-2</v>
      </c>
      <c r="H59">
        <v>52000</v>
      </c>
      <c r="I59" s="50">
        <f t="shared" si="30"/>
        <v>5.6867922222222219E-3</v>
      </c>
      <c r="J59" s="1">
        <v>72000</v>
      </c>
      <c r="K59" s="50">
        <f t="shared" si="30"/>
        <v>7.8740200000000007E-3</v>
      </c>
      <c r="L59">
        <v>70000</v>
      </c>
      <c r="M59" s="50">
        <f t="shared" si="30"/>
        <v>7.6552972222222217E-3</v>
      </c>
      <c r="N59">
        <v>100000</v>
      </c>
      <c r="O59" s="50">
        <f t="shared" si="30"/>
        <v>1.0936138888888889E-2</v>
      </c>
      <c r="P59">
        <v>52000</v>
      </c>
      <c r="Q59" s="50">
        <f t="shared" si="30"/>
        <v>5.6867922222222219E-3</v>
      </c>
      <c r="R59" s="50" t="s">
        <v>357</v>
      </c>
      <c r="S59" s="1">
        <v>80000</v>
      </c>
      <c r="T59" s="50">
        <f>(S59/360000000)*39.3701</f>
        <v>8.7489111111111115E-3</v>
      </c>
      <c r="U59" s="1">
        <v>50000</v>
      </c>
      <c r="V59" s="50">
        <f>(U59/360000000)*39.3701</f>
        <v>5.4680694444444447E-3</v>
      </c>
      <c r="W59">
        <v>48000</v>
      </c>
      <c r="X59" s="50">
        <f>(W59/360000000)*39.3701</f>
        <v>5.2493466666666674E-3</v>
      </c>
      <c r="Y59">
        <v>50000</v>
      </c>
      <c r="Z59" s="50">
        <f>(Y59/360000000)*39.3701</f>
        <v>5.4680694444444447E-3</v>
      </c>
      <c r="AA59">
        <v>42000</v>
      </c>
      <c r="AB59" s="50">
        <f>(AA59/360000000)*39.3701</f>
        <v>4.593178333333333E-3</v>
      </c>
      <c r="AC59">
        <v>50000</v>
      </c>
      <c r="AD59" s="50">
        <f>(AC59/360000000)*39.3701</f>
        <v>5.4680694444444447E-3</v>
      </c>
      <c r="AE59">
        <v>65000</v>
      </c>
      <c r="AF59" s="50">
        <f>(AE59/360000000)*39.3701</f>
        <v>7.1084902777777776E-3</v>
      </c>
      <c r="AG59">
        <v>140000</v>
      </c>
      <c r="AH59" s="50">
        <f>(AG59/360000000)*39.3701</f>
        <v>1.5310594444444443E-2</v>
      </c>
      <c r="AI59">
        <v>110000</v>
      </c>
      <c r="AJ59" s="50">
        <f>(AI59/360000000)*39.3701</f>
        <v>1.2029752777777777E-2</v>
      </c>
      <c r="AK59" s="50" t="s">
        <v>357</v>
      </c>
      <c r="AL59">
        <v>33000</v>
      </c>
      <c r="AM59" s="50">
        <f>(AL59/360000000)*39.3701</f>
        <v>3.6089258333333336E-3</v>
      </c>
      <c r="AN59">
        <v>52000</v>
      </c>
      <c r="AO59" s="50">
        <f>(AN59/360000000)*39.3701</f>
        <v>5.6867922222222219E-3</v>
      </c>
      <c r="AP59">
        <v>44000</v>
      </c>
      <c r="AQ59" s="50">
        <f>(AP59/360000000)*39.3701</f>
        <v>4.8119011111111111E-3</v>
      </c>
      <c r="AR59">
        <v>90000</v>
      </c>
      <c r="AS59" s="50">
        <f>(AR59/360000000)*39.3701</f>
        <v>9.8425249999999995E-3</v>
      </c>
      <c r="AT59">
        <v>38000</v>
      </c>
      <c r="AU59" s="50">
        <f>(AT59/360000000)*39.3701</f>
        <v>4.1557327777777776E-3</v>
      </c>
      <c r="AV59">
        <v>28000</v>
      </c>
      <c r="AW59" s="50">
        <f>(AV59/360000000)*39.3701</f>
        <v>3.0621188888888891E-3</v>
      </c>
      <c r="AX59">
        <v>19000</v>
      </c>
      <c r="AY59" s="50">
        <f>(AX59/360000000)*39.3701</f>
        <v>2.0778663888888888E-3</v>
      </c>
      <c r="AZ59">
        <v>61000</v>
      </c>
      <c r="BA59" s="50">
        <f>(AZ59/360000000)*39.3701</f>
        <v>6.6710447222222222E-3</v>
      </c>
      <c r="BB59" s="50" t="s">
        <v>357</v>
      </c>
      <c r="BC59">
        <v>45000</v>
      </c>
      <c r="BD59" s="50">
        <f>(BC59/360000000)*39.3701</f>
        <v>4.9212624999999998E-3</v>
      </c>
      <c r="BE59">
        <v>75000</v>
      </c>
      <c r="BF59" s="50">
        <f>(BE59/360000000)*39.3701</f>
        <v>8.2021041666666666E-3</v>
      </c>
      <c r="BG59">
        <v>27000</v>
      </c>
      <c r="BH59" s="50">
        <f>(BG59/360000000)*39.3701</f>
        <v>2.9527574999999996E-3</v>
      </c>
      <c r="BI59">
        <v>60000</v>
      </c>
      <c r="BJ59" s="50">
        <f>(BI59/360000000)*39.3701</f>
        <v>6.5616833333333336E-3</v>
      </c>
      <c r="BK59">
        <v>62000</v>
      </c>
      <c r="BL59" s="50">
        <f>(BK59/360000000)*39.3701</f>
        <v>6.7804061111111109E-3</v>
      </c>
      <c r="BM59">
        <v>55000</v>
      </c>
      <c r="BN59" s="50">
        <f>(BM59/360000000)*39.3701</f>
        <v>6.0148763888888887E-3</v>
      </c>
      <c r="BO59">
        <v>95000</v>
      </c>
      <c r="BP59" s="50">
        <f>(BO59/360000000)*39.3701</f>
        <v>1.0389331944444444E-2</v>
      </c>
      <c r="BQ59">
        <v>47000</v>
      </c>
      <c r="BR59" s="50">
        <f>(BQ59/360000000)*39.3701</f>
        <v>5.1399852777777779E-3</v>
      </c>
    </row>
    <row r="60" spans="1:72" x14ac:dyDescent="0.3">
      <c r="A60" s="50" t="s">
        <v>323</v>
      </c>
      <c r="B60">
        <v>13000</v>
      </c>
      <c r="C60" s="50"/>
      <c r="D60">
        <v>160000</v>
      </c>
      <c r="E60" s="50"/>
      <c r="F60">
        <v>38000</v>
      </c>
      <c r="G60" s="50"/>
      <c r="H60">
        <v>22000</v>
      </c>
      <c r="I60" s="50"/>
      <c r="J60" s="1">
        <v>40000</v>
      </c>
      <c r="K60" s="50"/>
      <c r="L60">
        <v>16000</v>
      </c>
      <c r="M60" s="50"/>
      <c r="N60">
        <v>25000</v>
      </c>
      <c r="O60" s="50"/>
      <c r="P60">
        <v>25000</v>
      </c>
      <c r="Q60" s="50"/>
      <c r="R60" s="50" t="s">
        <v>323</v>
      </c>
      <c r="S60" s="1">
        <v>22000</v>
      </c>
      <c r="T60" s="50"/>
      <c r="U60" s="1">
        <v>28000</v>
      </c>
      <c r="V60" s="50"/>
      <c r="W60">
        <v>40000</v>
      </c>
      <c r="X60" s="50"/>
      <c r="Y60">
        <v>15000</v>
      </c>
      <c r="Z60" s="50"/>
      <c r="AA60">
        <v>40000</v>
      </c>
      <c r="AB60" s="50"/>
      <c r="AC60">
        <v>30000</v>
      </c>
      <c r="AD60" s="50"/>
      <c r="AE60">
        <v>30000</v>
      </c>
      <c r="AF60" s="50"/>
      <c r="AG60">
        <v>100000</v>
      </c>
      <c r="AH60" s="50"/>
      <c r="AI60">
        <v>60000</v>
      </c>
      <c r="AJ60" s="50"/>
      <c r="AK60" s="50" t="s">
        <v>323</v>
      </c>
      <c r="AL60">
        <v>19000</v>
      </c>
      <c r="AM60" s="50"/>
      <c r="AN60">
        <v>10000</v>
      </c>
      <c r="AO60" s="50"/>
      <c r="AP60">
        <v>20000</v>
      </c>
      <c r="AQ60" s="50"/>
      <c r="AR60">
        <v>40000</v>
      </c>
      <c r="AS60" s="50"/>
      <c r="AT60">
        <v>28000</v>
      </c>
      <c r="AU60" s="50"/>
      <c r="AV60">
        <v>8000</v>
      </c>
      <c r="AW60" s="50"/>
      <c r="AX60">
        <v>10000</v>
      </c>
      <c r="AY60" s="50"/>
      <c r="AZ60">
        <v>25000</v>
      </c>
      <c r="BA60" s="50"/>
      <c r="BB60" s="50" t="s">
        <v>323</v>
      </c>
      <c r="BC60">
        <v>17000</v>
      </c>
      <c r="BD60" s="50"/>
      <c r="BE60">
        <v>15000</v>
      </c>
      <c r="BF60" s="50"/>
      <c r="BG60">
        <v>12000</v>
      </c>
      <c r="BH60" s="50"/>
      <c r="BI60">
        <v>32000</v>
      </c>
      <c r="BJ60" s="50"/>
      <c r="BK60">
        <v>15000</v>
      </c>
      <c r="BL60" s="50"/>
      <c r="BM60">
        <v>11000</v>
      </c>
      <c r="BN60" s="50"/>
      <c r="BO60">
        <v>48000</v>
      </c>
      <c r="BP60" s="50"/>
      <c r="BQ60">
        <v>8000</v>
      </c>
      <c r="BR60" s="50"/>
    </row>
    <row r="61" spans="1:72" x14ac:dyDescent="0.3">
      <c r="A61" s="50"/>
      <c r="B61">
        <v>-18000</v>
      </c>
      <c r="C61" s="50"/>
      <c r="D61">
        <v>-160000</v>
      </c>
      <c r="E61" s="50"/>
      <c r="F61">
        <v>-40000</v>
      </c>
      <c r="G61" s="50"/>
      <c r="H61">
        <v>-23000</v>
      </c>
      <c r="I61" s="50"/>
      <c r="J61" s="1">
        <v>-75000</v>
      </c>
      <c r="K61" s="50"/>
      <c r="L61">
        <v>-18000</v>
      </c>
      <c r="M61" s="50"/>
      <c r="N61">
        <v>-30000</v>
      </c>
      <c r="O61" s="50"/>
      <c r="P61">
        <v>-31000</v>
      </c>
      <c r="Q61" s="50"/>
      <c r="R61" s="50"/>
      <c r="S61" s="1">
        <v>-42000</v>
      </c>
      <c r="T61" s="50"/>
      <c r="U61" s="1">
        <v>-20000</v>
      </c>
      <c r="V61" s="50"/>
      <c r="W61">
        <v>-50000</v>
      </c>
      <c r="X61" s="50"/>
      <c r="Y61">
        <v>-11000</v>
      </c>
      <c r="Z61" s="50"/>
      <c r="AA61">
        <v>-50000</v>
      </c>
      <c r="AB61" s="50"/>
      <c r="AC61">
        <v>-15000</v>
      </c>
      <c r="AD61" s="50"/>
      <c r="AE61">
        <v>-45000</v>
      </c>
      <c r="AF61" s="50"/>
      <c r="AG61">
        <v>-130000</v>
      </c>
      <c r="AH61" s="50"/>
      <c r="AI61">
        <v>-65000</v>
      </c>
      <c r="AJ61" s="50"/>
      <c r="AK61" s="50"/>
      <c r="AL61">
        <v>-20000</v>
      </c>
      <c r="AM61" s="50"/>
      <c r="AN61">
        <v>-15000</v>
      </c>
      <c r="AO61" s="50"/>
      <c r="AP61">
        <v>-20000</v>
      </c>
      <c r="AQ61" s="50"/>
      <c r="AR61">
        <v>-20000</v>
      </c>
      <c r="AS61" s="50"/>
      <c r="AT61">
        <v>-28000</v>
      </c>
      <c r="AU61" s="50"/>
      <c r="AV61">
        <v>-12000</v>
      </c>
      <c r="AW61" s="50"/>
      <c r="AX61">
        <v>-10000</v>
      </c>
      <c r="AY61" s="50"/>
      <c r="AZ61">
        <v>-20000</v>
      </c>
      <c r="BA61" s="50"/>
      <c r="BB61" s="50"/>
      <c r="BC61">
        <v>-17000</v>
      </c>
      <c r="BD61" s="50"/>
      <c r="BE61">
        <v>-18000</v>
      </c>
      <c r="BF61" s="50"/>
      <c r="BG61">
        <v>-15000</v>
      </c>
      <c r="BH61" s="50"/>
      <c r="BI61">
        <v>-55000</v>
      </c>
      <c r="BJ61" s="50"/>
      <c r="BK61">
        <v>-19000</v>
      </c>
      <c r="BL61" s="50"/>
      <c r="BM61">
        <v>-16000</v>
      </c>
      <c r="BN61" s="50"/>
      <c r="BO61">
        <v>-35000</v>
      </c>
      <c r="BP61" s="50"/>
      <c r="BQ61">
        <v>-20000</v>
      </c>
      <c r="BR61" s="50"/>
    </row>
    <row r="62" spans="1:72" x14ac:dyDescent="0.3">
      <c r="A62" s="50"/>
      <c r="C62" s="50"/>
      <c r="E62" s="50"/>
      <c r="G62" s="50"/>
      <c r="I62" s="50"/>
      <c r="K62" s="50"/>
      <c r="M62" s="50"/>
      <c r="O62" s="50"/>
      <c r="Q62" s="50"/>
      <c r="R62" s="50"/>
      <c r="T62" s="50"/>
      <c r="V62" s="50"/>
      <c r="X62" s="50"/>
      <c r="Z62" s="50"/>
      <c r="AB62" s="50"/>
      <c r="AD62" s="50"/>
      <c r="AF62" s="50"/>
      <c r="AH62" s="50"/>
      <c r="AJ62" s="50"/>
      <c r="AK62" s="50"/>
      <c r="AM62" s="50"/>
      <c r="AO62" s="50"/>
      <c r="AQ62" s="50"/>
      <c r="AS62" s="50"/>
      <c r="AU62" s="50"/>
      <c r="AW62" s="50"/>
      <c r="AY62" s="50"/>
      <c r="BA62" s="50"/>
      <c r="BB62" s="50"/>
      <c r="BD62" s="50"/>
      <c r="BF62" s="50"/>
      <c r="BH62" s="50"/>
      <c r="BJ62" s="50"/>
      <c r="BL62" s="50"/>
      <c r="BN62" s="50"/>
      <c r="BP62" s="50"/>
      <c r="BR62" s="50"/>
    </row>
    <row r="63" spans="1:72" x14ac:dyDescent="0.3">
      <c r="A63" s="50" t="s">
        <v>359</v>
      </c>
      <c r="C63" s="50"/>
      <c r="E63" s="50"/>
      <c r="G63" s="50"/>
      <c r="I63" s="50"/>
      <c r="K63" s="50"/>
      <c r="M63" s="50"/>
      <c r="O63" s="50"/>
      <c r="Q63" s="50"/>
      <c r="R63" s="50" t="s">
        <v>359</v>
      </c>
      <c r="T63" s="50"/>
      <c r="V63" s="50"/>
      <c r="X63" s="50"/>
      <c r="Z63" s="50"/>
      <c r="AB63" s="50"/>
      <c r="AD63" s="50"/>
      <c r="AF63" s="50"/>
      <c r="AH63" s="50"/>
      <c r="AJ63" s="50"/>
      <c r="AK63" s="50" t="s">
        <v>359</v>
      </c>
      <c r="AM63" s="50"/>
      <c r="AO63" s="50"/>
      <c r="AQ63" s="50"/>
      <c r="AS63" s="50"/>
      <c r="AU63" s="50"/>
      <c r="AW63" s="50"/>
      <c r="AY63" s="50"/>
      <c r="BA63" s="50"/>
      <c r="BB63" s="50" t="s">
        <v>359</v>
      </c>
      <c r="BD63" s="50"/>
      <c r="BF63" s="50"/>
      <c r="BH63" s="50"/>
      <c r="BJ63" s="50"/>
      <c r="BL63" s="50"/>
      <c r="BN63" s="50"/>
      <c r="BP63" s="50"/>
      <c r="BR63" s="50"/>
    </row>
    <row r="64" spans="1:72" x14ac:dyDescent="0.3">
      <c r="A64" s="50" t="s">
        <v>357</v>
      </c>
      <c r="B64">
        <v>5.1999999999999997E-5</v>
      </c>
      <c r="C64" s="50">
        <f t="shared" ref="C64:Q66" si="31">B64*39.3701</f>
        <v>2.0472452000000001E-3</v>
      </c>
      <c r="D64">
        <v>1E-3</v>
      </c>
      <c r="E64" s="50">
        <f t="shared" si="31"/>
        <v>3.9370099999999998E-2</v>
      </c>
      <c r="F64">
        <v>1.2E-4</v>
      </c>
      <c r="G64" s="50">
        <f t="shared" si="31"/>
        <v>4.7244119999999999E-3</v>
      </c>
      <c r="H64">
        <v>9.0000000000000006E-5</v>
      </c>
      <c r="I64" s="50">
        <f t="shared" si="31"/>
        <v>3.5433090000000001E-3</v>
      </c>
      <c r="J64" s="1">
        <v>9.0000000000000006E-5</v>
      </c>
      <c r="K64" s="50">
        <f t="shared" si="31"/>
        <v>3.5433090000000001E-3</v>
      </c>
      <c r="L64">
        <v>5.5000000000000002E-5</v>
      </c>
      <c r="M64" s="50">
        <f t="shared" si="31"/>
        <v>2.1653555000000001E-3</v>
      </c>
      <c r="N64">
        <v>6.2E-4</v>
      </c>
      <c r="O64" s="50">
        <f t="shared" si="31"/>
        <v>2.4409462E-2</v>
      </c>
      <c r="P64">
        <v>6.2000000000000003E-5</v>
      </c>
      <c r="Q64" s="50">
        <f t="shared" si="31"/>
        <v>2.4409462000000003E-3</v>
      </c>
      <c r="R64" s="50" t="s">
        <v>357</v>
      </c>
      <c r="S64" s="1">
        <v>8.0000000000000007E-5</v>
      </c>
      <c r="T64" s="50">
        <f t="shared" ref="T64:AH64" si="32">S64*39.3701</f>
        <v>3.1496080000000004E-3</v>
      </c>
      <c r="U64" s="1">
        <v>1E-4</v>
      </c>
      <c r="V64" s="50">
        <f t="shared" si="32"/>
        <v>3.9370100000000003E-3</v>
      </c>
      <c r="W64">
        <v>6.9999999999999994E-5</v>
      </c>
      <c r="X64" s="50">
        <f t="shared" si="32"/>
        <v>2.7559069999999997E-3</v>
      </c>
      <c r="Y64">
        <v>8.0000000000000007E-5</v>
      </c>
      <c r="Z64" s="50">
        <f t="shared" si="32"/>
        <v>3.1496080000000004E-3</v>
      </c>
      <c r="AA64">
        <v>5.8E-5</v>
      </c>
      <c r="AB64" s="50">
        <f t="shared" si="32"/>
        <v>2.2834658E-3</v>
      </c>
      <c r="AC64">
        <v>5.5000000000000003E-4</v>
      </c>
      <c r="AD64" s="50">
        <f t="shared" si="32"/>
        <v>2.1653555000000001E-2</v>
      </c>
      <c r="AE64">
        <v>8.0000000000000007E-5</v>
      </c>
      <c r="AF64" s="50">
        <f t="shared" si="32"/>
        <v>3.1496080000000004E-3</v>
      </c>
      <c r="AG64">
        <v>1.6000000000000001E-4</v>
      </c>
      <c r="AH64" s="50">
        <f t="shared" si="32"/>
        <v>6.2992160000000007E-3</v>
      </c>
      <c r="AI64">
        <v>4.2000000000000002E-4</v>
      </c>
      <c r="AJ64" s="50">
        <f t="shared" ref="T64:AJ66" si="33">AI64*39.3701</f>
        <v>1.6535442000000001E-2</v>
      </c>
      <c r="AK64" s="50" t="s">
        <v>357</v>
      </c>
      <c r="AM64" s="50"/>
      <c r="AO64" s="50"/>
      <c r="AQ64" s="50"/>
      <c r="AS64" s="50"/>
      <c r="AU64" s="50"/>
      <c r="AW64" s="50"/>
      <c r="AY64" s="50"/>
      <c r="BA64" s="50"/>
      <c r="BB64" s="50" t="s">
        <v>357</v>
      </c>
      <c r="BD64" s="50"/>
      <c r="BF64" s="50"/>
      <c r="BH64" s="50"/>
      <c r="BJ64" s="50"/>
      <c r="BL64" s="50"/>
      <c r="BN64" s="50"/>
      <c r="BP64" s="50"/>
      <c r="BR64" s="50"/>
    </row>
    <row r="65" spans="1:70" x14ac:dyDescent="0.3">
      <c r="A65" s="50" t="s">
        <v>312</v>
      </c>
      <c r="B65">
        <v>5.0000000000000002E-5</v>
      </c>
      <c r="C65" s="50">
        <f t="shared" si="31"/>
        <v>1.9685050000000002E-3</v>
      </c>
      <c r="D65">
        <v>8.9999999999999998E-4</v>
      </c>
      <c r="E65" s="50">
        <f t="shared" si="31"/>
        <v>3.543309E-2</v>
      </c>
      <c r="F65">
        <v>1.7000000000000001E-4</v>
      </c>
      <c r="G65" s="50">
        <f t="shared" si="31"/>
        <v>6.6929170000000005E-3</v>
      </c>
      <c r="H65">
        <v>4.0000000000000003E-5</v>
      </c>
      <c r="I65" s="50">
        <f t="shared" si="31"/>
        <v>1.5748040000000002E-3</v>
      </c>
      <c r="J65" s="1">
        <v>9.0000000000000006E-5</v>
      </c>
      <c r="K65" s="50">
        <f t="shared" si="31"/>
        <v>3.5433090000000001E-3</v>
      </c>
      <c r="L65">
        <v>5.5000000000000002E-5</v>
      </c>
      <c r="M65" s="50">
        <f t="shared" si="31"/>
        <v>2.1653555000000001E-3</v>
      </c>
      <c r="N65">
        <v>8.0000000000000004E-4</v>
      </c>
      <c r="O65" s="50">
        <f t="shared" si="31"/>
        <v>3.1496080000000003E-2</v>
      </c>
      <c r="P65">
        <v>1.3999999999999999E-4</v>
      </c>
      <c r="Q65" s="50">
        <f t="shared" si="31"/>
        <v>5.5118139999999994E-3</v>
      </c>
      <c r="R65" s="50" t="s">
        <v>312</v>
      </c>
      <c r="S65" s="1">
        <v>7.7999999999999999E-5</v>
      </c>
      <c r="T65" s="50">
        <f t="shared" si="33"/>
        <v>3.0708678E-3</v>
      </c>
      <c r="U65" s="1">
        <v>3.4999999999999997E-5</v>
      </c>
      <c r="V65" s="50">
        <f t="shared" si="33"/>
        <v>1.3779534999999999E-3</v>
      </c>
      <c r="W65">
        <v>8.0000000000000007E-5</v>
      </c>
      <c r="X65" s="50">
        <f t="shared" si="33"/>
        <v>3.1496080000000004E-3</v>
      </c>
      <c r="Y65">
        <v>4.1999999999999998E-5</v>
      </c>
      <c r="Z65" s="50">
        <f t="shared" si="33"/>
        <v>1.6535441999999999E-3</v>
      </c>
      <c r="AA65">
        <v>1.3999999999999999E-4</v>
      </c>
      <c r="AB65" s="50">
        <f t="shared" si="33"/>
        <v>5.5118139999999994E-3</v>
      </c>
      <c r="AC65">
        <v>6.3000000000000003E-4</v>
      </c>
      <c r="AD65" s="50">
        <f t="shared" si="33"/>
        <v>2.4803163000000003E-2</v>
      </c>
      <c r="AE65">
        <v>7.4999999999999993E-5</v>
      </c>
      <c r="AF65" s="50">
        <f t="shared" si="33"/>
        <v>2.9527574999999996E-3</v>
      </c>
      <c r="AG65">
        <v>1.2E-4</v>
      </c>
      <c r="AH65" s="50">
        <f t="shared" si="33"/>
        <v>4.7244119999999999E-3</v>
      </c>
      <c r="AI65">
        <v>3.5E-4</v>
      </c>
      <c r="AJ65" s="50">
        <f t="shared" si="33"/>
        <v>1.3779535000000001E-2</v>
      </c>
      <c r="AK65" s="50" t="s">
        <v>312</v>
      </c>
      <c r="AM65" s="50"/>
      <c r="AO65" s="50"/>
      <c r="AQ65" s="50"/>
      <c r="AS65" s="50"/>
      <c r="AU65" s="50"/>
      <c r="AW65" s="50"/>
      <c r="AY65" s="50"/>
      <c r="AZ65">
        <v>1E-4</v>
      </c>
      <c r="BA65" s="50">
        <f>AZ65*39.3701</f>
        <v>3.9370100000000003E-3</v>
      </c>
      <c r="BB65" s="50" t="s">
        <v>312</v>
      </c>
      <c r="BD65" s="50"/>
      <c r="BF65" s="50"/>
      <c r="BH65" s="50"/>
      <c r="BJ65" s="50"/>
      <c r="BL65" s="50"/>
      <c r="BN65" s="50"/>
      <c r="BP65" s="50"/>
      <c r="BR65" s="50"/>
    </row>
    <row r="66" spans="1:70" x14ac:dyDescent="0.3">
      <c r="A66" s="50" t="s">
        <v>313</v>
      </c>
      <c r="B66">
        <v>5.8E-5</v>
      </c>
      <c r="C66" s="50">
        <f t="shared" si="31"/>
        <v>2.2834658E-3</v>
      </c>
      <c r="D66">
        <v>5.0000000000000001E-4</v>
      </c>
      <c r="E66" s="50">
        <f t="shared" si="31"/>
        <v>1.9685049999999999E-2</v>
      </c>
      <c r="F66">
        <v>1.3999999999999999E-4</v>
      </c>
      <c r="G66" s="50">
        <f t="shared" si="31"/>
        <v>5.5118139999999994E-3</v>
      </c>
      <c r="H66">
        <v>5.0000000000000002E-5</v>
      </c>
      <c r="I66" s="50">
        <f t="shared" si="31"/>
        <v>1.9685050000000002E-3</v>
      </c>
      <c r="J66" s="1">
        <v>6.4999999999999994E-5</v>
      </c>
      <c r="K66" s="50">
        <f t="shared" si="31"/>
        <v>2.5590564999999998E-3</v>
      </c>
      <c r="L66">
        <v>5.1999999999999997E-5</v>
      </c>
      <c r="M66" s="50">
        <f t="shared" si="31"/>
        <v>2.0472452000000001E-3</v>
      </c>
      <c r="N66">
        <v>7.5000000000000002E-4</v>
      </c>
      <c r="O66" s="50">
        <f t="shared" si="31"/>
        <v>2.9527575E-2</v>
      </c>
      <c r="P66">
        <v>1E-4</v>
      </c>
      <c r="Q66" s="50">
        <f t="shared" si="31"/>
        <v>3.9370100000000003E-3</v>
      </c>
      <c r="R66" s="50" t="s">
        <v>313</v>
      </c>
      <c r="S66" s="1">
        <v>8.0000000000000007E-5</v>
      </c>
      <c r="T66" s="50">
        <f t="shared" si="33"/>
        <v>3.1496080000000004E-3</v>
      </c>
      <c r="U66" s="1">
        <v>4.6E-5</v>
      </c>
      <c r="V66" s="50">
        <f t="shared" si="33"/>
        <v>1.8110246E-3</v>
      </c>
      <c r="W66">
        <v>7.4999999999999993E-5</v>
      </c>
      <c r="X66" s="50">
        <f t="shared" si="33"/>
        <v>2.9527574999999996E-3</v>
      </c>
      <c r="Y66">
        <v>3.8000000000000002E-5</v>
      </c>
      <c r="Z66" s="50">
        <f t="shared" si="33"/>
        <v>1.4960638E-3</v>
      </c>
      <c r="AA66">
        <v>7.2999999999999999E-5</v>
      </c>
      <c r="AB66" s="50">
        <f t="shared" si="33"/>
        <v>2.8740173000000001E-3</v>
      </c>
      <c r="AC66">
        <v>4.6999999999999999E-4</v>
      </c>
      <c r="AD66" s="50">
        <f t="shared" si="33"/>
        <v>1.8503947E-2</v>
      </c>
      <c r="AE66">
        <v>6.0999999999999999E-5</v>
      </c>
      <c r="AF66" s="50">
        <f t="shared" si="33"/>
        <v>2.4015760999999999E-3</v>
      </c>
      <c r="AG66">
        <v>1.1E-4</v>
      </c>
      <c r="AH66" s="50">
        <f t="shared" si="33"/>
        <v>4.3307110000000001E-3</v>
      </c>
      <c r="AI66">
        <v>3.5E-4</v>
      </c>
      <c r="AJ66" s="50">
        <f t="shared" si="33"/>
        <v>1.3779535000000001E-2</v>
      </c>
      <c r="AK66" s="50" t="s">
        <v>313</v>
      </c>
      <c r="AM66" s="50"/>
      <c r="AO66" s="50"/>
      <c r="AQ66" s="50"/>
      <c r="AS66" s="50"/>
      <c r="AU66" s="50"/>
      <c r="AW66" s="50"/>
      <c r="AY66" s="50"/>
      <c r="BA66" s="50"/>
      <c r="BB66" s="50" t="s">
        <v>313</v>
      </c>
      <c r="BC66">
        <v>5.0000000000000002E-5</v>
      </c>
      <c r="BD66" s="50">
        <f>BC66*39.3701</f>
        <v>1.9685050000000002E-3</v>
      </c>
      <c r="BE66">
        <v>5.3000000000000001E-5</v>
      </c>
      <c r="BF66" s="50">
        <f>BE66*39.3701</f>
        <v>2.0866153000000001E-3</v>
      </c>
      <c r="BG66">
        <v>6.0999999999999999E-5</v>
      </c>
      <c r="BH66" s="50">
        <f>BG66*39.3701</f>
        <v>2.4015760999999999E-3</v>
      </c>
      <c r="BI66">
        <v>6.2000000000000003E-5</v>
      </c>
      <c r="BJ66" s="50">
        <f>BI66*39.3701</f>
        <v>2.4409462000000003E-3</v>
      </c>
      <c r="BK66">
        <v>4.0000000000000003E-5</v>
      </c>
      <c r="BL66" s="50">
        <f>BK66*39.3701</f>
        <v>1.5748040000000002E-3</v>
      </c>
      <c r="BM66">
        <v>5.3000000000000001E-5</v>
      </c>
      <c r="BN66" s="50">
        <f>BM66*39.3701</f>
        <v>2.0866153000000001E-3</v>
      </c>
      <c r="BO66">
        <v>7.4999999999999993E-5</v>
      </c>
      <c r="BP66" s="50">
        <f>BO66*39.3701</f>
        <v>2.9527574999999996E-3</v>
      </c>
      <c r="BQ66">
        <v>4.1999999999999998E-5</v>
      </c>
      <c r="BR66" s="50">
        <f>BQ66*39.3701</f>
        <v>1.6535441999999999E-3</v>
      </c>
    </row>
    <row r="67" spans="1:70" x14ac:dyDescent="0.3">
      <c r="A67" s="50"/>
      <c r="C67" s="50"/>
      <c r="E67" s="50"/>
      <c r="G67" s="50"/>
      <c r="I67" s="50"/>
      <c r="K67" s="50"/>
      <c r="M67" s="50"/>
      <c r="O67" s="50"/>
      <c r="Q67" s="50"/>
      <c r="R67" s="50"/>
      <c r="T67" s="50"/>
      <c r="V67" s="50"/>
      <c r="X67" s="50"/>
      <c r="Z67" s="50"/>
      <c r="AB67" s="50"/>
      <c r="AD67" s="50"/>
      <c r="AF67" s="50"/>
      <c r="AH67" s="50"/>
      <c r="AJ67" s="50"/>
      <c r="AK67" s="50"/>
      <c r="AM67" s="50"/>
      <c r="AO67" s="50"/>
      <c r="AQ67" s="50"/>
      <c r="AS67" s="50"/>
      <c r="AU67" s="50"/>
      <c r="AW67" s="50"/>
      <c r="AY67" s="50"/>
      <c r="BA67" s="50"/>
      <c r="BB67" s="50"/>
      <c r="BD67" s="50"/>
      <c r="BF67" s="50"/>
      <c r="BH67" s="50"/>
      <c r="BJ67" s="50"/>
      <c r="BL67" s="50"/>
      <c r="BN67" s="50"/>
      <c r="BP67" s="50"/>
      <c r="BR67" s="50"/>
    </row>
    <row r="68" spans="1:70" x14ac:dyDescent="0.3">
      <c r="A68" s="50" t="s">
        <v>68</v>
      </c>
      <c r="C68" s="50"/>
      <c r="E68" s="50"/>
      <c r="G68" s="50"/>
      <c r="I68" s="50"/>
      <c r="K68" s="50"/>
      <c r="M68" s="50"/>
      <c r="O68" s="50"/>
      <c r="Q68" s="50"/>
      <c r="R68" s="50" t="s">
        <v>68</v>
      </c>
      <c r="T68" s="50"/>
      <c r="V68" s="50"/>
      <c r="X68" s="50"/>
      <c r="Z68" s="50"/>
      <c r="AB68" s="50"/>
      <c r="AD68" s="50"/>
      <c r="AF68" s="50"/>
      <c r="AH68" s="50"/>
      <c r="AJ68" s="50"/>
      <c r="AK68" s="50" t="s">
        <v>68</v>
      </c>
      <c r="AM68" s="50"/>
      <c r="AO68" s="50"/>
      <c r="AQ68" s="50"/>
      <c r="AS68" s="50"/>
      <c r="AU68" s="50"/>
      <c r="AW68" s="50"/>
      <c r="AY68" s="50"/>
      <c r="BA68" s="50"/>
      <c r="BB68" s="50" t="s">
        <v>68</v>
      </c>
      <c r="BD68" s="50"/>
      <c r="BF68" s="50"/>
      <c r="BH68" s="50"/>
      <c r="BJ68" s="50"/>
      <c r="BL68" s="50"/>
      <c r="BN68" s="50"/>
      <c r="BP68" s="50"/>
      <c r="BR68" s="50"/>
    </row>
    <row r="69" spans="1:70" x14ac:dyDescent="0.3">
      <c r="A69" s="50" t="s">
        <v>357</v>
      </c>
      <c r="B69">
        <v>6.0000000000000002E-5</v>
      </c>
      <c r="C69" s="50">
        <f>B69*39.3701</f>
        <v>2.3622059999999999E-3</v>
      </c>
      <c r="D69">
        <v>1.1000000000000001E-3</v>
      </c>
      <c r="E69" s="50">
        <f>D69*39.3701</f>
        <v>4.3307110000000003E-2</v>
      </c>
      <c r="F69">
        <v>1.2999999999999999E-4</v>
      </c>
      <c r="G69" s="50">
        <f>F69*39.3701</f>
        <v>5.1181129999999997E-3</v>
      </c>
      <c r="H69">
        <v>9.0000000000000006E-5</v>
      </c>
      <c r="I69" s="50">
        <f>H69*39.3701</f>
        <v>3.5433090000000001E-3</v>
      </c>
      <c r="J69" s="1">
        <v>7.4999999999999993E-5</v>
      </c>
      <c r="K69" s="50">
        <f>J69*39.3701</f>
        <v>2.9527574999999996E-3</v>
      </c>
      <c r="L69">
        <v>5.3000000000000001E-5</v>
      </c>
      <c r="M69" s="50">
        <f>L69*39.3701</f>
        <v>2.0866153000000001E-3</v>
      </c>
      <c r="N69">
        <v>7.5000000000000002E-4</v>
      </c>
      <c r="O69" s="50">
        <f>N69*39.3701</f>
        <v>2.9527575E-2</v>
      </c>
      <c r="P69">
        <v>6.2000000000000003E-5</v>
      </c>
      <c r="Q69" s="50">
        <f>P69*39.3701</f>
        <v>2.4409462000000003E-3</v>
      </c>
      <c r="R69" s="50" t="s">
        <v>357</v>
      </c>
      <c r="S69" s="1">
        <v>8.0000000000000007E-5</v>
      </c>
      <c r="T69" s="50">
        <f>S69*39.3701</f>
        <v>3.1496080000000004E-3</v>
      </c>
      <c r="U69" s="1">
        <v>1.1E-4</v>
      </c>
      <c r="V69" s="50">
        <f>U69*39.3701</f>
        <v>4.3307110000000001E-3</v>
      </c>
      <c r="W69">
        <v>8.0000000000000007E-5</v>
      </c>
      <c r="X69" s="50">
        <f>W69*39.3701</f>
        <v>3.1496080000000004E-3</v>
      </c>
      <c r="Y69">
        <v>8.0000000000000007E-5</v>
      </c>
      <c r="Z69" s="50">
        <f>Y69*39.3701</f>
        <v>3.1496080000000004E-3</v>
      </c>
      <c r="AA69">
        <v>6.0000000000000002E-5</v>
      </c>
      <c r="AB69" s="50">
        <f>AA69*39.3701</f>
        <v>2.3622059999999999E-3</v>
      </c>
      <c r="AC69">
        <v>5.5000000000000003E-4</v>
      </c>
      <c r="AD69" s="50">
        <f>AC69*39.3701</f>
        <v>2.1653555000000001E-2</v>
      </c>
      <c r="AE69">
        <v>9.0000000000000006E-5</v>
      </c>
      <c r="AF69" s="50">
        <f>AE69*39.3701</f>
        <v>3.5433090000000001E-3</v>
      </c>
      <c r="AG69">
        <v>1.7000000000000001E-4</v>
      </c>
      <c r="AH69" s="50">
        <f>AG69*39.3701</f>
        <v>6.6929170000000005E-3</v>
      </c>
      <c r="AI69">
        <v>4.8000000000000001E-4</v>
      </c>
      <c r="AJ69" s="50">
        <f>AI69*39.3701</f>
        <v>1.8897648E-2</v>
      </c>
      <c r="AK69" s="50" t="s">
        <v>357</v>
      </c>
      <c r="AL69">
        <v>6.0000000000000002E-5</v>
      </c>
      <c r="AM69" s="50">
        <f>AL69*39.3701</f>
        <v>2.3622059999999999E-3</v>
      </c>
      <c r="AN69">
        <v>5.8E-5</v>
      </c>
      <c r="AO69" s="50">
        <f>AN69*39.3701</f>
        <v>2.2834658E-3</v>
      </c>
      <c r="AP69">
        <v>8.0000000000000004E-4</v>
      </c>
      <c r="AQ69" s="50">
        <f>AP69*39.3701</f>
        <v>3.1496080000000003E-2</v>
      </c>
      <c r="AR69">
        <v>9.0000000000000006E-5</v>
      </c>
      <c r="AS69" s="50">
        <f>AR69*39.3701</f>
        <v>3.5433090000000001E-3</v>
      </c>
      <c r="AT69">
        <v>5.0000000000000002E-5</v>
      </c>
      <c r="AU69" s="50">
        <f>AT69*39.3701</f>
        <v>1.9685050000000002E-3</v>
      </c>
      <c r="AV69">
        <v>3.0000000000000001E-5</v>
      </c>
      <c r="AW69" s="50">
        <f>AV69*39.3701</f>
        <v>1.181103E-3</v>
      </c>
      <c r="AX69">
        <v>4.0000000000000003E-5</v>
      </c>
      <c r="AY69" s="50">
        <f>AX69*39.3701</f>
        <v>1.5748040000000002E-3</v>
      </c>
      <c r="AZ69">
        <v>7.4999999999999993E-5</v>
      </c>
      <c r="BA69" s="50">
        <f>AZ69*39.3701</f>
        <v>2.9527574999999996E-3</v>
      </c>
      <c r="BB69" s="50" t="s">
        <v>357</v>
      </c>
      <c r="BC69">
        <v>6.9999999999999994E-5</v>
      </c>
      <c r="BD69" s="50">
        <f>BC69*39.3701</f>
        <v>2.7559069999999997E-3</v>
      </c>
      <c r="BE69">
        <v>6.7000000000000002E-5</v>
      </c>
      <c r="BF69" s="50">
        <f>BE69*39.3701</f>
        <v>2.6377967000000002E-3</v>
      </c>
      <c r="BG69">
        <v>6.2000000000000003E-5</v>
      </c>
      <c r="BH69" s="50">
        <f>BG69*39.3701</f>
        <v>2.4409462000000003E-3</v>
      </c>
      <c r="BI69">
        <v>1.05E-4</v>
      </c>
      <c r="BJ69" s="50">
        <f>BI69*39.3701</f>
        <v>4.1338605000000002E-3</v>
      </c>
      <c r="BK69">
        <v>6.9999999999999994E-5</v>
      </c>
      <c r="BL69" s="50">
        <f>BK69*39.3701</f>
        <v>2.7559069999999997E-3</v>
      </c>
      <c r="BM69">
        <v>6.0000000000000002E-5</v>
      </c>
      <c r="BN69" s="50">
        <f>BM69*39.3701</f>
        <v>2.3622059999999999E-3</v>
      </c>
      <c r="BO69">
        <v>8.0000000000000007E-5</v>
      </c>
      <c r="BP69" s="50">
        <f>BO69*39.3701</f>
        <v>3.1496080000000004E-3</v>
      </c>
      <c r="BQ69">
        <v>6.3E-5</v>
      </c>
      <c r="BR69" s="50">
        <f>BQ69*39.3701</f>
        <v>2.4803162999999999E-3</v>
      </c>
    </row>
    <row r="70" spans="1:70" x14ac:dyDescent="0.3">
      <c r="A70" s="50" t="s">
        <v>323</v>
      </c>
      <c r="B70" t="s">
        <v>405</v>
      </c>
      <c r="D70" t="s">
        <v>330</v>
      </c>
      <c r="E70"/>
      <c r="F70" t="s">
        <v>335</v>
      </c>
      <c r="G70"/>
      <c r="H70" t="s">
        <v>368</v>
      </c>
      <c r="I70"/>
      <c r="J70" s="1" t="s">
        <v>335</v>
      </c>
      <c r="K70"/>
      <c r="L70" t="s">
        <v>335</v>
      </c>
      <c r="M70"/>
      <c r="N70" t="s">
        <v>406</v>
      </c>
      <c r="P70" t="s">
        <v>369</v>
      </c>
      <c r="Q70"/>
      <c r="R70" s="50" t="s">
        <v>323</v>
      </c>
      <c r="S70" s="1" t="s">
        <v>335</v>
      </c>
      <c r="U70" s="1" t="s">
        <v>381</v>
      </c>
      <c r="W70" t="s">
        <v>369</v>
      </c>
      <c r="Y70" t="s">
        <v>407</v>
      </c>
      <c r="AA70" t="s">
        <v>337</v>
      </c>
      <c r="AC70" t="s">
        <v>325</v>
      </c>
      <c r="AE70" t="s">
        <v>337</v>
      </c>
      <c r="AG70" t="s">
        <v>361</v>
      </c>
      <c r="AI70" t="s">
        <v>361</v>
      </c>
      <c r="AK70" s="50" t="s">
        <v>323</v>
      </c>
      <c r="AL70" t="s">
        <v>408</v>
      </c>
      <c r="AN70" t="s">
        <v>372</v>
      </c>
      <c r="AP70" t="s">
        <v>409</v>
      </c>
      <c r="AR70" t="s">
        <v>410</v>
      </c>
      <c r="AT70" t="s">
        <v>335</v>
      </c>
      <c r="AV70" t="s">
        <v>376</v>
      </c>
      <c r="AX70" t="s">
        <v>411</v>
      </c>
      <c r="AZ70" t="s">
        <v>327</v>
      </c>
      <c r="BB70" s="50" t="s">
        <v>323</v>
      </c>
      <c r="BC70" t="s">
        <v>369</v>
      </c>
      <c r="BE70" t="s">
        <v>335</v>
      </c>
      <c r="BG70" t="s">
        <v>407</v>
      </c>
      <c r="BI70" t="s">
        <v>412</v>
      </c>
      <c r="BK70" t="s">
        <v>413</v>
      </c>
      <c r="BM70" t="s">
        <v>414</v>
      </c>
      <c r="BO70" t="s">
        <v>413</v>
      </c>
      <c r="BQ70" t="s">
        <v>414</v>
      </c>
    </row>
    <row r="71" spans="1:70" x14ac:dyDescent="0.3">
      <c r="B71" t="s">
        <v>393</v>
      </c>
      <c r="D71" t="s">
        <v>415</v>
      </c>
      <c r="E71"/>
      <c r="F71" t="s">
        <v>347</v>
      </c>
      <c r="G71"/>
      <c r="H71" t="s">
        <v>347</v>
      </c>
      <c r="I71"/>
      <c r="J71" s="1" t="s">
        <v>346</v>
      </c>
      <c r="K71"/>
      <c r="L71" t="s">
        <v>352</v>
      </c>
      <c r="M71"/>
      <c r="N71" t="s">
        <v>388</v>
      </c>
      <c r="P71" t="s">
        <v>347</v>
      </c>
      <c r="Q71"/>
      <c r="S71" s="1" t="s">
        <v>346</v>
      </c>
      <c r="U71" s="1" t="s">
        <v>346</v>
      </c>
      <c r="W71" t="s">
        <v>416</v>
      </c>
      <c r="Y71" t="s">
        <v>389</v>
      </c>
      <c r="AA71" t="s">
        <v>382</v>
      </c>
      <c r="AC71" t="s">
        <v>397</v>
      </c>
      <c r="AE71" t="s">
        <v>346</v>
      </c>
      <c r="AG71" t="s">
        <v>386</v>
      </c>
      <c r="AI71" t="s">
        <v>341</v>
      </c>
      <c r="AL71" t="s">
        <v>417</v>
      </c>
      <c r="AN71" t="s">
        <v>403</v>
      </c>
      <c r="AP71" t="s">
        <v>418</v>
      </c>
      <c r="AR71" t="s">
        <v>419</v>
      </c>
      <c r="AT71" t="s">
        <v>393</v>
      </c>
      <c r="AV71" t="s">
        <v>403</v>
      </c>
      <c r="AX71" t="s">
        <v>420</v>
      </c>
      <c r="AZ71" t="s">
        <v>393</v>
      </c>
      <c r="BC71" t="s">
        <v>393</v>
      </c>
      <c r="BE71" t="s">
        <v>347</v>
      </c>
      <c r="BG71" t="s">
        <v>389</v>
      </c>
      <c r="BI71" t="s">
        <v>421</v>
      </c>
      <c r="BK71" t="s">
        <v>422</v>
      </c>
      <c r="BM71" t="s">
        <v>423</v>
      </c>
      <c r="BO71" t="s">
        <v>424</v>
      </c>
      <c r="BQ71" t="s">
        <v>352</v>
      </c>
    </row>
    <row r="72" spans="1:70" x14ac:dyDescent="0.3">
      <c r="A72" s="50" t="s">
        <v>404</v>
      </c>
      <c r="E72"/>
      <c r="G72"/>
      <c r="I72"/>
      <c r="K72"/>
      <c r="M72"/>
      <c r="Q72"/>
      <c r="R72" s="50" t="s">
        <v>404</v>
      </c>
      <c r="AK72" s="50" t="s">
        <v>404</v>
      </c>
      <c r="BB72" s="50" t="s">
        <v>404</v>
      </c>
    </row>
    <row r="73" spans="1:70" x14ac:dyDescent="0.3">
      <c r="A73" s="50" t="s">
        <v>357</v>
      </c>
      <c r="B73">
        <v>800000</v>
      </c>
      <c r="C73" s="50">
        <f t="shared" ref="C73:Q74" si="34">(B73/360000000)*39.3701</f>
        <v>8.7489111111111115E-2</v>
      </c>
      <c r="D73">
        <v>120000</v>
      </c>
      <c r="E73" s="50">
        <f t="shared" si="34"/>
        <v>1.3123366666666667E-2</v>
      </c>
      <c r="F73">
        <v>40000</v>
      </c>
      <c r="G73" s="50">
        <f t="shared" si="34"/>
        <v>4.3744555555555557E-3</v>
      </c>
      <c r="H73">
        <v>500000</v>
      </c>
      <c r="I73" s="50">
        <f t="shared" si="34"/>
        <v>5.4680694444444448E-2</v>
      </c>
      <c r="J73" s="1">
        <v>43000</v>
      </c>
      <c r="K73" s="50">
        <f t="shared" si="34"/>
        <v>4.7025397222222225E-3</v>
      </c>
      <c r="L73">
        <v>1100000</v>
      </c>
      <c r="M73" s="50">
        <f t="shared" si="34"/>
        <v>0.12029752777777779</v>
      </c>
      <c r="N73">
        <v>100000</v>
      </c>
      <c r="O73" s="50">
        <f t="shared" si="34"/>
        <v>1.0936138888888889E-2</v>
      </c>
      <c r="P73">
        <v>42000</v>
      </c>
      <c r="Q73" s="50">
        <f t="shared" si="34"/>
        <v>4.593178333333333E-3</v>
      </c>
      <c r="R73" s="50" t="s">
        <v>357</v>
      </c>
      <c r="S73" s="1">
        <v>39000</v>
      </c>
      <c r="T73" s="50">
        <f t="shared" ref="T73:AH73" si="35">(S73/360000000)*39.3701</f>
        <v>4.2650941666666662E-3</v>
      </c>
      <c r="U73" s="1">
        <v>1200000</v>
      </c>
      <c r="V73" s="50">
        <f t="shared" si="35"/>
        <v>0.13123366666666667</v>
      </c>
      <c r="W73">
        <v>42000</v>
      </c>
      <c r="X73" s="50">
        <f t="shared" si="35"/>
        <v>4.593178333333333E-3</v>
      </c>
      <c r="Y73">
        <v>630000</v>
      </c>
      <c r="Z73" s="50">
        <f t="shared" si="35"/>
        <v>6.8897675000000005E-2</v>
      </c>
      <c r="AA73">
        <v>43000</v>
      </c>
      <c r="AB73" s="50">
        <f t="shared" si="35"/>
        <v>4.7025397222222225E-3</v>
      </c>
      <c r="AC73">
        <v>42000</v>
      </c>
      <c r="AD73" s="50">
        <f t="shared" si="35"/>
        <v>4.593178333333333E-3</v>
      </c>
      <c r="AE73">
        <v>50000</v>
      </c>
      <c r="AF73" s="50">
        <f t="shared" si="35"/>
        <v>5.4680694444444447E-3</v>
      </c>
      <c r="AG73">
        <v>380000</v>
      </c>
      <c r="AH73" s="50">
        <f t="shared" si="35"/>
        <v>4.1557327777777778E-2</v>
      </c>
      <c r="AI73">
        <v>110000</v>
      </c>
      <c r="AJ73" s="50">
        <f t="shared" ref="T73:AJ74" si="36">(AI73/360000000)*39.3701</f>
        <v>1.2029752777777777E-2</v>
      </c>
      <c r="AK73" s="50" t="s">
        <v>357</v>
      </c>
      <c r="AL73">
        <v>580000</v>
      </c>
      <c r="AM73" s="50">
        <f t="shared" ref="AM73:BA73" si="37">(AL73/360000000)*39.3701</f>
        <v>6.342960555555556E-2</v>
      </c>
      <c r="AN73">
        <v>1100000</v>
      </c>
      <c r="AO73" s="50">
        <f t="shared" si="37"/>
        <v>0.12029752777777779</v>
      </c>
      <c r="AP73">
        <v>95000</v>
      </c>
      <c r="AQ73" s="50">
        <f t="shared" si="37"/>
        <v>1.0389331944444444E-2</v>
      </c>
      <c r="AR73">
        <v>37000</v>
      </c>
      <c r="AS73" s="50">
        <f t="shared" si="37"/>
        <v>4.046371388888889E-3</v>
      </c>
      <c r="AT73">
        <v>35000</v>
      </c>
      <c r="AU73" s="50">
        <f t="shared" si="37"/>
        <v>3.8276486111111108E-3</v>
      </c>
      <c r="AV73">
        <v>700000</v>
      </c>
      <c r="AW73" s="50">
        <f t="shared" si="37"/>
        <v>7.6552972222222224E-2</v>
      </c>
      <c r="AX73">
        <v>500000</v>
      </c>
      <c r="AY73" s="50">
        <f t="shared" si="37"/>
        <v>5.4680694444444448E-2</v>
      </c>
      <c r="AZ73">
        <v>55000</v>
      </c>
      <c r="BA73" s="50">
        <f t="shared" si="37"/>
        <v>6.0148763888888887E-3</v>
      </c>
      <c r="BB73" s="50" t="s">
        <v>357</v>
      </c>
      <c r="BC73">
        <v>750000</v>
      </c>
      <c r="BD73" s="50">
        <f>(BC73/360000000)*39.3701</f>
        <v>8.2021041666666669E-2</v>
      </c>
      <c r="BE73">
        <v>1200000</v>
      </c>
      <c r="BF73" s="50">
        <f>(BE73/360000000)*39.3701</f>
        <v>0.13123366666666667</v>
      </c>
      <c r="BG73">
        <v>730000</v>
      </c>
      <c r="BH73" s="50">
        <f>(BG73/360000000)*39.3701</f>
        <v>7.9833813888888883E-2</v>
      </c>
      <c r="BI73">
        <v>52000</v>
      </c>
      <c r="BJ73" s="50">
        <f>(BI73/360000000)*39.3701</f>
        <v>5.6867922222222219E-3</v>
      </c>
      <c r="BK73">
        <v>900000</v>
      </c>
      <c r="BL73" s="50">
        <f>(BK73/360000000)*39.3701</f>
        <v>9.8425250000000006E-2</v>
      </c>
      <c r="BM73">
        <v>1100000</v>
      </c>
      <c r="BN73" s="50">
        <f>(BM73/360000000)*39.3701</f>
        <v>0.12029752777777779</v>
      </c>
      <c r="BO73">
        <v>40000</v>
      </c>
      <c r="BP73" s="50">
        <f>(BO73/360000000)*39.3701</f>
        <v>4.3744555555555557E-3</v>
      </c>
      <c r="BQ73">
        <v>640000</v>
      </c>
      <c r="BR73" s="50">
        <f>(BQ73/360000000)*39.3701</f>
        <v>6.9991288888888892E-2</v>
      </c>
    </row>
    <row r="74" spans="1:70" x14ac:dyDescent="0.3">
      <c r="A74" s="50" t="s">
        <v>312</v>
      </c>
      <c r="B74">
        <v>800000</v>
      </c>
      <c r="C74" s="50">
        <f t="shared" si="34"/>
        <v>8.7489111111111115E-2</v>
      </c>
      <c r="D74">
        <v>75000</v>
      </c>
      <c r="E74" s="50">
        <f t="shared" si="34"/>
        <v>8.2021041666666666E-3</v>
      </c>
      <c r="F74">
        <v>40000</v>
      </c>
      <c r="G74" s="50">
        <f t="shared" si="34"/>
        <v>4.3744555555555557E-3</v>
      </c>
      <c r="H74">
        <v>800000</v>
      </c>
      <c r="I74" s="50">
        <f t="shared" si="34"/>
        <v>8.7489111111111115E-2</v>
      </c>
      <c r="J74" s="1">
        <v>37000</v>
      </c>
      <c r="K74" s="50">
        <f t="shared" si="34"/>
        <v>4.046371388888889E-3</v>
      </c>
      <c r="L74">
        <v>900000</v>
      </c>
      <c r="M74" s="50">
        <f t="shared" si="34"/>
        <v>9.8425250000000006E-2</v>
      </c>
      <c r="N74">
        <v>120000</v>
      </c>
      <c r="O74" s="50">
        <f t="shared" si="34"/>
        <v>1.3123366666666667E-2</v>
      </c>
      <c r="P74">
        <v>44000</v>
      </c>
      <c r="Q74" s="50">
        <f t="shared" si="34"/>
        <v>4.8119011111111111E-3</v>
      </c>
      <c r="R74" s="50" t="s">
        <v>312</v>
      </c>
      <c r="S74" s="1">
        <v>38000</v>
      </c>
      <c r="T74" s="50">
        <f t="shared" si="36"/>
        <v>4.1557327777777776E-3</v>
      </c>
      <c r="U74" s="1">
        <v>850000</v>
      </c>
      <c r="V74" s="50">
        <f t="shared" si="36"/>
        <v>9.295718055555556E-2</v>
      </c>
      <c r="W74">
        <v>29000</v>
      </c>
      <c r="X74" s="50">
        <f t="shared" si="36"/>
        <v>3.1714802777777777E-3</v>
      </c>
      <c r="Y74">
        <v>1100000</v>
      </c>
      <c r="Z74" s="50">
        <f t="shared" si="36"/>
        <v>0.12029752777777779</v>
      </c>
      <c r="AA74">
        <v>58000</v>
      </c>
      <c r="AB74" s="50">
        <f t="shared" si="36"/>
        <v>6.3429605555555555E-3</v>
      </c>
      <c r="AC74">
        <v>60000</v>
      </c>
      <c r="AD74" s="50">
        <f t="shared" si="36"/>
        <v>6.5616833333333336E-3</v>
      </c>
      <c r="AE74">
        <v>40000</v>
      </c>
      <c r="AF74" s="50">
        <f t="shared" si="36"/>
        <v>4.3744555555555557E-3</v>
      </c>
      <c r="AG74">
        <v>620000</v>
      </c>
      <c r="AH74" s="50">
        <f t="shared" si="36"/>
        <v>6.7804061111111105E-2</v>
      </c>
      <c r="AI74">
        <v>60000</v>
      </c>
      <c r="AJ74" s="50">
        <f t="shared" si="36"/>
        <v>6.5616833333333336E-3</v>
      </c>
      <c r="AK74" s="50" t="s">
        <v>312</v>
      </c>
      <c r="AM74" s="50"/>
      <c r="BB74" s="50" t="s">
        <v>312</v>
      </c>
      <c r="BG74">
        <v>620000</v>
      </c>
      <c r="BH74" s="50">
        <f>(BG74/360000000)*39.3701</f>
        <v>6.7804061111111105E-2</v>
      </c>
      <c r="BQ74">
        <v>900000</v>
      </c>
      <c r="BR74" s="50">
        <f>(BQ74/360000000)*39.3701</f>
        <v>9.8425250000000006E-2</v>
      </c>
    </row>
    <row r="75" spans="1:70" x14ac:dyDescent="0.3">
      <c r="A75" s="50" t="s">
        <v>313</v>
      </c>
      <c r="B75">
        <v>530000</v>
      </c>
      <c r="C75" s="50">
        <f>(B75/360000000)*39.3701</f>
        <v>5.7961536111111114E-2</v>
      </c>
      <c r="D75">
        <v>180000</v>
      </c>
      <c r="E75" s="50">
        <f>(D75/360000000)*39.3701</f>
        <v>1.9685049999999999E-2</v>
      </c>
      <c r="F75">
        <v>60000</v>
      </c>
      <c r="G75" s="50">
        <f>(F75/360000000)*39.3701</f>
        <v>6.5616833333333336E-3</v>
      </c>
      <c r="H75">
        <v>520000</v>
      </c>
      <c r="I75" s="50">
        <f>(H75/360000000)*39.3701</f>
        <v>5.6867922222222221E-2</v>
      </c>
      <c r="J75" s="1">
        <v>32000</v>
      </c>
      <c r="K75" s="50">
        <f>(J75/360000000)*39.3701</f>
        <v>3.4995644444444445E-3</v>
      </c>
      <c r="L75">
        <v>1000000</v>
      </c>
      <c r="M75" s="50">
        <f>(L75/360000000)*39.3701</f>
        <v>0.1093613888888889</v>
      </c>
      <c r="N75">
        <v>110000</v>
      </c>
      <c r="O75" s="50">
        <f>(N75/360000000)*39.3701</f>
        <v>1.2029752777777777E-2</v>
      </c>
      <c r="P75">
        <v>80000</v>
      </c>
      <c r="Q75" s="50">
        <f>(P75/360000000)*39.3701</f>
        <v>8.7489111111111115E-3</v>
      </c>
      <c r="R75" s="50" t="s">
        <v>313</v>
      </c>
      <c r="S75" s="1">
        <v>65000</v>
      </c>
      <c r="T75" s="50">
        <f>(S75/360000000)*39.3701</f>
        <v>7.1084902777777776E-3</v>
      </c>
      <c r="U75" s="1">
        <v>620000</v>
      </c>
      <c r="V75" s="50">
        <f>(U75/360000000)*39.3701</f>
        <v>6.7804061111111105E-2</v>
      </c>
      <c r="W75">
        <v>30000</v>
      </c>
      <c r="X75" s="50">
        <f>(W75/360000000)*39.3701</f>
        <v>3.2808416666666668E-3</v>
      </c>
      <c r="Y75">
        <v>1100000</v>
      </c>
      <c r="Z75" s="50">
        <f>(Y75/360000000)*39.3701</f>
        <v>0.12029752777777779</v>
      </c>
      <c r="AA75">
        <v>60000</v>
      </c>
      <c r="AB75" s="50">
        <f>(AA75/360000000)*39.3701</f>
        <v>6.5616833333333336E-3</v>
      </c>
      <c r="AC75">
        <v>80000</v>
      </c>
      <c r="AD75" s="50">
        <f>(AC75/360000000)*39.3701</f>
        <v>8.7489111111111115E-3</v>
      </c>
      <c r="AE75">
        <v>32000</v>
      </c>
      <c r="AF75" s="50">
        <f>(AE75/360000000)*39.3701</f>
        <v>3.4995644444444445E-3</v>
      </c>
      <c r="AG75">
        <v>580000</v>
      </c>
      <c r="AH75" s="50">
        <f>(AG75/360000000)*39.3701</f>
        <v>6.342960555555556E-2</v>
      </c>
      <c r="AI75">
        <v>210000</v>
      </c>
      <c r="AJ75" s="50">
        <f>(AI75/360000000)*39.3701</f>
        <v>2.2965891666666668E-2</v>
      </c>
      <c r="AK75" s="50" t="s">
        <v>313</v>
      </c>
      <c r="AM75" s="50"/>
      <c r="BB75" s="50" t="s">
        <v>313</v>
      </c>
      <c r="BG75">
        <v>480000</v>
      </c>
      <c r="BH75" s="50">
        <f>(BG75/360000000)*39.3701</f>
        <v>5.2493466666666669E-2</v>
      </c>
      <c r="BQ75">
        <v>630000</v>
      </c>
      <c r="BR75" s="50">
        <f>(BQ75/360000000)*39.3701</f>
        <v>6.8897675000000005E-2</v>
      </c>
    </row>
    <row r="77" spans="1:70" s="6" customFormat="1" x14ac:dyDescent="0.3">
      <c r="E77" s="16"/>
      <c r="G77" s="16"/>
      <c r="I77" s="16"/>
      <c r="J77" s="16"/>
      <c r="K77" s="16"/>
      <c r="M77" s="16"/>
      <c r="Q77" s="16"/>
      <c r="S77" s="16"/>
      <c r="U77" s="16"/>
    </row>
    <row r="78" spans="1:70" x14ac:dyDescent="0.3">
      <c r="A78">
        <v>2019</v>
      </c>
      <c r="B78" s="5">
        <v>43739</v>
      </c>
      <c r="C78" s="48">
        <v>0.70833333333333337</v>
      </c>
      <c r="D78" s="5">
        <v>43739</v>
      </c>
      <c r="E78" s="56">
        <v>0.73958333333333337</v>
      </c>
      <c r="F78" s="5">
        <v>43740</v>
      </c>
      <c r="G78" s="56">
        <v>0.62430555555555556</v>
      </c>
      <c r="H78" s="5">
        <v>43740</v>
      </c>
      <c r="I78" s="1">
        <v>1545</v>
      </c>
      <c r="J78" s="45">
        <v>43740</v>
      </c>
      <c r="K78" s="56">
        <v>0.72916666666666663</v>
      </c>
      <c r="L78" s="5">
        <v>43740</v>
      </c>
      <c r="M78" s="56">
        <v>0.80902777777777779</v>
      </c>
      <c r="N78" s="5">
        <v>43741</v>
      </c>
      <c r="O78" s="48">
        <v>0.58402777777777781</v>
      </c>
      <c r="P78" s="5">
        <v>43742</v>
      </c>
      <c r="Q78" s="56">
        <v>0.625</v>
      </c>
      <c r="S78" s="45">
        <v>43745</v>
      </c>
      <c r="T78" s="48">
        <v>0.62222222222222223</v>
      </c>
      <c r="U78" s="45">
        <v>43745</v>
      </c>
      <c r="V78" s="48">
        <v>0.71875</v>
      </c>
      <c r="W78" s="5">
        <v>43745</v>
      </c>
      <c r="X78">
        <v>2011</v>
      </c>
      <c r="Y78" s="5">
        <v>43746</v>
      </c>
      <c r="Z78" s="48">
        <v>0.81319444444444444</v>
      </c>
      <c r="AA78" s="5">
        <v>43748</v>
      </c>
      <c r="AB78" s="48">
        <v>0.65694444444444444</v>
      </c>
      <c r="AC78" s="5">
        <v>43749</v>
      </c>
      <c r="AD78" s="48">
        <v>0.63888888888888895</v>
      </c>
      <c r="AE78" s="5">
        <v>43754</v>
      </c>
      <c r="AF78" s="48">
        <v>0.65208333333333335</v>
      </c>
      <c r="AG78" s="5">
        <v>43755</v>
      </c>
      <c r="AH78" s="48">
        <v>0.68819444444444444</v>
      </c>
      <c r="AJ78" s="5">
        <v>43755</v>
      </c>
      <c r="AK78" s="48">
        <v>0.80763888888888891</v>
      </c>
      <c r="AL78" s="5">
        <v>43756</v>
      </c>
      <c r="AM78" s="48">
        <v>0.62916666666666665</v>
      </c>
      <c r="AN78" s="5">
        <v>43756</v>
      </c>
      <c r="AO78" s="48">
        <v>0.77083333333333337</v>
      </c>
      <c r="AP78" s="5">
        <v>43759</v>
      </c>
      <c r="AQ78" s="48">
        <v>0.80208333333333337</v>
      </c>
      <c r="AR78" s="5">
        <v>43760</v>
      </c>
      <c r="AS78" s="48">
        <v>0.77083333333333337</v>
      </c>
      <c r="AT78" s="5">
        <v>43761</v>
      </c>
      <c r="AU78" s="48">
        <v>0.64583333333333337</v>
      </c>
      <c r="AW78" s="5">
        <v>43762</v>
      </c>
      <c r="AX78" s="48">
        <v>0.60486111111111118</v>
      </c>
      <c r="AY78" s="5">
        <v>43762</v>
      </c>
      <c r="AZ78" s="48">
        <v>0.65902777777777777</v>
      </c>
      <c r="BA78" s="5">
        <v>43762</v>
      </c>
      <c r="BB78" s="48">
        <v>0.72986111111111107</v>
      </c>
      <c r="BC78" s="5">
        <v>43763</v>
      </c>
      <c r="BD78" s="48">
        <v>0.63750000000000007</v>
      </c>
      <c r="BE78" s="5">
        <v>43766</v>
      </c>
      <c r="BF78" s="48">
        <v>0.72916666666666663</v>
      </c>
      <c r="BG78" s="5">
        <v>43768</v>
      </c>
      <c r="BH78" s="48">
        <v>0.69791666666666663</v>
      </c>
      <c r="BI78" s="5">
        <v>43769</v>
      </c>
      <c r="BJ78" s="48">
        <v>0.63124999999999998</v>
      </c>
    </row>
    <row r="80" spans="1:70" x14ac:dyDescent="0.3">
      <c r="A80" t="s">
        <v>356</v>
      </c>
      <c r="R80" t="s">
        <v>356</v>
      </c>
      <c r="AI80" t="s">
        <v>356</v>
      </c>
      <c r="AV80" t="s">
        <v>356</v>
      </c>
    </row>
    <row r="81" spans="1:62" x14ac:dyDescent="0.3">
      <c r="A81" s="50" t="s">
        <v>357</v>
      </c>
      <c r="B81">
        <v>33000</v>
      </c>
      <c r="C81" s="50">
        <f>(B81/360000000)*39.3701</f>
        <v>3.6089258333333336E-3</v>
      </c>
      <c r="D81">
        <v>1550000</v>
      </c>
      <c r="E81" s="50">
        <f>(D81/360000000)*39.3701</f>
        <v>0.16951015277777778</v>
      </c>
      <c r="F81">
        <v>26000</v>
      </c>
      <c r="G81" s="50">
        <f>(F81/360000000)*39.3701</f>
        <v>2.843396111111111E-3</v>
      </c>
      <c r="H81">
        <v>26000</v>
      </c>
      <c r="I81" s="50">
        <f>(H81/360000000)*39.3701</f>
        <v>2.843396111111111E-3</v>
      </c>
      <c r="J81" s="1">
        <v>1200000</v>
      </c>
      <c r="K81" s="50">
        <f>(J81/360000000)*39.3701</f>
        <v>0.13123366666666667</v>
      </c>
      <c r="L81">
        <v>35000</v>
      </c>
      <c r="M81" s="50">
        <f>(L81/360000000)*39.3701</f>
        <v>3.8276486111111108E-3</v>
      </c>
      <c r="N81">
        <v>26000</v>
      </c>
      <c r="O81" s="50">
        <f>(N81/360000000)*39.3701</f>
        <v>2.843396111111111E-3</v>
      </c>
      <c r="P81">
        <v>22000</v>
      </c>
      <c r="Q81" s="50">
        <f>(P81/360000000)*39.3701</f>
        <v>2.4059505555555556E-3</v>
      </c>
      <c r="R81" s="50" t="s">
        <v>357</v>
      </c>
      <c r="S81" s="1">
        <v>2.1000000000000001E-4</v>
      </c>
      <c r="T81" s="50">
        <f t="shared" ref="T81:AH81" si="38">S81*39.3701</f>
        <v>8.2677210000000004E-3</v>
      </c>
      <c r="U81" s="1">
        <v>5.3E-3</v>
      </c>
      <c r="V81" s="50">
        <f t="shared" si="38"/>
        <v>0.20866153000000001</v>
      </c>
      <c r="W81">
        <v>1.1E-4</v>
      </c>
      <c r="X81" s="50">
        <f t="shared" si="38"/>
        <v>4.3307110000000001E-3</v>
      </c>
      <c r="Y81">
        <v>1.2999999999999999E-4</v>
      </c>
      <c r="Z81" s="50">
        <f t="shared" si="38"/>
        <v>5.1181129999999997E-3</v>
      </c>
      <c r="AA81">
        <v>4.1999999999999998E-5</v>
      </c>
      <c r="AB81" s="50">
        <f t="shared" si="38"/>
        <v>1.6535441999999999E-3</v>
      </c>
      <c r="AC81">
        <v>7.7999999999999999E-5</v>
      </c>
      <c r="AD81" s="50">
        <f t="shared" si="38"/>
        <v>3.0708678E-3</v>
      </c>
      <c r="AE81">
        <v>9.0000000000000006E-5</v>
      </c>
      <c r="AF81" s="50">
        <f t="shared" si="38"/>
        <v>3.5433090000000001E-3</v>
      </c>
      <c r="AG81">
        <v>5.3000000000000001E-5</v>
      </c>
      <c r="AH81" s="50">
        <f t="shared" si="38"/>
        <v>2.0866153000000001E-3</v>
      </c>
      <c r="AI81" s="50" t="s">
        <v>357</v>
      </c>
      <c r="AJ81">
        <v>1.2999999999999999E-4</v>
      </c>
      <c r="AK81" s="50">
        <f t="shared" ref="AK81:AU81" si="39">AJ81*39.3701</f>
        <v>5.1181129999999997E-3</v>
      </c>
      <c r="AL81">
        <v>2.5000000000000001E-4</v>
      </c>
      <c r="AM81" s="50">
        <f t="shared" si="39"/>
        <v>9.8425249999999995E-3</v>
      </c>
      <c r="AN81">
        <v>3.5999999999999999E-3</v>
      </c>
      <c r="AO81" s="50">
        <f t="shared" si="39"/>
        <v>0.14173236</v>
      </c>
      <c r="AP81">
        <v>1.05E-4</v>
      </c>
      <c r="AQ81" s="50">
        <f t="shared" si="39"/>
        <v>4.1338605000000002E-3</v>
      </c>
      <c r="AR81">
        <v>3.5000000000000001E-3</v>
      </c>
      <c r="AS81" s="50">
        <f t="shared" si="39"/>
        <v>0.13779535000000001</v>
      </c>
      <c r="AT81">
        <v>7.2999999999999996E-4</v>
      </c>
      <c r="AU81" s="50">
        <f t="shared" si="39"/>
        <v>2.8740173000000001E-2</v>
      </c>
      <c r="AV81" s="50" t="s">
        <v>357</v>
      </c>
      <c r="AW81">
        <v>6.0000000000000002E-5</v>
      </c>
      <c r="AX81" s="50">
        <f t="shared" ref="AX81:BJ81" si="40">AW81*39.3701</f>
        <v>2.3622059999999999E-3</v>
      </c>
      <c r="AY81">
        <v>2.5000000000000001E-4</v>
      </c>
      <c r="AZ81" s="50">
        <f t="shared" si="40"/>
        <v>9.8425249999999995E-3</v>
      </c>
      <c r="BA81">
        <v>3.3E-3</v>
      </c>
      <c r="BB81" s="50">
        <f t="shared" si="40"/>
        <v>0.12992133</v>
      </c>
      <c r="BC81">
        <v>3.2000000000000002E-3</v>
      </c>
      <c r="BD81" s="50">
        <f t="shared" si="40"/>
        <v>0.12598432000000001</v>
      </c>
      <c r="BE81">
        <v>3.8000000000000002E-4</v>
      </c>
      <c r="BF81" s="50">
        <f t="shared" si="40"/>
        <v>1.4960638000000002E-2</v>
      </c>
      <c r="BG81">
        <v>1.3999999999999999E-4</v>
      </c>
      <c r="BH81" s="50">
        <f t="shared" si="40"/>
        <v>5.5118139999999994E-3</v>
      </c>
      <c r="BI81">
        <v>1.05E-4</v>
      </c>
      <c r="BJ81" s="50">
        <f t="shared" si="40"/>
        <v>4.1338605000000002E-3</v>
      </c>
    </row>
    <row r="82" spans="1:62" x14ac:dyDescent="0.3">
      <c r="A82" s="50" t="s">
        <v>312</v>
      </c>
      <c r="C82" s="50">
        <f>(B82/360000000)*39.3701</f>
        <v>0</v>
      </c>
      <c r="D82">
        <v>1300000</v>
      </c>
      <c r="E82" s="50">
        <f>(D82/360000000)*39.3701</f>
        <v>0.14216980555555556</v>
      </c>
      <c r="G82" s="50"/>
      <c r="I82" s="50"/>
      <c r="J82" s="1">
        <v>1100000</v>
      </c>
      <c r="K82" s="50">
        <f>(J82/360000000)*39.3701</f>
        <v>0.12029752777777779</v>
      </c>
      <c r="M82" s="50"/>
      <c r="O82" s="50"/>
      <c r="Q82" s="50"/>
      <c r="R82" s="50" t="s">
        <v>312</v>
      </c>
      <c r="AI82" s="50" t="s">
        <v>312</v>
      </c>
      <c r="AV82" s="50" t="s">
        <v>312</v>
      </c>
    </row>
    <row r="83" spans="1:62" x14ac:dyDescent="0.3">
      <c r="A83" s="50" t="s">
        <v>313</v>
      </c>
      <c r="C83" s="50">
        <f>(B83/360000000)*39.3701</f>
        <v>0</v>
      </c>
      <c r="D83">
        <v>1500000</v>
      </c>
      <c r="E83" s="50">
        <f>(D83/360000000)*39.3701</f>
        <v>0.16404208333333334</v>
      </c>
      <c r="G83" s="50"/>
      <c r="I83" s="50"/>
      <c r="J83" s="1">
        <v>1150000</v>
      </c>
      <c r="K83" s="50">
        <f>(J83/360000000)*39.3701</f>
        <v>0.12576559722222222</v>
      </c>
      <c r="M83" s="50"/>
      <c r="O83" s="50"/>
      <c r="Q83" s="50"/>
      <c r="R83" s="50" t="s">
        <v>313</v>
      </c>
      <c r="AI83" s="50" t="s">
        <v>313</v>
      </c>
      <c r="AV83" s="50" t="s">
        <v>313</v>
      </c>
    </row>
    <row r="84" spans="1:62" x14ac:dyDescent="0.3">
      <c r="A84" s="50"/>
      <c r="C84" s="50"/>
      <c r="E84" s="50"/>
      <c r="G84" s="50"/>
      <c r="I84" s="50"/>
      <c r="K84" s="50"/>
      <c r="M84" s="50"/>
      <c r="O84" s="50"/>
      <c r="Q84" s="50"/>
      <c r="R84" s="50"/>
      <c r="AI84" s="50"/>
      <c r="AV84" s="50"/>
    </row>
    <row r="85" spans="1:62" x14ac:dyDescent="0.3">
      <c r="A85" s="50" t="s">
        <v>69</v>
      </c>
      <c r="C85" s="50"/>
      <c r="E85" s="50"/>
      <c r="G85" s="50"/>
      <c r="I85" s="50"/>
      <c r="K85" s="50"/>
      <c r="M85" s="50"/>
      <c r="O85" s="50"/>
      <c r="Q85" s="50"/>
      <c r="R85" s="50" t="s">
        <v>69</v>
      </c>
      <c r="AI85" s="50" t="s">
        <v>69</v>
      </c>
      <c r="AV85" s="50" t="s">
        <v>69</v>
      </c>
    </row>
    <row r="86" spans="1:62" x14ac:dyDescent="0.3">
      <c r="A86" s="50" t="s">
        <v>357</v>
      </c>
      <c r="B86">
        <v>70000</v>
      </c>
      <c r="C86" s="50">
        <f t="shared" ref="C86:Q86" si="41">(B86/360000000)*39.3701</f>
        <v>7.6552972222222217E-3</v>
      </c>
      <c r="D86">
        <v>95000</v>
      </c>
      <c r="E86" s="50">
        <f t="shared" si="41"/>
        <v>1.0389331944444444E-2</v>
      </c>
      <c r="F86">
        <v>80000</v>
      </c>
      <c r="G86" s="50">
        <f t="shared" si="41"/>
        <v>8.7489111111111115E-3</v>
      </c>
      <c r="H86">
        <v>80000</v>
      </c>
      <c r="I86" s="50">
        <f t="shared" si="41"/>
        <v>8.7489111111111115E-3</v>
      </c>
      <c r="J86" s="1">
        <v>70000</v>
      </c>
      <c r="K86" s="50">
        <f t="shared" si="41"/>
        <v>7.6552972222222217E-3</v>
      </c>
      <c r="L86">
        <v>63000</v>
      </c>
      <c r="M86" s="50">
        <f t="shared" si="41"/>
        <v>6.8897675000000004E-3</v>
      </c>
      <c r="N86">
        <v>44000</v>
      </c>
      <c r="O86" s="50">
        <f t="shared" si="41"/>
        <v>4.8119011111111111E-3</v>
      </c>
      <c r="P86">
        <v>90000</v>
      </c>
      <c r="Q86" s="50">
        <f t="shared" si="41"/>
        <v>9.8425249999999995E-3</v>
      </c>
      <c r="R86" s="50" t="s">
        <v>357</v>
      </c>
      <c r="S86" s="1">
        <v>1.8000000000000001E-4</v>
      </c>
      <c r="T86" s="50">
        <f t="shared" ref="T86:AH86" si="42">S86*39.3701</f>
        <v>7.0866180000000003E-3</v>
      </c>
      <c r="U86" s="1">
        <v>3.8000000000000002E-4</v>
      </c>
      <c r="V86" s="50">
        <f t="shared" si="42"/>
        <v>1.4960638000000002E-2</v>
      </c>
      <c r="W86">
        <v>1.3999999999999999E-4</v>
      </c>
      <c r="X86" s="50">
        <f t="shared" si="42"/>
        <v>5.5118139999999994E-3</v>
      </c>
      <c r="Y86">
        <v>2.5999999999999998E-4</v>
      </c>
      <c r="Z86" s="50">
        <f t="shared" si="42"/>
        <v>1.0236225999999999E-2</v>
      </c>
      <c r="AA86">
        <v>1.2E-4</v>
      </c>
      <c r="AB86" s="50">
        <f t="shared" si="42"/>
        <v>4.7244119999999999E-3</v>
      </c>
      <c r="AC86">
        <v>2.2000000000000001E-4</v>
      </c>
      <c r="AD86" s="50">
        <f t="shared" si="42"/>
        <v>8.6614220000000002E-3</v>
      </c>
      <c r="AE86">
        <v>4.6999999999999999E-4</v>
      </c>
      <c r="AF86" s="50">
        <f t="shared" si="42"/>
        <v>1.8503947E-2</v>
      </c>
      <c r="AG86">
        <v>1.1E-4</v>
      </c>
      <c r="AH86" s="50">
        <f t="shared" si="42"/>
        <v>4.3307110000000001E-3</v>
      </c>
      <c r="AI86" s="50" t="s">
        <v>357</v>
      </c>
      <c r="AJ86">
        <v>2.0000000000000001E-4</v>
      </c>
      <c r="AK86" s="50">
        <f t="shared" ref="AK86:AU86" si="43">AJ86*39.3701</f>
        <v>7.8740200000000007E-3</v>
      </c>
      <c r="AL86">
        <v>2.5999999999999998E-4</v>
      </c>
      <c r="AM86" s="50">
        <f t="shared" si="43"/>
        <v>1.0236225999999999E-2</v>
      </c>
      <c r="AN86">
        <v>2.0000000000000001E-4</v>
      </c>
      <c r="AO86" s="50">
        <f t="shared" si="43"/>
        <v>7.8740200000000007E-3</v>
      </c>
      <c r="AP86">
        <v>1.8000000000000001E-4</v>
      </c>
      <c r="AQ86" s="50">
        <f t="shared" si="43"/>
        <v>7.0866180000000003E-3</v>
      </c>
      <c r="AR86">
        <v>1E-4</v>
      </c>
      <c r="AS86" s="50">
        <f t="shared" si="43"/>
        <v>3.9370100000000003E-3</v>
      </c>
      <c r="AT86">
        <v>3.2000000000000003E-4</v>
      </c>
      <c r="AU86" s="50">
        <f t="shared" si="43"/>
        <v>1.2598432000000001E-2</v>
      </c>
      <c r="AV86" s="50" t="s">
        <v>357</v>
      </c>
      <c r="AW86">
        <v>1.2E-4</v>
      </c>
      <c r="AX86" s="50">
        <f t="shared" ref="AX86:BJ86" si="44">AW86*39.3701</f>
        <v>4.7244119999999999E-3</v>
      </c>
      <c r="AY86">
        <v>2.7999999999999998E-4</v>
      </c>
      <c r="AZ86" s="50">
        <f t="shared" si="44"/>
        <v>1.1023627999999999E-2</v>
      </c>
      <c r="BA86">
        <v>1.8000000000000001E-4</v>
      </c>
      <c r="BB86" s="50">
        <f t="shared" si="44"/>
        <v>7.0866180000000003E-3</v>
      </c>
      <c r="BC86">
        <v>2.9999999999999997E-4</v>
      </c>
      <c r="BD86" s="50">
        <f t="shared" si="44"/>
        <v>1.1811029999999998E-2</v>
      </c>
      <c r="BE86">
        <v>3.3E-4</v>
      </c>
      <c r="BF86" s="50">
        <f t="shared" si="44"/>
        <v>1.2992132999999999E-2</v>
      </c>
      <c r="BG86">
        <v>2.7999999999999998E-4</v>
      </c>
      <c r="BH86" s="50">
        <f t="shared" si="44"/>
        <v>1.1023627999999999E-2</v>
      </c>
      <c r="BI86">
        <v>2.9E-4</v>
      </c>
      <c r="BJ86" s="50">
        <f t="shared" si="44"/>
        <v>1.1417329E-2</v>
      </c>
    </row>
    <row r="87" spans="1:62" x14ac:dyDescent="0.3">
      <c r="A87" s="50" t="s">
        <v>323</v>
      </c>
      <c r="B87">
        <v>38000</v>
      </c>
      <c r="C87" s="50"/>
      <c r="D87">
        <v>45000</v>
      </c>
      <c r="E87" s="50"/>
      <c r="F87">
        <v>35000</v>
      </c>
      <c r="G87" s="50"/>
      <c r="H87">
        <v>15000</v>
      </c>
      <c r="I87" s="50"/>
      <c r="J87" s="1">
        <v>21000</v>
      </c>
      <c r="K87" s="50"/>
      <c r="L87">
        <v>30000</v>
      </c>
      <c r="M87" s="50"/>
      <c r="N87">
        <v>35000</v>
      </c>
      <c r="O87" s="50"/>
      <c r="P87">
        <v>43000</v>
      </c>
      <c r="Q87" s="50"/>
      <c r="R87" s="50" t="s">
        <v>323</v>
      </c>
      <c r="S87" s="1" t="s">
        <v>336</v>
      </c>
      <c r="U87" s="1" t="s">
        <v>327</v>
      </c>
      <c r="W87" t="s">
        <v>336</v>
      </c>
      <c r="Y87" t="s">
        <v>360</v>
      </c>
      <c r="AA87" t="s">
        <v>327</v>
      </c>
      <c r="AC87" t="s">
        <v>425</v>
      </c>
      <c r="AE87" t="s">
        <v>332</v>
      </c>
      <c r="AG87" t="s">
        <v>332</v>
      </c>
      <c r="AI87" s="50" t="s">
        <v>323</v>
      </c>
      <c r="AJ87" t="s">
        <v>330</v>
      </c>
      <c r="AL87" t="s">
        <v>327</v>
      </c>
      <c r="AN87" t="s">
        <v>426</v>
      </c>
      <c r="AP87" t="s">
        <v>406</v>
      </c>
      <c r="AR87" t="s">
        <v>372</v>
      </c>
      <c r="AT87" t="s">
        <v>338</v>
      </c>
      <c r="AV87" s="50" t="s">
        <v>323</v>
      </c>
      <c r="AW87" t="s">
        <v>376</v>
      </c>
      <c r="AY87" t="s">
        <v>369</v>
      </c>
      <c r="BA87" t="s">
        <v>381</v>
      </c>
      <c r="BC87" t="s">
        <v>337</v>
      </c>
      <c r="BE87" t="s">
        <v>324</v>
      </c>
      <c r="BG87" t="s">
        <v>363</v>
      </c>
      <c r="BI87" t="s">
        <v>332</v>
      </c>
    </row>
    <row r="88" spans="1:62" x14ac:dyDescent="0.3">
      <c r="A88" s="50"/>
      <c r="B88">
        <v>-17000</v>
      </c>
      <c r="C88" s="50"/>
      <c r="D88">
        <v>-50000</v>
      </c>
      <c r="E88" s="50"/>
      <c r="F88">
        <v>-39000</v>
      </c>
      <c r="G88" s="50"/>
      <c r="H88">
        <v>-23000</v>
      </c>
      <c r="I88" s="50"/>
      <c r="J88" s="1">
        <v>-37000</v>
      </c>
      <c r="K88" s="50"/>
      <c r="L88">
        <v>-20000</v>
      </c>
      <c r="M88" s="50"/>
      <c r="N88">
        <v>-65000</v>
      </c>
      <c r="O88" s="50"/>
      <c r="P88">
        <v>-35000</v>
      </c>
      <c r="Q88" s="50"/>
      <c r="R88" s="50"/>
      <c r="S88" s="1" t="s">
        <v>400</v>
      </c>
      <c r="U88" s="1" t="s">
        <v>386</v>
      </c>
      <c r="W88" t="s">
        <v>403</v>
      </c>
      <c r="Y88" t="s">
        <v>427</v>
      </c>
      <c r="AA88" t="s">
        <v>351</v>
      </c>
      <c r="AC88" t="s">
        <v>352</v>
      </c>
      <c r="AE88" t="s">
        <v>384</v>
      </c>
      <c r="AG88" t="s">
        <v>428</v>
      </c>
      <c r="AI88" s="50"/>
      <c r="AJ88" t="s">
        <v>429</v>
      </c>
      <c r="AL88" t="s">
        <v>342</v>
      </c>
      <c r="AN88" t="s">
        <v>430</v>
      </c>
      <c r="AP88" t="s">
        <v>431</v>
      </c>
      <c r="AR88" t="s">
        <v>432</v>
      </c>
      <c r="AT88" t="s">
        <v>433</v>
      </c>
      <c r="AV88" s="50"/>
      <c r="AW88" t="s">
        <v>342</v>
      </c>
      <c r="AY88" t="s">
        <v>347</v>
      </c>
      <c r="BA88" t="s">
        <v>393</v>
      </c>
      <c r="BC88" t="s">
        <v>346</v>
      </c>
      <c r="BE88" t="s">
        <v>341</v>
      </c>
      <c r="BG88" t="s">
        <v>434</v>
      </c>
      <c r="BI88" s="57" t="s">
        <v>343</v>
      </c>
    </row>
    <row r="89" spans="1:62" x14ac:dyDescent="0.3">
      <c r="A89" s="50"/>
      <c r="C89" s="50"/>
      <c r="E89" s="50"/>
      <c r="G89" s="50"/>
      <c r="I89" s="50"/>
      <c r="K89" s="50"/>
      <c r="M89" s="50"/>
      <c r="O89" s="50"/>
      <c r="Q89" s="50"/>
      <c r="R89" s="50"/>
      <c r="AI89" s="50"/>
      <c r="AV89" s="50"/>
    </row>
    <row r="90" spans="1:62" x14ac:dyDescent="0.3">
      <c r="A90" s="50" t="s">
        <v>359</v>
      </c>
      <c r="C90" s="50"/>
      <c r="E90" s="50"/>
      <c r="G90" s="50"/>
      <c r="I90" s="50"/>
      <c r="K90" s="50"/>
      <c r="M90" s="50"/>
      <c r="O90" s="50"/>
      <c r="Q90" s="50"/>
      <c r="R90" s="50" t="s">
        <v>359</v>
      </c>
      <c r="AI90" s="50" t="s">
        <v>359</v>
      </c>
      <c r="AV90" s="50" t="s">
        <v>359</v>
      </c>
    </row>
    <row r="91" spans="1:62" x14ac:dyDescent="0.3">
      <c r="A91" s="50" t="s">
        <v>357</v>
      </c>
      <c r="C91" s="50"/>
      <c r="E91" s="50"/>
      <c r="G91" s="50"/>
      <c r="I91" s="50"/>
      <c r="K91" s="50"/>
      <c r="M91" s="50"/>
      <c r="O91" s="50"/>
      <c r="Q91" s="50"/>
      <c r="R91" s="50" t="s">
        <v>357</v>
      </c>
      <c r="AI91" s="50" t="s">
        <v>357</v>
      </c>
      <c r="AV91" s="50" t="s">
        <v>357</v>
      </c>
    </row>
    <row r="92" spans="1:62" x14ac:dyDescent="0.3">
      <c r="A92" s="50" t="s">
        <v>312</v>
      </c>
      <c r="C92" s="50"/>
      <c r="E92" s="50"/>
      <c r="G92" s="50"/>
      <c r="I92" s="50"/>
      <c r="K92" s="50"/>
      <c r="M92" s="50"/>
      <c r="O92" s="50"/>
      <c r="Q92" s="50"/>
      <c r="R92" s="50" t="s">
        <v>312</v>
      </c>
      <c r="AI92" s="50" t="s">
        <v>312</v>
      </c>
      <c r="AV92" s="50" t="s">
        <v>312</v>
      </c>
    </row>
    <row r="93" spans="1:62" x14ac:dyDescent="0.3">
      <c r="A93" s="50" t="s">
        <v>313</v>
      </c>
      <c r="B93">
        <v>6.7000000000000002E-5</v>
      </c>
      <c r="C93" s="50">
        <f t="shared" ref="C93:Q93" si="45">B93*39.3701</f>
        <v>2.6377967000000002E-3</v>
      </c>
      <c r="D93">
        <v>6.4999999999999997E-4</v>
      </c>
      <c r="E93" s="50">
        <f t="shared" si="45"/>
        <v>2.5590564999999999E-2</v>
      </c>
      <c r="F93">
        <v>8.0000000000000007E-5</v>
      </c>
      <c r="G93" s="50">
        <f t="shared" si="45"/>
        <v>3.1496080000000004E-3</v>
      </c>
      <c r="H93">
        <v>7.4999999999999993E-5</v>
      </c>
      <c r="I93" s="50">
        <f t="shared" si="45"/>
        <v>2.9527574999999996E-3</v>
      </c>
      <c r="J93" s="1">
        <v>5.9999999999999995E-4</v>
      </c>
      <c r="K93" s="50">
        <f t="shared" si="45"/>
        <v>2.3622059999999997E-2</v>
      </c>
      <c r="L93">
        <v>5.1999999999999997E-5</v>
      </c>
      <c r="M93" s="50">
        <f t="shared" si="45"/>
        <v>2.0472452000000001E-3</v>
      </c>
      <c r="N93">
        <v>5.0000000000000002E-5</v>
      </c>
      <c r="O93" s="50">
        <f t="shared" si="45"/>
        <v>1.9685050000000002E-3</v>
      </c>
      <c r="P93">
        <v>1.1E-4</v>
      </c>
      <c r="Q93" s="50">
        <f t="shared" si="45"/>
        <v>4.3307110000000001E-3</v>
      </c>
      <c r="R93" s="50" t="s">
        <v>313</v>
      </c>
      <c r="S93" s="1">
        <v>1.9000000000000001E-4</v>
      </c>
      <c r="T93" s="50">
        <f t="shared" ref="T93:AH93" si="46">S93*39.3701</f>
        <v>7.4803190000000009E-3</v>
      </c>
      <c r="U93" s="1">
        <v>6.4000000000000005E-4</v>
      </c>
      <c r="V93" s="50">
        <f t="shared" si="46"/>
        <v>2.5196864000000003E-2</v>
      </c>
      <c r="W93">
        <v>5.5000000000000002E-5</v>
      </c>
      <c r="X93" s="50">
        <f t="shared" si="46"/>
        <v>2.1653555000000001E-3</v>
      </c>
      <c r="Y93">
        <v>1.2999999999999999E-4</v>
      </c>
      <c r="Z93" s="50">
        <f t="shared" si="46"/>
        <v>5.1181129999999997E-3</v>
      </c>
      <c r="AA93">
        <v>5.5000000000000002E-5</v>
      </c>
      <c r="AB93" s="50">
        <f t="shared" si="46"/>
        <v>2.1653555000000001E-3</v>
      </c>
      <c r="AC93">
        <v>7.2999999999999999E-5</v>
      </c>
      <c r="AD93" s="50">
        <f t="shared" si="46"/>
        <v>2.8740173000000001E-3</v>
      </c>
      <c r="AE93">
        <v>8.0000000000000007E-5</v>
      </c>
      <c r="AF93" s="50">
        <f t="shared" si="46"/>
        <v>3.1496080000000004E-3</v>
      </c>
      <c r="AG93">
        <v>6.2000000000000003E-5</v>
      </c>
      <c r="AH93" s="50">
        <f t="shared" si="46"/>
        <v>2.4409462000000003E-3</v>
      </c>
      <c r="AI93" s="50" t="s">
        <v>313</v>
      </c>
      <c r="AJ93">
        <v>1.2E-4</v>
      </c>
      <c r="AK93" s="50">
        <f t="shared" ref="AK93:AU93" si="47">AJ93*39.3701</f>
        <v>4.7244119999999999E-3</v>
      </c>
      <c r="AL93">
        <v>1.2999999999999999E-4</v>
      </c>
      <c r="AM93" s="50">
        <f t="shared" si="47"/>
        <v>5.1181129999999997E-3</v>
      </c>
      <c r="AN93">
        <v>6.0999999999999997E-4</v>
      </c>
      <c r="AO93" s="50">
        <f t="shared" si="47"/>
        <v>2.4015761E-2</v>
      </c>
      <c r="AP93">
        <v>1.4999999999999999E-4</v>
      </c>
      <c r="AQ93" s="50">
        <f t="shared" si="47"/>
        <v>5.9055149999999992E-3</v>
      </c>
      <c r="AR93">
        <v>5.5000000000000003E-4</v>
      </c>
      <c r="AS93" s="50">
        <f t="shared" si="47"/>
        <v>2.1653555000000001E-2</v>
      </c>
      <c r="AT93">
        <v>5.2999999999999998E-4</v>
      </c>
      <c r="AU93" s="50">
        <f t="shared" si="47"/>
        <v>2.0866152999999998E-2</v>
      </c>
      <c r="AV93" s="50" t="s">
        <v>313</v>
      </c>
      <c r="AW93">
        <v>7.4999999999999993E-5</v>
      </c>
      <c r="AX93" s="50">
        <f t="shared" ref="AX93:BJ93" si="48">AW93*39.3701</f>
        <v>2.9527574999999996E-3</v>
      </c>
      <c r="AY93">
        <v>1.1E-4</v>
      </c>
      <c r="AZ93" s="50">
        <f t="shared" si="48"/>
        <v>4.3307110000000001E-3</v>
      </c>
      <c r="BA93">
        <v>5.2999999999999998E-4</v>
      </c>
      <c r="BB93" s="50">
        <f t="shared" si="48"/>
        <v>2.0866152999999998E-2</v>
      </c>
      <c r="BC93">
        <v>3.6999999999999999E-4</v>
      </c>
      <c r="BD93" s="50">
        <f t="shared" si="48"/>
        <v>1.4566937E-2</v>
      </c>
      <c r="BE93">
        <v>4.0000000000000002E-4</v>
      </c>
      <c r="BF93" s="50">
        <f t="shared" si="48"/>
        <v>1.5748040000000001E-2</v>
      </c>
      <c r="BG93">
        <v>2.1000000000000001E-4</v>
      </c>
      <c r="BH93" s="50">
        <f t="shared" si="48"/>
        <v>8.2677210000000004E-3</v>
      </c>
      <c r="BI93">
        <v>1.4999999999999999E-4</v>
      </c>
      <c r="BJ93" s="50">
        <f t="shared" si="48"/>
        <v>5.9055149999999992E-3</v>
      </c>
    </row>
    <row r="94" spans="1:62" x14ac:dyDescent="0.3">
      <c r="A94" s="50"/>
      <c r="C94" s="50"/>
      <c r="E94" s="50"/>
      <c r="G94" s="50"/>
      <c r="I94" s="50"/>
      <c r="K94" s="50"/>
      <c r="M94" s="50"/>
      <c r="O94" s="50"/>
      <c r="Q94" s="50"/>
      <c r="R94" s="50"/>
      <c r="AI94" s="50"/>
      <c r="AV94" s="50"/>
    </row>
    <row r="95" spans="1:62" x14ac:dyDescent="0.3">
      <c r="A95" s="50" t="s">
        <v>68</v>
      </c>
      <c r="C95" s="50"/>
      <c r="E95" s="50"/>
      <c r="G95" s="50"/>
      <c r="I95" s="50"/>
      <c r="K95" s="50"/>
      <c r="M95" s="50"/>
      <c r="O95" s="50"/>
      <c r="Q95" s="50"/>
      <c r="R95" s="50" t="s">
        <v>68</v>
      </c>
      <c r="AI95" s="50" t="s">
        <v>68</v>
      </c>
      <c r="AV95" s="50" t="s">
        <v>68</v>
      </c>
    </row>
    <row r="96" spans="1:62" x14ac:dyDescent="0.3">
      <c r="A96" s="50" t="s">
        <v>357</v>
      </c>
      <c r="B96">
        <v>6.2000000000000003E-5</v>
      </c>
      <c r="C96" s="50">
        <f>B96*39.3701</f>
        <v>2.4409462000000003E-3</v>
      </c>
      <c r="D96">
        <v>7.2000000000000005E-4</v>
      </c>
      <c r="E96" s="50">
        <f>D96*39.3701</f>
        <v>2.8346472000000001E-2</v>
      </c>
      <c r="F96">
        <v>1.2E-4</v>
      </c>
      <c r="G96" s="50">
        <f>F96*39.3701</f>
        <v>4.7244119999999999E-3</v>
      </c>
      <c r="H96">
        <v>9.0000000000000006E-5</v>
      </c>
      <c r="I96" s="50">
        <f>H96*39.3701</f>
        <v>3.5433090000000001E-3</v>
      </c>
      <c r="J96" s="1">
        <v>5.1999999999999995E-4</v>
      </c>
      <c r="K96" s="50">
        <f>J96*39.3701</f>
        <v>2.0472451999999999E-2</v>
      </c>
      <c r="L96">
        <v>7.4999999999999993E-5</v>
      </c>
      <c r="M96" s="50">
        <f>L96*39.3701</f>
        <v>2.9527574999999996E-3</v>
      </c>
      <c r="N96">
        <v>9.0000000000000006E-5</v>
      </c>
      <c r="O96" s="50">
        <f>N96*39.3701</f>
        <v>3.5433090000000001E-3</v>
      </c>
      <c r="P96">
        <v>1.1E-4</v>
      </c>
      <c r="Q96" s="50">
        <f>P96*39.3701</f>
        <v>4.3307110000000001E-3</v>
      </c>
      <c r="R96" s="50" t="s">
        <v>357</v>
      </c>
      <c r="S96" s="1">
        <v>1.8000000000000001E-4</v>
      </c>
      <c r="T96" s="50">
        <f t="shared" ref="T96:AH96" si="49">S96*39.3701</f>
        <v>7.0866180000000003E-3</v>
      </c>
      <c r="U96" s="1">
        <v>5.1999999999999995E-4</v>
      </c>
      <c r="V96" s="50">
        <f t="shared" si="49"/>
        <v>2.0472451999999999E-2</v>
      </c>
      <c r="W96">
        <v>6.3E-5</v>
      </c>
      <c r="X96" s="50">
        <f t="shared" si="49"/>
        <v>2.4803162999999999E-3</v>
      </c>
      <c r="Y96">
        <v>1.1E-4</v>
      </c>
      <c r="Z96" s="50">
        <f t="shared" si="49"/>
        <v>4.3307110000000001E-3</v>
      </c>
      <c r="AA96">
        <v>8.0000000000000007E-5</v>
      </c>
      <c r="AB96" s="50">
        <f t="shared" si="49"/>
        <v>3.1496080000000004E-3</v>
      </c>
      <c r="AC96">
        <v>6.6000000000000005E-5</v>
      </c>
      <c r="AD96" s="50">
        <f t="shared" si="49"/>
        <v>2.5984266000000002E-3</v>
      </c>
      <c r="AE96">
        <v>1.3999999999999999E-4</v>
      </c>
      <c r="AF96" s="50">
        <f t="shared" si="49"/>
        <v>5.5118139999999994E-3</v>
      </c>
      <c r="AG96">
        <v>4.5000000000000003E-5</v>
      </c>
      <c r="AH96" s="50">
        <f t="shared" si="49"/>
        <v>1.7716545000000001E-3</v>
      </c>
      <c r="AI96" s="50" t="s">
        <v>357</v>
      </c>
      <c r="AJ96">
        <v>2.0000000000000001E-4</v>
      </c>
      <c r="AK96" s="50">
        <f t="shared" ref="AK96:AU96" si="50">AJ96*39.3701</f>
        <v>7.8740200000000007E-3</v>
      </c>
      <c r="AL96">
        <v>1.4999999999999999E-4</v>
      </c>
      <c r="AM96" s="50">
        <f t="shared" si="50"/>
        <v>5.9055149999999992E-3</v>
      </c>
      <c r="AN96">
        <v>6.3000000000000003E-4</v>
      </c>
      <c r="AO96" s="50">
        <f t="shared" si="50"/>
        <v>2.4803163000000003E-2</v>
      </c>
      <c r="AP96">
        <v>8.0000000000000007E-5</v>
      </c>
      <c r="AQ96" s="50">
        <f t="shared" si="50"/>
        <v>3.1496080000000004E-3</v>
      </c>
      <c r="AR96">
        <v>3.8999999999999999E-4</v>
      </c>
      <c r="AS96" s="50">
        <f t="shared" si="50"/>
        <v>1.5354339E-2</v>
      </c>
      <c r="AT96">
        <v>6.9999999999999999E-4</v>
      </c>
      <c r="AU96" s="50">
        <f t="shared" si="50"/>
        <v>2.7559070000000001E-2</v>
      </c>
      <c r="AV96" s="50" t="s">
        <v>357</v>
      </c>
      <c r="AW96">
        <v>5.0000000000000002E-5</v>
      </c>
      <c r="AX96" s="50">
        <f t="shared" ref="AX96:BD96" si="51">AW96*39.3701</f>
        <v>1.9685050000000002E-3</v>
      </c>
      <c r="AY96">
        <v>1.7000000000000001E-4</v>
      </c>
      <c r="AZ96" s="50">
        <f t="shared" si="51"/>
        <v>6.6929170000000005E-3</v>
      </c>
      <c r="BA96">
        <v>5.1999999999999995E-4</v>
      </c>
      <c r="BB96" s="50">
        <f t="shared" si="51"/>
        <v>2.0472451999999999E-2</v>
      </c>
      <c r="BC96">
        <v>4.0999999999999999E-4</v>
      </c>
      <c r="BD96" s="50">
        <f t="shared" si="51"/>
        <v>1.6141741000000001E-2</v>
      </c>
      <c r="BE96">
        <v>145000</v>
      </c>
      <c r="BF96" s="50">
        <f>(BE96/360000000)*39.3701</f>
        <v>1.585740138888889E-2</v>
      </c>
      <c r="BG96">
        <v>54000</v>
      </c>
      <c r="BH96" s="50">
        <f>(BG96/360000000)*39.3701</f>
        <v>5.9055149999999992E-3</v>
      </c>
      <c r="BI96">
        <v>45000</v>
      </c>
      <c r="BJ96" s="50">
        <f>(BI96/360000000)*39.3701</f>
        <v>4.9212624999999998E-3</v>
      </c>
    </row>
    <row r="97" spans="1:62" x14ac:dyDescent="0.3">
      <c r="A97" s="50" t="s">
        <v>323</v>
      </c>
      <c r="B97" t="s">
        <v>336</v>
      </c>
      <c r="D97" t="s">
        <v>435</v>
      </c>
      <c r="E97"/>
      <c r="F97" t="s">
        <v>436</v>
      </c>
      <c r="G97"/>
      <c r="H97" t="s">
        <v>437</v>
      </c>
      <c r="I97"/>
      <c r="J97" s="1" t="s">
        <v>438</v>
      </c>
      <c r="K97"/>
      <c r="L97" t="s">
        <v>407</v>
      </c>
      <c r="M97"/>
      <c r="N97" t="s">
        <v>364</v>
      </c>
      <c r="P97" t="s">
        <v>439</v>
      </c>
      <c r="Q97"/>
      <c r="R97" s="50" t="s">
        <v>323</v>
      </c>
      <c r="S97" s="1" t="s">
        <v>327</v>
      </c>
      <c r="U97" s="1" t="s">
        <v>409</v>
      </c>
      <c r="W97" t="s">
        <v>338</v>
      </c>
      <c r="Y97" t="s">
        <v>324</v>
      </c>
      <c r="AA97" t="s">
        <v>327</v>
      </c>
      <c r="AC97" t="s">
        <v>440</v>
      </c>
      <c r="AE97" t="s">
        <v>336</v>
      </c>
      <c r="AG97" t="s">
        <v>376</v>
      </c>
      <c r="AI97" s="50" t="s">
        <v>323</v>
      </c>
      <c r="AJ97" t="s">
        <v>363</v>
      </c>
      <c r="AL97" t="s">
        <v>376</v>
      </c>
      <c r="AN97" t="s">
        <v>330</v>
      </c>
      <c r="AP97" t="s">
        <v>441</v>
      </c>
      <c r="AR97" t="s">
        <v>441</v>
      </c>
      <c r="AT97" t="s">
        <v>441</v>
      </c>
      <c r="AV97" s="50" t="s">
        <v>323</v>
      </c>
      <c r="AW97" t="s">
        <v>441</v>
      </c>
      <c r="AY97" t="s">
        <v>441</v>
      </c>
      <c r="BE97">
        <v>50000</v>
      </c>
      <c r="BG97">
        <v>24000</v>
      </c>
      <c r="BI97">
        <v>27000</v>
      </c>
    </row>
    <row r="98" spans="1:62" x14ac:dyDescent="0.3">
      <c r="B98" t="s">
        <v>346</v>
      </c>
      <c r="D98" t="s">
        <v>442</v>
      </c>
      <c r="E98"/>
      <c r="F98" t="s">
        <v>443</v>
      </c>
      <c r="G98"/>
      <c r="H98" t="s">
        <v>352</v>
      </c>
      <c r="I98"/>
      <c r="J98" s="1" t="s">
        <v>415</v>
      </c>
      <c r="K98"/>
      <c r="L98" t="s">
        <v>389</v>
      </c>
      <c r="M98"/>
      <c r="N98" t="s">
        <v>403</v>
      </c>
      <c r="P98" t="s">
        <v>396</v>
      </c>
      <c r="Q98"/>
      <c r="S98" s="1" t="s">
        <v>386</v>
      </c>
      <c r="U98" s="1" t="s">
        <v>444</v>
      </c>
      <c r="W98" t="s">
        <v>346</v>
      </c>
      <c r="Y98" t="s">
        <v>433</v>
      </c>
      <c r="AA98" t="s">
        <v>382</v>
      </c>
      <c r="AC98" t="s">
        <v>396</v>
      </c>
      <c r="AE98" t="s">
        <v>386</v>
      </c>
      <c r="AG98" t="s">
        <v>400</v>
      </c>
      <c r="AJ98" t="s">
        <v>341</v>
      </c>
      <c r="AL98" t="s">
        <v>386</v>
      </c>
      <c r="AN98" t="s">
        <v>399</v>
      </c>
      <c r="BE98">
        <v>-55000</v>
      </c>
      <c r="BG98">
        <v>-33000</v>
      </c>
      <c r="BI98">
        <v>-38000</v>
      </c>
    </row>
    <row r="99" spans="1:62" x14ac:dyDescent="0.3">
      <c r="A99" s="50" t="s">
        <v>404</v>
      </c>
      <c r="E99"/>
      <c r="G99"/>
      <c r="I99"/>
      <c r="K99"/>
      <c r="M99"/>
      <c r="Q99"/>
      <c r="R99" s="50" t="s">
        <v>404</v>
      </c>
      <c r="AI99" s="50" t="s">
        <v>404</v>
      </c>
      <c r="AV99" s="50" t="s">
        <v>404</v>
      </c>
    </row>
    <row r="100" spans="1:62" x14ac:dyDescent="0.3">
      <c r="A100" s="50" t="s">
        <v>357</v>
      </c>
      <c r="B100">
        <v>1300000</v>
      </c>
      <c r="C100" s="50">
        <f>(B100/360000000)*39.3701</f>
        <v>0.14216980555555556</v>
      </c>
      <c r="D100">
        <v>110000</v>
      </c>
      <c r="E100" s="50">
        <f>(D100/360000000)*39.3701</f>
        <v>1.2029752777777777E-2</v>
      </c>
      <c r="F100">
        <v>25000</v>
      </c>
      <c r="G100" s="50">
        <f>(F100/360000000)*39.3701</f>
        <v>2.7340347222222223E-3</v>
      </c>
      <c r="H100">
        <v>50000</v>
      </c>
      <c r="I100" s="50">
        <f>(H100/360000000)*39.3701</f>
        <v>5.4680694444444447E-3</v>
      </c>
      <c r="J100" s="1">
        <v>110000</v>
      </c>
      <c r="K100" s="50">
        <f>(J100/360000000)*39.3701</f>
        <v>1.2029752777777777E-2</v>
      </c>
      <c r="L100">
        <v>660000</v>
      </c>
      <c r="M100" s="50">
        <f>(L100/360000000)*39.3701</f>
        <v>7.2178516666666664E-2</v>
      </c>
      <c r="N100">
        <v>41000</v>
      </c>
      <c r="O100" s="50">
        <f>(N100/360000000)*39.3701</f>
        <v>4.4838169444444444E-3</v>
      </c>
      <c r="P100">
        <v>26000</v>
      </c>
      <c r="Q100" s="50">
        <f>(P100/360000000)*39.3701</f>
        <v>2.843396111111111E-3</v>
      </c>
      <c r="R100" s="50" t="s">
        <v>357</v>
      </c>
      <c r="S100" s="1">
        <v>4.1000000000000003E-3</v>
      </c>
      <c r="T100" s="50">
        <f t="shared" ref="T100:AH100" si="52">S100*39.3701</f>
        <v>0.16141741000000001</v>
      </c>
      <c r="U100" s="1">
        <v>1.2999999999999999E-4</v>
      </c>
      <c r="V100" s="50">
        <f t="shared" si="52"/>
        <v>5.1181129999999997E-3</v>
      </c>
      <c r="W100">
        <v>2E-3</v>
      </c>
      <c r="X100" s="50">
        <f t="shared" si="52"/>
        <v>7.8740199999999996E-2</v>
      </c>
      <c r="Y100">
        <v>1.9000000000000001E-4</v>
      </c>
      <c r="Z100" s="50">
        <f t="shared" si="52"/>
        <v>7.4803190000000009E-3</v>
      </c>
      <c r="AA100">
        <v>6.3999999999999997E-5</v>
      </c>
      <c r="AB100" s="50">
        <f t="shared" si="52"/>
        <v>2.5196863999999999E-3</v>
      </c>
      <c r="AC100">
        <v>3.0000000000000001E-3</v>
      </c>
      <c r="AD100" s="50">
        <f t="shared" si="52"/>
        <v>0.1181103</v>
      </c>
      <c r="AE100">
        <v>1.2E-4</v>
      </c>
      <c r="AF100" s="50">
        <f t="shared" si="52"/>
        <v>4.7244119999999999E-3</v>
      </c>
      <c r="AG100">
        <v>7.4999999999999993E-5</v>
      </c>
      <c r="AH100" s="50">
        <f t="shared" si="52"/>
        <v>2.9527574999999996E-3</v>
      </c>
      <c r="AI100" s="50" t="s">
        <v>357</v>
      </c>
      <c r="AJ100">
        <v>2.2000000000000001E-3</v>
      </c>
      <c r="AK100" s="50">
        <f t="shared" ref="AK100:AU100" si="53">AJ100*39.3701</f>
        <v>8.6614220000000006E-2</v>
      </c>
      <c r="AL100">
        <v>3.0000000000000001E-3</v>
      </c>
      <c r="AM100" s="50">
        <f t="shared" si="53"/>
        <v>0.1181103</v>
      </c>
      <c r="AN100">
        <v>1.2999999999999999E-4</v>
      </c>
      <c r="AO100" s="50">
        <f t="shared" si="53"/>
        <v>5.1181129999999997E-3</v>
      </c>
      <c r="AP100">
        <v>1.7000000000000001E-4</v>
      </c>
      <c r="AQ100" s="50">
        <f t="shared" si="53"/>
        <v>6.6929170000000005E-3</v>
      </c>
      <c r="AR100">
        <v>1.8000000000000001E-4</v>
      </c>
      <c r="AS100" s="50">
        <f t="shared" si="53"/>
        <v>7.0866180000000003E-3</v>
      </c>
      <c r="AT100">
        <v>2.3000000000000001E-4</v>
      </c>
      <c r="AU100" s="50">
        <f t="shared" si="53"/>
        <v>9.055123E-3</v>
      </c>
      <c r="AV100" s="50" t="s">
        <v>357</v>
      </c>
      <c r="AW100">
        <v>1E-4</v>
      </c>
      <c r="AX100" s="50">
        <f t="shared" ref="AX100:BJ100" si="54">AW100*39.3701</f>
        <v>3.9370100000000003E-3</v>
      </c>
      <c r="AY100">
        <v>2.7000000000000001E-3</v>
      </c>
      <c r="AZ100" s="50">
        <f t="shared" si="54"/>
        <v>0.10629927</v>
      </c>
      <c r="BA100">
        <v>2.2000000000000001E-4</v>
      </c>
      <c r="BB100" s="50">
        <f t="shared" si="54"/>
        <v>8.6614220000000002E-3</v>
      </c>
      <c r="BC100">
        <v>1.2999999999999999E-4</v>
      </c>
      <c r="BD100" s="50">
        <f t="shared" si="54"/>
        <v>5.1181129999999997E-3</v>
      </c>
      <c r="BE100">
        <v>4.0000000000000002E-4</v>
      </c>
      <c r="BF100" s="50">
        <f t="shared" si="54"/>
        <v>1.5748040000000001E-2</v>
      </c>
      <c r="BG100">
        <v>2.5000000000000001E-4</v>
      </c>
      <c r="BH100" s="50">
        <f t="shared" si="54"/>
        <v>9.8425249999999995E-3</v>
      </c>
      <c r="BI100">
        <v>1.75E-4</v>
      </c>
      <c r="BJ100" s="50">
        <f t="shared" si="54"/>
        <v>6.8897675000000004E-3</v>
      </c>
    </row>
    <row r="101" spans="1:62" x14ac:dyDescent="0.3">
      <c r="A101" s="50" t="s">
        <v>312</v>
      </c>
      <c r="B101">
        <v>800000</v>
      </c>
      <c r="C101" s="50">
        <f>(B101/360000000)*39.3701</f>
        <v>8.7489111111111115E-2</v>
      </c>
      <c r="D101">
        <v>80000</v>
      </c>
      <c r="E101" s="50">
        <f>(D101/360000000)*39.3701</f>
        <v>8.7489111111111115E-3</v>
      </c>
      <c r="R101" s="50" t="s">
        <v>312</v>
      </c>
      <c r="AI101" s="50" t="s">
        <v>312</v>
      </c>
      <c r="AV101" s="50" t="s">
        <v>312</v>
      </c>
    </row>
    <row r="102" spans="1:62" x14ac:dyDescent="0.3">
      <c r="A102" s="50" t="s">
        <v>313</v>
      </c>
      <c r="B102">
        <v>1050000</v>
      </c>
      <c r="C102" s="50">
        <f>(B102/360000000)*39.3701</f>
        <v>0.11482945833333334</v>
      </c>
      <c r="D102">
        <v>160000</v>
      </c>
      <c r="E102" s="50">
        <f>(D102/360000000)*39.3701</f>
        <v>1.7497822222222223E-2</v>
      </c>
      <c r="R102" s="50" t="s">
        <v>313</v>
      </c>
      <c r="AI102" s="50" t="s">
        <v>313</v>
      </c>
      <c r="AV102" s="50" t="s">
        <v>313</v>
      </c>
    </row>
    <row r="104" spans="1:62" x14ac:dyDescent="0.3">
      <c r="AI104" s="50" t="s">
        <v>358</v>
      </c>
      <c r="AV104" s="50" t="s">
        <v>358</v>
      </c>
    </row>
    <row r="105" spans="1:62" x14ac:dyDescent="0.3">
      <c r="AI105" s="50"/>
      <c r="AV105" s="50"/>
    </row>
    <row r="106" spans="1:62" x14ac:dyDescent="0.3">
      <c r="AI106" s="50"/>
      <c r="AV106" s="50"/>
    </row>
    <row r="107" spans="1:62" x14ac:dyDescent="0.3">
      <c r="AE107">
        <v>110000</v>
      </c>
      <c r="AF107" s="50">
        <f t="shared" ref="AF107:AH108" si="55">(AE107/360000000)*39.3701</f>
        <v>1.2029752777777777E-2</v>
      </c>
      <c r="AG107">
        <v>40000</v>
      </c>
      <c r="AH107" s="50">
        <f t="shared" si="55"/>
        <v>4.3744555555555557E-3</v>
      </c>
      <c r="AI107" s="50" t="s">
        <v>357</v>
      </c>
      <c r="AJ107">
        <v>105000</v>
      </c>
      <c r="AK107" s="50">
        <f>(AJ107/360000000)*39.3701</f>
        <v>1.1482945833333334E-2</v>
      </c>
      <c r="AL107">
        <v>90000</v>
      </c>
      <c r="AM107" s="50">
        <f>(AL107/360000000)*39.3701</f>
        <v>9.8425249999999995E-3</v>
      </c>
      <c r="AN107">
        <v>95000</v>
      </c>
      <c r="AO107" s="50">
        <f>(AN107/360000000)*39.3701</f>
        <v>1.0389331944444444E-2</v>
      </c>
      <c r="AP107">
        <v>55000</v>
      </c>
      <c r="AQ107" s="50">
        <f>(AP107/360000000)*39.3701</f>
        <v>6.0148763888888887E-3</v>
      </c>
      <c r="AR107">
        <v>75000</v>
      </c>
      <c r="AS107" s="50">
        <f>(AR107/360000000)*39.3701</f>
        <v>8.2021041666666666E-3</v>
      </c>
      <c r="AT107">
        <v>200000</v>
      </c>
      <c r="AU107" s="50">
        <f>(AT107/360000000)*39.3701</f>
        <v>2.1872277777777779E-2</v>
      </c>
      <c r="AV107" s="50" t="s">
        <v>357</v>
      </c>
      <c r="AW107">
        <v>40000</v>
      </c>
      <c r="AX107" s="50">
        <f t="shared" ref="AX107:BD108" si="56">(AW107/360000000)*39.3701</f>
        <v>4.3744555555555557E-3</v>
      </c>
      <c r="AY107">
        <v>110000</v>
      </c>
      <c r="AZ107" s="50">
        <f t="shared" si="56"/>
        <v>1.2029752777777777E-2</v>
      </c>
      <c r="BA107">
        <v>120000</v>
      </c>
      <c r="BB107" s="50">
        <f t="shared" si="56"/>
        <v>1.3123366666666667E-2</v>
      </c>
      <c r="BC107">
        <v>25000</v>
      </c>
      <c r="BD107" s="50">
        <f t="shared" si="56"/>
        <v>2.7340347222222223E-3</v>
      </c>
      <c r="BE107">
        <v>3.3E-4</v>
      </c>
      <c r="BF107" s="50">
        <f t="shared" ref="BF107:BJ109" si="57">BE107*39.3701</f>
        <v>1.2992132999999999E-2</v>
      </c>
      <c r="BG107">
        <v>1.9000000000000001E-4</v>
      </c>
      <c r="BH107" s="50">
        <f t="shared" si="57"/>
        <v>7.4803190000000009E-3</v>
      </c>
      <c r="BI107">
        <v>2.3000000000000001E-4</v>
      </c>
      <c r="BJ107" s="50">
        <f t="shared" si="57"/>
        <v>9.055123E-3</v>
      </c>
    </row>
    <row r="108" spans="1:62" x14ac:dyDescent="0.3">
      <c r="AE108">
        <v>80000</v>
      </c>
      <c r="AF108" s="50">
        <f t="shared" si="55"/>
        <v>8.7489111111111115E-3</v>
      </c>
      <c r="AI108" s="50" t="s">
        <v>312</v>
      </c>
      <c r="AL108">
        <v>52000</v>
      </c>
      <c r="AM108" s="50">
        <f>(AL108/360000000)*39.3701</f>
        <v>5.6867922222222219E-3</v>
      </c>
      <c r="AP108">
        <v>55000</v>
      </c>
      <c r="AQ108" s="50">
        <f>(AP108/360000000)*39.3701</f>
        <v>6.0148763888888887E-3</v>
      </c>
      <c r="AT108">
        <v>120000</v>
      </c>
      <c r="AU108" s="50">
        <f>(AT108/360000000)*39.3701</f>
        <v>1.3123366666666667E-2</v>
      </c>
      <c r="AV108" s="50" t="s">
        <v>312</v>
      </c>
      <c r="AW108">
        <v>50000</v>
      </c>
      <c r="AX108" s="50">
        <f t="shared" si="56"/>
        <v>5.4680694444444447E-3</v>
      </c>
      <c r="AY108">
        <v>62000</v>
      </c>
      <c r="AZ108" s="50">
        <f t="shared" si="56"/>
        <v>6.7804061111111109E-3</v>
      </c>
      <c r="BC108">
        <v>55000</v>
      </c>
      <c r="BD108" s="50">
        <f t="shared" si="56"/>
        <v>6.0148763888888887E-3</v>
      </c>
      <c r="BE108">
        <v>4.6999999999999999E-4</v>
      </c>
      <c r="BF108" s="50">
        <f t="shared" si="57"/>
        <v>1.8503947E-2</v>
      </c>
      <c r="BI108">
        <v>2.7999999999999998E-4</v>
      </c>
      <c r="BJ108" s="50">
        <f t="shared" si="57"/>
        <v>1.1023627999999999E-2</v>
      </c>
    </row>
    <row r="109" spans="1:62" x14ac:dyDescent="0.3">
      <c r="AE109">
        <v>72000</v>
      </c>
      <c r="AF109" s="50">
        <f>(AE109/360000000)*39.3701</f>
        <v>7.8740200000000007E-3</v>
      </c>
      <c r="AI109" s="50" t="s">
        <v>313</v>
      </c>
      <c r="AL109">
        <v>73000</v>
      </c>
      <c r="AM109" s="50">
        <f>(AL109/360000000)*39.3701</f>
        <v>7.9833813888888893E-3</v>
      </c>
      <c r="AP109">
        <v>80000</v>
      </c>
      <c r="AQ109" s="50">
        <f>(AP109/360000000)*39.3701</f>
        <v>8.7489111111111115E-3</v>
      </c>
      <c r="AT109">
        <v>150000</v>
      </c>
      <c r="AU109" s="50">
        <f>(AT109/360000000)*39.3701</f>
        <v>1.6404208333333333E-2</v>
      </c>
      <c r="AV109" s="50" t="s">
        <v>313</v>
      </c>
      <c r="AW109">
        <v>52000</v>
      </c>
      <c r="AX109" s="50">
        <f>(AW109/360000000)*39.3701</f>
        <v>5.6867922222222219E-3</v>
      </c>
      <c r="AY109">
        <v>80000</v>
      </c>
      <c r="AZ109" s="50">
        <f>(AY109/360000000)*39.3701</f>
        <v>8.7489111111111115E-3</v>
      </c>
      <c r="BC109">
        <v>61000</v>
      </c>
      <c r="BD109" s="50">
        <f>(BC109/360000000)*39.3701</f>
        <v>6.6710447222222222E-3</v>
      </c>
      <c r="BE109">
        <v>4.4999999999999999E-4</v>
      </c>
      <c r="BF109" s="50">
        <f t="shared" si="57"/>
        <v>1.7716545E-2</v>
      </c>
      <c r="BI109">
        <v>1.9000000000000001E-4</v>
      </c>
      <c r="BJ109" s="50">
        <f t="shared" si="57"/>
        <v>7.4803190000000009E-3</v>
      </c>
    </row>
    <row r="110" spans="1:62" x14ac:dyDescent="0.3">
      <c r="AF110" s="50"/>
      <c r="AI110" s="50"/>
      <c r="AM110" s="50"/>
      <c r="AQ110" s="50"/>
      <c r="AU110" s="50"/>
      <c r="AV110" s="50"/>
      <c r="AX110" s="50"/>
      <c r="AZ110" s="50"/>
      <c r="BD110" s="50"/>
      <c r="BF110" s="50"/>
      <c r="BJ110" s="50"/>
    </row>
    <row r="111" spans="1:62" s="6" customFormat="1" x14ac:dyDescent="0.3">
      <c r="E111" s="16"/>
      <c r="G111" s="16"/>
      <c r="I111" s="16"/>
      <c r="J111" s="16"/>
      <c r="K111" s="16"/>
      <c r="M111" s="16"/>
      <c r="Q111" s="16"/>
      <c r="S111" s="16"/>
      <c r="U111" s="16"/>
      <c r="AF111" s="58"/>
      <c r="AI111" s="58"/>
      <c r="AM111" s="58"/>
      <c r="AQ111" s="58"/>
      <c r="AU111" s="58"/>
      <c r="AV111" s="58"/>
      <c r="AX111" s="58"/>
      <c r="AZ111" s="58"/>
      <c r="BD111" s="58"/>
      <c r="BF111" s="58"/>
      <c r="BJ111" s="58"/>
    </row>
    <row r="112" spans="1:62" x14ac:dyDescent="0.3">
      <c r="A112">
        <v>2019</v>
      </c>
      <c r="B112" s="5">
        <v>43770</v>
      </c>
      <c r="C112" s="48">
        <v>0.61041666666666672</v>
      </c>
      <c r="D112" s="5">
        <v>43770</v>
      </c>
      <c r="E112" s="56">
        <v>0.64374999999999993</v>
      </c>
      <c r="F112" s="5">
        <v>43770</v>
      </c>
      <c r="G112" s="56">
        <v>0.71875</v>
      </c>
      <c r="H112" s="5">
        <v>43774</v>
      </c>
      <c r="I112" s="56">
        <v>0.82777777777777783</v>
      </c>
      <c r="J112" s="45">
        <v>43775</v>
      </c>
      <c r="K112" s="56">
        <v>0.73402777777777783</v>
      </c>
      <c r="L112" s="5">
        <v>43776</v>
      </c>
      <c r="M112" s="56">
        <v>0.62569444444444444</v>
      </c>
      <c r="N112" s="5">
        <v>43776</v>
      </c>
      <c r="O112" s="48">
        <v>0.8125</v>
      </c>
      <c r="P112" s="5">
        <v>43777</v>
      </c>
      <c r="Q112" s="56">
        <v>0.6875</v>
      </c>
      <c r="S112" s="45">
        <v>43777</v>
      </c>
      <c r="T112" s="48">
        <v>0.68958333333333333</v>
      </c>
      <c r="U112" s="45">
        <v>43781</v>
      </c>
      <c r="V112" s="48">
        <v>0.65833333333333333</v>
      </c>
      <c r="W112" s="5">
        <v>43781</v>
      </c>
      <c r="X112" s="48">
        <v>0.76041666666666663</v>
      </c>
      <c r="Y112" s="5">
        <v>43781</v>
      </c>
      <c r="Z112" s="48">
        <v>0.7729166666666667</v>
      </c>
      <c r="AA112" s="5">
        <v>43782</v>
      </c>
      <c r="AB112" s="48">
        <v>0.74513888888888891</v>
      </c>
      <c r="AC112" s="5">
        <v>43783</v>
      </c>
      <c r="AD112" s="48">
        <v>0.69166666666666676</v>
      </c>
      <c r="AE112" s="5">
        <v>43783</v>
      </c>
      <c r="AF112" s="48">
        <v>0.7597222222222223</v>
      </c>
      <c r="AH112" s="5">
        <v>43784</v>
      </c>
      <c r="AI112" s="48">
        <v>0.64513888888888882</v>
      </c>
      <c r="AJ112" s="5">
        <v>43784</v>
      </c>
      <c r="AK112" s="48">
        <v>0.64652777777777781</v>
      </c>
      <c r="AL112" s="5">
        <v>43784</v>
      </c>
      <c r="AM112" s="48">
        <v>0.73958333333333337</v>
      </c>
      <c r="AN112" s="5">
        <v>43788</v>
      </c>
      <c r="AO112" s="48">
        <v>0.68888888888888899</v>
      </c>
      <c r="AP112" s="5">
        <v>43788</v>
      </c>
      <c r="AQ112" s="48">
        <v>0.69791666666666663</v>
      </c>
      <c r="AR112" s="5">
        <v>43789</v>
      </c>
      <c r="AS112" s="48">
        <v>0.66736111111111107</v>
      </c>
      <c r="AT112" s="5">
        <v>43789</v>
      </c>
      <c r="AU112" s="48">
        <v>0.6791666666666667</v>
      </c>
      <c r="AV112" s="5">
        <v>43789</v>
      </c>
      <c r="AW112" s="48">
        <v>0.76041666666666663</v>
      </c>
      <c r="AX112" s="5">
        <v>43790</v>
      </c>
      <c r="AY112" s="48">
        <v>0.62569444444444444</v>
      </c>
      <c r="AZ112" s="5">
        <v>43790</v>
      </c>
      <c r="BA112" s="48">
        <v>0.76041666666666663</v>
      </c>
      <c r="BB112" s="5">
        <v>43791</v>
      </c>
      <c r="BC112" s="48">
        <v>0.70416666666666661</v>
      </c>
      <c r="BD112" s="5">
        <v>43794</v>
      </c>
      <c r="BE112" s="48">
        <v>0.6875</v>
      </c>
      <c r="BG112" s="5">
        <v>43796</v>
      </c>
      <c r="BH112" s="48">
        <v>0.66805555555555562</v>
      </c>
      <c r="BI112" s="5">
        <v>43796</v>
      </c>
      <c r="BJ112" s="48">
        <v>0.77847222222222223</v>
      </c>
    </row>
    <row r="113" spans="1:62" x14ac:dyDescent="0.3">
      <c r="S113" s="1" t="s">
        <v>34</v>
      </c>
      <c r="U113" s="1" t="s">
        <v>34</v>
      </c>
    </row>
    <row r="114" spans="1:62" x14ac:dyDescent="0.3">
      <c r="A114" t="s">
        <v>356</v>
      </c>
      <c r="R114" t="s">
        <v>356</v>
      </c>
      <c r="AG114" t="s">
        <v>356</v>
      </c>
      <c r="BF114" t="s">
        <v>356</v>
      </c>
    </row>
    <row r="115" spans="1:62" x14ac:dyDescent="0.3">
      <c r="A115" s="50" t="s">
        <v>357</v>
      </c>
      <c r="D115">
        <v>3.4999999999999997E-5</v>
      </c>
      <c r="E115" s="50">
        <f>D115*39.3701</f>
        <v>1.3779534999999999E-3</v>
      </c>
      <c r="F115">
        <v>9.5E-4</v>
      </c>
      <c r="G115" s="50">
        <f>F115*39.3701</f>
        <v>3.7401595000000003E-2</v>
      </c>
      <c r="H115">
        <v>3.6999999999999999E-4</v>
      </c>
      <c r="I115" s="50">
        <f>H115*39.3701</f>
        <v>1.4566937E-2</v>
      </c>
      <c r="J115" s="1">
        <v>1.4999999999999999E-4</v>
      </c>
      <c r="K115" s="50">
        <f>J115*39.3701</f>
        <v>5.9055149999999992E-3</v>
      </c>
      <c r="L115">
        <v>4.6E-5</v>
      </c>
      <c r="M115" s="50">
        <f>L115*39.3701</f>
        <v>1.8110246E-3</v>
      </c>
      <c r="N115">
        <v>7.5000000000000002E-4</v>
      </c>
      <c r="O115" s="50">
        <f>N115*39.3701</f>
        <v>2.9527575E-2</v>
      </c>
      <c r="P115">
        <v>3.4000000000000002E-4</v>
      </c>
      <c r="Q115" s="50">
        <f>P115*39.3701</f>
        <v>1.3385834000000001E-2</v>
      </c>
      <c r="R115" s="50" t="s">
        <v>357</v>
      </c>
      <c r="S115" s="1">
        <v>1.5999999999999999E-5</v>
      </c>
      <c r="T115" s="50">
        <f>S115*39.3701</f>
        <v>6.2992159999999996E-4</v>
      </c>
      <c r="U115" s="1">
        <v>7.5000000000000002E-6</v>
      </c>
      <c r="V115" s="50">
        <f>U115*39.3701</f>
        <v>2.9527574999999999E-4</v>
      </c>
      <c r="W115">
        <v>1.9E-3</v>
      </c>
      <c r="X115" s="50">
        <f>W115*39.3701</f>
        <v>7.4803190000000006E-2</v>
      </c>
      <c r="Y115">
        <v>1.9000000000000001E-4</v>
      </c>
      <c r="Z115" s="50">
        <f>Y115*39.3701</f>
        <v>7.4803190000000009E-3</v>
      </c>
      <c r="AA115">
        <v>4.0000000000000003E-5</v>
      </c>
      <c r="AB115" s="50">
        <f>AA115*39.3701</f>
        <v>1.5748040000000002E-3</v>
      </c>
      <c r="AC115">
        <v>3.6999999999999998E-5</v>
      </c>
      <c r="AD115" s="50">
        <f>AC115*39.3701</f>
        <v>1.4566937E-3</v>
      </c>
      <c r="AE115">
        <v>1.4999999999999999E-4</v>
      </c>
      <c r="AF115" s="50">
        <f>AE115*39.3701</f>
        <v>5.9055149999999992E-3</v>
      </c>
      <c r="AG115" s="50" t="s">
        <v>357</v>
      </c>
      <c r="AH115">
        <v>2.0000000000000001E-4</v>
      </c>
      <c r="AI115" s="50">
        <f>AH115*39.3701</f>
        <v>7.8740200000000007E-3</v>
      </c>
      <c r="AJ115">
        <v>3.0000000000000001E-5</v>
      </c>
      <c r="AK115" s="50">
        <f>AJ115*39.3701</f>
        <v>1.181103E-3</v>
      </c>
      <c r="AL115">
        <v>8.0000000000000007E-5</v>
      </c>
      <c r="AM115" s="50">
        <f>AL115*39.3701</f>
        <v>3.1496080000000004E-3</v>
      </c>
      <c r="AN115">
        <v>1.2E-5</v>
      </c>
      <c r="AO115" s="50">
        <f>AN115*39.3701</f>
        <v>4.724412E-4</v>
      </c>
      <c r="AP115">
        <v>1.8E-3</v>
      </c>
      <c r="AQ115" s="50">
        <f>AP115*39.3701</f>
        <v>7.0866180000000001E-2</v>
      </c>
      <c r="AR115">
        <v>7.4999999999999993E-5</v>
      </c>
      <c r="AS115" s="50">
        <f>AR115*39.3701</f>
        <v>2.9527574999999996E-3</v>
      </c>
      <c r="AT115">
        <v>2.1000000000000001E-4</v>
      </c>
      <c r="AU115" s="50">
        <f>AT115*39.3701</f>
        <v>8.2677210000000004E-3</v>
      </c>
      <c r="AV115">
        <v>1.9E-3</v>
      </c>
      <c r="AW115" s="50">
        <f>AV115*39.3701</f>
        <v>7.4803190000000006E-2</v>
      </c>
      <c r="AX115">
        <v>3.8000000000000002E-5</v>
      </c>
      <c r="AY115" s="50">
        <f t="shared" ref="AY115:BE115" si="58">AX115*39.3701</f>
        <v>1.4960638E-3</v>
      </c>
      <c r="AZ115">
        <v>3.0000000000000001E-5</v>
      </c>
      <c r="BA115" s="50">
        <f t="shared" si="58"/>
        <v>1.181103E-3</v>
      </c>
      <c r="BB115">
        <v>1.05E-4</v>
      </c>
      <c r="BC115" s="50">
        <f t="shared" si="58"/>
        <v>4.1338605000000002E-3</v>
      </c>
      <c r="BD115">
        <v>1.1999999999999999E-3</v>
      </c>
      <c r="BE115" s="50">
        <f t="shared" si="58"/>
        <v>4.7244119999999994E-2</v>
      </c>
      <c r="BF115" s="50" t="s">
        <v>357</v>
      </c>
      <c r="BG115">
        <v>9.5000000000000005E-5</v>
      </c>
      <c r="BH115" s="50">
        <f>BG115*39.3701</f>
        <v>3.7401595000000004E-3</v>
      </c>
      <c r="BI115">
        <v>2.9999999999999997E-4</v>
      </c>
      <c r="BJ115" s="50">
        <f>BI115*39.3701</f>
        <v>1.1811029999999998E-2</v>
      </c>
    </row>
    <row r="116" spans="1:62" x14ac:dyDescent="0.3">
      <c r="A116" s="50" t="s">
        <v>312</v>
      </c>
      <c r="O116" s="1"/>
      <c r="R116" s="50" t="s">
        <v>312</v>
      </c>
      <c r="T116" s="1"/>
      <c r="V116" s="1"/>
      <c r="X116" s="1"/>
      <c r="Z116" s="1"/>
      <c r="AA116">
        <v>4.5000000000000003E-5</v>
      </c>
      <c r="AB116" s="50">
        <f>AA116*39.3701</f>
        <v>1.7716545000000001E-3</v>
      </c>
      <c r="AD116" s="1"/>
      <c r="AF116" s="1"/>
      <c r="AG116" s="50" t="s">
        <v>312</v>
      </c>
      <c r="AI116" s="1"/>
      <c r="AK116" s="1"/>
      <c r="AM116" s="1"/>
      <c r="AN116">
        <v>9.0000000000000002E-6</v>
      </c>
      <c r="AO116" s="50">
        <f>AN116*39.3701</f>
        <v>3.5433090000000001E-4</v>
      </c>
      <c r="AP116">
        <v>1.6000000000000001E-3</v>
      </c>
      <c r="AQ116" s="50">
        <f>AP116*39.3701</f>
        <v>6.2992160000000005E-2</v>
      </c>
      <c r="AS116" s="50"/>
      <c r="AU116" s="50"/>
      <c r="AW116" s="50"/>
      <c r="AY116" s="1"/>
      <c r="BA116" s="1"/>
      <c r="BC116" s="1"/>
      <c r="BE116" s="1"/>
      <c r="BF116" s="50" t="s">
        <v>312</v>
      </c>
      <c r="BH116" s="1"/>
      <c r="BJ116" s="1"/>
    </row>
    <row r="117" spans="1:62" x14ac:dyDescent="0.3">
      <c r="A117" s="50" t="s">
        <v>313</v>
      </c>
      <c r="H117">
        <v>5.0000000000000001E-4</v>
      </c>
      <c r="I117" s="50">
        <f>H117*39.3701</f>
        <v>1.9685049999999999E-2</v>
      </c>
      <c r="K117" s="50"/>
      <c r="M117" s="50"/>
      <c r="N117">
        <v>1.1000000000000001E-3</v>
      </c>
      <c r="O117" s="50">
        <f>N117*39.3701</f>
        <v>4.3307110000000003E-2</v>
      </c>
      <c r="Q117" s="50"/>
      <c r="R117" s="50" t="s">
        <v>313</v>
      </c>
      <c r="T117" s="50"/>
      <c r="V117" s="50"/>
      <c r="X117" s="50"/>
      <c r="Z117" s="50"/>
      <c r="AA117">
        <v>5.0000000000000002E-5</v>
      </c>
      <c r="AB117" s="50">
        <f>AA117*39.3701</f>
        <v>1.9685050000000002E-3</v>
      </c>
      <c r="AD117" s="50"/>
      <c r="AF117" s="50"/>
      <c r="AG117" s="50" t="s">
        <v>313</v>
      </c>
      <c r="AI117" s="50"/>
      <c r="AK117" s="50"/>
      <c r="AM117" s="50"/>
      <c r="AN117">
        <v>1.0000000000000001E-5</v>
      </c>
      <c r="AO117" s="50">
        <f>AN117*39.3701</f>
        <v>3.9370100000000004E-4</v>
      </c>
      <c r="AP117">
        <v>1.9E-3</v>
      </c>
      <c r="AQ117" s="50">
        <f>AP117*39.3701</f>
        <v>7.4803190000000006E-2</v>
      </c>
      <c r="AS117" s="50"/>
      <c r="AU117" s="50"/>
      <c r="AW117" s="50"/>
      <c r="AY117" s="50"/>
      <c r="BA117" s="50"/>
      <c r="BC117" s="50"/>
      <c r="BE117" s="50"/>
      <c r="BF117" s="50" t="s">
        <v>313</v>
      </c>
      <c r="BH117" s="50"/>
      <c r="BJ117" s="50"/>
    </row>
    <row r="118" spans="1:62" x14ac:dyDescent="0.3">
      <c r="A118" s="50"/>
      <c r="O118" s="1"/>
      <c r="R118" s="50"/>
      <c r="T118" s="1"/>
      <c r="V118" s="1"/>
      <c r="X118" s="1"/>
      <c r="Z118" s="1"/>
      <c r="AB118" s="1"/>
      <c r="AD118" s="1"/>
      <c r="AF118" s="1"/>
      <c r="AG118" s="50"/>
      <c r="AI118" s="1"/>
      <c r="AK118" s="1"/>
      <c r="AM118" s="1"/>
      <c r="AO118" s="1"/>
      <c r="AQ118" s="1"/>
      <c r="AS118" s="1"/>
      <c r="AU118" s="1"/>
      <c r="AW118" s="1"/>
      <c r="AY118" s="1"/>
      <c r="BA118" s="1"/>
      <c r="BC118" s="1"/>
      <c r="BE118" s="1"/>
      <c r="BF118" s="50"/>
      <c r="BH118" s="1"/>
      <c r="BJ118" s="1"/>
    </row>
    <row r="119" spans="1:62" x14ac:dyDescent="0.3">
      <c r="A119" s="50" t="s">
        <v>69</v>
      </c>
      <c r="B119">
        <v>2.7999999999999998E-4</v>
      </c>
      <c r="C119" s="50">
        <f t="shared" ref="C119:Q119" si="59">B119*39.3701</f>
        <v>1.1023627999999999E-2</v>
      </c>
      <c r="D119">
        <v>2.9E-4</v>
      </c>
      <c r="E119" s="50">
        <f t="shared" si="59"/>
        <v>1.1417329E-2</v>
      </c>
      <c r="F119">
        <v>3.3E-4</v>
      </c>
      <c r="G119" s="50">
        <f t="shared" si="59"/>
        <v>1.2992132999999999E-2</v>
      </c>
      <c r="H119">
        <v>2.3000000000000001E-4</v>
      </c>
      <c r="I119" s="50">
        <f t="shared" si="59"/>
        <v>9.055123E-3</v>
      </c>
      <c r="J119" s="1">
        <v>2.9999999999999997E-4</v>
      </c>
      <c r="K119" s="50">
        <f t="shared" si="59"/>
        <v>1.1811029999999998E-2</v>
      </c>
      <c r="L119">
        <v>1.05E-4</v>
      </c>
      <c r="M119" s="50">
        <f t="shared" si="59"/>
        <v>4.1338605000000002E-3</v>
      </c>
      <c r="N119">
        <v>1.3999999999999999E-4</v>
      </c>
      <c r="O119" s="50">
        <f t="shared" si="59"/>
        <v>5.5118139999999994E-3</v>
      </c>
      <c r="P119">
        <v>2.7999999999999998E-4</v>
      </c>
      <c r="Q119" s="50">
        <f t="shared" si="59"/>
        <v>1.1023627999999999E-2</v>
      </c>
      <c r="R119" s="50" t="s">
        <v>69</v>
      </c>
      <c r="S119" s="1">
        <v>2.9E-5</v>
      </c>
      <c r="T119" s="50">
        <f>S119*39.3701</f>
        <v>1.1417329E-3</v>
      </c>
      <c r="U119" s="1">
        <v>1.9000000000000001E-5</v>
      </c>
      <c r="V119" s="50">
        <f>U119*39.3701</f>
        <v>7.480319E-4</v>
      </c>
      <c r="W119">
        <v>2.0000000000000001E-4</v>
      </c>
      <c r="X119" s="50">
        <f t="shared" ref="X119:AF119" si="60">W119*39.3701</f>
        <v>7.8740200000000007E-3</v>
      </c>
      <c r="Y119">
        <v>2.5000000000000001E-4</v>
      </c>
      <c r="Z119" s="50">
        <f t="shared" si="60"/>
        <v>9.8425249999999995E-3</v>
      </c>
      <c r="AA119">
        <v>1.4999999999999999E-4</v>
      </c>
      <c r="AB119" s="50">
        <f t="shared" si="60"/>
        <v>5.9055149999999992E-3</v>
      </c>
      <c r="AC119">
        <v>9.0000000000000006E-5</v>
      </c>
      <c r="AD119" s="50">
        <f t="shared" si="60"/>
        <v>3.5433090000000001E-3</v>
      </c>
      <c r="AE119">
        <v>2.3000000000000001E-4</v>
      </c>
      <c r="AF119" s="50">
        <f t="shared" si="60"/>
        <v>9.055123E-3</v>
      </c>
      <c r="AG119" s="50" t="s">
        <v>69</v>
      </c>
      <c r="AH119">
        <v>2.4000000000000001E-4</v>
      </c>
      <c r="AI119" s="50">
        <f>AH119*39.3701</f>
        <v>9.4488239999999998E-3</v>
      </c>
      <c r="AJ119">
        <v>7.4999999999999993E-5</v>
      </c>
      <c r="AK119" s="50">
        <f>AJ119*39.3701</f>
        <v>2.9527574999999996E-3</v>
      </c>
      <c r="AL119">
        <v>3.5E-4</v>
      </c>
      <c r="AM119" s="50">
        <f>AL119*39.3701</f>
        <v>1.3779535000000001E-2</v>
      </c>
      <c r="AN119">
        <v>1.7E-5</v>
      </c>
      <c r="AO119" s="50">
        <f t="shared" ref="AO119:AW119" si="61">AN119*39.3701</f>
        <v>6.6929170000000005E-4</v>
      </c>
      <c r="AP119">
        <v>4.2000000000000002E-4</v>
      </c>
      <c r="AQ119" s="50">
        <f t="shared" si="61"/>
        <v>1.6535442000000001E-2</v>
      </c>
      <c r="AR119">
        <v>3.2000000000000003E-4</v>
      </c>
      <c r="AS119" s="50">
        <f t="shared" si="61"/>
        <v>1.2598432000000001E-2</v>
      </c>
      <c r="AT119">
        <v>3.1E-4</v>
      </c>
      <c r="AU119" s="50">
        <f t="shared" si="61"/>
        <v>1.2204731E-2</v>
      </c>
      <c r="AV119">
        <v>2.3000000000000001E-4</v>
      </c>
      <c r="AW119" s="50">
        <f t="shared" si="61"/>
        <v>9.055123E-3</v>
      </c>
      <c r="AX119">
        <v>7.4999999999999993E-5</v>
      </c>
      <c r="AY119" s="50">
        <f t="shared" ref="AY119:BE119" si="62">AX119*39.3701</f>
        <v>2.9527574999999996E-3</v>
      </c>
      <c r="AZ119">
        <v>4.0000000000000003E-5</v>
      </c>
      <c r="BA119" s="50">
        <f t="shared" si="62"/>
        <v>1.5748040000000002E-3</v>
      </c>
      <c r="BB119">
        <v>1.4999999999999999E-4</v>
      </c>
      <c r="BC119" s="50">
        <f t="shared" si="62"/>
        <v>5.9055149999999992E-3</v>
      </c>
      <c r="BD119">
        <v>3.2000000000000003E-4</v>
      </c>
      <c r="BE119" s="50">
        <f t="shared" si="62"/>
        <v>1.2598432000000001E-2</v>
      </c>
      <c r="BF119" s="50" t="s">
        <v>69</v>
      </c>
      <c r="BG119">
        <v>2.1000000000000001E-4</v>
      </c>
      <c r="BH119" s="50">
        <f>BG119*39.3701</f>
        <v>8.2677210000000004E-3</v>
      </c>
      <c r="BI119">
        <v>3.4000000000000002E-4</v>
      </c>
      <c r="BJ119" s="50">
        <f>BI119*39.3701</f>
        <v>1.3385834000000001E-2</v>
      </c>
    </row>
    <row r="120" spans="1:62" x14ac:dyDescent="0.3">
      <c r="A120" s="50" t="s">
        <v>357</v>
      </c>
      <c r="B120" t="s">
        <v>445</v>
      </c>
      <c r="D120" t="s">
        <v>326</v>
      </c>
      <c r="E120"/>
      <c r="F120" t="s">
        <v>332</v>
      </c>
      <c r="G120"/>
      <c r="H120" t="s">
        <v>327</v>
      </c>
      <c r="I120"/>
      <c r="J120" s="1" t="s">
        <v>362</v>
      </c>
      <c r="K120"/>
      <c r="L120" t="s">
        <v>368</v>
      </c>
      <c r="M120"/>
      <c r="N120" t="s">
        <v>375</v>
      </c>
      <c r="P120" t="s">
        <v>324</v>
      </c>
      <c r="Q120"/>
      <c r="R120" s="50" t="s">
        <v>357</v>
      </c>
      <c r="U120" s="1" t="s">
        <v>335</v>
      </c>
      <c r="W120" t="s">
        <v>446</v>
      </c>
      <c r="Y120" t="s">
        <v>363</v>
      </c>
      <c r="AA120" t="s">
        <v>440</v>
      </c>
      <c r="AC120" t="s">
        <v>447</v>
      </c>
      <c r="AE120" t="s">
        <v>336</v>
      </c>
      <c r="AG120" s="50" t="s">
        <v>357</v>
      </c>
      <c r="AH120" t="s">
        <v>446</v>
      </c>
      <c r="AJ120" t="s">
        <v>327</v>
      </c>
      <c r="AL120" t="s">
        <v>332</v>
      </c>
      <c r="AN120" t="s">
        <v>448</v>
      </c>
      <c r="AP120" t="s">
        <v>327</v>
      </c>
      <c r="AR120" t="s">
        <v>324</v>
      </c>
      <c r="AT120" t="s">
        <v>445</v>
      </c>
      <c r="AV120" t="s">
        <v>376</v>
      </c>
      <c r="AX120" t="s">
        <v>414</v>
      </c>
      <c r="AZ120" t="s">
        <v>413</v>
      </c>
      <c r="BB120" t="s">
        <v>336</v>
      </c>
      <c r="BD120" t="s">
        <v>375</v>
      </c>
      <c r="BF120" s="50" t="s">
        <v>357</v>
      </c>
      <c r="BG120" t="s">
        <v>375</v>
      </c>
      <c r="BI120" t="s">
        <v>336</v>
      </c>
    </row>
    <row r="121" spans="1:62" x14ac:dyDescent="0.3">
      <c r="A121" s="50" t="s">
        <v>323</v>
      </c>
      <c r="B121" t="s">
        <v>449</v>
      </c>
      <c r="D121" t="s">
        <v>342</v>
      </c>
      <c r="E121"/>
      <c r="F121" t="s">
        <v>384</v>
      </c>
      <c r="G121"/>
      <c r="H121" t="s">
        <v>342</v>
      </c>
      <c r="I121"/>
      <c r="J121" s="1" t="s">
        <v>444</v>
      </c>
      <c r="K121"/>
      <c r="L121" t="s">
        <v>421</v>
      </c>
      <c r="M121"/>
      <c r="N121" t="s">
        <v>399</v>
      </c>
      <c r="P121" t="s">
        <v>385</v>
      </c>
      <c r="Q121"/>
      <c r="R121" s="50" t="s">
        <v>323</v>
      </c>
      <c r="U121" s="1" t="s">
        <v>352</v>
      </c>
      <c r="W121" t="s">
        <v>347</v>
      </c>
      <c r="Y121" t="s">
        <v>450</v>
      </c>
      <c r="AA121" t="s">
        <v>352</v>
      </c>
      <c r="AC121" t="s">
        <v>451</v>
      </c>
      <c r="AE121" t="s">
        <v>452</v>
      </c>
      <c r="AG121" s="50" t="s">
        <v>323</v>
      </c>
      <c r="AH121" t="s">
        <v>453</v>
      </c>
      <c r="AJ121" t="s">
        <v>403</v>
      </c>
      <c r="AL121" t="s">
        <v>344</v>
      </c>
      <c r="AN121" t="s">
        <v>448</v>
      </c>
      <c r="AP121" t="s">
        <v>382</v>
      </c>
      <c r="AR121" t="s">
        <v>349</v>
      </c>
      <c r="AT121" t="s">
        <v>397</v>
      </c>
      <c r="AV121" t="s">
        <v>346</v>
      </c>
      <c r="AX121" t="s">
        <v>417</v>
      </c>
      <c r="AZ121" t="s">
        <v>420</v>
      </c>
      <c r="BB121" t="s">
        <v>347</v>
      </c>
      <c r="BD121" t="s">
        <v>348</v>
      </c>
      <c r="BF121" s="50" t="s">
        <v>323</v>
      </c>
      <c r="BG121" t="s">
        <v>344</v>
      </c>
      <c r="BI121" t="s">
        <v>351</v>
      </c>
    </row>
    <row r="122" spans="1:62" x14ac:dyDescent="0.3">
      <c r="A122" s="50"/>
      <c r="E122"/>
      <c r="G122"/>
      <c r="I122"/>
      <c r="K122"/>
      <c r="M122"/>
      <c r="Q122"/>
      <c r="R122" s="50"/>
      <c r="AG122" s="50"/>
      <c r="BF122" s="50"/>
    </row>
    <row r="123" spans="1:62" x14ac:dyDescent="0.3">
      <c r="A123" s="50" t="s">
        <v>359</v>
      </c>
      <c r="E123"/>
      <c r="G123"/>
      <c r="I123"/>
      <c r="K123"/>
      <c r="M123"/>
      <c r="Q123"/>
      <c r="R123" s="50" t="s">
        <v>359</v>
      </c>
      <c r="AG123" s="50" t="s">
        <v>359</v>
      </c>
      <c r="BF123" s="50" t="s">
        <v>359</v>
      </c>
    </row>
    <row r="124" spans="1:62" x14ac:dyDescent="0.3">
      <c r="A124" s="50" t="s">
        <v>357</v>
      </c>
      <c r="E124"/>
      <c r="G124"/>
      <c r="H124">
        <v>2.2000000000000001E-4</v>
      </c>
      <c r="I124" s="50">
        <f>H124*39.3701</f>
        <v>8.6614220000000002E-3</v>
      </c>
      <c r="J124" s="1">
        <v>2.0000000000000001E-4</v>
      </c>
      <c r="K124" s="50">
        <f>J124*39.3701</f>
        <v>7.8740200000000007E-3</v>
      </c>
      <c r="M124" s="50"/>
      <c r="N124">
        <v>2.3000000000000001E-4</v>
      </c>
      <c r="O124" s="50">
        <f>N124*39.3701</f>
        <v>9.055123E-3</v>
      </c>
      <c r="Q124" s="50"/>
      <c r="R124" s="50" t="s">
        <v>357</v>
      </c>
      <c r="T124" s="50"/>
      <c r="V124" s="50"/>
      <c r="X124" s="50"/>
      <c r="Z124" s="50"/>
      <c r="AA124">
        <v>6.0000000000000002E-5</v>
      </c>
      <c r="AB124" s="50">
        <f>AA124*39.3701</f>
        <v>2.3622059999999999E-3</v>
      </c>
      <c r="AC124">
        <v>5.0000000000000002E-5</v>
      </c>
      <c r="AD124" s="50">
        <f>AC124*39.3701</f>
        <v>1.9685050000000002E-3</v>
      </c>
      <c r="AE124">
        <v>5.5000000000000003E-4</v>
      </c>
      <c r="AF124" s="50">
        <f>AE124*39.3701</f>
        <v>2.1653555000000001E-2</v>
      </c>
      <c r="AG124" s="50" t="s">
        <v>357</v>
      </c>
      <c r="AI124" s="50"/>
      <c r="AK124" s="50"/>
      <c r="AM124" s="50"/>
      <c r="AN124">
        <v>1.7E-5</v>
      </c>
      <c r="AO124" s="50">
        <f>AN124*39.3701</f>
        <v>6.6929170000000005E-4</v>
      </c>
      <c r="AP124">
        <v>2.0999999999999999E-3</v>
      </c>
      <c r="AQ124" s="50">
        <f>AP124*39.3701</f>
        <v>8.2677210000000001E-2</v>
      </c>
      <c r="AS124" s="50"/>
      <c r="AU124" s="50"/>
      <c r="AW124" s="50"/>
      <c r="AY124" s="50"/>
      <c r="BA124" s="50"/>
      <c r="BC124" s="50"/>
      <c r="BE124" s="50"/>
      <c r="BF124" s="50" t="s">
        <v>357</v>
      </c>
      <c r="BH124" s="50"/>
      <c r="BJ124" s="50"/>
    </row>
    <row r="125" spans="1:62" x14ac:dyDescent="0.3">
      <c r="A125" s="50" t="s">
        <v>312</v>
      </c>
      <c r="E125"/>
      <c r="G125"/>
      <c r="I125"/>
      <c r="J125" s="1">
        <v>1.2999999999999999E-4</v>
      </c>
      <c r="K125" s="50">
        <f>J125*39.3701</f>
        <v>5.1181129999999997E-3</v>
      </c>
      <c r="M125"/>
      <c r="Q125"/>
      <c r="R125" s="50" t="s">
        <v>312</v>
      </c>
      <c r="AA125">
        <v>6.3E-5</v>
      </c>
      <c r="AB125" s="50">
        <f>AA125*39.3701</f>
        <v>2.4803162999999999E-3</v>
      </c>
      <c r="AG125" s="50" t="s">
        <v>312</v>
      </c>
      <c r="AN125">
        <v>1.4E-5</v>
      </c>
      <c r="AO125" s="50">
        <f>AN125*39.3701</f>
        <v>5.5118140000000001E-4</v>
      </c>
      <c r="AP125">
        <v>1.6000000000000001E-3</v>
      </c>
      <c r="AQ125" s="50">
        <f>AP125*39.3701</f>
        <v>6.2992160000000005E-2</v>
      </c>
      <c r="AS125" s="50"/>
      <c r="AU125" s="50"/>
      <c r="AW125" s="50"/>
      <c r="BF125" s="50" t="s">
        <v>312</v>
      </c>
    </row>
    <row r="126" spans="1:62" x14ac:dyDescent="0.3">
      <c r="A126" s="50" t="s">
        <v>313</v>
      </c>
      <c r="B126">
        <v>1.7000000000000001E-4</v>
      </c>
      <c r="C126" s="50">
        <f>B126*39.3701</f>
        <v>6.6929170000000005E-3</v>
      </c>
      <c r="D126">
        <v>6.9999999999999994E-5</v>
      </c>
      <c r="E126" s="50">
        <f>D126*39.3701</f>
        <v>2.7559069999999997E-3</v>
      </c>
      <c r="F126">
        <v>4.0000000000000002E-4</v>
      </c>
      <c r="G126" s="50">
        <f>F126*39.3701</f>
        <v>1.5748040000000001E-2</v>
      </c>
      <c r="H126">
        <v>2.7999999999999998E-4</v>
      </c>
      <c r="I126" s="50">
        <f>H126*39.3701</f>
        <v>1.1023627999999999E-2</v>
      </c>
      <c r="K126" s="50"/>
      <c r="L126">
        <v>6.3000000000000003E-4</v>
      </c>
      <c r="M126" s="50">
        <f>L126*39.3701</f>
        <v>2.4803163000000003E-2</v>
      </c>
      <c r="N126">
        <v>2.0000000000000001E-4</v>
      </c>
      <c r="O126" s="50">
        <f>N126*39.3701</f>
        <v>7.8740200000000007E-3</v>
      </c>
      <c r="P126">
        <v>3.8000000000000002E-4</v>
      </c>
      <c r="Q126" s="50">
        <f>P126*39.3701</f>
        <v>1.4960638000000002E-2</v>
      </c>
      <c r="R126" s="50" t="s">
        <v>313</v>
      </c>
      <c r="S126" s="1">
        <v>2.0000000000000002E-5</v>
      </c>
      <c r="T126" s="50">
        <f>S126*39.3701</f>
        <v>7.8740200000000009E-4</v>
      </c>
      <c r="U126" s="1">
        <v>1.8E-5</v>
      </c>
      <c r="V126" s="50">
        <f>U126*39.3701</f>
        <v>7.0866180000000003E-4</v>
      </c>
      <c r="W126">
        <v>1.1000000000000001E-3</v>
      </c>
      <c r="X126" s="50">
        <f>W126*39.3701</f>
        <v>4.3307110000000003E-2</v>
      </c>
      <c r="Y126">
        <v>1.7000000000000001E-4</v>
      </c>
      <c r="Z126" s="50">
        <f>Y126*39.3701</f>
        <v>6.6929170000000005E-3</v>
      </c>
      <c r="AA126">
        <v>6.7000000000000002E-5</v>
      </c>
      <c r="AB126" s="50">
        <f>AA126*39.3701</f>
        <v>2.6377967000000002E-3</v>
      </c>
      <c r="AC126">
        <v>6.7999999999999999E-5</v>
      </c>
      <c r="AD126" s="50">
        <f>AC126*39.3701</f>
        <v>2.6771668000000002E-3</v>
      </c>
      <c r="AE126">
        <v>5.2999999999999998E-4</v>
      </c>
      <c r="AF126" s="50">
        <f>AE126*39.3701</f>
        <v>2.0866152999999998E-2</v>
      </c>
      <c r="AG126" s="50" t="s">
        <v>313</v>
      </c>
      <c r="AH126">
        <v>1.2E-4</v>
      </c>
      <c r="AI126" s="50">
        <f>AH126*39.3701</f>
        <v>4.7244119999999999E-3</v>
      </c>
      <c r="AJ126">
        <v>3.3000000000000003E-5</v>
      </c>
      <c r="AK126" s="50">
        <f>AJ126*39.3701</f>
        <v>1.2992133000000001E-3</v>
      </c>
      <c r="AL126">
        <v>9.0000000000000006E-5</v>
      </c>
      <c r="AM126" s="50">
        <f>AL126*39.3701</f>
        <v>3.5433090000000001E-3</v>
      </c>
      <c r="AN126">
        <v>1.2E-5</v>
      </c>
      <c r="AO126" s="50">
        <f>AN126*39.3701</f>
        <v>4.724412E-4</v>
      </c>
      <c r="AP126">
        <v>9.5E-4</v>
      </c>
      <c r="AQ126" s="50">
        <f>AP126*39.3701</f>
        <v>3.7401595000000003E-2</v>
      </c>
      <c r="AR126">
        <v>1.2E-4</v>
      </c>
      <c r="AS126" s="50">
        <f>AR126*39.3701</f>
        <v>4.7244119999999999E-3</v>
      </c>
      <c r="AT126">
        <v>1.8000000000000001E-4</v>
      </c>
      <c r="AU126" s="50">
        <f>AT126*39.3701</f>
        <v>7.0866180000000003E-3</v>
      </c>
      <c r="AV126">
        <v>8.9999999999999998E-4</v>
      </c>
      <c r="AW126" s="50">
        <f>AV126*39.3701</f>
        <v>3.543309E-2</v>
      </c>
      <c r="AX126">
        <v>8.0000000000000007E-5</v>
      </c>
      <c r="AY126" s="50">
        <f t="shared" ref="AY126:BE126" si="63">AX126*39.3701</f>
        <v>3.1496080000000004E-3</v>
      </c>
      <c r="AZ126">
        <v>3.6999999999999998E-5</v>
      </c>
      <c r="BA126" s="50">
        <f t="shared" si="63"/>
        <v>1.4566937E-3</v>
      </c>
      <c r="BB126">
        <v>1.05E-4</v>
      </c>
      <c r="BC126" s="50">
        <f t="shared" si="63"/>
        <v>4.1338605000000002E-3</v>
      </c>
      <c r="BD126">
        <v>4.4000000000000002E-4</v>
      </c>
      <c r="BE126" s="50">
        <f t="shared" si="63"/>
        <v>1.7322844E-2</v>
      </c>
      <c r="BF126" s="50" t="s">
        <v>313</v>
      </c>
      <c r="BG126">
        <v>1.2E-4</v>
      </c>
      <c r="BH126" s="50">
        <f t="shared" ref="BH126:BJ128" si="64">BG126*39.3701</f>
        <v>4.7244119999999999E-3</v>
      </c>
      <c r="BI126">
        <v>1.4999999999999999E-4</v>
      </c>
      <c r="BJ126" s="50">
        <f t="shared" si="64"/>
        <v>5.9055149999999992E-3</v>
      </c>
    </row>
    <row r="127" spans="1:62" x14ac:dyDescent="0.3">
      <c r="A127" s="50"/>
      <c r="E127"/>
      <c r="G127"/>
      <c r="I127"/>
      <c r="K127"/>
      <c r="M127"/>
      <c r="Q127"/>
      <c r="R127" s="50"/>
      <c r="AG127" s="50"/>
      <c r="BF127" s="50"/>
    </row>
    <row r="128" spans="1:62" x14ac:dyDescent="0.3">
      <c r="A128" s="50" t="s">
        <v>68</v>
      </c>
      <c r="B128">
        <v>75000</v>
      </c>
      <c r="C128" s="50">
        <f t="shared" ref="C128:Q128" si="65">(B128/360000000)*39.3701</f>
        <v>8.2021041666666666E-3</v>
      </c>
      <c r="D128">
        <v>30000</v>
      </c>
      <c r="E128" s="50">
        <f t="shared" si="65"/>
        <v>3.2808416666666668E-3</v>
      </c>
      <c r="F128">
        <v>370000</v>
      </c>
      <c r="G128" s="50">
        <f t="shared" si="65"/>
        <v>4.0463713888888891E-2</v>
      </c>
      <c r="H128">
        <v>90000</v>
      </c>
      <c r="I128" s="50">
        <f t="shared" si="65"/>
        <v>9.8425249999999995E-3</v>
      </c>
      <c r="J128" s="1">
        <v>62000</v>
      </c>
      <c r="K128" s="50">
        <f t="shared" si="65"/>
        <v>6.7804061111111109E-3</v>
      </c>
      <c r="L128">
        <v>27000</v>
      </c>
      <c r="M128" s="50">
        <f t="shared" si="65"/>
        <v>2.9527574999999996E-3</v>
      </c>
      <c r="N128">
        <v>220000</v>
      </c>
      <c r="O128" s="50">
        <f t="shared" si="65"/>
        <v>2.4059505555555555E-2</v>
      </c>
      <c r="P128">
        <v>180000</v>
      </c>
      <c r="Q128" s="50">
        <f t="shared" si="65"/>
        <v>1.9685049999999999E-2</v>
      </c>
      <c r="R128" s="50" t="s">
        <v>68</v>
      </c>
      <c r="S128" s="1">
        <v>9500</v>
      </c>
      <c r="T128" s="50">
        <f>(S128/360000000)*39.3701</f>
        <v>1.0389331944444444E-3</v>
      </c>
      <c r="U128" s="1">
        <v>6000</v>
      </c>
      <c r="V128" s="50">
        <f>(U128/360000000)*39.3701</f>
        <v>6.5616833333333343E-4</v>
      </c>
      <c r="W128">
        <v>680000</v>
      </c>
      <c r="X128" s="50">
        <f t="shared" ref="X128:AF128" si="66">(W128/360000000)*39.3701</f>
        <v>7.4365744444444451E-2</v>
      </c>
      <c r="Y128">
        <v>90000</v>
      </c>
      <c r="Z128" s="50">
        <f t="shared" si="66"/>
        <v>9.8425249999999995E-3</v>
      </c>
      <c r="AA128">
        <v>30000</v>
      </c>
      <c r="AB128" s="50">
        <f t="shared" si="66"/>
        <v>3.2808416666666668E-3</v>
      </c>
      <c r="AC128">
        <v>20000</v>
      </c>
      <c r="AD128" s="50">
        <f t="shared" si="66"/>
        <v>2.1872277777777779E-3</v>
      </c>
      <c r="AE128">
        <v>250000</v>
      </c>
      <c r="AF128" s="50">
        <f t="shared" si="66"/>
        <v>2.7340347222222224E-2</v>
      </c>
      <c r="AG128" s="50" t="s">
        <v>68</v>
      </c>
      <c r="AH128">
        <v>60000</v>
      </c>
      <c r="AI128" s="50">
        <f>(AH128/360000000)*39.3701</f>
        <v>6.5616833333333336E-3</v>
      </c>
      <c r="AJ128">
        <v>13000</v>
      </c>
      <c r="AK128" s="50">
        <f>(AJ128/360000000)*39.3701</f>
        <v>1.4216980555555555E-3</v>
      </c>
      <c r="AL128">
        <v>42000</v>
      </c>
      <c r="AM128" s="50">
        <f>(AL128/360000000)*39.3701</f>
        <v>4.593178333333333E-3</v>
      </c>
      <c r="AN128">
        <v>7300</v>
      </c>
      <c r="AO128" s="50">
        <f t="shared" ref="AO128:AW128" si="67">(AN128/360000000)*39.3701</f>
        <v>7.9833813888888889E-4</v>
      </c>
      <c r="AP128">
        <v>850000</v>
      </c>
      <c r="AQ128" s="50">
        <f t="shared" si="67"/>
        <v>9.295718055555556E-2</v>
      </c>
      <c r="AR128">
        <v>50000</v>
      </c>
      <c r="AS128" s="50">
        <f t="shared" si="67"/>
        <v>5.4680694444444447E-3</v>
      </c>
      <c r="AT128">
        <v>75000</v>
      </c>
      <c r="AU128" s="50">
        <f t="shared" si="67"/>
        <v>8.2021041666666666E-3</v>
      </c>
      <c r="AV128">
        <v>580000</v>
      </c>
      <c r="AW128" s="50">
        <f t="shared" si="67"/>
        <v>6.342960555555556E-2</v>
      </c>
      <c r="AX128">
        <v>23000</v>
      </c>
      <c r="AY128" s="50">
        <f t="shared" ref="AY128:BE128" si="68">(AX128/360000000)*39.3701</f>
        <v>2.5153119444444446E-3</v>
      </c>
      <c r="AZ128">
        <v>12000</v>
      </c>
      <c r="BA128" s="50">
        <f t="shared" si="68"/>
        <v>1.3123366666666669E-3</v>
      </c>
      <c r="BB128">
        <v>47000</v>
      </c>
      <c r="BC128" s="50">
        <f t="shared" si="68"/>
        <v>5.1399852777777779E-3</v>
      </c>
      <c r="BD128">
        <v>320000</v>
      </c>
      <c r="BE128" s="50">
        <f t="shared" si="68"/>
        <v>3.4995644444444446E-2</v>
      </c>
      <c r="BF128" s="50" t="s">
        <v>68</v>
      </c>
      <c r="BG128">
        <v>9.0000000000000006E-5</v>
      </c>
      <c r="BH128" s="50">
        <f t="shared" si="64"/>
        <v>3.5433090000000001E-3</v>
      </c>
      <c r="BI128">
        <v>2.0000000000000001E-4</v>
      </c>
      <c r="BJ128" s="50">
        <f t="shared" si="64"/>
        <v>7.8740200000000007E-3</v>
      </c>
    </row>
    <row r="129" spans="1:62" x14ac:dyDescent="0.3">
      <c r="A129" s="50" t="s">
        <v>357</v>
      </c>
      <c r="B129">
        <v>25000</v>
      </c>
      <c r="D129">
        <v>12000</v>
      </c>
      <c r="E129"/>
      <c r="F129">
        <v>70000</v>
      </c>
      <c r="G129"/>
      <c r="H129">
        <v>28000</v>
      </c>
      <c r="I129"/>
      <c r="J129" s="1">
        <v>23000</v>
      </c>
      <c r="K129"/>
      <c r="L129">
        <v>4000</v>
      </c>
      <c r="M129"/>
      <c r="N129">
        <v>60000</v>
      </c>
      <c r="P129">
        <v>52000</v>
      </c>
      <c r="Q129"/>
      <c r="R129" s="50" t="s">
        <v>357</v>
      </c>
      <c r="U129" s="1">
        <v>3800</v>
      </c>
      <c r="W129">
        <v>80000</v>
      </c>
      <c r="Y129">
        <v>33000</v>
      </c>
      <c r="AA129">
        <v>17000</v>
      </c>
      <c r="AC129">
        <v>8000</v>
      </c>
      <c r="AE129">
        <v>43000</v>
      </c>
      <c r="AG129" s="50" t="s">
        <v>357</v>
      </c>
      <c r="AH129">
        <v>25000</v>
      </c>
      <c r="AJ129">
        <v>23000</v>
      </c>
      <c r="AL129">
        <v>12000</v>
      </c>
      <c r="AN129" t="s">
        <v>448</v>
      </c>
      <c r="AP129">
        <v>100000</v>
      </c>
      <c r="AR129">
        <v>11000</v>
      </c>
      <c r="AT129">
        <v>25000</v>
      </c>
      <c r="AV129">
        <v>130000</v>
      </c>
      <c r="AX129">
        <v>5500</v>
      </c>
      <c r="AZ129" t="s">
        <v>454</v>
      </c>
      <c r="BB129">
        <v>14000</v>
      </c>
      <c r="BD129">
        <v>75000</v>
      </c>
      <c r="BF129" s="50" t="s">
        <v>357</v>
      </c>
      <c r="BG129" t="s">
        <v>455</v>
      </c>
      <c r="BI129" t="s">
        <v>368</v>
      </c>
    </row>
    <row r="130" spans="1:62" x14ac:dyDescent="0.3">
      <c r="A130" s="50" t="s">
        <v>323</v>
      </c>
      <c r="B130">
        <v>-43000</v>
      </c>
      <c r="D130">
        <v>-13000</v>
      </c>
      <c r="E130"/>
      <c r="F130">
        <v>-120000</v>
      </c>
      <c r="G130"/>
      <c r="H130">
        <v>-53000</v>
      </c>
      <c r="I130"/>
      <c r="J130" s="1">
        <v>-30000</v>
      </c>
      <c r="K130"/>
      <c r="L130">
        <v>-6700</v>
      </c>
      <c r="M130"/>
      <c r="N130">
        <v>-65000</v>
      </c>
      <c r="P130">
        <v>-60000</v>
      </c>
      <c r="Q130"/>
      <c r="R130" s="50" t="s">
        <v>323</v>
      </c>
      <c r="U130" s="1">
        <v>-4800</v>
      </c>
      <c r="W130">
        <v>-120000</v>
      </c>
      <c r="Y130">
        <v>-39000</v>
      </c>
      <c r="AA130">
        <v>-10000</v>
      </c>
      <c r="AC130">
        <v>-8000</v>
      </c>
      <c r="AE130">
        <v>-32000</v>
      </c>
      <c r="AG130" s="50" t="s">
        <v>323</v>
      </c>
      <c r="AH130">
        <v>154000</v>
      </c>
      <c r="AJ130">
        <v>-24000</v>
      </c>
      <c r="AL130">
        <v>-22000</v>
      </c>
      <c r="AN130" t="s">
        <v>448</v>
      </c>
      <c r="AP130">
        <v>-120000</v>
      </c>
      <c r="AR130">
        <v>-10000</v>
      </c>
      <c r="AT130">
        <v>-28000</v>
      </c>
      <c r="AV130">
        <v>-105000</v>
      </c>
      <c r="AX130">
        <v>-6000</v>
      </c>
      <c r="AZ130" t="s">
        <v>454</v>
      </c>
      <c r="BB130">
        <v>-9000</v>
      </c>
      <c r="BD130">
        <v>-80000</v>
      </c>
      <c r="BF130" s="50" t="s">
        <v>323</v>
      </c>
      <c r="BG130" t="s">
        <v>456</v>
      </c>
      <c r="BI130" t="s">
        <v>457</v>
      </c>
    </row>
    <row r="131" spans="1:62" x14ac:dyDescent="0.3">
      <c r="E131"/>
      <c r="G131"/>
      <c r="I131"/>
      <c r="K131"/>
      <c r="M131"/>
      <c r="Q131"/>
    </row>
    <row r="132" spans="1:62" x14ac:dyDescent="0.3">
      <c r="A132" s="50" t="s">
        <v>404</v>
      </c>
      <c r="E132"/>
      <c r="G132"/>
      <c r="I132"/>
      <c r="K132"/>
      <c r="M132"/>
      <c r="Q132"/>
      <c r="R132" s="50" t="s">
        <v>404</v>
      </c>
      <c r="AG132" s="50" t="s">
        <v>404</v>
      </c>
      <c r="BF132" s="50" t="s">
        <v>404</v>
      </c>
    </row>
    <row r="133" spans="1:62" x14ac:dyDescent="0.3">
      <c r="A133" s="50" t="s">
        <v>357</v>
      </c>
      <c r="B133">
        <v>2.2000000000000001E-3</v>
      </c>
      <c r="C133" s="50">
        <f>B133*39.3701</f>
        <v>8.6614220000000006E-2</v>
      </c>
      <c r="D133">
        <v>5.1999999999999997E-5</v>
      </c>
      <c r="E133" s="50">
        <f>D133*39.3701</f>
        <v>2.0472452000000001E-3</v>
      </c>
      <c r="F133">
        <v>2.3000000000000001E-4</v>
      </c>
      <c r="G133" s="50">
        <f>F133*39.3701</f>
        <v>9.055123E-3</v>
      </c>
      <c r="H133">
        <v>6.0000000000000001E-3</v>
      </c>
      <c r="I133" s="50">
        <f>H133*39.3701</f>
        <v>0.2362206</v>
      </c>
      <c r="J133" s="1">
        <v>1.9000000000000001E-4</v>
      </c>
      <c r="K133" s="50">
        <f>J133*39.3701</f>
        <v>7.4803190000000009E-3</v>
      </c>
      <c r="L133">
        <v>6.6000000000000005E-5</v>
      </c>
      <c r="M133" s="50">
        <f>L133*39.3701</f>
        <v>2.5984266000000002E-3</v>
      </c>
      <c r="N133">
        <v>2.2000000000000001E-4</v>
      </c>
      <c r="O133" s="50">
        <f>N133*39.3701</f>
        <v>8.6614220000000002E-3</v>
      </c>
      <c r="P133">
        <v>4.0000000000000002E-4</v>
      </c>
      <c r="Q133" s="50">
        <f>P133*39.3701</f>
        <v>1.5748040000000001E-2</v>
      </c>
      <c r="R133" s="50" t="s">
        <v>357</v>
      </c>
      <c r="S133" s="1">
        <v>2.8E-5</v>
      </c>
      <c r="T133" s="50">
        <f>S133*39.3701</f>
        <v>1.1023628E-3</v>
      </c>
      <c r="U133" s="1">
        <v>1.2999999999999999E-5</v>
      </c>
      <c r="V133" s="50">
        <f>U133*39.3701</f>
        <v>5.1181130000000003E-4</v>
      </c>
      <c r="W133">
        <v>1.1E-4</v>
      </c>
      <c r="X133" s="50">
        <f>W133*39.3701</f>
        <v>4.3307110000000001E-3</v>
      </c>
      <c r="Y133">
        <v>2.7000000000000001E-3</v>
      </c>
      <c r="Z133" s="50">
        <f>Y133*39.3701</f>
        <v>0.10629927</v>
      </c>
      <c r="AA133">
        <v>1.6000000000000001E-4</v>
      </c>
      <c r="AB133" s="50">
        <f>AA133*39.3701</f>
        <v>6.2992160000000007E-3</v>
      </c>
      <c r="AC133">
        <v>6.3E-5</v>
      </c>
      <c r="AD133" s="50">
        <f>AC133*39.3701</f>
        <v>2.4803162999999999E-3</v>
      </c>
      <c r="AE133">
        <v>2.0000000000000001E-4</v>
      </c>
      <c r="AF133" s="50">
        <f>AE133*39.3701</f>
        <v>7.8740200000000007E-3</v>
      </c>
      <c r="AG133" s="50" t="s">
        <v>357</v>
      </c>
      <c r="AH133">
        <v>3.8E-3</v>
      </c>
      <c r="AI133" s="50">
        <f>AH133*39.3701</f>
        <v>0.14960638000000001</v>
      </c>
      <c r="AJ133">
        <v>5.5000000000000002E-5</v>
      </c>
      <c r="AK133" s="50">
        <f>AJ133*39.3701</f>
        <v>2.1653555000000001E-3</v>
      </c>
      <c r="AL133">
        <v>7.4999999999999993E-5</v>
      </c>
      <c r="AM133" s="50">
        <f>AL133*39.3701</f>
        <v>2.9527574999999996E-3</v>
      </c>
      <c r="AN133">
        <v>1.5999999999999999E-5</v>
      </c>
      <c r="AO133" s="50">
        <f t="shared" ref="AO133:AW135" si="69">AN133*39.3701</f>
        <v>6.2992159999999996E-4</v>
      </c>
      <c r="AP133">
        <v>1.4999999999999999E-4</v>
      </c>
      <c r="AQ133" s="50">
        <f t="shared" si="69"/>
        <v>5.9055149999999992E-3</v>
      </c>
      <c r="AR133">
        <v>1.1E-4</v>
      </c>
      <c r="AS133" s="50">
        <f t="shared" si="69"/>
        <v>4.3307110000000001E-3</v>
      </c>
      <c r="AT133">
        <v>3.7000000000000002E-3</v>
      </c>
      <c r="AU133" s="50">
        <f t="shared" si="69"/>
        <v>0.14566937000000002</v>
      </c>
      <c r="AV133">
        <v>1.8000000000000001E-4</v>
      </c>
      <c r="AW133" s="50">
        <f t="shared" si="69"/>
        <v>7.0866180000000003E-3</v>
      </c>
      <c r="AX133">
        <v>9.0000000000000006E-5</v>
      </c>
      <c r="AY133" s="50">
        <f t="shared" ref="AY133:BE133" si="70">AX133*39.3701</f>
        <v>3.5433090000000001E-3</v>
      </c>
      <c r="AZ133">
        <v>3.6999999999999998E-5</v>
      </c>
      <c r="BA133" s="50">
        <f t="shared" si="70"/>
        <v>1.4566937E-3</v>
      </c>
      <c r="BB133">
        <v>1.8000000000000001E-4</v>
      </c>
      <c r="BC133" s="50">
        <f t="shared" si="70"/>
        <v>7.0866180000000003E-3</v>
      </c>
      <c r="BD133">
        <v>3.6999999999999999E-4</v>
      </c>
      <c r="BE133" s="50">
        <f t="shared" si="70"/>
        <v>1.4566937E-2</v>
      </c>
      <c r="BF133" s="50" t="s">
        <v>357</v>
      </c>
      <c r="BG133">
        <v>1.6000000000000001E-4</v>
      </c>
      <c r="BH133" s="50">
        <f>BG133*39.3701</f>
        <v>6.2992160000000007E-3</v>
      </c>
      <c r="BI133">
        <v>5.4999999999999997E-3</v>
      </c>
      <c r="BJ133" s="50">
        <f>BI133*39.3701</f>
        <v>0.21653554999999999</v>
      </c>
    </row>
    <row r="134" spans="1:62" x14ac:dyDescent="0.3">
      <c r="A134" s="50" t="s">
        <v>312</v>
      </c>
      <c r="E134"/>
      <c r="H134">
        <v>8.5000000000000006E-3</v>
      </c>
      <c r="I134" s="50">
        <f>H134*39.3701</f>
        <v>0.33464585000000002</v>
      </c>
      <c r="K134" s="50"/>
      <c r="M134" s="50"/>
      <c r="N134">
        <v>1.2999999999999999E-4</v>
      </c>
      <c r="O134" s="50">
        <f>N134*39.3701</f>
        <v>5.1181129999999997E-3</v>
      </c>
      <c r="Q134" s="50"/>
      <c r="R134" s="50" t="s">
        <v>312</v>
      </c>
      <c r="T134" s="50"/>
      <c r="V134" s="50"/>
      <c r="X134" s="50"/>
      <c r="Z134" s="50"/>
      <c r="AA134">
        <v>1.4999999999999999E-4</v>
      </c>
      <c r="AB134" s="50">
        <f>AA134*39.3701</f>
        <v>5.9055149999999992E-3</v>
      </c>
      <c r="AD134" s="50"/>
      <c r="AF134" s="50"/>
      <c r="AG134" s="50" t="s">
        <v>312</v>
      </c>
      <c r="AI134" s="50"/>
      <c r="AK134" s="50"/>
      <c r="AM134" s="50"/>
      <c r="AN134">
        <v>1.2999999999999999E-5</v>
      </c>
      <c r="AO134" s="50">
        <f t="shared" si="69"/>
        <v>5.1181130000000003E-4</v>
      </c>
      <c r="AP134">
        <v>7.4999999999999993E-5</v>
      </c>
      <c r="AQ134" s="50">
        <f t="shared" si="69"/>
        <v>2.9527574999999996E-3</v>
      </c>
      <c r="AR134">
        <v>7.7999999999999999E-5</v>
      </c>
      <c r="AS134" s="50">
        <f t="shared" si="69"/>
        <v>3.0708678E-3</v>
      </c>
      <c r="AT134">
        <v>1.5E-3</v>
      </c>
      <c r="AU134" s="50">
        <f t="shared" si="69"/>
        <v>5.9055150000000001E-2</v>
      </c>
      <c r="AV134">
        <v>8.0000000000000007E-5</v>
      </c>
      <c r="AW134" s="50">
        <f t="shared" si="69"/>
        <v>3.1496080000000004E-3</v>
      </c>
      <c r="AY134" s="50"/>
      <c r="BA134" s="50"/>
      <c r="BC134" s="50"/>
      <c r="BE134" s="50"/>
      <c r="BF134" s="50" t="s">
        <v>312</v>
      </c>
      <c r="BH134" s="50"/>
      <c r="BJ134" s="50"/>
    </row>
    <row r="135" spans="1:62" x14ac:dyDescent="0.3">
      <c r="A135" s="50" t="s">
        <v>313</v>
      </c>
      <c r="E135"/>
      <c r="O135" s="1"/>
      <c r="R135" s="50" t="s">
        <v>313</v>
      </c>
      <c r="T135" s="1"/>
      <c r="V135" s="1"/>
      <c r="X135" s="1"/>
      <c r="Z135" s="1"/>
      <c r="AA135">
        <v>1.7000000000000001E-4</v>
      </c>
      <c r="AB135" s="50">
        <f>AA135*39.3701</f>
        <v>6.6929170000000005E-3</v>
      </c>
      <c r="AD135" s="1"/>
      <c r="AF135" s="1"/>
      <c r="AG135" s="50" t="s">
        <v>313</v>
      </c>
      <c r="AI135" s="1"/>
      <c r="AK135" s="1"/>
      <c r="AM135" s="1"/>
      <c r="AN135">
        <v>1.4E-5</v>
      </c>
      <c r="AO135" s="50">
        <f t="shared" si="69"/>
        <v>5.5118140000000001E-4</v>
      </c>
      <c r="AP135">
        <v>1.2999999999999999E-4</v>
      </c>
      <c r="AQ135" s="50">
        <f t="shared" si="69"/>
        <v>5.1181129999999997E-3</v>
      </c>
      <c r="AR135">
        <v>1.2E-4</v>
      </c>
      <c r="AS135" s="50">
        <f t="shared" si="69"/>
        <v>4.7244119999999999E-3</v>
      </c>
      <c r="AT135">
        <v>1.9E-3</v>
      </c>
      <c r="AU135" s="50">
        <f t="shared" si="69"/>
        <v>7.4803190000000006E-2</v>
      </c>
      <c r="AV135">
        <v>1E-4</v>
      </c>
      <c r="AW135" s="50">
        <f t="shared" si="69"/>
        <v>3.9370100000000003E-3</v>
      </c>
      <c r="AY135" s="1"/>
      <c r="BA135" s="1"/>
      <c r="BC135" s="1"/>
      <c r="BE135" s="1"/>
      <c r="BF135" s="50" t="s">
        <v>313</v>
      </c>
      <c r="BH135" s="1"/>
      <c r="BJ135" s="1"/>
    </row>
    <row r="136" spans="1:62" x14ac:dyDescent="0.3">
      <c r="E136"/>
      <c r="O136" s="1"/>
      <c r="T136" s="1"/>
      <c r="V136" s="1"/>
      <c r="X136" s="1"/>
      <c r="Z136" s="1"/>
      <c r="AB136" s="1"/>
      <c r="AD136" s="1"/>
      <c r="AF136" s="1"/>
      <c r="AI136" s="1"/>
      <c r="AK136" s="1"/>
      <c r="AM136" s="1"/>
      <c r="AO136" s="1"/>
      <c r="AQ136" s="1"/>
      <c r="AS136" s="1"/>
      <c r="AU136" s="1"/>
      <c r="AW136" s="1"/>
      <c r="AY136" s="1"/>
      <c r="BA136" s="1"/>
      <c r="BC136" s="1"/>
      <c r="BE136" s="1"/>
      <c r="BH136" s="1"/>
      <c r="BJ136" s="1"/>
    </row>
    <row r="137" spans="1:62" x14ac:dyDescent="0.3">
      <c r="A137" s="50" t="s">
        <v>358</v>
      </c>
      <c r="E137"/>
      <c r="O137" s="1"/>
      <c r="R137" s="50" t="s">
        <v>358</v>
      </c>
      <c r="T137" s="1"/>
      <c r="V137" s="1"/>
      <c r="X137" s="1"/>
      <c r="Z137" s="1"/>
      <c r="AB137" s="1"/>
      <c r="AD137" s="1"/>
      <c r="AF137" s="1"/>
      <c r="AG137" s="50" t="s">
        <v>358</v>
      </c>
      <c r="AI137" s="1"/>
      <c r="AK137" s="1"/>
      <c r="AM137" s="1"/>
      <c r="AO137" s="1"/>
      <c r="AQ137" s="1"/>
      <c r="AS137" s="1"/>
      <c r="AU137" s="1"/>
      <c r="AW137" s="1"/>
      <c r="AY137" s="1"/>
      <c r="BA137" s="1"/>
      <c r="BC137" s="1"/>
      <c r="BE137" s="1"/>
      <c r="BF137" s="50" t="s">
        <v>358</v>
      </c>
      <c r="BH137" s="1"/>
      <c r="BJ137" s="1"/>
    </row>
    <row r="138" spans="1:62" x14ac:dyDescent="0.3">
      <c r="A138" s="50" t="s">
        <v>357</v>
      </c>
      <c r="B138">
        <v>3.5E-4</v>
      </c>
      <c r="C138" s="50">
        <f>B138*39.3701</f>
        <v>1.3779535000000001E-2</v>
      </c>
      <c r="D138">
        <v>1.8000000000000001E-4</v>
      </c>
      <c r="E138" s="50">
        <f>D138*39.3701</f>
        <v>7.0866180000000003E-3</v>
      </c>
      <c r="F138">
        <v>5.9999999999999995E-4</v>
      </c>
      <c r="G138" s="50">
        <f>F138*39.3701</f>
        <v>2.3622059999999997E-2</v>
      </c>
      <c r="H138">
        <v>4.2999999999999999E-4</v>
      </c>
      <c r="I138" s="50">
        <f>H138*39.3701</f>
        <v>1.6929143000000001E-2</v>
      </c>
      <c r="J138" s="1">
        <v>2.0000000000000001E-4</v>
      </c>
      <c r="K138" s="50">
        <f>J138*39.3701</f>
        <v>7.8740200000000007E-3</v>
      </c>
      <c r="L138">
        <v>8.0000000000000007E-5</v>
      </c>
      <c r="M138" s="50">
        <f>L138*39.3701</f>
        <v>3.1496080000000004E-3</v>
      </c>
      <c r="N138">
        <v>1.7000000000000001E-4</v>
      </c>
      <c r="O138" s="50">
        <f>N138*39.3701</f>
        <v>6.6929170000000005E-3</v>
      </c>
      <c r="P138">
        <v>5.2999999999999998E-4</v>
      </c>
      <c r="Q138" s="50">
        <f>P138*39.3701</f>
        <v>2.0866152999999998E-2</v>
      </c>
      <c r="R138" s="50" t="s">
        <v>357</v>
      </c>
      <c r="S138" s="1">
        <v>3.0000000000000001E-5</v>
      </c>
      <c r="T138" s="50">
        <f>S138*39.3701</f>
        <v>1.181103E-3</v>
      </c>
      <c r="U138" s="1">
        <v>1.8E-5</v>
      </c>
      <c r="V138" s="50">
        <f>U138*39.3701</f>
        <v>7.0866180000000003E-4</v>
      </c>
      <c r="W138">
        <v>3.5999999999999999E-3</v>
      </c>
      <c r="X138" s="50">
        <f>W138*39.3701</f>
        <v>0.14173236</v>
      </c>
      <c r="Y138">
        <v>2.7999999999999998E-4</v>
      </c>
      <c r="Z138" s="50">
        <f>Y138*39.3701</f>
        <v>1.1023627999999999E-2</v>
      </c>
      <c r="AA138">
        <v>1E-4</v>
      </c>
      <c r="AB138" s="50">
        <f>AA138*39.3701</f>
        <v>3.9370100000000003E-3</v>
      </c>
      <c r="AC138">
        <v>1E-4</v>
      </c>
      <c r="AD138" s="50">
        <f>AC138*39.3701</f>
        <v>3.9370100000000003E-3</v>
      </c>
      <c r="AE138">
        <v>3.6999999999999999E-4</v>
      </c>
      <c r="AF138" s="50">
        <f>AE138*39.3701</f>
        <v>1.4566937E-2</v>
      </c>
      <c r="AG138" s="50" t="s">
        <v>357</v>
      </c>
      <c r="AH138">
        <v>2.1000000000000001E-4</v>
      </c>
      <c r="AI138" s="50">
        <f>AH138*39.3701</f>
        <v>8.2677210000000004E-3</v>
      </c>
      <c r="AJ138">
        <v>6.3999999999999997E-5</v>
      </c>
      <c r="AK138" s="50">
        <f>AJ138*39.3701</f>
        <v>2.5196863999999999E-3</v>
      </c>
      <c r="AL138">
        <v>2.5999999999999998E-4</v>
      </c>
      <c r="AM138" s="50">
        <f>AL138*39.3701</f>
        <v>1.0236225999999999E-2</v>
      </c>
      <c r="AN138">
        <v>1.5999999999999999E-5</v>
      </c>
      <c r="AO138" s="50">
        <f>AN138*39.3701</f>
        <v>6.2992159999999996E-4</v>
      </c>
      <c r="AP138">
        <v>7.2999999999999996E-4</v>
      </c>
      <c r="AQ138" s="50">
        <f>AP138*39.3701</f>
        <v>2.8740173000000001E-2</v>
      </c>
      <c r="AR138">
        <v>2.9999999999999997E-4</v>
      </c>
      <c r="AS138" s="50">
        <f>AR138*39.3701</f>
        <v>1.1811029999999998E-2</v>
      </c>
      <c r="AT138">
        <v>3.4000000000000002E-4</v>
      </c>
      <c r="AU138" s="50">
        <f>AT138*39.3701</f>
        <v>1.3385834000000001E-2</v>
      </c>
      <c r="AV138">
        <v>3.1E-4</v>
      </c>
      <c r="AW138" s="50">
        <f>AV138*39.3701</f>
        <v>1.2204731E-2</v>
      </c>
      <c r="AX138">
        <v>9.0000000000000006E-5</v>
      </c>
      <c r="AY138" s="50">
        <f t="shared" ref="AY138:BE138" si="71">AX138*39.3701</f>
        <v>3.5433090000000001E-3</v>
      </c>
      <c r="AZ138">
        <v>3.4E-5</v>
      </c>
      <c r="BA138" s="50">
        <f t="shared" si="71"/>
        <v>1.3385834000000001E-3</v>
      </c>
      <c r="BB138">
        <v>1.2999999999999999E-4</v>
      </c>
      <c r="BC138" s="50">
        <f t="shared" si="71"/>
        <v>5.1181129999999997E-3</v>
      </c>
      <c r="BD138">
        <v>4.8000000000000001E-4</v>
      </c>
      <c r="BE138" s="50">
        <f t="shared" si="71"/>
        <v>1.8897648E-2</v>
      </c>
      <c r="BF138" s="50" t="s">
        <v>357</v>
      </c>
      <c r="BG138">
        <v>2.1000000000000001E-4</v>
      </c>
      <c r="BH138" s="50">
        <f>BG138*39.3701</f>
        <v>8.2677210000000004E-3</v>
      </c>
      <c r="BI138">
        <v>2.9999999999999997E-4</v>
      </c>
      <c r="BJ138" s="50">
        <f>BI138*39.3701</f>
        <v>1.1811029999999998E-2</v>
      </c>
    </row>
    <row r="139" spans="1:62" x14ac:dyDescent="0.3">
      <c r="A139" s="50" t="s">
        <v>312</v>
      </c>
      <c r="F139">
        <v>2.7E-4</v>
      </c>
      <c r="G139" s="50">
        <f>F139*39.3701</f>
        <v>1.0629927000000001E-2</v>
      </c>
      <c r="H139">
        <v>2.4000000000000001E-4</v>
      </c>
      <c r="I139" s="50">
        <f>H139*39.3701</f>
        <v>9.4488239999999998E-3</v>
      </c>
      <c r="N139">
        <v>2.9999999999999997E-4</v>
      </c>
      <c r="O139" s="50">
        <f>N139*39.3701</f>
        <v>1.1811029999999998E-2</v>
      </c>
      <c r="R139" s="50" t="s">
        <v>312</v>
      </c>
      <c r="AA139">
        <v>1.4999999999999999E-4</v>
      </c>
      <c r="AB139" s="50">
        <f>AA139*39.3701</f>
        <v>5.9055149999999992E-3</v>
      </c>
      <c r="AG139" s="50" t="s">
        <v>312</v>
      </c>
      <c r="AN139">
        <v>2.0000000000000002E-5</v>
      </c>
      <c r="AO139" s="50">
        <f>AN139*39.3701</f>
        <v>7.8740200000000009E-4</v>
      </c>
      <c r="AP139">
        <v>3.1E-4</v>
      </c>
      <c r="AQ139" s="50">
        <f>AP139*39.3701</f>
        <v>1.2204731E-2</v>
      </c>
      <c r="AS139" s="50"/>
      <c r="BF139" s="50" t="s">
        <v>312</v>
      </c>
    </row>
    <row r="140" spans="1:62" x14ac:dyDescent="0.3">
      <c r="A140" s="50" t="s">
        <v>313</v>
      </c>
      <c r="F140">
        <v>3.3E-4</v>
      </c>
      <c r="G140" s="50">
        <f>F140*39.3701</f>
        <v>1.2992132999999999E-2</v>
      </c>
      <c r="H140">
        <v>4.0000000000000002E-4</v>
      </c>
      <c r="I140" s="50">
        <f>H140*39.3701</f>
        <v>1.5748040000000001E-2</v>
      </c>
      <c r="N140">
        <v>2.9E-4</v>
      </c>
      <c r="O140" s="50">
        <f>N140*39.3701</f>
        <v>1.1417329E-2</v>
      </c>
      <c r="R140" s="50" t="s">
        <v>313</v>
      </c>
      <c r="AA140">
        <v>1.6000000000000001E-4</v>
      </c>
      <c r="AB140" s="50">
        <f>AA140*39.3701</f>
        <v>6.2992160000000007E-3</v>
      </c>
      <c r="AG140" s="50" t="s">
        <v>313</v>
      </c>
      <c r="AN140">
        <v>1.2999999999999999E-5</v>
      </c>
      <c r="AO140" s="50">
        <f>AN140*39.3701</f>
        <v>5.1181130000000003E-4</v>
      </c>
      <c r="AP140">
        <v>4.2000000000000002E-4</v>
      </c>
      <c r="AQ140" s="50">
        <f>AP140*39.3701</f>
        <v>1.6535442000000001E-2</v>
      </c>
      <c r="AS140" s="50"/>
      <c r="BF140" s="50" t="s">
        <v>313</v>
      </c>
    </row>
    <row r="142" spans="1:62" s="6" customFormat="1" x14ac:dyDescent="0.3">
      <c r="E142" s="16"/>
      <c r="G142" s="16"/>
      <c r="I142" s="16"/>
      <c r="J142" s="16"/>
      <c r="K142" s="16"/>
      <c r="M142" s="16"/>
      <c r="Q142" s="16"/>
      <c r="S142" s="16"/>
      <c r="U142" s="16"/>
    </row>
    <row r="143" spans="1:62" x14ac:dyDescent="0.3">
      <c r="A143">
        <v>2019</v>
      </c>
      <c r="B143" s="5">
        <v>43801</v>
      </c>
      <c r="C143" s="48">
        <v>0.63958333333333328</v>
      </c>
      <c r="D143" s="5">
        <v>43801</v>
      </c>
      <c r="E143" s="56">
        <v>0.6875</v>
      </c>
      <c r="F143" s="5">
        <v>43802</v>
      </c>
      <c r="G143" s="56">
        <v>0.6777777777777777</v>
      </c>
      <c r="H143" s="5">
        <v>43803</v>
      </c>
      <c r="I143" s="56">
        <v>0.67361111111111116</v>
      </c>
      <c r="J143" s="45">
        <v>43803</v>
      </c>
      <c r="K143" s="56">
        <v>0.77083333333333337</v>
      </c>
      <c r="L143" s="5">
        <v>43803</v>
      </c>
      <c r="M143" s="56">
        <v>0.87222222222222223</v>
      </c>
      <c r="N143" s="5">
        <v>43804</v>
      </c>
      <c r="O143" s="48">
        <v>0.81319444444444444</v>
      </c>
      <c r="P143" s="5">
        <v>43805</v>
      </c>
      <c r="Q143" s="1">
        <v>1835</v>
      </c>
      <c r="S143" s="45">
        <v>43805</v>
      </c>
      <c r="T143">
        <v>1928</v>
      </c>
      <c r="U143" s="45">
        <v>43809</v>
      </c>
      <c r="V143" s="48">
        <v>0.65277777777777779</v>
      </c>
      <c r="W143" s="5">
        <v>43809</v>
      </c>
      <c r="X143" s="48">
        <v>0.77222222222222225</v>
      </c>
      <c r="Y143" s="5">
        <v>43810</v>
      </c>
      <c r="Z143" s="48">
        <v>0.69791666666666663</v>
      </c>
      <c r="AA143" s="5">
        <v>43810</v>
      </c>
      <c r="AB143" s="48">
        <v>0.70972222222222225</v>
      </c>
      <c r="AC143" s="5">
        <v>43810</v>
      </c>
      <c r="AD143" s="48">
        <v>0.79513888888888884</v>
      </c>
      <c r="AE143" s="5">
        <v>43812</v>
      </c>
      <c r="AF143" s="48">
        <v>0.6875</v>
      </c>
      <c r="AH143" s="5">
        <v>43815</v>
      </c>
      <c r="AI143" s="48">
        <v>0.67708333333333337</v>
      </c>
      <c r="AJ143" s="5">
        <v>43816</v>
      </c>
      <c r="AK143" s="48">
        <v>0.67638888888888893</v>
      </c>
      <c r="AL143" s="5">
        <v>43816</v>
      </c>
      <c r="AM143" s="48">
        <v>0.74583333333333324</v>
      </c>
      <c r="AN143" s="5">
        <v>43816</v>
      </c>
      <c r="AO143" s="48">
        <v>0.83263888888888893</v>
      </c>
      <c r="AP143" s="5">
        <v>43817</v>
      </c>
      <c r="AQ143" s="48">
        <v>0.79583333333333339</v>
      </c>
      <c r="AR143" s="5">
        <v>43818</v>
      </c>
      <c r="AS143" s="48">
        <v>0.64236111111111105</v>
      </c>
      <c r="AT143" s="5">
        <v>43818</v>
      </c>
      <c r="AU143" s="48">
        <v>0.68819444444444444</v>
      </c>
      <c r="AV143" s="5">
        <v>43818</v>
      </c>
      <c r="AW143" s="48">
        <v>0.83263888888888893</v>
      </c>
      <c r="AY143" s="5">
        <v>43819</v>
      </c>
      <c r="AZ143">
        <v>1516</v>
      </c>
    </row>
    <row r="145" spans="1:55" x14ac:dyDescent="0.3">
      <c r="A145" t="s">
        <v>356</v>
      </c>
      <c r="R145" t="s">
        <v>356</v>
      </c>
      <c r="AG145" t="s">
        <v>356</v>
      </c>
      <c r="AX145" t="s">
        <v>356</v>
      </c>
    </row>
    <row r="146" spans="1:55" x14ac:dyDescent="0.3">
      <c r="A146" s="50" t="s">
        <v>357</v>
      </c>
      <c r="B146">
        <v>2.2000000000000001E-4</v>
      </c>
      <c r="C146" s="50">
        <f>B146*39.3701</f>
        <v>8.6614220000000002E-3</v>
      </c>
      <c r="D146">
        <v>2.7000000000000001E-3</v>
      </c>
      <c r="E146" s="50">
        <f>D146*39.3701</f>
        <v>0.10629927</v>
      </c>
      <c r="F146">
        <v>8.0000000000000004E-4</v>
      </c>
      <c r="G146" s="50">
        <f>F146*39.3701</f>
        <v>3.1496080000000003E-2</v>
      </c>
      <c r="H146">
        <v>5.8E-5</v>
      </c>
      <c r="I146" s="50">
        <f>H146*39.3701</f>
        <v>2.2834658E-3</v>
      </c>
      <c r="J146" s="1">
        <v>2.3E-3</v>
      </c>
      <c r="K146" s="50">
        <f>J146*39.3701</f>
        <v>9.0551229999999996E-2</v>
      </c>
      <c r="L146">
        <v>1.2999999999999999E-4</v>
      </c>
      <c r="M146" s="50">
        <f>L146*39.3701</f>
        <v>5.1181129999999997E-3</v>
      </c>
      <c r="N146">
        <v>5.5000000000000003E-4</v>
      </c>
      <c r="O146" s="50">
        <f>N146*39.3701</f>
        <v>2.1653555000000001E-2</v>
      </c>
      <c r="P146">
        <v>4.0000000000000001E-3</v>
      </c>
      <c r="Q146" s="50">
        <f>P146*39.3701</f>
        <v>0.15748039999999999</v>
      </c>
      <c r="R146" s="50" t="s">
        <v>357</v>
      </c>
      <c r="S146" s="1">
        <v>1.2E-4</v>
      </c>
      <c r="T146" s="50">
        <f>S146*39.3701</f>
        <v>4.7244119999999999E-3</v>
      </c>
      <c r="U146" s="1">
        <v>2.4000000000000001E-4</v>
      </c>
      <c r="V146" s="50">
        <f>U146*39.3701</f>
        <v>9.4488239999999998E-3</v>
      </c>
      <c r="W146">
        <v>9.5E-4</v>
      </c>
      <c r="X146" s="50">
        <f>W146*39.3701</f>
        <v>3.7401595000000003E-2</v>
      </c>
      <c r="Y146">
        <v>3.8E-3</v>
      </c>
      <c r="Z146" s="50">
        <f>Y146*39.3701</f>
        <v>0.14960638000000001</v>
      </c>
      <c r="AA146">
        <v>5.5000000000000002E-5</v>
      </c>
      <c r="AB146" s="50">
        <f>AA146*39.3701</f>
        <v>2.1653555000000001E-3</v>
      </c>
      <c r="AC146">
        <v>8.0000000000000007E-5</v>
      </c>
      <c r="AD146" s="50">
        <f>AC146*39.3701</f>
        <v>3.1496080000000004E-3</v>
      </c>
      <c r="AE146">
        <v>1.1000000000000001E-3</v>
      </c>
      <c r="AF146" s="50">
        <f>AE146*39.3701</f>
        <v>4.3307110000000003E-2</v>
      </c>
      <c r="AG146" s="50" t="s">
        <v>357</v>
      </c>
      <c r="AH146">
        <v>1.2999999999999999E-3</v>
      </c>
      <c r="AI146" s="50">
        <f>AH146*39.3701</f>
        <v>5.1181129999999998E-2</v>
      </c>
      <c r="AJ146">
        <v>5.0000000000000002E-5</v>
      </c>
      <c r="AK146" s="50">
        <f t="shared" ref="AK146:AW146" si="72">AJ146*39.3701</f>
        <v>1.9685050000000002E-3</v>
      </c>
      <c r="AL146">
        <v>1.8000000000000001E-4</v>
      </c>
      <c r="AM146" s="50">
        <f t="shared" si="72"/>
        <v>7.0866180000000003E-3</v>
      </c>
      <c r="AN146">
        <v>2.9999999999999997E-4</v>
      </c>
      <c r="AO146" s="50">
        <f t="shared" si="72"/>
        <v>1.1811029999999998E-2</v>
      </c>
      <c r="AP146">
        <v>6.0000000000000002E-5</v>
      </c>
      <c r="AQ146" s="50">
        <f t="shared" si="72"/>
        <v>2.3622059999999999E-3</v>
      </c>
      <c r="AR146">
        <v>4.3999999999999999E-5</v>
      </c>
      <c r="AS146" s="50">
        <f t="shared" si="72"/>
        <v>1.7322844000000001E-3</v>
      </c>
      <c r="AT146">
        <v>1.2999999999999999E-3</v>
      </c>
      <c r="AU146" s="50">
        <f t="shared" si="72"/>
        <v>5.1181129999999998E-2</v>
      </c>
      <c r="AV146">
        <v>2.7E-4</v>
      </c>
      <c r="AW146" s="50">
        <f t="shared" si="72"/>
        <v>1.0629927000000001E-2</v>
      </c>
      <c r="AX146" s="50" t="s">
        <v>357</v>
      </c>
      <c r="AY146">
        <v>2.5000000000000001E-4</v>
      </c>
      <c r="AZ146" s="50">
        <f>AY146*39.3701</f>
        <v>9.8425249999999995E-3</v>
      </c>
      <c r="BC146" s="50"/>
    </row>
    <row r="147" spans="1:55" x14ac:dyDescent="0.3">
      <c r="A147" s="50" t="s">
        <v>312</v>
      </c>
      <c r="C147" s="1"/>
      <c r="O147" s="1"/>
      <c r="P147">
        <v>3.3E-3</v>
      </c>
      <c r="Q147" s="50">
        <f>P147*39.3701</f>
        <v>0.12992133</v>
      </c>
      <c r="R147" s="50" t="s">
        <v>312</v>
      </c>
      <c r="S147" s="1">
        <v>1.2E-4</v>
      </c>
      <c r="T147" s="50">
        <f>S147*39.3701</f>
        <v>4.7244119999999999E-3</v>
      </c>
      <c r="V147" s="50"/>
      <c r="X147" s="50"/>
      <c r="Z147" s="50"/>
      <c r="AB147" s="50"/>
      <c r="AD147" s="50"/>
      <c r="AF147" s="50"/>
      <c r="AG147" s="50" t="s">
        <v>312</v>
      </c>
      <c r="AH147">
        <v>6.9999999999999999E-4</v>
      </c>
      <c r="AI147" s="50">
        <f>AH147*39.3701</f>
        <v>2.7559070000000001E-2</v>
      </c>
      <c r="AK147" s="50"/>
      <c r="AM147" s="50"/>
      <c r="AO147" s="50"/>
      <c r="AQ147" s="50"/>
      <c r="AS147" s="50"/>
      <c r="AU147" s="50"/>
      <c r="AW147" s="50"/>
      <c r="AX147" s="50" t="s">
        <v>312</v>
      </c>
      <c r="AZ147" s="50"/>
    </row>
    <row r="148" spans="1:55" x14ac:dyDescent="0.3">
      <c r="A148" s="50" t="s">
        <v>313</v>
      </c>
      <c r="C148" s="50"/>
      <c r="E148" s="50"/>
      <c r="G148" s="50"/>
      <c r="I148" s="50"/>
      <c r="K148" s="50"/>
      <c r="M148" s="50"/>
      <c r="O148" s="50"/>
      <c r="P148">
        <v>2.8E-3</v>
      </c>
      <c r="Q148" s="50">
        <f>P148*39.3701</f>
        <v>0.11023628000000001</v>
      </c>
      <c r="R148" s="50" t="s">
        <v>313</v>
      </c>
      <c r="S148" s="1">
        <v>1E-4</v>
      </c>
      <c r="T148" s="50">
        <f>S148*39.3701</f>
        <v>3.9370100000000003E-3</v>
      </c>
      <c r="U148" s="1">
        <v>2.5000000000000001E-4</v>
      </c>
      <c r="V148" s="50">
        <f>U148*39.3701</f>
        <v>9.8425249999999995E-3</v>
      </c>
      <c r="W148">
        <v>1.1999999999999999E-3</v>
      </c>
      <c r="X148" s="50">
        <f>W148*39.3701</f>
        <v>4.7244119999999994E-2</v>
      </c>
      <c r="Z148" s="50"/>
      <c r="AB148" s="50"/>
      <c r="AD148" s="50"/>
      <c r="AF148" s="50"/>
      <c r="AG148" s="50" t="s">
        <v>313</v>
      </c>
      <c r="AH148">
        <v>1.1000000000000001E-3</v>
      </c>
      <c r="AI148" s="50">
        <f>AH148*39.3701</f>
        <v>4.3307110000000003E-2</v>
      </c>
      <c r="AK148" s="50"/>
      <c r="AM148" s="50"/>
      <c r="AO148" s="50"/>
      <c r="AQ148" s="50"/>
      <c r="AS148" s="50"/>
      <c r="AU148" s="50"/>
      <c r="AW148" s="50"/>
      <c r="AX148" s="50" t="s">
        <v>313</v>
      </c>
      <c r="AZ148" s="50"/>
    </row>
    <row r="149" spans="1:55" x14ac:dyDescent="0.3">
      <c r="A149" s="50"/>
      <c r="C149" s="1"/>
      <c r="O149" s="1"/>
      <c r="R149" s="50"/>
      <c r="T149" s="1"/>
      <c r="V149" s="1"/>
      <c r="X149" s="1"/>
      <c r="Z149" s="1"/>
      <c r="AB149" s="1"/>
      <c r="AD149" s="1"/>
      <c r="AF149" s="1"/>
      <c r="AG149" s="50"/>
      <c r="AI149" s="1"/>
      <c r="AK149" s="1"/>
      <c r="AM149" s="1"/>
      <c r="AO149" s="1"/>
      <c r="AQ149" s="1"/>
      <c r="AS149" s="1"/>
      <c r="AU149" s="1"/>
      <c r="AW149" s="1"/>
      <c r="AX149" s="50"/>
      <c r="AZ149" s="1"/>
    </row>
    <row r="150" spans="1:55" x14ac:dyDescent="0.3">
      <c r="A150" s="50" t="s">
        <v>69</v>
      </c>
      <c r="B150">
        <v>3.2000000000000003E-4</v>
      </c>
      <c r="C150" s="50">
        <f t="shared" ref="C150:Q150" si="73">B150*39.3701</f>
        <v>1.2598432000000001E-2</v>
      </c>
      <c r="D150">
        <v>1.8000000000000001E-4</v>
      </c>
      <c r="E150" s="50">
        <f t="shared" si="73"/>
        <v>7.0866180000000003E-3</v>
      </c>
      <c r="F150">
        <v>5.9999999999999995E-4</v>
      </c>
      <c r="G150" s="50">
        <f t="shared" si="73"/>
        <v>2.3622059999999997E-2</v>
      </c>
      <c r="H150">
        <v>1.9000000000000001E-4</v>
      </c>
      <c r="I150" s="50">
        <f t="shared" si="73"/>
        <v>7.4803190000000009E-3</v>
      </c>
      <c r="J150" s="1">
        <v>2.3000000000000001E-4</v>
      </c>
      <c r="K150" s="50">
        <f t="shared" si="73"/>
        <v>9.055123E-3</v>
      </c>
      <c r="L150">
        <v>2.9999999999999997E-4</v>
      </c>
      <c r="M150" s="50">
        <f t="shared" si="73"/>
        <v>1.1811029999999998E-2</v>
      </c>
      <c r="N150">
        <v>4.4000000000000002E-4</v>
      </c>
      <c r="O150" s="50">
        <f t="shared" si="73"/>
        <v>1.7322844E-2</v>
      </c>
      <c r="P150">
        <v>2.0000000000000001E-4</v>
      </c>
      <c r="Q150" s="50">
        <f t="shared" si="73"/>
        <v>7.8740200000000007E-3</v>
      </c>
      <c r="R150" s="50" t="s">
        <v>69</v>
      </c>
      <c r="S150" s="1">
        <v>1.8000000000000001E-4</v>
      </c>
      <c r="T150" s="50">
        <f t="shared" ref="T150:AF150" si="74">S150*39.3701</f>
        <v>7.0866180000000003E-3</v>
      </c>
      <c r="U150" s="1">
        <v>3.8000000000000002E-4</v>
      </c>
      <c r="V150" s="50">
        <f t="shared" si="74"/>
        <v>1.4960638000000002E-2</v>
      </c>
      <c r="W150">
        <v>2.4000000000000001E-4</v>
      </c>
      <c r="X150" s="50">
        <f t="shared" si="74"/>
        <v>9.4488239999999998E-3</v>
      </c>
      <c r="Y150">
        <v>2.9999999999999997E-4</v>
      </c>
      <c r="Z150" s="50">
        <f t="shared" si="74"/>
        <v>1.1811029999999998E-2</v>
      </c>
      <c r="AA150">
        <v>1E-4</v>
      </c>
      <c r="AB150" s="50">
        <f t="shared" si="74"/>
        <v>3.9370100000000003E-3</v>
      </c>
      <c r="AC150">
        <v>1.7000000000000001E-4</v>
      </c>
      <c r="AD150" s="50">
        <f t="shared" si="74"/>
        <v>6.6929170000000005E-3</v>
      </c>
      <c r="AE150">
        <v>1.8000000000000001E-4</v>
      </c>
      <c r="AF150" s="50">
        <f t="shared" si="74"/>
        <v>7.0866180000000003E-3</v>
      </c>
      <c r="AG150" s="50" t="s">
        <v>69</v>
      </c>
      <c r="AH150">
        <v>6.0000000000000002E-6</v>
      </c>
      <c r="AI150" s="50">
        <f>AH150*39.3701</f>
        <v>2.362206E-4</v>
      </c>
      <c r="AK150" s="50"/>
      <c r="AL150">
        <v>1.0000000000000001E-5</v>
      </c>
      <c r="AM150" s="50">
        <f t="shared" ref="AM150:AW150" si="75">AL150*39.3701</f>
        <v>3.9370100000000004E-4</v>
      </c>
      <c r="AN150">
        <v>2.5000000000000002E-6</v>
      </c>
      <c r="AO150" s="50">
        <f t="shared" si="75"/>
        <v>9.8425250000000011E-5</v>
      </c>
      <c r="AP150">
        <v>2.5000000000000002E-6</v>
      </c>
      <c r="AQ150" s="50">
        <f t="shared" si="75"/>
        <v>9.8425250000000011E-5</v>
      </c>
      <c r="AS150" s="50"/>
      <c r="AT150">
        <v>5.4999999999999999E-6</v>
      </c>
      <c r="AU150" s="50">
        <f t="shared" si="75"/>
        <v>2.1653555000000001E-4</v>
      </c>
      <c r="AV150">
        <v>3.0000000000000001E-6</v>
      </c>
      <c r="AW150" s="50">
        <f t="shared" si="75"/>
        <v>1.181103E-4</v>
      </c>
      <c r="AX150" s="50" t="s">
        <v>69</v>
      </c>
      <c r="AY150">
        <v>3.9999999999999998E-6</v>
      </c>
      <c r="AZ150" s="50">
        <f>AY150*39.3701</f>
        <v>1.5748039999999999E-4</v>
      </c>
    </row>
    <row r="151" spans="1:55" x14ac:dyDescent="0.3">
      <c r="A151" s="50" t="s">
        <v>357</v>
      </c>
      <c r="B151" t="s">
        <v>375</v>
      </c>
      <c r="D151" t="s">
        <v>336</v>
      </c>
      <c r="E151"/>
      <c r="F151" t="s">
        <v>328</v>
      </c>
      <c r="G151"/>
      <c r="H151" t="s">
        <v>338</v>
      </c>
      <c r="I151"/>
      <c r="J151" s="1" t="s">
        <v>439</v>
      </c>
      <c r="K151"/>
      <c r="L151" t="s">
        <v>458</v>
      </c>
      <c r="M151"/>
      <c r="N151" t="s">
        <v>338</v>
      </c>
      <c r="P151" t="s">
        <v>372</v>
      </c>
      <c r="Q151"/>
      <c r="R151" s="50" t="s">
        <v>357</v>
      </c>
      <c r="S151" s="1" t="s">
        <v>336</v>
      </c>
      <c r="U151" s="1" t="s">
        <v>327</v>
      </c>
      <c r="W151" t="s">
        <v>338</v>
      </c>
      <c r="Y151" t="s">
        <v>337</v>
      </c>
      <c r="AA151" t="s">
        <v>459</v>
      </c>
      <c r="AC151" t="s">
        <v>328</v>
      </c>
      <c r="AE151" t="s">
        <v>335</v>
      </c>
      <c r="AG151" s="50" t="s">
        <v>357</v>
      </c>
      <c r="AH151" t="s">
        <v>324</v>
      </c>
      <c r="AJ151" t="s">
        <v>332</v>
      </c>
      <c r="AL151" t="s">
        <v>458</v>
      </c>
      <c r="AN151" t="s">
        <v>336</v>
      </c>
      <c r="AP151" t="s">
        <v>361</v>
      </c>
      <c r="AR151" t="s">
        <v>407</v>
      </c>
      <c r="AT151" t="s">
        <v>338</v>
      </c>
      <c r="AV151" t="s">
        <v>369</v>
      </c>
      <c r="AX151" s="50" t="s">
        <v>357</v>
      </c>
      <c r="AY151" t="s">
        <v>327</v>
      </c>
    </row>
    <row r="152" spans="1:55" x14ac:dyDescent="0.3">
      <c r="A152" s="50" t="s">
        <v>323</v>
      </c>
      <c r="B152" t="s">
        <v>418</v>
      </c>
      <c r="D152" t="s">
        <v>393</v>
      </c>
      <c r="E152"/>
      <c r="F152" t="s">
        <v>434</v>
      </c>
      <c r="G152"/>
      <c r="H152" t="s">
        <v>403</v>
      </c>
      <c r="I152"/>
      <c r="J152" s="1" t="s">
        <v>456</v>
      </c>
      <c r="K152"/>
      <c r="L152" t="s">
        <v>397</v>
      </c>
      <c r="M152"/>
      <c r="N152" t="s">
        <v>460</v>
      </c>
      <c r="P152" t="s">
        <v>456</v>
      </c>
      <c r="Q152"/>
      <c r="R152" s="50" t="s">
        <v>323</v>
      </c>
      <c r="S152" s="1" t="s">
        <v>461</v>
      </c>
      <c r="U152" s="1" t="s">
        <v>462</v>
      </c>
      <c r="W152" t="s">
        <v>349</v>
      </c>
      <c r="Y152" t="s">
        <v>432</v>
      </c>
      <c r="AA152" t="s">
        <v>385</v>
      </c>
      <c r="AC152" t="s">
        <v>463</v>
      </c>
      <c r="AE152" t="s">
        <v>389</v>
      </c>
      <c r="AG152" s="50" t="s">
        <v>323</v>
      </c>
      <c r="AH152" t="s">
        <v>385</v>
      </c>
      <c r="AJ152" t="s">
        <v>460</v>
      </c>
      <c r="AL152" t="s">
        <v>400</v>
      </c>
      <c r="AN152" t="s">
        <v>342</v>
      </c>
      <c r="AP152" t="s">
        <v>403</v>
      </c>
      <c r="AR152" t="s">
        <v>464</v>
      </c>
      <c r="AT152" t="s">
        <v>344</v>
      </c>
      <c r="AV152" t="s">
        <v>386</v>
      </c>
      <c r="AX152" s="50" t="s">
        <v>323</v>
      </c>
      <c r="AY152" t="s">
        <v>342</v>
      </c>
    </row>
    <row r="153" spans="1:55" x14ac:dyDescent="0.3">
      <c r="A153" s="50"/>
      <c r="E153"/>
      <c r="G153"/>
      <c r="I153"/>
      <c r="K153"/>
      <c r="M153"/>
      <c r="Q153"/>
      <c r="R153" s="50"/>
      <c r="AG153" s="50"/>
      <c r="AX153" s="50"/>
    </row>
    <row r="154" spans="1:55" x14ac:dyDescent="0.3">
      <c r="A154" s="50" t="s">
        <v>359</v>
      </c>
      <c r="E154"/>
      <c r="G154"/>
      <c r="I154"/>
      <c r="K154"/>
      <c r="M154"/>
      <c r="Q154"/>
      <c r="R154" s="50" t="s">
        <v>359</v>
      </c>
      <c r="AG154" s="50" t="s">
        <v>359</v>
      </c>
      <c r="AX154" s="50" t="s">
        <v>359</v>
      </c>
    </row>
    <row r="155" spans="1:55" x14ac:dyDescent="0.3">
      <c r="A155" s="50" t="s">
        <v>357</v>
      </c>
      <c r="C155" s="50"/>
      <c r="E155" s="50"/>
      <c r="G155" s="50"/>
      <c r="I155" s="50"/>
      <c r="K155" s="50"/>
      <c r="M155" s="50"/>
      <c r="O155" s="50"/>
      <c r="Q155" s="50"/>
      <c r="R155" s="50" t="s">
        <v>357</v>
      </c>
      <c r="T155" s="50"/>
      <c r="V155" s="50"/>
      <c r="X155" s="50"/>
      <c r="Z155" s="50"/>
      <c r="AB155" s="50"/>
      <c r="AD155" s="50"/>
      <c r="AF155" s="50"/>
      <c r="AG155" s="50" t="s">
        <v>357</v>
      </c>
      <c r="AH155">
        <v>8.0000000000000004E-4</v>
      </c>
      <c r="AI155" s="50">
        <f>AH155*39.3701</f>
        <v>3.1496080000000003E-2</v>
      </c>
      <c r="AJ155">
        <v>5.5000000000000002E-5</v>
      </c>
      <c r="AK155" s="50">
        <f>AJ155*39.3701</f>
        <v>2.1653555000000001E-3</v>
      </c>
      <c r="AL155">
        <v>2.2000000000000001E-4</v>
      </c>
      <c r="AM155" s="50">
        <f>AL155*39.3701</f>
        <v>8.6614220000000002E-3</v>
      </c>
      <c r="AN155">
        <v>1.7000000000000001E-4</v>
      </c>
      <c r="AO155" s="50">
        <f>AN155*39.3701</f>
        <v>6.6929170000000005E-3</v>
      </c>
      <c r="AP155">
        <v>9.0000000000000006E-5</v>
      </c>
      <c r="AQ155" s="50">
        <f>AP155*39.3701</f>
        <v>3.5433090000000001E-3</v>
      </c>
      <c r="AR155">
        <v>5.1999999999999997E-5</v>
      </c>
      <c r="AS155" s="50">
        <f>AR155*39.3701</f>
        <v>2.0472452000000001E-3</v>
      </c>
      <c r="AT155">
        <v>5.9999999999999995E-4</v>
      </c>
      <c r="AU155" s="50">
        <f>AT155*39.3701</f>
        <v>2.3622059999999997E-2</v>
      </c>
      <c r="AV155">
        <v>1.3999999999999999E-4</v>
      </c>
      <c r="AW155" s="50">
        <f>AV155*39.3701</f>
        <v>5.5118139999999994E-3</v>
      </c>
      <c r="AX155" s="50" t="s">
        <v>357</v>
      </c>
      <c r="AY155">
        <v>2.9999999999999997E-4</v>
      </c>
      <c r="AZ155" s="50">
        <f>AY155*39.3701</f>
        <v>1.1811029999999998E-2</v>
      </c>
    </row>
    <row r="156" spans="1:55" x14ac:dyDescent="0.3">
      <c r="A156" s="50" t="s">
        <v>312</v>
      </c>
      <c r="E156"/>
      <c r="G156"/>
      <c r="I156"/>
      <c r="K156"/>
      <c r="M156"/>
      <c r="P156">
        <v>1.5E-3</v>
      </c>
      <c r="Q156" s="50">
        <f>P156*39.3701</f>
        <v>5.9055150000000001E-2</v>
      </c>
      <c r="R156" s="50" t="s">
        <v>312</v>
      </c>
      <c r="T156" s="50"/>
      <c r="V156" s="50"/>
      <c r="X156" s="50"/>
      <c r="Z156" s="50"/>
      <c r="AB156" s="50"/>
      <c r="AD156" s="50"/>
      <c r="AF156" s="50"/>
      <c r="AG156" s="50" t="s">
        <v>312</v>
      </c>
      <c r="AH156">
        <v>5.9999999999999995E-4</v>
      </c>
      <c r="AI156" s="50">
        <f>AH156*39.3701</f>
        <v>2.3622059999999997E-2</v>
      </c>
      <c r="AK156" s="50"/>
      <c r="AL156">
        <v>2.5000000000000001E-4</v>
      </c>
      <c r="AM156" s="50">
        <f>AL156*39.3701</f>
        <v>9.8425249999999995E-3</v>
      </c>
      <c r="AN156">
        <v>1.2999999999999999E-4</v>
      </c>
      <c r="AO156" s="50">
        <f>AN156*39.3701</f>
        <v>5.1181129999999997E-3</v>
      </c>
      <c r="AQ156" s="50"/>
      <c r="AR156">
        <v>5.1999999999999997E-5</v>
      </c>
      <c r="AS156" s="50"/>
      <c r="AU156" s="50"/>
      <c r="AW156" s="50"/>
      <c r="AX156" s="50" t="s">
        <v>312</v>
      </c>
      <c r="AZ156" s="50"/>
    </row>
    <row r="157" spans="1:55" x14ac:dyDescent="0.3">
      <c r="A157" s="50" t="s">
        <v>313</v>
      </c>
      <c r="B157">
        <v>9.0000000000000006E-5</v>
      </c>
      <c r="C157" s="50">
        <f>B157*39.3701</f>
        <v>3.5433090000000001E-3</v>
      </c>
      <c r="D157">
        <v>1.2999999999999999E-3</v>
      </c>
      <c r="E157" s="50">
        <f>D157*39.3701</f>
        <v>5.1181129999999998E-2</v>
      </c>
      <c r="F157">
        <v>5.5000000000000003E-4</v>
      </c>
      <c r="G157" s="50">
        <f>F157*39.3701</f>
        <v>2.1653555000000001E-2</v>
      </c>
      <c r="H157">
        <v>1.7000000000000001E-4</v>
      </c>
      <c r="I157" s="50">
        <f>H157*39.3701</f>
        <v>6.6929170000000005E-3</v>
      </c>
      <c r="J157" s="1">
        <v>8.4999999999999995E-4</v>
      </c>
      <c r="K157" s="50">
        <f>J157*39.3701</f>
        <v>3.3464584999999998E-2</v>
      </c>
      <c r="L157">
        <v>2.0000000000000001E-4</v>
      </c>
      <c r="M157" s="50">
        <f>L157*39.3701</f>
        <v>7.8740200000000007E-3</v>
      </c>
      <c r="N157">
        <v>4.6000000000000001E-4</v>
      </c>
      <c r="O157" s="50">
        <f>N157*39.3701</f>
        <v>1.8110246E-2</v>
      </c>
      <c r="P157">
        <v>1E-3</v>
      </c>
      <c r="Q157" s="50">
        <f>P157*39.3701</f>
        <v>3.9370099999999998E-2</v>
      </c>
      <c r="R157" s="50" t="s">
        <v>313</v>
      </c>
      <c r="S157" s="1">
        <v>8.0000000000000004E-4</v>
      </c>
      <c r="T157" s="50">
        <f>S157*39.3701</f>
        <v>3.1496080000000003E-2</v>
      </c>
      <c r="V157" s="50"/>
      <c r="X157" s="50"/>
      <c r="Z157" s="50"/>
      <c r="AB157" s="50"/>
      <c r="AD157" s="50"/>
      <c r="AF157" s="50"/>
      <c r="AG157" s="50" t="s">
        <v>313</v>
      </c>
      <c r="AH157">
        <v>8.9999999999999998E-4</v>
      </c>
      <c r="AI157" s="50">
        <f>AH157*39.3701</f>
        <v>3.543309E-2</v>
      </c>
      <c r="AK157" s="50"/>
      <c r="AL157">
        <v>1.9000000000000001E-4</v>
      </c>
      <c r="AM157" s="50">
        <f>AL157*39.3701</f>
        <v>7.4803190000000009E-3</v>
      </c>
      <c r="AN157">
        <v>1.6000000000000001E-4</v>
      </c>
      <c r="AO157" s="50">
        <f>AN157*39.3701</f>
        <v>6.2992160000000007E-3</v>
      </c>
      <c r="AP157">
        <v>1.2E-4</v>
      </c>
      <c r="AQ157" s="50">
        <f>AP157*39.3701</f>
        <v>4.7244119999999999E-3</v>
      </c>
      <c r="AR157">
        <v>5.0000000000000002E-5</v>
      </c>
      <c r="AS157" s="50">
        <f>AR157*39.3701</f>
        <v>1.9685050000000002E-3</v>
      </c>
      <c r="AU157" s="50"/>
      <c r="AW157" s="50"/>
      <c r="AX157" s="50" t="s">
        <v>313</v>
      </c>
      <c r="AY157">
        <v>1.6000000000000001E-4</v>
      </c>
      <c r="AZ157" s="50">
        <f>AY157*39.3701</f>
        <v>6.2992160000000007E-3</v>
      </c>
    </row>
    <row r="158" spans="1:55" x14ac:dyDescent="0.3">
      <c r="A158" s="50"/>
      <c r="E158"/>
      <c r="G158"/>
      <c r="I158"/>
      <c r="K158"/>
      <c r="M158"/>
      <c r="Q158"/>
      <c r="R158" s="50"/>
      <c r="AG158" s="50"/>
      <c r="AX158" s="50"/>
    </row>
    <row r="159" spans="1:55" x14ac:dyDescent="0.3">
      <c r="A159" s="50" t="s">
        <v>68</v>
      </c>
      <c r="B159">
        <v>1.4999999999999999E-4</v>
      </c>
      <c r="C159" s="50">
        <f>B159*39.3701</f>
        <v>5.9055149999999992E-3</v>
      </c>
      <c r="D159">
        <v>2.0999999999999999E-3</v>
      </c>
      <c r="E159" s="50">
        <f>D159*39.3701</f>
        <v>8.2677210000000001E-2</v>
      </c>
      <c r="F159">
        <v>1.1000000000000001E-3</v>
      </c>
      <c r="G159" s="50">
        <f>F159*39.3701</f>
        <v>4.3307110000000003E-2</v>
      </c>
      <c r="H159">
        <v>7.4999999999999993E-5</v>
      </c>
      <c r="I159" s="50">
        <f>H159*39.3701</f>
        <v>2.9527574999999996E-3</v>
      </c>
      <c r="J159" s="1">
        <v>1.1000000000000001E-3</v>
      </c>
      <c r="K159" s="50">
        <f>J159*39.3701</f>
        <v>4.3307110000000003E-2</v>
      </c>
      <c r="L159">
        <v>2.0000000000000001E-4</v>
      </c>
      <c r="M159" s="50">
        <f>L159*39.3701</f>
        <v>7.8740200000000007E-3</v>
      </c>
      <c r="N159">
        <v>5.0000000000000001E-4</v>
      </c>
      <c r="O159" s="50">
        <f>N159*39.3701</f>
        <v>1.9685049999999999E-2</v>
      </c>
      <c r="P159">
        <v>1.2999999999999999E-3</v>
      </c>
      <c r="Q159" s="50">
        <f>P159*39.3701</f>
        <v>5.1181129999999998E-2</v>
      </c>
      <c r="R159" s="50" t="s">
        <v>68</v>
      </c>
      <c r="S159" s="1">
        <v>1E-4</v>
      </c>
      <c r="T159" s="50">
        <f>S159*39.3701</f>
        <v>3.9370100000000003E-3</v>
      </c>
      <c r="U159" s="1">
        <v>1.7000000000000001E-4</v>
      </c>
      <c r="V159" s="50">
        <f>U159*39.3701</f>
        <v>6.6929170000000005E-3</v>
      </c>
      <c r="W159">
        <v>8.0000000000000004E-4</v>
      </c>
      <c r="X159" s="50">
        <f>W159*39.3701</f>
        <v>3.1496080000000003E-2</v>
      </c>
      <c r="Y159">
        <v>1.6000000000000001E-3</v>
      </c>
      <c r="Z159" s="50">
        <f>Y159*39.3701</f>
        <v>6.2992160000000005E-2</v>
      </c>
      <c r="AA159">
        <v>5.0000000000000002E-5</v>
      </c>
      <c r="AB159" s="50">
        <f>AA159*39.3701</f>
        <v>1.9685050000000002E-3</v>
      </c>
      <c r="AC159">
        <v>7.4999999999999993E-5</v>
      </c>
      <c r="AD159" s="50">
        <f>AC159*39.3701</f>
        <v>2.9527574999999996E-3</v>
      </c>
      <c r="AF159" s="50"/>
      <c r="AG159" s="50" t="s">
        <v>68</v>
      </c>
      <c r="AH159">
        <v>9.5E-4</v>
      </c>
      <c r="AI159" s="50">
        <f>AH159*39.3701</f>
        <v>3.7401595000000003E-2</v>
      </c>
      <c r="AJ159">
        <v>6.0000000000000002E-5</v>
      </c>
      <c r="AK159" s="50">
        <f t="shared" ref="AK159:AW159" si="76">AJ159*39.3701</f>
        <v>2.3622059999999999E-3</v>
      </c>
      <c r="AL159">
        <v>1.6000000000000001E-4</v>
      </c>
      <c r="AM159" s="50">
        <f t="shared" si="76"/>
        <v>6.2992160000000007E-3</v>
      </c>
      <c r="AN159">
        <v>2.0000000000000001E-4</v>
      </c>
      <c r="AO159" s="50">
        <f t="shared" si="76"/>
        <v>7.8740200000000007E-3</v>
      </c>
      <c r="AP159">
        <v>8.0000000000000007E-5</v>
      </c>
      <c r="AQ159" s="50">
        <f t="shared" si="76"/>
        <v>3.1496080000000004E-3</v>
      </c>
      <c r="AR159">
        <v>4.3999999999999999E-5</v>
      </c>
      <c r="AS159" s="50">
        <f t="shared" si="76"/>
        <v>1.7322844000000001E-3</v>
      </c>
      <c r="AT159">
        <v>7.5000000000000002E-4</v>
      </c>
      <c r="AU159" s="50">
        <f t="shared" si="76"/>
        <v>2.9527575E-2</v>
      </c>
      <c r="AV159">
        <v>2.0000000000000001E-4</v>
      </c>
      <c r="AW159" s="50">
        <f t="shared" si="76"/>
        <v>7.8740200000000007E-3</v>
      </c>
      <c r="AX159" s="50" t="s">
        <v>68</v>
      </c>
      <c r="AY159">
        <v>2.9999999999999997E-4</v>
      </c>
      <c r="AZ159" s="50">
        <f>AY159*39.3701</f>
        <v>1.1811029999999998E-2</v>
      </c>
    </row>
    <row r="160" spans="1:55" x14ac:dyDescent="0.3">
      <c r="A160" s="50" t="s">
        <v>357</v>
      </c>
      <c r="B160" t="s">
        <v>338</v>
      </c>
      <c r="D160" t="s">
        <v>465</v>
      </c>
      <c r="E160"/>
      <c r="F160" t="s">
        <v>326</v>
      </c>
      <c r="G160"/>
      <c r="H160" t="s">
        <v>466</v>
      </c>
      <c r="I160"/>
      <c r="J160" s="1" t="s">
        <v>330</v>
      </c>
      <c r="K160"/>
      <c r="L160" t="s">
        <v>336</v>
      </c>
      <c r="M160"/>
      <c r="N160" t="s">
        <v>375</v>
      </c>
      <c r="P160" t="s">
        <v>467</v>
      </c>
      <c r="Q160"/>
      <c r="R160" s="50" t="s">
        <v>357</v>
      </c>
      <c r="S160" s="1" t="s">
        <v>468</v>
      </c>
      <c r="U160" s="1" t="s">
        <v>364</v>
      </c>
      <c r="W160" t="s">
        <v>469</v>
      </c>
      <c r="Y160" t="s">
        <v>465</v>
      </c>
      <c r="AA160" t="s">
        <v>361</v>
      </c>
      <c r="AC160" t="s">
        <v>376</v>
      </c>
      <c r="AG160" s="50" t="s">
        <v>357</v>
      </c>
      <c r="AH160" t="s">
        <v>375</v>
      </c>
      <c r="AJ160" t="s">
        <v>466</v>
      </c>
      <c r="AL160" t="s">
        <v>375</v>
      </c>
      <c r="AN160" t="s">
        <v>336</v>
      </c>
      <c r="AP160" t="s">
        <v>338</v>
      </c>
      <c r="AR160" t="s">
        <v>369</v>
      </c>
      <c r="AT160" t="s">
        <v>362</v>
      </c>
      <c r="AV160" t="s">
        <v>372</v>
      </c>
      <c r="AX160" s="50" t="s">
        <v>357</v>
      </c>
      <c r="AY160" t="s">
        <v>337</v>
      </c>
    </row>
    <row r="161" spans="1:80" x14ac:dyDescent="0.3">
      <c r="A161" s="50" t="s">
        <v>323</v>
      </c>
      <c r="B161" t="s">
        <v>428</v>
      </c>
      <c r="D161" t="s">
        <v>415</v>
      </c>
      <c r="E161"/>
      <c r="F161" t="s">
        <v>397</v>
      </c>
      <c r="G161"/>
      <c r="H161" t="s">
        <v>347</v>
      </c>
      <c r="I161"/>
      <c r="J161" s="1" t="s">
        <v>399</v>
      </c>
      <c r="K161"/>
      <c r="L161" t="s">
        <v>350</v>
      </c>
      <c r="M161"/>
      <c r="N161" t="s">
        <v>351</v>
      </c>
      <c r="P161" t="s">
        <v>463</v>
      </c>
      <c r="Q161"/>
      <c r="R161" s="50" t="s">
        <v>323</v>
      </c>
      <c r="S161" s="1" t="s">
        <v>389</v>
      </c>
      <c r="U161" s="1" t="s">
        <v>456</v>
      </c>
      <c r="W161" t="s">
        <v>428</v>
      </c>
      <c r="Y161" t="s">
        <v>470</v>
      </c>
      <c r="AA161" t="s">
        <v>471</v>
      </c>
      <c r="AC161" t="s">
        <v>400</v>
      </c>
      <c r="AG161" s="50" t="s">
        <v>323</v>
      </c>
      <c r="AH161" t="s">
        <v>385</v>
      </c>
      <c r="AJ161" t="s">
        <v>402</v>
      </c>
      <c r="AL161" t="s">
        <v>349</v>
      </c>
      <c r="AN161" t="s">
        <v>342</v>
      </c>
      <c r="AP161" t="s">
        <v>342</v>
      </c>
      <c r="AR161" t="s">
        <v>403</v>
      </c>
      <c r="AT161" t="s">
        <v>385</v>
      </c>
      <c r="AV161" t="s">
        <v>464</v>
      </c>
      <c r="AX161" s="50" t="s">
        <v>323</v>
      </c>
      <c r="AY161" t="s">
        <v>352</v>
      </c>
    </row>
    <row r="162" spans="1:80" x14ac:dyDescent="0.3">
      <c r="E162"/>
      <c r="G162"/>
      <c r="I162"/>
      <c r="K162"/>
      <c r="M162"/>
      <c r="Q162"/>
    </row>
    <row r="163" spans="1:80" x14ac:dyDescent="0.3">
      <c r="A163" s="50" t="s">
        <v>404</v>
      </c>
      <c r="E163"/>
      <c r="G163"/>
      <c r="I163"/>
      <c r="K163"/>
      <c r="M163"/>
      <c r="Q163"/>
      <c r="R163" s="50" t="s">
        <v>404</v>
      </c>
      <c r="AG163" s="50" t="s">
        <v>404</v>
      </c>
      <c r="AX163" s="50" t="s">
        <v>404</v>
      </c>
    </row>
    <row r="164" spans="1:80" x14ac:dyDescent="0.3">
      <c r="A164" s="50" t="s">
        <v>357</v>
      </c>
      <c r="B164">
        <v>3.0999999999999999E-3</v>
      </c>
      <c r="C164" s="50">
        <f t="shared" ref="C164:Q164" si="77">B164*39.3701</f>
        <v>0.12204730999999999</v>
      </c>
      <c r="D164">
        <v>1.1E-4</v>
      </c>
      <c r="E164" s="50">
        <f t="shared" si="77"/>
        <v>4.3307110000000001E-3</v>
      </c>
      <c r="F164">
        <v>4.1999999999999997E-3</v>
      </c>
      <c r="G164" s="50">
        <f t="shared" si="77"/>
        <v>0.16535442</v>
      </c>
      <c r="H164">
        <v>8.7999999999999998E-5</v>
      </c>
      <c r="I164" s="50">
        <f t="shared" si="77"/>
        <v>3.4645688000000002E-3</v>
      </c>
      <c r="J164" s="1">
        <v>1.2E-4</v>
      </c>
      <c r="K164" s="50">
        <f t="shared" si="77"/>
        <v>4.7244119999999999E-3</v>
      </c>
      <c r="L164">
        <v>2.0000000000000001E-4</v>
      </c>
      <c r="M164" s="50">
        <f t="shared" si="77"/>
        <v>7.8740200000000007E-3</v>
      </c>
      <c r="N164">
        <v>5.8E-4</v>
      </c>
      <c r="O164" s="50">
        <f t="shared" si="77"/>
        <v>2.2834658000000001E-2</v>
      </c>
      <c r="P164">
        <v>1.7000000000000001E-4</v>
      </c>
      <c r="Q164" s="50">
        <f t="shared" si="77"/>
        <v>6.6929170000000005E-3</v>
      </c>
      <c r="R164" s="50" t="s">
        <v>357</v>
      </c>
      <c r="S164" s="1">
        <v>2.5000000000000001E-4</v>
      </c>
      <c r="T164" s="50">
        <f t="shared" ref="T164:AF164" si="78">S164*39.3701</f>
        <v>9.8425249999999995E-3</v>
      </c>
      <c r="U164" s="1">
        <v>3.8E-3</v>
      </c>
      <c r="V164" s="50">
        <f t="shared" si="78"/>
        <v>0.14960638000000001</v>
      </c>
      <c r="W164">
        <v>1.4999999999999999E-4</v>
      </c>
      <c r="X164" s="50">
        <f t="shared" si="78"/>
        <v>5.9055149999999992E-3</v>
      </c>
      <c r="Y164">
        <v>1.2999999999999999E-4</v>
      </c>
      <c r="Z164" s="50">
        <f t="shared" si="78"/>
        <v>5.1181129999999997E-3</v>
      </c>
      <c r="AA164">
        <v>1E-4</v>
      </c>
      <c r="AB164" s="50">
        <f t="shared" si="78"/>
        <v>3.9370100000000003E-3</v>
      </c>
      <c r="AC164">
        <v>2.9999999999999997E-4</v>
      </c>
      <c r="AD164" s="50">
        <f t="shared" si="78"/>
        <v>1.1811029999999998E-2</v>
      </c>
      <c r="AE164">
        <v>1.4E-5</v>
      </c>
      <c r="AF164" s="50">
        <f t="shared" si="78"/>
        <v>5.5118140000000001E-4</v>
      </c>
      <c r="AG164" s="50" t="s">
        <v>357</v>
      </c>
      <c r="AI164" s="50"/>
      <c r="AK164" s="50"/>
      <c r="AM164" s="50"/>
      <c r="AO164" s="50"/>
      <c r="AQ164" s="50"/>
      <c r="AS164" s="50"/>
      <c r="AT164">
        <v>1.4999999999999999E-4</v>
      </c>
      <c r="AU164" s="51">
        <v>1.54E-2</v>
      </c>
      <c r="AV164">
        <v>3.0000000000000001E-3</v>
      </c>
      <c r="AW164" s="51">
        <v>1.54E-2</v>
      </c>
      <c r="AX164" s="50" t="s">
        <v>357</v>
      </c>
      <c r="AY164">
        <v>5.5000000000000003E-4</v>
      </c>
      <c r="AZ164" s="51">
        <v>1.54E-2</v>
      </c>
    </row>
    <row r="165" spans="1:80" x14ac:dyDescent="0.3">
      <c r="A165" s="50" t="s">
        <v>312</v>
      </c>
      <c r="C165" s="50"/>
      <c r="E165" s="50"/>
      <c r="G165" s="50"/>
      <c r="I165" s="50"/>
      <c r="K165" s="50"/>
      <c r="M165" s="50"/>
      <c r="O165" s="50"/>
      <c r="Q165" s="50"/>
      <c r="R165" s="50" t="s">
        <v>312</v>
      </c>
      <c r="T165" s="50"/>
      <c r="V165" s="50"/>
      <c r="X165" s="50"/>
      <c r="Z165" s="50"/>
      <c r="AB165" s="50"/>
      <c r="AD165" s="50"/>
      <c r="AF165" s="50"/>
      <c r="AG165" s="50" t="s">
        <v>312</v>
      </c>
      <c r="AI165" s="50"/>
      <c r="AK165" s="50"/>
      <c r="AM165" s="50"/>
      <c r="AO165" s="50"/>
      <c r="AQ165" s="50"/>
      <c r="AS165" s="50"/>
      <c r="AU165" s="50"/>
      <c r="AW165" s="50"/>
      <c r="AX165" s="50" t="s">
        <v>312</v>
      </c>
      <c r="AZ165" s="50"/>
    </row>
    <row r="166" spans="1:80" x14ac:dyDescent="0.3">
      <c r="A166" s="50" t="s">
        <v>313</v>
      </c>
      <c r="C166" s="1"/>
      <c r="O166" s="1"/>
      <c r="R166" s="50" t="s">
        <v>313</v>
      </c>
      <c r="T166" s="1"/>
      <c r="V166" s="1"/>
      <c r="X166" s="1"/>
      <c r="Z166" s="1"/>
      <c r="AB166" s="1"/>
      <c r="AD166" s="1"/>
      <c r="AF166" s="1"/>
      <c r="AG166" s="50" t="s">
        <v>313</v>
      </c>
      <c r="AI166" s="1"/>
      <c r="AK166" s="1"/>
      <c r="AM166" s="1"/>
      <c r="AO166" s="1"/>
      <c r="AQ166" s="1"/>
      <c r="AS166" s="1"/>
      <c r="AU166" s="1"/>
      <c r="AW166" s="1"/>
      <c r="AX166" s="50" t="s">
        <v>313</v>
      </c>
      <c r="AZ166" s="1"/>
    </row>
    <row r="167" spans="1:80" x14ac:dyDescent="0.3">
      <c r="C167" s="1"/>
      <c r="O167" s="1"/>
      <c r="T167" s="1"/>
      <c r="V167" s="1"/>
      <c r="X167" s="1"/>
      <c r="Z167" s="1"/>
      <c r="AB167" s="1"/>
      <c r="AD167" s="1"/>
      <c r="AF167" s="1"/>
      <c r="AI167" s="1"/>
      <c r="AK167" s="1"/>
      <c r="AM167" s="1"/>
      <c r="AO167" s="1"/>
      <c r="AQ167" s="1"/>
      <c r="AS167" s="1"/>
      <c r="AU167" s="1"/>
      <c r="AW167" s="1"/>
      <c r="AZ167" s="1"/>
    </row>
    <row r="168" spans="1:80" x14ac:dyDescent="0.3">
      <c r="A168" s="50" t="s">
        <v>358</v>
      </c>
      <c r="C168" s="1"/>
      <c r="O168" s="1"/>
      <c r="R168" s="50" t="s">
        <v>358</v>
      </c>
      <c r="T168" s="1"/>
      <c r="V168" s="1"/>
      <c r="X168" s="1"/>
      <c r="Z168" s="1"/>
      <c r="AB168" s="1"/>
      <c r="AD168" s="1"/>
      <c r="AF168" s="1"/>
      <c r="AG168" s="50" t="s">
        <v>358</v>
      </c>
      <c r="AI168" s="1"/>
      <c r="AK168" s="1"/>
      <c r="AM168" s="1"/>
      <c r="AO168" s="1"/>
      <c r="AQ168" s="1"/>
      <c r="AS168" s="1"/>
      <c r="AU168" s="1"/>
      <c r="AW168" s="1"/>
      <c r="AX168" s="50" t="s">
        <v>358</v>
      </c>
      <c r="AZ168" s="1"/>
    </row>
    <row r="169" spans="1:80" x14ac:dyDescent="0.3">
      <c r="A169" s="50" t="s">
        <v>357</v>
      </c>
      <c r="B169">
        <v>3.8000000000000002E-4</v>
      </c>
      <c r="C169" s="50">
        <f t="shared" ref="C169:Q169" si="79">B169*39.3701</f>
        <v>1.4960638000000002E-2</v>
      </c>
      <c r="D169">
        <v>2.9999999999999997E-4</v>
      </c>
      <c r="E169" s="50">
        <f t="shared" si="79"/>
        <v>1.1811029999999998E-2</v>
      </c>
      <c r="F169">
        <v>1.1000000000000001E-3</v>
      </c>
      <c r="G169" s="50">
        <f t="shared" si="79"/>
        <v>4.3307110000000003E-2</v>
      </c>
      <c r="H169">
        <v>1.4999999999999999E-4</v>
      </c>
      <c r="I169" s="50">
        <f t="shared" si="79"/>
        <v>5.9055149999999992E-3</v>
      </c>
      <c r="J169" s="1">
        <v>4.0000000000000002E-4</v>
      </c>
      <c r="K169" s="50">
        <f t="shared" si="79"/>
        <v>1.5748040000000001E-2</v>
      </c>
      <c r="L169">
        <v>2.7E-4</v>
      </c>
      <c r="M169" s="50">
        <f t="shared" si="79"/>
        <v>1.0629927000000001E-2</v>
      </c>
      <c r="N169">
        <v>6.2E-4</v>
      </c>
      <c r="O169" s="50">
        <f t="shared" si="79"/>
        <v>2.4409462E-2</v>
      </c>
      <c r="P169">
        <v>2.9999999999999997E-4</v>
      </c>
      <c r="Q169" s="50">
        <f t="shared" si="79"/>
        <v>1.1811029999999998E-2</v>
      </c>
      <c r="R169" s="50" t="s">
        <v>357</v>
      </c>
      <c r="S169" s="1">
        <v>1.7000000000000001E-4</v>
      </c>
      <c r="T169" s="50">
        <f t="shared" ref="T169:AF169" si="80">S169*39.3701</f>
        <v>6.6929170000000005E-3</v>
      </c>
      <c r="U169" s="1">
        <v>4.2000000000000002E-4</v>
      </c>
      <c r="V169" s="50">
        <f t="shared" si="80"/>
        <v>1.6535442000000001E-2</v>
      </c>
      <c r="W169">
        <v>4.2999999999999999E-4</v>
      </c>
      <c r="X169" s="50">
        <f t="shared" si="80"/>
        <v>1.6929143000000001E-2</v>
      </c>
      <c r="Y169">
        <v>3.6000000000000002E-4</v>
      </c>
      <c r="Z169" s="50">
        <f t="shared" si="80"/>
        <v>1.4173236000000001E-2</v>
      </c>
      <c r="AA169">
        <v>1.2E-4</v>
      </c>
      <c r="AB169" s="50">
        <f t="shared" si="80"/>
        <v>4.7244119999999999E-3</v>
      </c>
      <c r="AC169">
        <v>1.4999999999999999E-4</v>
      </c>
      <c r="AD169" s="50">
        <f t="shared" si="80"/>
        <v>5.9055149999999992E-3</v>
      </c>
      <c r="AE169">
        <v>2.5000000000000001E-4</v>
      </c>
      <c r="AF169" s="50">
        <f t="shared" si="80"/>
        <v>9.8425249999999995E-3</v>
      </c>
      <c r="AG169" s="50" t="s">
        <v>357</v>
      </c>
      <c r="AH169">
        <v>8.0000000000000004E-4</v>
      </c>
      <c r="AI169" s="50">
        <f>AH169*39.3701</f>
        <v>3.1496080000000003E-2</v>
      </c>
      <c r="AJ169">
        <v>6.9999999999999994E-5</v>
      </c>
      <c r="AK169" s="50">
        <f>AJ169*39.3701</f>
        <v>2.7559069999999997E-3</v>
      </c>
      <c r="AL169">
        <v>2.9999999999999997E-4</v>
      </c>
      <c r="AM169" s="50">
        <f>AL169*39.3701</f>
        <v>1.1811029999999998E-2</v>
      </c>
      <c r="AN169">
        <v>4.0000000000000002E-4</v>
      </c>
      <c r="AO169" s="50">
        <f>AN169*39.3701</f>
        <v>1.5748040000000001E-2</v>
      </c>
      <c r="AP169">
        <v>9.5000000000000005E-5</v>
      </c>
      <c r="AQ169" s="50">
        <f>AP169*39.3701</f>
        <v>3.7401595000000004E-3</v>
      </c>
      <c r="AR169">
        <v>5.8E-5</v>
      </c>
      <c r="AS169" s="50">
        <f>AR169*39.3701</f>
        <v>2.2834658E-3</v>
      </c>
      <c r="AT169">
        <v>3.8999999999999999E-4</v>
      </c>
      <c r="AU169" s="50">
        <f>AT169*39.3701</f>
        <v>1.5354339E-2</v>
      </c>
      <c r="AV169">
        <v>3.6000000000000002E-4</v>
      </c>
      <c r="AW169" s="50">
        <f>AV169*39.3701</f>
        <v>1.4173236000000001E-2</v>
      </c>
      <c r="AX169" s="50" t="s">
        <v>357</v>
      </c>
      <c r="AY169">
        <v>3.6000000000000002E-4</v>
      </c>
      <c r="AZ169" s="50">
        <f>AY169*39.3701</f>
        <v>1.4173236000000001E-2</v>
      </c>
    </row>
    <row r="170" spans="1:80" x14ac:dyDescent="0.3">
      <c r="A170" s="50" t="s">
        <v>312</v>
      </c>
      <c r="R170" s="50" t="s">
        <v>312</v>
      </c>
      <c r="AG170" s="50" t="s">
        <v>312</v>
      </c>
      <c r="AH170">
        <v>3.8999999999999999E-4</v>
      </c>
      <c r="AI170" s="50">
        <f>AH170*39.3701</f>
        <v>1.5354339E-2</v>
      </c>
      <c r="AT170">
        <v>4.4000000000000002E-4</v>
      </c>
      <c r="AU170" s="50">
        <f>AT170*39.3701</f>
        <v>1.7322844E-2</v>
      </c>
      <c r="AX170" s="50" t="s">
        <v>312</v>
      </c>
    </row>
    <row r="171" spans="1:80" x14ac:dyDescent="0.3">
      <c r="A171" s="50" t="s">
        <v>313</v>
      </c>
      <c r="R171" s="50" t="s">
        <v>313</v>
      </c>
      <c r="AG171" s="50" t="s">
        <v>313</v>
      </c>
      <c r="AH171">
        <v>5.9999999999999995E-4</v>
      </c>
      <c r="AI171" s="50">
        <f>AH171*39.3701</f>
        <v>2.3622059999999997E-2</v>
      </c>
      <c r="AT171">
        <v>6.9999999999999999E-4</v>
      </c>
      <c r="AU171" s="50">
        <f>AT171*39.3701</f>
        <v>2.7559070000000001E-2</v>
      </c>
      <c r="AX171" s="50" t="s">
        <v>313</v>
      </c>
    </row>
    <row r="173" spans="1:80" s="6" customFormat="1" x14ac:dyDescent="0.3">
      <c r="E173" s="16"/>
      <c r="G173" s="16"/>
      <c r="I173" s="16"/>
      <c r="J173" s="16"/>
      <c r="K173" s="16"/>
      <c r="M173" s="16"/>
      <c r="Q173" s="16"/>
      <c r="S173" s="16"/>
      <c r="U173" s="16"/>
    </row>
    <row r="174" spans="1:80" x14ac:dyDescent="0.3">
      <c r="A174">
        <v>2020</v>
      </c>
      <c r="B174" s="5">
        <v>43836</v>
      </c>
      <c r="C174" t="s">
        <v>472</v>
      </c>
      <c r="D174" s="5">
        <v>43836</v>
      </c>
      <c r="E174" s="1" t="s">
        <v>473</v>
      </c>
      <c r="F174" s="5">
        <v>43836</v>
      </c>
      <c r="G174" s="1" t="s">
        <v>474</v>
      </c>
      <c r="H174" s="5">
        <v>43837</v>
      </c>
      <c r="I174" s="1" t="s">
        <v>475</v>
      </c>
      <c r="J174" s="45">
        <v>43837</v>
      </c>
      <c r="K174" s="1" t="s">
        <v>476</v>
      </c>
      <c r="L174" s="45">
        <v>43838</v>
      </c>
      <c r="M174" s="1" t="s">
        <v>477</v>
      </c>
      <c r="N174" s="5">
        <v>43839</v>
      </c>
      <c r="O174" t="s">
        <v>478</v>
      </c>
      <c r="P174" s="5">
        <v>43839</v>
      </c>
      <c r="Q174" s="1" t="s">
        <v>479</v>
      </c>
      <c r="S174" s="45">
        <v>43840</v>
      </c>
      <c r="T174" t="s">
        <v>480</v>
      </c>
      <c r="U174" s="45">
        <v>43840</v>
      </c>
      <c r="V174" t="s">
        <v>481</v>
      </c>
      <c r="W174" s="5">
        <v>43840</v>
      </c>
      <c r="X174" t="s">
        <v>482</v>
      </c>
      <c r="Y174" s="5">
        <v>43843</v>
      </c>
      <c r="Z174" t="s">
        <v>483</v>
      </c>
      <c r="AA174" s="5">
        <v>43843</v>
      </c>
      <c r="AB174" t="s">
        <v>484</v>
      </c>
      <c r="AC174" s="5">
        <v>43843</v>
      </c>
      <c r="AD174" t="s">
        <v>485</v>
      </c>
      <c r="AF174" s="5">
        <v>43844</v>
      </c>
      <c r="AG174" s="50" t="s">
        <v>473</v>
      </c>
      <c r="AH174" s="5">
        <v>43845</v>
      </c>
      <c r="AI174">
        <v>1628</v>
      </c>
      <c r="AJ174" s="5">
        <v>43845</v>
      </c>
      <c r="AK174" t="s">
        <v>486</v>
      </c>
      <c r="AL174" s="5">
        <v>43845</v>
      </c>
      <c r="AM174">
        <v>1729</v>
      </c>
      <c r="AN174" s="5">
        <v>43846</v>
      </c>
      <c r="AO174" t="s">
        <v>487</v>
      </c>
      <c r="AP174" s="5">
        <v>43846</v>
      </c>
      <c r="AQ174" t="s">
        <v>488</v>
      </c>
      <c r="AR174" s="5">
        <v>43847</v>
      </c>
      <c r="AS174" t="s">
        <v>489</v>
      </c>
      <c r="AU174" s="5">
        <v>43851</v>
      </c>
      <c r="AV174" t="s">
        <v>483</v>
      </c>
      <c r="AW174" s="5">
        <v>43851</v>
      </c>
      <c r="AX174" s="50" t="s">
        <v>473</v>
      </c>
      <c r="AY174" s="5">
        <v>43851</v>
      </c>
      <c r="AZ174" t="s">
        <v>490</v>
      </c>
      <c r="BA174" s="5">
        <v>43853</v>
      </c>
      <c r="BB174" s="5" t="s">
        <v>491</v>
      </c>
      <c r="BC174" s="5">
        <v>43854</v>
      </c>
      <c r="BD174" s="48">
        <v>0.69097222222222221</v>
      </c>
      <c r="BE174" s="5">
        <v>43854</v>
      </c>
      <c r="BF174" s="48">
        <v>0.80902777777777779</v>
      </c>
      <c r="BG174" s="5">
        <v>43854</v>
      </c>
      <c r="BH174" s="48">
        <v>0.82430555555555562</v>
      </c>
      <c r="BJ174" s="5">
        <v>43854</v>
      </c>
      <c r="BK174" s="48">
        <v>0.8354166666666667</v>
      </c>
      <c r="BL174" s="5">
        <v>43857</v>
      </c>
      <c r="BM174" t="s">
        <v>492</v>
      </c>
      <c r="BN174" s="5">
        <v>43857</v>
      </c>
      <c r="BO174" t="s">
        <v>493</v>
      </c>
      <c r="BP174" s="5">
        <v>43858</v>
      </c>
      <c r="BQ174" t="s">
        <v>494</v>
      </c>
      <c r="BR174" s="5">
        <v>43858</v>
      </c>
      <c r="BS174" t="s">
        <v>495</v>
      </c>
      <c r="BT174" s="5">
        <v>43859</v>
      </c>
      <c r="BU174" t="s">
        <v>476</v>
      </c>
      <c r="BV174" s="5">
        <v>43859</v>
      </c>
      <c r="BW174" t="s">
        <v>496</v>
      </c>
      <c r="BY174" s="5">
        <v>43861</v>
      </c>
      <c r="BZ174" t="s">
        <v>497</v>
      </c>
      <c r="CA174" s="5">
        <v>43861</v>
      </c>
      <c r="CB174" t="s">
        <v>498</v>
      </c>
    </row>
    <row r="175" spans="1:80" x14ac:dyDescent="0.3">
      <c r="L175" s="1"/>
    </row>
    <row r="176" spans="1:80" x14ac:dyDescent="0.3">
      <c r="A176" t="s">
        <v>356</v>
      </c>
      <c r="C176" s="50"/>
      <c r="L176" s="1"/>
      <c r="R176" t="s">
        <v>356</v>
      </c>
      <c r="AE176" s="49" t="s">
        <v>356</v>
      </c>
      <c r="AT176" s="49" t="s">
        <v>356</v>
      </c>
      <c r="BI176" s="49" t="s">
        <v>356</v>
      </c>
      <c r="BX176" s="49" t="s">
        <v>356</v>
      </c>
    </row>
    <row r="177" spans="1:80" x14ac:dyDescent="0.3">
      <c r="A177" s="50" t="s">
        <v>357</v>
      </c>
      <c r="B177">
        <v>2.5999999999999999E-3</v>
      </c>
      <c r="C177" s="50">
        <f t="shared" ref="C177:Q177" si="81">B177*39.3701</f>
        <v>0.10236226</v>
      </c>
      <c r="D177">
        <v>8.0000000000000007E-5</v>
      </c>
      <c r="E177" s="50">
        <f t="shared" si="81"/>
        <v>3.1496080000000004E-3</v>
      </c>
      <c r="F177">
        <v>5.5000000000000002E-5</v>
      </c>
      <c r="G177" s="50">
        <f t="shared" si="81"/>
        <v>2.1653555000000001E-3</v>
      </c>
      <c r="H177">
        <v>3.1E-4</v>
      </c>
      <c r="I177" s="50">
        <f t="shared" si="81"/>
        <v>1.2204731E-2</v>
      </c>
      <c r="J177" s="1">
        <v>4.1999999999999997E-3</v>
      </c>
      <c r="K177" s="50">
        <f t="shared" si="81"/>
        <v>0.16535442</v>
      </c>
      <c r="L177" s="1">
        <v>9.0000000000000006E-5</v>
      </c>
      <c r="M177" s="50">
        <f t="shared" si="81"/>
        <v>3.5433090000000001E-3</v>
      </c>
      <c r="N177">
        <v>5.5000000000000002E-5</v>
      </c>
      <c r="O177" s="50">
        <f t="shared" si="81"/>
        <v>2.1653555000000001E-3</v>
      </c>
      <c r="P177">
        <v>1.1999999999999999E-3</v>
      </c>
      <c r="Q177" s="50">
        <f t="shared" si="81"/>
        <v>4.7244119999999994E-2</v>
      </c>
      <c r="R177" s="50" t="s">
        <v>357</v>
      </c>
      <c r="S177" s="1">
        <v>7.4999999999999993E-5</v>
      </c>
      <c r="T177" s="50">
        <f t="shared" ref="T177:AD177" si="82">S177*39.3701</f>
        <v>2.9527574999999996E-3</v>
      </c>
      <c r="U177" s="1">
        <v>2.0000000000000001E-4</v>
      </c>
      <c r="V177" s="50">
        <f t="shared" si="82"/>
        <v>7.8740200000000007E-3</v>
      </c>
      <c r="W177">
        <v>3.8999999999999998E-3</v>
      </c>
      <c r="X177" s="50">
        <f t="shared" si="82"/>
        <v>0.15354339</v>
      </c>
      <c r="Y177">
        <v>2.8E-3</v>
      </c>
      <c r="Z177" s="50">
        <f t="shared" si="82"/>
        <v>0.11023628000000001</v>
      </c>
      <c r="AA177">
        <v>8.0000000000000007E-5</v>
      </c>
      <c r="AB177" s="50">
        <f t="shared" si="82"/>
        <v>3.1496080000000004E-3</v>
      </c>
      <c r="AC177">
        <v>7.7999999999999999E-5</v>
      </c>
      <c r="AD177" s="50">
        <f t="shared" si="82"/>
        <v>3.0708678E-3</v>
      </c>
      <c r="AE177" s="51" t="s">
        <v>357</v>
      </c>
      <c r="AF177">
        <v>8.0000000000000004E-4</v>
      </c>
      <c r="AG177" s="50">
        <f t="shared" ref="AG177:AS177" si="83">AF177*39.3701</f>
        <v>3.1496080000000003E-2</v>
      </c>
      <c r="AH177">
        <v>5.3000000000000001E-5</v>
      </c>
      <c r="AI177" s="50">
        <f t="shared" si="83"/>
        <v>2.0866153000000001E-3</v>
      </c>
      <c r="AJ177">
        <v>2.1999999999999999E-5</v>
      </c>
      <c r="AK177" s="50">
        <f t="shared" si="83"/>
        <v>8.6614220000000004E-4</v>
      </c>
      <c r="AL177">
        <v>8.0000000000000007E-5</v>
      </c>
      <c r="AM177" s="50">
        <f t="shared" si="83"/>
        <v>3.1496080000000004E-3</v>
      </c>
      <c r="AN177">
        <v>5.5000000000000002E-5</v>
      </c>
      <c r="AO177" s="50">
        <f t="shared" si="83"/>
        <v>2.1653555000000001E-3</v>
      </c>
      <c r="AP177">
        <v>7.7999999999999999E-4</v>
      </c>
      <c r="AQ177" s="50">
        <f t="shared" si="83"/>
        <v>3.0708678E-2</v>
      </c>
      <c r="AR177">
        <v>6.2000000000000003E-5</v>
      </c>
      <c r="AS177" s="50">
        <f t="shared" si="83"/>
        <v>2.4409462000000003E-3</v>
      </c>
      <c r="AT177" s="51" t="s">
        <v>357</v>
      </c>
      <c r="AU177">
        <v>6.0000000000000002E-5</v>
      </c>
      <c r="AV177" s="50">
        <f t="shared" ref="AV177:BH177" si="84">AU177*39.3701</f>
        <v>2.3622059999999999E-3</v>
      </c>
      <c r="AW177">
        <v>5.8E-4</v>
      </c>
      <c r="AX177" s="50">
        <f t="shared" si="84"/>
        <v>2.2834658000000001E-2</v>
      </c>
      <c r="AY177">
        <v>5.7000000000000003E-5</v>
      </c>
      <c r="AZ177" s="50">
        <f t="shared" si="84"/>
        <v>2.2440957E-3</v>
      </c>
      <c r="BA177">
        <v>3.0000000000000001E-5</v>
      </c>
      <c r="BB177" s="50">
        <f t="shared" si="84"/>
        <v>1.181103E-3</v>
      </c>
      <c r="BC177">
        <v>1.1999999999999999E-3</v>
      </c>
      <c r="BD177" s="50">
        <f t="shared" si="84"/>
        <v>4.7244119999999994E-2</v>
      </c>
      <c r="BE177">
        <v>3.8999999999999999E-5</v>
      </c>
      <c r="BF177" s="50">
        <f t="shared" si="84"/>
        <v>1.5354339E-3</v>
      </c>
      <c r="BG177">
        <v>6.3E-5</v>
      </c>
      <c r="BH177" s="50">
        <f t="shared" si="84"/>
        <v>2.4803162999999999E-3</v>
      </c>
      <c r="BI177" s="51" t="s">
        <v>357</v>
      </c>
      <c r="BJ177">
        <v>5.7000000000000003E-5</v>
      </c>
      <c r="BK177" s="50">
        <f t="shared" ref="BK177:BW177" si="85">BJ177*39.3701</f>
        <v>2.2440957E-3</v>
      </c>
      <c r="BL177">
        <v>2.4000000000000001E-4</v>
      </c>
      <c r="BM177" s="50">
        <f t="shared" si="85"/>
        <v>9.4488239999999998E-3</v>
      </c>
      <c r="BN177">
        <v>4.5999999999999999E-3</v>
      </c>
      <c r="BO177" s="50">
        <f t="shared" si="85"/>
        <v>0.18110245999999999</v>
      </c>
      <c r="BP177">
        <v>9.0000000000000006E-5</v>
      </c>
      <c r="BQ177" s="50">
        <f t="shared" si="85"/>
        <v>3.5433090000000001E-3</v>
      </c>
      <c r="BR177">
        <v>6.2000000000000003E-5</v>
      </c>
      <c r="BS177" s="50">
        <f t="shared" si="85"/>
        <v>2.4409462000000003E-3</v>
      </c>
      <c r="BT177">
        <v>1.1000000000000001E-3</v>
      </c>
      <c r="BU177" s="50">
        <f t="shared" si="85"/>
        <v>4.3307110000000003E-2</v>
      </c>
      <c r="BV177">
        <v>6.3999999999999997E-5</v>
      </c>
      <c r="BW177" s="50">
        <f t="shared" si="85"/>
        <v>2.5196863999999999E-3</v>
      </c>
      <c r="BX177" s="51" t="s">
        <v>357</v>
      </c>
      <c r="BY177">
        <v>6.7999999999999999E-5</v>
      </c>
      <c r="BZ177" s="50">
        <f>BY177*39.3701</f>
        <v>2.6771668000000002E-3</v>
      </c>
      <c r="CA177">
        <v>6.2E-4</v>
      </c>
      <c r="CB177" s="50">
        <f>CA177*39.3701</f>
        <v>2.4409462E-2</v>
      </c>
    </row>
    <row r="178" spans="1:80" x14ac:dyDescent="0.3">
      <c r="A178" s="50" t="s">
        <v>312</v>
      </c>
      <c r="C178" s="50"/>
      <c r="E178" s="50"/>
      <c r="G178" s="50"/>
      <c r="I178" s="50"/>
      <c r="K178" s="50"/>
      <c r="L178" s="1"/>
      <c r="M178" s="50"/>
      <c r="O178" s="50"/>
      <c r="Q178" s="50"/>
      <c r="R178" s="50" t="s">
        <v>312</v>
      </c>
      <c r="T178" s="50"/>
      <c r="V178" s="50"/>
      <c r="X178" s="50"/>
      <c r="Z178" s="50"/>
      <c r="AB178" s="50"/>
      <c r="AD178" s="50"/>
      <c r="AE178" s="51" t="s">
        <v>312</v>
      </c>
      <c r="AG178" s="50"/>
      <c r="AI178" s="50"/>
      <c r="AK178" s="50"/>
      <c r="AM178" s="50"/>
      <c r="AO178" s="50"/>
      <c r="AQ178" s="50"/>
      <c r="AS178" s="50"/>
      <c r="AT178" s="51" t="s">
        <v>312</v>
      </c>
      <c r="AV178" s="50"/>
      <c r="AX178" s="50"/>
      <c r="AZ178" s="50"/>
      <c r="BB178" s="50"/>
      <c r="BD178" s="50"/>
      <c r="BF178" s="50"/>
      <c r="BH178" s="50"/>
      <c r="BI178" s="51" t="s">
        <v>312</v>
      </c>
      <c r="BK178" s="50"/>
      <c r="BM178" s="50"/>
      <c r="BO178" s="50"/>
      <c r="BQ178" s="50"/>
      <c r="BS178" s="50"/>
      <c r="BU178" s="50"/>
      <c r="BW178" s="50"/>
      <c r="BX178" s="51" t="s">
        <v>312</v>
      </c>
      <c r="BZ178" s="50"/>
      <c r="CB178" s="50"/>
    </row>
    <row r="179" spans="1:80" x14ac:dyDescent="0.3">
      <c r="A179" s="50" t="s">
        <v>313</v>
      </c>
      <c r="C179" s="1"/>
      <c r="L179" s="1"/>
      <c r="O179" s="1"/>
      <c r="R179" s="50" t="s">
        <v>313</v>
      </c>
      <c r="T179" s="1"/>
      <c r="V179" s="1"/>
      <c r="X179" s="1"/>
      <c r="Z179" s="1"/>
      <c r="AB179" s="1"/>
      <c r="AD179" s="1"/>
      <c r="AE179" s="51" t="s">
        <v>313</v>
      </c>
      <c r="AG179" s="1"/>
      <c r="AI179" s="1"/>
      <c r="AK179" s="1"/>
      <c r="AM179" s="1"/>
      <c r="AO179" s="1"/>
      <c r="AQ179" s="1"/>
      <c r="AS179" s="1"/>
      <c r="AT179" s="51" t="s">
        <v>313</v>
      </c>
      <c r="AV179" s="1"/>
      <c r="AX179" s="1"/>
      <c r="AZ179" s="1"/>
      <c r="BB179" s="1"/>
      <c r="BD179" s="1"/>
      <c r="BF179" s="1"/>
      <c r="BH179" s="1"/>
      <c r="BI179" s="51" t="s">
        <v>313</v>
      </c>
      <c r="BK179" s="1"/>
      <c r="BM179" s="1"/>
      <c r="BO179" s="1"/>
      <c r="BQ179" s="1"/>
      <c r="BS179" s="1"/>
      <c r="BU179" s="1"/>
      <c r="BW179" s="1"/>
      <c r="BX179" s="51" t="s">
        <v>313</v>
      </c>
      <c r="BZ179" s="1"/>
      <c r="CB179" s="1"/>
    </row>
    <row r="180" spans="1:80" x14ac:dyDescent="0.3">
      <c r="A180" s="50"/>
      <c r="C180" s="50"/>
      <c r="E180" s="50"/>
      <c r="G180" s="50"/>
      <c r="I180" s="50"/>
      <c r="K180" s="50"/>
      <c r="L180" s="1"/>
      <c r="M180" s="50"/>
      <c r="O180" s="50"/>
      <c r="Q180" s="50"/>
      <c r="R180" s="50"/>
      <c r="T180" s="50"/>
      <c r="V180" s="50"/>
      <c r="X180" s="50"/>
      <c r="Z180" s="50"/>
      <c r="AB180" s="50"/>
      <c r="AD180" s="50"/>
      <c r="AE180" s="51"/>
      <c r="AG180" s="50"/>
      <c r="AI180" s="50"/>
      <c r="AK180" s="50"/>
      <c r="AM180" s="50"/>
      <c r="AO180" s="50"/>
      <c r="AQ180" s="50"/>
      <c r="AS180" s="50"/>
      <c r="AT180" s="51"/>
      <c r="AV180" s="50"/>
      <c r="AX180" s="50"/>
      <c r="AZ180" s="50"/>
      <c r="BB180" s="50"/>
      <c r="BD180" s="50"/>
      <c r="BF180" s="50"/>
      <c r="BH180" s="50"/>
      <c r="BI180" s="51"/>
      <c r="BK180" s="50"/>
      <c r="BM180" s="50"/>
      <c r="BO180" s="50"/>
      <c r="BQ180" s="50"/>
      <c r="BS180" s="50"/>
      <c r="BU180" s="50"/>
      <c r="BW180" s="50"/>
      <c r="BX180" s="51"/>
      <c r="BZ180" s="50"/>
      <c r="CB180" s="50"/>
    </row>
    <row r="181" spans="1:80" x14ac:dyDescent="0.3">
      <c r="A181" s="50" t="s">
        <v>69</v>
      </c>
      <c r="B181">
        <v>4.1999999999999996E-6</v>
      </c>
      <c r="C181" s="50">
        <f t="shared" ref="C181:Q181" si="86">B181*39.3701</f>
        <v>1.6535441999999999E-4</v>
      </c>
      <c r="D181">
        <v>3.4999999999999999E-6</v>
      </c>
      <c r="E181" s="50">
        <f t="shared" si="86"/>
        <v>1.3779535E-4</v>
      </c>
      <c r="F181">
        <v>2.3E-6</v>
      </c>
      <c r="G181" s="50">
        <f t="shared" si="86"/>
        <v>9.0551229999999997E-5</v>
      </c>
      <c r="H181">
        <v>4.4000000000000002E-6</v>
      </c>
      <c r="I181" s="50">
        <f t="shared" si="86"/>
        <v>1.7322844000000002E-4</v>
      </c>
      <c r="J181" s="1">
        <v>3.9999999999999998E-6</v>
      </c>
      <c r="K181" s="50">
        <f t="shared" si="86"/>
        <v>1.5748039999999999E-4</v>
      </c>
      <c r="L181" s="1">
        <v>3.4999999999999999E-6</v>
      </c>
      <c r="M181" s="50">
        <f t="shared" si="86"/>
        <v>1.3779535E-4</v>
      </c>
      <c r="N181">
        <v>5.4999999999999999E-6</v>
      </c>
      <c r="O181" s="50">
        <f t="shared" si="86"/>
        <v>2.1653555000000001E-4</v>
      </c>
      <c r="P181">
        <v>8.4999999999999999E-6</v>
      </c>
      <c r="Q181" s="50">
        <f t="shared" si="86"/>
        <v>3.3464585000000002E-4</v>
      </c>
      <c r="R181" s="50" t="s">
        <v>69</v>
      </c>
      <c r="S181" s="1">
        <v>1.9999999999999999E-6</v>
      </c>
      <c r="T181" s="50">
        <f t="shared" ref="T181:AD181" si="87">S181*39.3701</f>
        <v>7.8740199999999995E-5</v>
      </c>
      <c r="U181" s="1">
        <v>3.4999999999999999E-6</v>
      </c>
      <c r="V181" s="50">
        <f t="shared" si="87"/>
        <v>1.3779535E-4</v>
      </c>
      <c r="W181">
        <v>4.4000000000000002E-6</v>
      </c>
      <c r="X181" s="50">
        <f t="shared" si="87"/>
        <v>1.7322844000000002E-4</v>
      </c>
      <c r="Y181">
        <v>5.0000000000000004E-6</v>
      </c>
      <c r="Z181" s="50">
        <f t="shared" si="87"/>
        <v>1.9685050000000002E-4</v>
      </c>
      <c r="AA181">
        <v>4.0999999999999997E-6</v>
      </c>
      <c r="AB181" s="50">
        <f t="shared" si="87"/>
        <v>1.6141741E-4</v>
      </c>
      <c r="AC181">
        <v>3.0000000000000001E-6</v>
      </c>
      <c r="AD181" s="50">
        <f t="shared" si="87"/>
        <v>1.181103E-4</v>
      </c>
      <c r="AE181" s="51" t="s">
        <v>69</v>
      </c>
      <c r="AF181">
        <v>1.2E-5</v>
      </c>
      <c r="AG181" s="50">
        <f t="shared" ref="AG181:AS181" si="88">AF181*39.3701</f>
        <v>4.724412E-4</v>
      </c>
      <c r="AH181">
        <v>6.0000000000000002E-6</v>
      </c>
      <c r="AI181" s="50">
        <f t="shared" si="88"/>
        <v>2.362206E-4</v>
      </c>
      <c r="AJ181">
        <v>1.1999999999999999E-6</v>
      </c>
      <c r="AK181" s="50">
        <f t="shared" si="88"/>
        <v>4.7244119999999999E-5</v>
      </c>
      <c r="AL181">
        <v>2.5000000000000002E-6</v>
      </c>
      <c r="AM181" s="50">
        <f t="shared" si="88"/>
        <v>9.8425250000000011E-5</v>
      </c>
      <c r="AN181">
        <v>5.4999999999999999E-6</v>
      </c>
      <c r="AO181" s="50">
        <f t="shared" si="88"/>
        <v>2.1653555000000001E-4</v>
      </c>
      <c r="AP181">
        <v>1.0000000000000001E-5</v>
      </c>
      <c r="AQ181" s="50">
        <f t="shared" si="88"/>
        <v>3.9370100000000004E-4</v>
      </c>
      <c r="AR181">
        <v>2.3999999999999999E-6</v>
      </c>
      <c r="AS181" s="50">
        <f t="shared" si="88"/>
        <v>9.4488239999999997E-5</v>
      </c>
      <c r="AT181" s="51" t="s">
        <v>69</v>
      </c>
      <c r="AU181">
        <v>5.4999999999999999E-6</v>
      </c>
      <c r="AV181" s="50">
        <f t="shared" ref="AV181:BH181" si="89">AU181*39.3701</f>
        <v>2.1653555000000001E-4</v>
      </c>
      <c r="AW181">
        <v>1.0000000000000001E-5</v>
      </c>
      <c r="AX181" s="50">
        <f t="shared" si="89"/>
        <v>3.9370100000000004E-4</v>
      </c>
      <c r="AZ181" s="50"/>
      <c r="BA181">
        <v>1.1999999999999999E-6</v>
      </c>
      <c r="BB181" s="50">
        <f t="shared" si="89"/>
        <v>4.7244119999999999E-5</v>
      </c>
      <c r="BC181">
        <v>6.0000000000000002E-6</v>
      </c>
      <c r="BD181" s="50">
        <f t="shared" si="89"/>
        <v>2.362206E-4</v>
      </c>
      <c r="BE181">
        <v>1.5E-6</v>
      </c>
      <c r="BF181" s="50">
        <f t="shared" si="89"/>
        <v>5.905515E-5</v>
      </c>
      <c r="BG181">
        <v>2.7999999999999999E-6</v>
      </c>
      <c r="BH181" s="50">
        <f t="shared" si="89"/>
        <v>1.1023628E-4</v>
      </c>
      <c r="BI181" s="51" t="s">
        <v>69</v>
      </c>
      <c r="BJ181">
        <v>2.7E-6</v>
      </c>
      <c r="BK181" s="50">
        <f t="shared" ref="BK181:BW181" si="90">BJ181*39.3701</f>
        <v>1.0629927E-4</v>
      </c>
      <c r="BL181">
        <v>1.3E-6</v>
      </c>
      <c r="BM181" s="50">
        <f t="shared" si="90"/>
        <v>5.1181130000000006E-5</v>
      </c>
      <c r="BN181">
        <v>5.0000000000000004E-6</v>
      </c>
      <c r="BO181" s="50">
        <f t="shared" si="90"/>
        <v>1.9685050000000002E-4</v>
      </c>
      <c r="BP181">
        <v>1.9999999999999999E-6</v>
      </c>
      <c r="BQ181" s="50">
        <f t="shared" si="90"/>
        <v>7.8740199999999995E-5</v>
      </c>
      <c r="BR181">
        <v>3.1E-6</v>
      </c>
      <c r="BS181" s="50">
        <f t="shared" si="90"/>
        <v>1.2204731E-4</v>
      </c>
      <c r="BT181">
        <v>4.3000000000000003E-6</v>
      </c>
      <c r="BU181" s="50">
        <f t="shared" si="90"/>
        <v>1.6929143000000001E-4</v>
      </c>
      <c r="BV181">
        <v>7.9999999999999996E-6</v>
      </c>
      <c r="BW181" s="50">
        <f t="shared" si="90"/>
        <v>3.1496079999999998E-4</v>
      </c>
      <c r="BX181" s="51" t="s">
        <v>69</v>
      </c>
      <c r="BY181">
        <v>1.1999999999999999E-6</v>
      </c>
      <c r="BZ181" s="50">
        <f>BY181*39.3701</f>
        <v>4.7244119999999999E-5</v>
      </c>
      <c r="CA181">
        <v>5.2000000000000002E-6</v>
      </c>
      <c r="CB181" s="50">
        <f>CA181*39.3701</f>
        <v>2.0472452000000002E-4</v>
      </c>
    </row>
    <row r="182" spans="1:80" x14ac:dyDescent="0.3">
      <c r="A182" s="50" t="s">
        <v>357</v>
      </c>
      <c r="B182" t="s">
        <v>332</v>
      </c>
      <c r="D182" t="s">
        <v>499</v>
      </c>
      <c r="E182"/>
      <c r="F182" t="s">
        <v>368</v>
      </c>
      <c r="G182"/>
      <c r="H182" t="s">
        <v>332</v>
      </c>
      <c r="I182"/>
      <c r="J182" s="1" t="s">
        <v>381</v>
      </c>
      <c r="K182"/>
      <c r="L182" s="1" t="s">
        <v>376</v>
      </c>
      <c r="M182"/>
      <c r="N182" t="s">
        <v>336</v>
      </c>
      <c r="P182" t="s">
        <v>332</v>
      </c>
      <c r="Q182"/>
      <c r="R182" s="50" t="s">
        <v>357</v>
      </c>
      <c r="S182" s="1" t="s">
        <v>362</v>
      </c>
      <c r="U182" s="1" t="s">
        <v>338</v>
      </c>
      <c r="W182" t="s">
        <v>332</v>
      </c>
      <c r="Y182" t="s">
        <v>500</v>
      </c>
      <c r="AA182" t="s">
        <v>336</v>
      </c>
      <c r="AC182" t="s">
        <v>335</v>
      </c>
      <c r="AE182" s="51" t="s">
        <v>357</v>
      </c>
      <c r="AF182" t="s">
        <v>338</v>
      </c>
      <c r="AH182" t="s">
        <v>361</v>
      </c>
      <c r="AJ182" t="s">
        <v>407</v>
      </c>
      <c r="AL182" t="s">
        <v>335</v>
      </c>
      <c r="AN182" t="s">
        <v>363</v>
      </c>
      <c r="AP182" t="s">
        <v>326</v>
      </c>
      <c r="AR182" t="s">
        <v>501</v>
      </c>
      <c r="AT182" s="51" t="s">
        <v>357</v>
      </c>
      <c r="AU182" t="s">
        <v>327</v>
      </c>
      <c r="AW182" t="s">
        <v>324</v>
      </c>
      <c r="AY182" t="s">
        <v>407</v>
      </c>
      <c r="BA182" t="s">
        <v>407</v>
      </c>
      <c r="BC182" t="s">
        <v>326</v>
      </c>
      <c r="BE182" t="s">
        <v>408</v>
      </c>
      <c r="BG182" t="s">
        <v>502</v>
      </c>
      <c r="BI182" s="51" t="s">
        <v>357</v>
      </c>
      <c r="BJ182" t="s">
        <v>503</v>
      </c>
      <c r="BL182" t="s">
        <v>362</v>
      </c>
      <c r="BN182" t="s">
        <v>436</v>
      </c>
      <c r="BP182" t="s">
        <v>335</v>
      </c>
      <c r="BR182" t="s">
        <v>504</v>
      </c>
      <c r="BT182" t="s">
        <v>361</v>
      </c>
      <c r="BV182" t="s">
        <v>426</v>
      </c>
      <c r="BX182" s="51" t="s">
        <v>357</v>
      </c>
      <c r="BY182" t="s">
        <v>505</v>
      </c>
      <c r="CA182" t="s">
        <v>338</v>
      </c>
    </row>
    <row r="183" spans="1:80" x14ac:dyDescent="0.3">
      <c r="A183" s="50" t="s">
        <v>323</v>
      </c>
      <c r="B183" t="s">
        <v>349</v>
      </c>
      <c r="D183" t="s">
        <v>506</v>
      </c>
      <c r="E183"/>
      <c r="F183" t="s">
        <v>393</v>
      </c>
      <c r="G183"/>
      <c r="H183" t="s">
        <v>507</v>
      </c>
      <c r="I183"/>
      <c r="J183" s="1" t="s">
        <v>508</v>
      </c>
      <c r="K183"/>
      <c r="L183" s="1" t="s">
        <v>382</v>
      </c>
      <c r="M183"/>
      <c r="N183" t="s">
        <v>386</v>
      </c>
      <c r="P183" t="s">
        <v>385</v>
      </c>
      <c r="Q183"/>
      <c r="R183" s="50" t="s">
        <v>323</v>
      </c>
      <c r="S183" s="1" t="s">
        <v>444</v>
      </c>
      <c r="U183" s="1" t="s">
        <v>509</v>
      </c>
      <c r="W183" t="s">
        <v>349</v>
      </c>
      <c r="Y183" t="s">
        <v>389</v>
      </c>
      <c r="AA183" t="s">
        <v>403</v>
      </c>
      <c r="AC183" t="s">
        <v>352</v>
      </c>
      <c r="AE183" s="51" t="s">
        <v>323</v>
      </c>
      <c r="AF183" t="s">
        <v>342</v>
      </c>
      <c r="AH183" t="s">
        <v>348</v>
      </c>
      <c r="AJ183" t="s">
        <v>352</v>
      </c>
      <c r="AL183" t="s">
        <v>420</v>
      </c>
      <c r="AN183" t="s">
        <v>384</v>
      </c>
      <c r="AP183" t="s">
        <v>399</v>
      </c>
      <c r="AR183" t="s">
        <v>510</v>
      </c>
      <c r="AT183" s="51" t="s">
        <v>323</v>
      </c>
      <c r="AU183" t="s">
        <v>351</v>
      </c>
      <c r="AW183" t="s">
        <v>384</v>
      </c>
      <c r="AY183" t="s">
        <v>389</v>
      </c>
      <c r="BA183" t="s">
        <v>511</v>
      </c>
      <c r="BC183" t="s">
        <v>342</v>
      </c>
      <c r="BE183" t="s">
        <v>443</v>
      </c>
      <c r="BG183" t="s">
        <v>510</v>
      </c>
      <c r="BI183" s="51" t="s">
        <v>323</v>
      </c>
      <c r="BJ183" t="s">
        <v>396</v>
      </c>
      <c r="BL183" t="s">
        <v>341</v>
      </c>
      <c r="BN183" t="s">
        <v>417</v>
      </c>
      <c r="BP183" t="s">
        <v>393</v>
      </c>
      <c r="BR183" t="s">
        <v>512</v>
      </c>
      <c r="BT183" t="s">
        <v>385</v>
      </c>
      <c r="BV183" t="s">
        <v>432</v>
      </c>
      <c r="BX183" s="51" t="s">
        <v>323</v>
      </c>
      <c r="BY183" t="s">
        <v>464</v>
      </c>
      <c r="CA183" t="s">
        <v>384</v>
      </c>
    </row>
    <row r="184" spans="1:80" x14ac:dyDescent="0.3">
      <c r="A184" s="50"/>
      <c r="E184"/>
      <c r="G184"/>
      <c r="I184"/>
      <c r="K184"/>
      <c r="L184" s="1"/>
      <c r="M184"/>
      <c r="Q184"/>
      <c r="R184" s="50"/>
      <c r="AE184" s="51"/>
      <c r="AT184" s="51"/>
      <c r="BI184" s="51"/>
      <c r="BX184" s="51"/>
    </row>
    <row r="185" spans="1:80" x14ac:dyDescent="0.3">
      <c r="A185" s="50" t="s">
        <v>359</v>
      </c>
      <c r="C185" s="50"/>
      <c r="E185" s="50"/>
      <c r="G185" s="50"/>
      <c r="I185" s="50"/>
      <c r="K185" s="50"/>
      <c r="L185" s="1"/>
      <c r="M185" s="50"/>
      <c r="O185" s="50"/>
      <c r="Q185" s="50"/>
      <c r="R185" s="50" t="s">
        <v>359</v>
      </c>
      <c r="T185" s="50"/>
      <c r="V185" s="50"/>
      <c r="X185" s="50"/>
      <c r="Z185" s="50"/>
      <c r="AB185" s="50"/>
      <c r="AD185" s="50"/>
      <c r="AE185" s="51" t="s">
        <v>359</v>
      </c>
      <c r="AG185" s="50"/>
      <c r="AI185" s="50"/>
      <c r="AK185" s="50"/>
      <c r="AM185" s="50"/>
      <c r="AO185" s="50"/>
      <c r="AQ185" s="50"/>
      <c r="AS185" s="50"/>
      <c r="AT185" s="51" t="s">
        <v>359</v>
      </c>
      <c r="AV185" s="50"/>
      <c r="AX185" s="50"/>
      <c r="AZ185" s="50"/>
      <c r="BB185" s="50"/>
      <c r="BD185" s="50"/>
      <c r="BF185" s="50"/>
      <c r="BH185" s="50"/>
      <c r="BI185" s="51" t="s">
        <v>359</v>
      </c>
      <c r="BK185" s="50"/>
      <c r="BM185" s="50"/>
      <c r="BO185" s="50"/>
      <c r="BQ185" s="50"/>
      <c r="BS185" s="50"/>
      <c r="BU185" s="50"/>
      <c r="BW185" s="50"/>
      <c r="BX185" s="51" t="s">
        <v>359</v>
      </c>
      <c r="BZ185" s="50"/>
      <c r="CB185" s="50"/>
    </row>
    <row r="186" spans="1:80" x14ac:dyDescent="0.3">
      <c r="A186" s="50" t="s">
        <v>357</v>
      </c>
      <c r="B186">
        <v>1E-3</v>
      </c>
      <c r="C186" s="50">
        <f>B186*39.3701</f>
        <v>3.9370099999999998E-2</v>
      </c>
      <c r="D186">
        <v>5.5000000000000002E-5</v>
      </c>
      <c r="E186" s="50">
        <f>D186*39.3701</f>
        <v>2.1653555000000001E-3</v>
      </c>
      <c r="F186">
        <v>5.5000000000000002E-5</v>
      </c>
      <c r="G186" s="50">
        <f>F186*39.3701</f>
        <v>2.1653555000000001E-3</v>
      </c>
      <c r="H186">
        <v>2.2000000000000001E-4</v>
      </c>
      <c r="I186" s="50">
        <f>H186*39.3701</f>
        <v>8.6614220000000002E-3</v>
      </c>
      <c r="J186" s="1">
        <v>1.1999999999999999E-3</v>
      </c>
      <c r="K186" s="50">
        <f>J186*39.3701</f>
        <v>4.7244119999999994E-2</v>
      </c>
      <c r="L186" s="1">
        <v>2.1000000000000001E-4</v>
      </c>
      <c r="M186" s="50">
        <f>L186*39.3701</f>
        <v>8.2677210000000004E-3</v>
      </c>
      <c r="N186">
        <v>1.2E-4</v>
      </c>
      <c r="O186" s="50">
        <f>N186*39.3701</f>
        <v>4.7244119999999999E-3</v>
      </c>
      <c r="P186">
        <v>5.8E-4</v>
      </c>
      <c r="Q186" s="50">
        <f>P186*39.3701</f>
        <v>2.2834658000000001E-2</v>
      </c>
      <c r="R186" s="50" t="s">
        <v>357</v>
      </c>
      <c r="S186" s="1">
        <v>5.8E-5</v>
      </c>
      <c r="T186" s="50">
        <f t="shared" ref="T186:AD186" si="91">S186*39.3701</f>
        <v>2.2834658E-3</v>
      </c>
      <c r="U186" s="1">
        <v>2.1000000000000001E-4</v>
      </c>
      <c r="V186" s="50">
        <f t="shared" si="91"/>
        <v>8.2677210000000004E-3</v>
      </c>
      <c r="W186">
        <v>5.5000000000000003E-4</v>
      </c>
      <c r="X186" s="50">
        <f t="shared" si="91"/>
        <v>2.1653555000000001E-2</v>
      </c>
      <c r="Y186">
        <v>6.4999999999999997E-4</v>
      </c>
      <c r="Z186" s="50">
        <f t="shared" si="91"/>
        <v>2.5590564999999999E-2</v>
      </c>
      <c r="AA186">
        <v>6.2000000000000003E-5</v>
      </c>
      <c r="AB186" s="50">
        <f t="shared" si="91"/>
        <v>2.4409462000000003E-3</v>
      </c>
      <c r="AC186">
        <v>4.5000000000000003E-5</v>
      </c>
      <c r="AD186" s="50">
        <f t="shared" si="91"/>
        <v>1.7716545000000001E-3</v>
      </c>
      <c r="AE186" s="51" t="s">
        <v>357</v>
      </c>
      <c r="AF186">
        <v>5.2999999999999998E-4</v>
      </c>
      <c r="AG186" s="50">
        <f t="shared" ref="AG186:AS186" si="92">AF186*39.3701</f>
        <v>2.0866152999999998E-2</v>
      </c>
      <c r="AH186">
        <v>8.0000000000000007E-5</v>
      </c>
      <c r="AI186" s="50">
        <f t="shared" si="92"/>
        <v>3.1496080000000004E-3</v>
      </c>
      <c r="AJ186">
        <v>3.6000000000000001E-5</v>
      </c>
      <c r="AK186" s="50">
        <f t="shared" si="92"/>
        <v>1.4173236000000001E-3</v>
      </c>
      <c r="AL186">
        <v>5.1999999999999997E-5</v>
      </c>
      <c r="AM186" s="50">
        <f t="shared" si="92"/>
        <v>2.0472452000000001E-3</v>
      </c>
      <c r="AN186">
        <v>8.5000000000000006E-5</v>
      </c>
      <c r="AO186" s="50">
        <f t="shared" si="92"/>
        <v>3.3464585000000002E-3</v>
      </c>
      <c r="AP186">
        <v>5.9999999999999995E-4</v>
      </c>
      <c r="AQ186" s="50">
        <f t="shared" si="92"/>
        <v>2.3622059999999997E-2</v>
      </c>
      <c r="AR186">
        <v>4.3000000000000003E-6</v>
      </c>
      <c r="AS186" s="50">
        <f t="shared" si="92"/>
        <v>1.6929143000000001E-4</v>
      </c>
      <c r="AT186" s="51" t="s">
        <v>357</v>
      </c>
      <c r="AU186">
        <v>9.5000000000000005E-5</v>
      </c>
      <c r="AV186" s="50">
        <f>AU186*39.3701</f>
        <v>3.7401595000000004E-3</v>
      </c>
      <c r="AW186">
        <v>4.6999999999999999E-4</v>
      </c>
      <c r="AX186" s="50">
        <f>AW186*39.3701</f>
        <v>1.8503947E-2</v>
      </c>
      <c r="AY186">
        <v>3.0000000000000001E-5</v>
      </c>
      <c r="AZ186" s="50">
        <f>AY186*39.3701</f>
        <v>1.181103E-3</v>
      </c>
      <c r="BA186">
        <v>4.5000000000000003E-5</v>
      </c>
      <c r="BB186" s="50">
        <f>BA186*39.3701</f>
        <v>1.7716545000000001E-3</v>
      </c>
      <c r="BC186">
        <v>5.9999999999999995E-4</v>
      </c>
      <c r="BD186" s="50">
        <f>BC186*39.3701</f>
        <v>2.3622059999999997E-2</v>
      </c>
      <c r="BE186">
        <v>2.5999999999999998E-5</v>
      </c>
      <c r="BF186" s="50">
        <f>BE186*39.3701</f>
        <v>1.0236226000000001E-3</v>
      </c>
      <c r="BG186">
        <v>3.8999999999999999E-5</v>
      </c>
      <c r="BH186" s="50">
        <f>BG186*39.3701</f>
        <v>1.5354339E-3</v>
      </c>
      <c r="BI186" s="51" t="s">
        <v>357</v>
      </c>
      <c r="BJ186">
        <v>3.8999999999999999E-5</v>
      </c>
      <c r="BK186" s="50">
        <f t="shared" ref="BK186:BW186" si="93">BJ186*39.3701</f>
        <v>1.5354339E-3</v>
      </c>
      <c r="BL186">
        <v>2.4000000000000001E-4</v>
      </c>
      <c r="BM186" s="50">
        <f t="shared" si="93"/>
        <v>9.4488239999999998E-3</v>
      </c>
      <c r="BN186">
        <v>4.0000000000000002E-4</v>
      </c>
      <c r="BO186" s="50">
        <f t="shared" si="93"/>
        <v>1.5748040000000001E-2</v>
      </c>
      <c r="BP186">
        <v>5.8E-5</v>
      </c>
      <c r="BQ186" s="50">
        <f t="shared" si="93"/>
        <v>2.2834658E-3</v>
      </c>
      <c r="BR186">
        <v>8.0000000000000007E-5</v>
      </c>
      <c r="BS186" s="50">
        <f t="shared" si="93"/>
        <v>3.1496080000000004E-3</v>
      </c>
      <c r="BT186">
        <v>3.5E-4</v>
      </c>
      <c r="BU186" s="50">
        <f t="shared" si="93"/>
        <v>1.3779535000000001E-2</v>
      </c>
      <c r="BV186">
        <v>4.0000000000000003E-5</v>
      </c>
      <c r="BW186" s="50">
        <f t="shared" si="93"/>
        <v>1.5748040000000002E-3</v>
      </c>
      <c r="BX186" s="51" t="s">
        <v>357</v>
      </c>
      <c r="BY186">
        <v>5.1999999999999997E-5</v>
      </c>
      <c r="BZ186" s="50">
        <f t="shared" ref="BZ186:CB188" si="94">BY186*39.3701</f>
        <v>2.0472452000000001E-3</v>
      </c>
      <c r="CA186">
        <v>4.2000000000000002E-4</v>
      </c>
      <c r="CB186" s="50">
        <f t="shared" si="94"/>
        <v>1.6535442000000001E-2</v>
      </c>
    </row>
    <row r="187" spans="1:80" x14ac:dyDescent="0.3">
      <c r="A187" s="50" t="s">
        <v>312</v>
      </c>
      <c r="C187" s="50"/>
      <c r="E187" s="50"/>
      <c r="G187" s="50"/>
      <c r="I187" s="50"/>
      <c r="K187" s="50"/>
      <c r="L187" s="1"/>
      <c r="M187" s="50"/>
      <c r="O187" s="50"/>
      <c r="Q187" s="50"/>
      <c r="R187" s="50" t="s">
        <v>312</v>
      </c>
      <c r="T187" s="50"/>
      <c r="V187" s="50"/>
      <c r="X187" s="50"/>
      <c r="Z187" s="50"/>
      <c r="AB187" s="50"/>
      <c r="AD187" s="50"/>
      <c r="AE187" s="51" t="s">
        <v>312</v>
      </c>
      <c r="AG187" s="50"/>
      <c r="AI187" s="50"/>
      <c r="AK187" s="50"/>
      <c r="AM187" s="50"/>
      <c r="AO187" s="50"/>
      <c r="AQ187" s="50"/>
      <c r="AS187" s="50"/>
      <c r="AT187" s="51" t="s">
        <v>312</v>
      </c>
      <c r="AV187" s="50"/>
      <c r="AW187">
        <v>4.0000000000000002E-4</v>
      </c>
      <c r="AX187" s="50">
        <f>AW187*39.3701</f>
        <v>1.5748040000000001E-2</v>
      </c>
      <c r="AZ187" s="50"/>
      <c r="BB187" s="50"/>
      <c r="BC187">
        <v>4.0000000000000002E-4</v>
      </c>
      <c r="BD187" s="50">
        <f>BC187*39.3701</f>
        <v>1.5748040000000001E-2</v>
      </c>
      <c r="BF187" s="50"/>
      <c r="BH187" s="50"/>
      <c r="BI187" s="51" t="s">
        <v>312</v>
      </c>
      <c r="BK187" s="50"/>
      <c r="BM187" s="50"/>
      <c r="BO187" s="50"/>
      <c r="BQ187" s="50"/>
      <c r="BS187" s="50"/>
      <c r="BU187" s="50"/>
      <c r="BW187" s="50"/>
      <c r="BX187" s="51" t="s">
        <v>312</v>
      </c>
      <c r="BY187">
        <v>8.0000000000000007E-5</v>
      </c>
      <c r="BZ187" s="50">
        <f t="shared" si="94"/>
        <v>3.1496080000000004E-3</v>
      </c>
      <c r="CA187">
        <v>5.6999999999999998E-4</v>
      </c>
      <c r="CB187" s="50">
        <f t="shared" si="94"/>
        <v>2.2440957000000001E-2</v>
      </c>
    </row>
    <row r="188" spans="1:80" x14ac:dyDescent="0.3">
      <c r="A188" s="50" t="s">
        <v>313</v>
      </c>
      <c r="E188"/>
      <c r="G188"/>
      <c r="I188"/>
      <c r="K188"/>
      <c r="L188" s="1">
        <v>2.4000000000000001E-4</v>
      </c>
      <c r="M188" s="50">
        <f>L188*39.3701</f>
        <v>9.4488239999999998E-3</v>
      </c>
      <c r="Q188"/>
      <c r="R188" s="50" t="s">
        <v>313</v>
      </c>
      <c r="AE188" s="51" t="s">
        <v>313</v>
      </c>
      <c r="AT188" s="51" t="s">
        <v>313</v>
      </c>
      <c r="AW188">
        <v>8.0000000000000004E-4</v>
      </c>
      <c r="AX188" s="50">
        <f>AW188*39.3701</f>
        <v>3.1496080000000003E-2</v>
      </c>
      <c r="BC188">
        <v>4.6999999999999999E-4</v>
      </c>
      <c r="BD188" s="50">
        <f>BC188*39.3701</f>
        <v>1.8503947E-2</v>
      </c>
      <c r="BI188" s="51" t="s">
        <v>313</v>
      </c>
      <c r="BX188" s="51" t="s">
        <v>313</v>
      </c>
      <c r="BY188">
        <v>1.1E-4</v>
      </c>
      <c r="BZ188" s="50">
        <f t="shared" si="94"/>
        <v>4.3307110000000001E-3</v>
      </c>
      <c r="CA188">
        <v>1.1000000000000001E-3</v>
      </c>
      <c r="CB188" s="50">
        <f t="shared" si="94"/>
        <v>4.3307110000000003E-2</v>
      </c>
    </row>
    <row r="189" spans="1:80" x14ac:dyDescent="0.3">
      <c r="A189" s="50"/>
      <c r="C189" s="50"/>
      <c r="E189" s="50"/>
      <c r="G189" s="50"/>
      <c r="I189" s="50"/>
      <c r="K189" s="50"/>
      <c r="L189" s="1"/>
      <c r="M189" s="50"/>
      <c r="O189" s="50"/>
      <c r="Q189" s="50"/>
      <c r="R189" s="50"/>
      <c r="T189" s="50"/>
      <c r="V189" s="50"/>
      <c r="X189" s="50"/>
      <c r="Z189" s="50"/>
      <c r="AB189" s="50"/>
      <c r="AD189" s="50"/>
      <c r="AE189" s="51"/>
      <c r="AG189" s="50"/>
      <c r="AI189" s="50"/>
      <c r="AK189" s="50"/>
      <c r="AM189" s="50"/>
      <c r="AO189" s="50"/>
      <c r="AQ189" s="50"/>
      <c r="AS189" s="50"/>
      <c r="AT189" s="51"/>
      <c r="AV189" s="50"/>
      <c r="AX189" s="50"/>
      <c r="AZ189" s="50"/>
      <c r="BB189" s="50"/>
      <c r="BD189" s="50"/>
      <c r="BF189" s="50"/>
      <c r="BH189" s="50"/>
      <c r="BI189" s="51"/>
      <c r="BK189" s="50"/>
      <c r="BM189" s="50"/>
      <c r="BO189" s="50"/>
      <c r="BQ189" s="50"/>
      <c r="BS189" s="50"/>
      <c r="BU189" s="50"/>
      <c r="BW189" s="50"/>
      <c r="BX189" s="51"/>
      <c r="BZ189" s="50"/>
      <c r="CB189" s="50"/>
    </row>
    <row r="190" spans="1:80" x14ac:dyDescent="0.3">
      <c r="A190" s="50" t="s">
        <v>68</v>
      </c>
      <c r="B190">
        <v>1.4E-3</v>
      </c>
      <c r="C190" s="50">
        <f t="shared" ref="C190:Q190" si="95">B190*39.3701</f>
        <v>5.5118140000000003E-2</v>
      </c>
      <c r="D190">
        <v>6.0000000000000002E-5</v>
      </c>
      <c r="E190" s="50">
        <f t="shared" si="95"/>
        <v>2.3622059999999999E-3</v>
      </c>
      <c r="F190">
        <v>7.4999999999999993E-5</v>
      </c>
      <c r="G190" s="50">
        <f t="shared" si="95"/>
        <v>2.9527574999999996E-3</v>
      </c>
      <c r="H190">
        <v>3.6999999999999999E-4</v>
      </c>
      <c r="I190" s="50">
        <f t="shared" si="95"/>
        <v>1.4566937E-2</v>
      </c>
      <c r="J190" s="1">
        <v>2.8999999999999998E-3</v>
      </c>
      <c r="K190" s="50">
        <f t="shared" si="95"/>
        <v>0.11417329</v>
      </c>
      <c r="L190" s="1">
        <v>1.1E-4</v>
      </c>
      <c r="M190" s="50">
        <f t="shared" si="95"/>
        <v>4.3307110000000001E-3</v>
      </c>
      <c r="N190">
        <v>1E-4</v>
      </c>
      <c r="O190" s="50">
        <f t="shared" si="95"/>
        <v>3.9370100000000003E-3</v>
      </c>
      <c r="P190">
        <v>6.3000000000000003E-4</v>
      </c>
      <c r="Q190" s="50">
        <f t="shared" si="95"/>
        <v>2.4803163000000003E-2</v>
      </c>
      <c r="R190" s="50" t="s">
        <v>68</v>
      </c>
      <c r="S190" s="1">
        <v>7.2999999999999999E-5</v>
      </c>
      <c r="T190" s="50">
        <f t="shared" ref="T190:AD190" si="96">S190*39.3701</f>
        <v>2.8740173000000001E-3</v>
      </c>
      <c r="U190" s="1">
        <v>2.1000000000000001E-4</v>
      </c>
      <c r="V190" s="50">
        <f t="shared" si="96"/>
        <v>8.2677210000000004E-3</v>
      </c>
      <c r="W190">
        <v>1.2E-4</v>
      </c>
      <c r="X190" s="50">
        <f t="shared" si="96"/>
        <v>4.7244119999999999E-3</v>
      </c>
      <c r="Y190">
        <v>1.1999999999999999E-3</v>
      </c>
      <c r="Z190" s="50">
        <f t="shared" si="96"/>
        <v>4.7244119999999994E-2</v>
      </c>
      <c r="AA190">
        <v>6.7999999999999999E-5</v>
      </c>
      <c r="AB190" s="50">
        <f t="shared" si="96"/>
        <v>2.6771668000000002E-3</v>
      </c>
      <c r="AC190">
        <v>6.0000000000000002E-5</v>
      </c>
      <c r="AD190" s="50">
        <f t="shared" si="96"/>
        <v>2.3622059999999999E-3</v>
      </c>
      <c r="AE190" s="51" t="s">
        <v>68</v>
      </c>
      <c r="AF190">
        <v>2.9999999999999997E-4</v>
      </c>
      <c r="AG190" s="50">
        <f t="shared" ref="AG190:AS190" si="97">AF190*39.3701</f>
        <v>1.1811029999999998E-2</v>
      </c>
      <c r="AH190">
        <v>9.0000000000000006E-5</v>
      </c>
      <c r="AI190" s="50">
        <f t="shared" si="97"/>
        <v>3.5433090000000001E-3</v>
      </c>
      <c r="AJ190">
        <v>2.8E-5</v>
      </c>
      <c r="AK190" s="50">
        <f t="shared" si="97"/>
        <v>1.1023628E-3</v>
      </c>
      <c r="AL190">
        <v>5.5999999999999999E-5</v>
      </c>
      <c r="AM190" s="50">
        <f t="shared" si="97"/>
        <v>2.2047256E-3</v>
      </c>
      <c r="AN190">
        <v>5.5000000000000002E-5</v>
      </c>
      <c r="AO190" s="50">
        <f t="shared" si="97"/>
        <v>2.1653555000000001E-3</v>
      </c>
      <c r="AP190">
        <v>5.8E-4</v>
      </c>
      <c r="AQ190" s="50">
        <f t="shared" si="97"/>
        <v>2.2834658000000001E-2</v>
      </c>
      <c r="AR190">
        <v>6.0999999999999999E-5</v>
      </c>
      <c r="AS190" s="50">
        <f t="shared" si="97"/>
        <v>2.4015760999999999E-3</v>
      </c>
      <c r="AT190" s="51" t="s">
        <v>68</v>
      </c>
      <c r="AU190">
        <v>9.0000000000000006E-5</v>
      </c>
      <c r="AV190" s="50">
        <f t="shared" ref="AV190:BH190" si="98">AU190*39.3701</f>
        <v>3.5433090000000001E-3</v>
      </c>
      <c r="AW190">
        <v>6.2E-4</v>
      </c>
      <c r="AX190" s="50">
        <f t="shared" si="98"/>
        <v>2.4409462E-2</v>
      </c>
      <c r="AY190">
        <v>2.9E-5</v>
      </c>
      <c r="AZ190" s="50">
        <f t="shared" si="98"/>
        <v>1.1417329E-3</v>
      </c>
      <c r="BA190">
        <v>4.1999999999999998E-5</v>
      </c>
      <c r="BB190" s="50">
        <f t="shared" si="98"/>
        <v>1.6535441999999999E-3</v>
      </c>
      <c r="BC190">
        <v>6.9999999999999999E-4</v>
      </c>
      <c r="BD190" s="50">
        <f t="shared" si="98"/>
        <v>2.7559070000000001E-2</v>
      </c>
      <c r="BE190">
        <v>2.0999999999999999E-5</v>
      </c>
      <c r="BF190" s="50">
        <f t="shared" si="98"/>
        <v>8.2677209999999996E-4</v>
      </c>
      <c r="BG190">
        <v>4.1E-5</v>
      </c>
      <c r="BH190" s="50">
        <f t="shared" si="98"/>
        <v>1.6141741000000002E-3</v>
      </c>
      <c r="BI190" s="51" t="s">
        <v>68</v>
      </c>
      <c r="BJ190">
        <v>5.8E-5</v>
      </c>
      <c r="BK190" s="50">
        <f t="shared" ref="BK190:BW190" si="99">BJ190*39.3701</f>
        <v>2.2834658E-3</v>
      </c>
      <c r="BL190">
        <v>2.7E-4</v>
      </c>
      <c r="BM190" s="50">
        <f t="shared" si="99"/>
        <v>1.0629927000000001E-2</v>
      </c>
      <c r="BN190">
        <v>1.1999999999999999E-3</v>
      </c>
      <c r="BO190" s="50">
        <f t="shared" si="99"/>
        <v>4.7244119999999994E-2</v>
      </c>
      <c r="BP190">
        <v>3.0000000000000001E-5</v>
      </c>
      <c r="BQ190" s="50">
        <f t="shared" si="99"/>
        <v>1.181103E-3</v>
      </c>
      <c r="BR190">
        <v>8.0000000000000007E-5</v>
      </c>
      <c r="BS190" s="50">
        <f t="shared" si="99"/>
        <v>3.1496080000000004E-3</v>
      </c>
      <c r="BT190">
        <v>4.4000000000000002E-4</v>
      </c>
      <c r="BU190" s="50">
        <f t="shared" si="99"/>
        <v>1.7322844E-2</v>
      </c>
      <c r="BV190">
        <v>4.8000000000000001E-5</v>
      </c>
      <c r="BW190" s="50">
        <f t="shared" si="99"/>
        <v>1.8897648E-3</v>
      </c>
      <c r="BX190" s="51" t="s">
        <v>68</v>
      </c>
      <c r="BY190">
        <v>7.4999999999999993E-5</v>
      </c>
      <c r="BZ190" s="50">
        <f>BY190*39.3701</f>
        <v>2.9527574999999996E-3</v>
      </c>
      <c r="CA190">
        <v>4.2999999999999999E-4</v>
      </c>
      <c r="CB190" s="50">
        <f>CA190*39.3701</f>
        <v>1.6929143000000001E-2</v>
      </c>
    </row>
    <row r="191" spans="1:80" x14ac:dyDescent="0.3">
      <c r="A191" s="50" t="s">
        <v>357</v>
      </c>
      <c r="B191" t="s">
        <v>363</v>
      </c>
      <c r="D191" t="s">
        <v>503</v>
      </c>
      <c r="E191"/>
      <c r="F191" t="s">
        <v>505</v>
      </c>
      <c r="G191"/>
      <c r="H191" t="s">
        <v>326</v>
      </c>
      <c r="I191"/>
      <c r="J191" s="1" t="s">
        <v>513</v>
      </c>
      <c r="K191"/>
      <c r="L191" s="1" t="s">
        <v>335</v>
      </c>
      <c r="M191"/>
      <c r="N191" t="s">
        <v>361</v>
      </c>
      <c r="P191" t="s">
        <v>331</v>
      </c>
      <c r="Q191"/>
      <c r="R191" s="50" t="s">
        <v>357</v>
      </c>
      <c r="S191" s="1" t="s">
        <v>332</v>
      </c>
      <c r="U191" s="1" t="s">
        <v>514</v>
      </c>
      <c r="W191" t="s">
        <v>338</v>
      </c>
      <c r="Y191" t="s">
        <v>459</v>
      </c>
      <c r="AA191" t="s">
        <v>408</v>
      </c>
      <c r="AC191" t="s">
        <v>504</v>
      </c>
      <c r="AE191" s="51" t="s">
        <v>357</v>
      </c>
      <c r="AF191" t="s">
        <v>324</v>
      </c>
      <c r="AH191" t="s">
        <v>335</v>
      </c>
      <c r="AJ191" t="s">
        <v>502</v>
      </c>
      <c r="AL191" t="s">
        <v>335</v>
      </c>
      <c r="AN191" t="s">
        <v>336</v>
      </c>
      <c r="AP191" t="s">
        <v>338</v>
      </c>
      <c r="AR191" t="s">
        <v>374</v>
      </c>
      <c r="AT191" s="51" t="s">
        <v>357</v>
      </c>
      <c r="AU191" t="s">
        <v>515</v>
      </c>
      <c r="AW191" t="s">
        <v>361</v>
      </c>
      <c r="AY191" t="s">
        <v>516</v>
      </c>
      <c r="BA191" t="s">
        <v>517</v>
      </c>
      <c r="BC191" t="s">
        <v>445</v>
      </c>
      <c r="BE191" t="s">
        <v>408</v>
      </c>
      <c r="BG191" t="s">
        <v>517</v>
      </c>
      <c r="BI191" s="51" t="s">
        <v>357</v>
      </c>
      <c r="BJ191" t="s">
        <v>436</v>
      </c>
      <c r="BL191" t="s">
        <v>361</v>
      </c>
      <c r="BN191" t="s">
        <v>445</v>
      </c>
      <c r="BP191" t="s">
        <v>436</v>
      </c>
      <c r="BR191" t="s">
        <v>518</v>
      </c>
      <c r="BT191" t="s">
        <v>332</v>
      </c>
      <c r="BV191" t="s">
        <v>369</v>
      </c>
      <c r="BX191" s="51" t="s">
        <v>357</v>
      </c>
      <c r="BY191" t="s">
        <v>337</v>
      </c>
      <c r="CA191" t="s">
        <v>326</v>
      </c>
    </row>
    <row r="192" spans="1:80" x14ac:dyDescent="0.3">
      <c r="A192" s="50" t="s">
        <v>323</v>
      </c>
      <c r="B192" t="s">
        <v>434</v>
      </c>
      <c r="D192" t="s">
        <v>389</v>
      </c>
      <c r="E192"/>
      <c r="F192" t="s">
        <v>424</v>
      </c>
      <c r="G192"/>
      <c r="H192" t="s">
        <v>384</v>
      </c>
      <c r="I192"/>
      <c r="J192" s="1" t="s">
        <v>519</v>
      </c>
      <c r="K192"/>
      <c r="L192" s="1" t="s">
        <v>396</v>
      </c>
      <c r="M192"/>
      <c r="N192" t="s">
        <v>382</v>
      </c>
      <c r="P192" t="s">
        <v>342</v>
      </c>
      <c r="Q192"/>
      <c r="R192" s="50" t="s">
        <v>323</v>
      </c>
      <c r="S192" s="1" t="s">
        <v>386</v>
      </c>
      <c r="W192" t="s">
        <v>341</v>
      </c>
      <c r="Y192" t="s">
        <v>428</v>
      </c>
      <c r="AA192" t="s">
        <v>347</v>
      </c>
      <c r="AC192" t="s">
        <v>389</v>
      </c>
      <c r="AE192" s="51" t="s">
        <v>323</v>
      </c>
      <c r="AF192" t="s">
        <v>349</v>
      </c>
      <c r="AH192" t="s">
        <v>464</v>
      </c>
      <c r="AJ192" t="s">
        <v>389</v>
      </c>
      <c r="AL192" t="s">
        <v>520</v>
      </c>
      <c r="AN192" t="s">
        <v>386</v>
      </c>
      <c r="AP192" t="s">
        <v>344</v>
      </c>
      <c r="AR192" t="s">
        <v>520</v>
      </c>
      <c r="AT192" s="51" t="s">
        <v>323</v>
      </c>
      <c r="AU192" t="s">
        <v>352</v>
      </c>
      <c r="AW192" t="s">
        <v>341</v>
      </c>
      <c r="AY192" t="s">
        <v>389</v>
      </c>
      <c r="BA192" t="s">
        <v>443</v>
      </c>
      <c r="BC192" t="s">
        <v>449</v>
      </c>
      <c r="BE192" t="s">
        <v>398</v>
      </c>
      <c r="BG192" t="s">
        <v>389</v>
      </c>
      <c r="BI192" s="51" t="s">
        <v>323</v>
      </c>
      <c r="BJ192" t="s">
        <v>353</v>
      </c>
      <c r="BL192" t="s">
        <v>344</v>
      </c>
      <c r="BN192" t="s">
        <v>343</v>
      </c>
      <c r="BP192" t="s">
        <v>352</v>
      </c>
      <c r="BR192" t="s">
        <v>420</v>
      </c>
      <c r="BT192" t="s">
        <v>348</v>
      </c>
      <c r="BV192" t="s">
        <v>346</v>
      </c>
      <c r="BX192" s="51" t="s">
        <v>323</v>
      </c>
      <c r="BY192" t="s">
        <v>521</v>
      </c>
      <c r="CA192" t="s">
        <v>348</v>
      </c>
    </row>
    <row r="193" spans="1:80" x14ac:dyDescent="0.3">
      <c r="E193"/>
      <c r="G193"/>
      <c r="I193"/>
      <c r="K193"/>
      <c r="L193" s="1"/>
      <c r="M193"/>
      <c r="Q193"/>
      <c r="AE193" s="49"/>
      <c r="AT193" s="49"/>
      <c r="BI193" s="49"/>
      <c r="BX193" s="49"/>
    </row>
    <row r="194" spans="1:80" x14ac:dyDescent="0.3">
      <c r="A194" s="50" t="s">
        <v>404</v>
      </c>
      <c r="C194" s="50"/>
      <c r="E194" s="50"/>
      <c r="G194" s="50"/>
      <c r="I194" s="50"/>
      <c r="K194" s="50"/>
      <c r="L194" s="1"/>
      <c r="M194" s="50"/>
      <c r="O194" s="50"/>
      <c r="Q194" s="50"/>
      <c r="R194" s="50" t="s">
        <v>404</v>
      </c>
      <c r="T194" s="50"/>
      <c r="V194" s="50"/>
      <c r="X194" s="50"/>
      <c r="Z194" s="50"/>
      <c r="AB194" s="50"/>
      <c r="AD194" s="50"/>
      <c r="AE194" s="51" t="s">
        <v>404</v>
      </c>
      <c r="AG194" s="50"/>
      <c r="AI194" s="50"/>
      <c r="AK194" s="50"/>
      <c r="AM194" s="50"/>
      <c r="AO194" s="50"/>
      <c r="AQ194" s="50"/>
      <c r="AS194" s="50"/>
      <c r="AT194" s="51" t="s">
        <v>404</v>
      </c>
      <c r="AV194" s="50"/>
      <c r="AX194" s="50"/>
      <c r="AZ194" s="50"/>
      <c r="BB194" s="50"/>
      <c r="BD194" s="50"/>
      <c r="BF194" s="50"/>
      <c r="BH194" s="50"/>
      <c r="BI194" s="51" t="s">
        <v>404</v>
      </c>
      <c r="BK194" s="50"/>
      <c r="BM194" s="50"/>
      <c r="BO194" s="50"/>
      <c r="BQ194" s="50"/>
      <c r="BS194" s="50"/>
      <c r="BU194" s="50"/>
      <c r="BW194" s="50"/>
      <c r="BX194" s="51" t="s">
        <v>404</v>
      </c>
      <c r="BZ194" s="50"/>
      <c r="CB194" s="50"/>
    </row>
    <row r="195" spans="1:80" x14ac:dyDescent="0.3">
      <c r="A195" s="50" t="s">
        <v>357</v>
      </c>
      <c r="B195">
        <v>3.8000000000000002E-4</v>
      </c>
      <c r="C195" s="50">
        <f>B195*39.3701</f>
        <v>1.4960638000000002E-2</v>
      </c>
      <c r="D195">
        <v>1.2999999999999999E-4</v>
      </c>
      <c r="E195" s="50">
        <f>D195*39.3701</f>
        <v>5.1181129999999997E-3</v>
      </c>
      <c r="F195">
        <v>2.2000000000000001E-3</v>
      </c>
      <c r="G195" s="50">
        <f>F195*39.3701</f>
        <v>8.6614220000000006E-2</v>
      </c>
      <c r="H195">
        <v>1.1000000000000001E-3</v>
      </c>
      <c r="I195" s="50">
        <f>H195*39.3701</f>
        <v>4.3307110000000003E-2</v>
      </c>
      <c r="J195" s="1">
        <v>2.2000000000000001E-4</v>
      </c>
      <c r="K195" s="50">
        <f>J195*39.3701</f>
        <v>8.6614220000000002E-3</v>
      </c>
      <c r="L195" s="1">
        <v>1.7000000000000001E-4</v>
      </c>
      <c r="M195" s="50">
        <f>L195*39.3701</f>
        <v>6.6929170000000005E-3</v>
      </c>
      <c r="N195">
        <v>6.9999999999999994E-5</v>
      </c>
      <c r="O195" s="50">
        <f>N195*39.3701</f>
        <v>2.7559069999999997E-3</v>
      </c>
      <c r="P195">
        <v>3.6000000000000002E-4</v>
      </c>
      <c r="Q195" s="50">
        <f>P195*39.3701</f>
        <v>1.4173236000000001E-2</v>
      </c>
      <c r="R195" s="50" t="s">
        <v>357</v>
      </c>
      <c r="S195" s="1">
        <v>2.2000000000000001E-3</v>
      </c>
      <c r="T195" s="50">
        <f t="shared" ref="T195:AD195" si="100">S195*39.3701</f>
        <v>8.6614220000000006E-2</v>
      </c>
      <c r="U195" s="1">
        <v>1E-3</v>
      </c>
      <c r="V195" s="50">
        <f t="shared" si="100"/>
        <v>3.9370099999999998E-2</v>
      </c>
      <c r="W195">
        <v>1.3999999999999999E-4</v>
      </c>
      <c r="X195" s="50">
        <f t="shared" si="100"/>
        <v>5.5118139999999994E-3</v>
      </c>
      <c r="Y195">
        <v>1.4999999999999999E-4</v>
      </c>
      <c r="Z195" s="50">
        <f t="shared" si="100"/>
        <v>5.9055149999999992E-3</v>
      </c>
      <c r="AA195">
        <v>2.0000000000000001E-4</v>
      </c>
      <c r="AB195" s="50">
        <f t="shared" si="100"/>
        <v>7.8740200000000007E-3</v>
      </c>
      <c r="AC195">
        <v>1.6000000000000001E-3</v>
      </c>
      <c r="AD195" s="50">
        <f t="shared" si="100"/>
        <v>6.2992160000000005E-2</v>
      </c>
      <c r="AE195" s="51" t="s">
        <v>357</v>
      </c>
      <c r="AF195">
        <v>2.9E-4</v>
      </c>
      <c r="AG195" s="50">
        <f t="shared" ref="AG195:AS195" si="101">AF195*39.3701</f>
        <v>1.1417329E-2</v>
      </c>
      <c r="AH195">
        <v>6.2000000000000003E-5</v>
      </c>
      <c r="AI195" s="50">
        <f t="shared" si="101"/>
        <v>2.4409462000000003E-3</v>
      </c>
      <c r="AJ195">
        <v>4.1E-5</v>
      </c>
      <c r="AK195" s="50">
        <f t="shared" si="101"/>
        <v>1.6141741000000002E-3</v>
      </c>
      <c r="AL195">
        <v>2.0999999999999999E-3</v>
      </c>
      <c r="AM195" s="50">
        <f t="shared" si="101"/>
        <v>8.2677210000000001E-2</v>
      </c>
      <c r="AN195">
        <v>8.0000000000000007E-5</v>
      </c>
      <c r="AO195" s="50">
        <f t="shared" si="101"/>
        <v>3.1496080000000004E-3</v>
      </c>
      <c r="AP195">
        <v>2.9999999999999997E-4</v>
      </c>
      <c r="AQ195" s="50">
        <f t="shared" si="101"/>
        <v>1.1811029999999998E-2</v>
      </c>
      <c r="AR195">
        <v>2.3999999999999998E-3</v>
      </c>
      <c r="AS195" s="50">
        <f t="shared" si="101"/>
        <v>9.4488239999999987E-2</v>
      </c>
      <c r="AT195" s="51" t="s">
        <v>357</v>
      </c>
      <c r="AU195">
        <v>9.5000000000000005E-5</v>
      </c>
      <c r="AV195" s="50">
        <f t="shared" ref="AV195:BH195" si="102">AU195*39.3701</f>
        <v>3.7401595000000004E-3</v>
      </c>
      <c r="AW195">
        <v>3.2000000000000003E-4</v>
      </c>
      <c r="AX195" s="50">
        <f t="shared" si="102"/>
        <v>1.2598432000000001E-2</v>
      </c>
      <c r="AY195">
        <v>1.4E-5</v>
      </c>
      <c r="AZ195" s="50">
        <f t="shared" si="102"/>
        <v>5.5118140000000001E-4</v>
      </c>
      <c r="BA195">
        <v>5.7000000000000003E-5</v>
      </c>
      <c r="BB195" s="50">
        <f t="shared" si="102"/>
        <v>2.2440957E-3</v>
      </c>
      <c r="BC195">
        <v>1.2E-4</v>
      </c>
      <c r="BD195" s="50">
        <f t="shared" si="102"/>
        <v>4.7244119999999999E-3</v>
      </c>
      <c r="BE195">
        <v>2.3999999999999998E-3</v>
      </c>
      <c r="BF195" s="50">
        <f t="shared" si="102"/>
        <v>9.4488239999999987E-2</v>
      </c>
      <c r="BG195">
        <v>1.4E-3</v>
      </c>
      <c r="BH195" s="50">
        <f t="shared" si="102"/>
        <v>5.5118140000000003E-2</v>
      </c>
      <c r="BI195" s="51" t="s">
        <v>357</v>
      </c>
      <c r="BJ195">
        <v>2.2000000000000001E-3</v>
      </c>
      <c r="BK195" s="50">
        <f t="shared" ref="BK195:BW195" si="103">BJ195*39.3701</f>
        <v>8.6614220000000006E-2</v>
      </c>
      <c r="BL195">
        <v>2.0999999999999999E-3</v>
      </c>
      <c r="BM195" s="50">
        <f t="shared" si="103"/>
        <v>8.2677210000000001E-2</v>
      </c>
      <c r="BN195">
        <v>1.4999999999999999E-4</v>
      </c>
      <c r="BO195" s="50">
        <f t="shared" si="103"/>
        <v>5.9055149999999992E-3</v>
      </c>
      <c r="BQ195" s="50">
        <f t="shared" si="103"/>
        <v>0</v>
      </c>
      <c r="BR195">
        <v>1.4999999999999999E-4</v>
      </c>
      <c r="BS195" s="50">
        <f t="shared" si="103"/>
        <v>5.9055149999999992E-3</v>
      </c>
      <c r="BT195">
        <v>4.0999999999999999E-4</v>
      </c>
      <c r="BU195" s="50">
        <f t="shared" si="103"/>
        <v>1.6141741000000001E-2</v>
      </c>
      <c r="BV195">
        <v>2.3999999999999998E-3</v>
      </c>
      <c r="BW195" s="50">
        <f t="shared" si="103"/>
        <v>9.4488239999999987E-2</v>
      </c>
      <c r="BX195" s="51" t="s">
        <v>357</v>
      </c>
      <c r="BY195">
        <v>1.5E-3</v>
      </c>
      <c r="BZ195" s="50">
        <f>BY195*39.3701</f>
        <v>5.9055150000000001E-2</v>
      </c>
      <c r="CA195">
        <v>3.6000000000000002E-4</v>
      </c>
      <c r="CB195" s="50">
        <f>CA195*39.3701</f>
        <v>1.4173236000000001E-2</v>
      </c>
    </row>
    <row r="196" spans="1:80" x14ac:dyDescent="0.3">
      <c r="A196" s="50" t="s">
        <v>312</v>
      </c>
      <c r="C196" s="1"/>
      <c r="L196" s="1">
        <v>1.7000000000000001E-4</v>
      </c>
      <c r="M196" s="50">
        <f>L196*39.3701</f>
        <v>6.6929170000000005E-3</v>
      </c>
      <c r="O196" s="1"/>
      <c r="R196" s="50" t="s">
        <v>312</v>
      </c>
      <c r="T196" s="1"/>
      <c r="V196" s="1"/>
      <c r="X196" s="1"/>
      <c r="Z196" s="1"/>
      <c r="AB196" s="1"/>
      <c r="AD196" s="1"/>
      <c r="AE196" s="51" t="s">
        <v>312</v>
      </c>
      <c r="AG196" s="1"/>
      <c r="AI196" s="1"/>
      <c r="AK196" s="1"/>
      <c r="AM196" s="1"/>
      <c r="AO196" s="1"/>
      <c r="AQ196" s="1"/>
      <c r="AS196" s="1"/>
      <c r="AT196" s="51" t="s">
        <v>312</v>
      </c>
      <c r="AV196" s="1"/>
      <c r="AX196" s="1"/>
      <c r="AZ196" s="1"/>
      <c r="BB196" s="1"/>
      <c r="BD196" s="1"/>
      <c r="BF196" s="1"/>
      <c r="BH196" s="1"/>
      <c r="BI196" s="51" t="s">
        <v>312</v>
      </c>
      <c r="BK196" s="1"/>
      <c r="BM196" s="1"/>
      <c r="BO196" s="1"/>
      <c r="BQ196" s="1"/>
      <c r="BS196" s="1"/>
      <c r="BU196" s="1"/>
      <c r="BW196" s="1"/>
      <c r="BX196" s="51" t="s">
        <v>312</v>
      </c>
      <c r="BZ196" s="1"/>
      <c r="CB196" s="1"/>
    </row>
    <row r="197" spans="1:80" x14ac:dyDescent="0.3">
      <c r="A197" s="50" t="s">
        <v>313</v>
      </c>
      <c r="C197" s="1"/>
      <c r="L197" s="1"/>
      <c r="O197" s="1"/>
      <c r="R197" s="50" t="s">
        <v>313</v>
      </c>
      <c r="T197" s="1"/>
      <c r="V197" s="1"/>
      <c r="X197" s="1"/>
      <c r="Z197" s="1"/>
      <c r="AB197" s="1"/>
      <c r="AD197" s="1"/>
      <c r="AE197" s="51" t="s">
        <v>313</v>
      </c>
      <c r="AG197" s="1"/>
      <c r="AI197" s="1"/>
      <c r="AK197" s="1"/>
      <c r="AM197" s="1"/>
      <c r="AO197" s="1"/>
      <c r="AQ197" s="1"/>
      <c r="AS197" s="1"/>
      <c r="AT197" s="51" t="s">
        <v>313</v>
      </c>
      <c r="AV197" s="1"/>
      <c r="AX197" s="1"/>
      <c r="AZ197" s="1"/>
      <c r="BB197" s="1"/>
      <c r="BD197" s="1"/>
      <c r="BF197" s="1"/>
      <c r="BH197" s="1"/>
      <c r="BI197" s="51" t="s">
        <v>313</v>
      </c>
      <c r="BK197" s="1"/>
      <c r="BM197" s="1"/>
      <c r="BO197" s="1"/>
      <c r="BQ197" s="1"/>
      <c r="BS197" s="1"/>
      <c r="BU197" s="1"/>
      <c r="BW197" s="1"/>
      <c r="BX197" s="51" t="s">
        <v>313</v>
      </c>
      <c r="BZ197" s="1"/>
      <c r="CB197" s="1"/>
    </row>
    <row r="198" spans="1:80" x14ac:dyDescent="0.3">
      <c r="C198" s="1"/>
      <c r="L198" s="1"/>
      <c r="O198" s="1"/>
      <c r="T198" s="1"/>
      <c r="V198" s="1"/>
      <c r="X198" s="1"/>
      <c r="Z198" s="1"/>
      <c r="AB198" s="1"/>
      <c r="AD198" s="1"/>
      <c r="AE198" s="49"/>
      <c r="AG198" s="1"/>
      <c r="AI198" s="1"/>
      <c r="AK198" s="1"/>
      <c r="AM198" s="1"/>
      <c r="AO198" s="1"/>
      <c r="AQ198" s="1"/>
      <c r="AS198" s="1"/>
      <c r="AT198" s="49"/>
      <c r="AV198" s="1"/>
      <c r="AX198" s="1"/>
      <c r="AZ198" s="1"/>
      <c r="BB198" s="1"/>
      <c r="BD198" s="1"/>
      <c r="BF198" s="1"/>
      <c r="BH198" s="1"/>
      <c r="BI198" s="49"/>
      <c r="BK198" s="1"/>
      <c r="BM198" s="1"/>
      <c r="BO198" s="1"/>
      <c r="BQ198" s="1"/>
      <c r="BS198" s="1"/>
      <c r="BU198" s="1"/>
      <c r="BW198" s="1"/>
      <c r="BX198" s="49"/>
      <c r="BZ198" s="1"/>
      <c r="CB198" s="1"/>
    </row>
    <row r="199" spans="1:80" x14ac:dyDescent="0.3">
      <c r="A199" s="50" t="s">
        <v>358</v>
      </c>
      <c r="C199" s="50"/>
      <c r="E199" s="50"/>
      <c r="G199" s="50"/>
      <c r="I199" s="50"/>
      <c r="K199" s="50"/>
      <c r="L199" s="1"/>
      <c r="M199" s="50"/>
      <c r="O199" s="50"/>
      <c r="Q199" s="50"/>
      <c r="R199" s="50" t="s">
        <v>358</v>
      </c>
      <c r="T199" s="50"/>
      <c r="V199" s="50"/>
      <c r="X199" s="50"/>
      <c r="Z199" s="50"/>
      <c r="AB199" s="50"/>
      <c r="AD199" s="50"/>
      <c r="AE199" s="51" t="s">
        <v>358</v>
      </c>
      <c r="AG199" s="50"/>
      <c r="AI199" s="50"/>
      <c r="AK199" s="50"/>
      <c r="AM199" s="50"/>
      <c r="AO199" s="50"/>
      <c r="AQ199" s="50"/>
      <c r="AS199" s="50"/>
      <c r="AT199" s="51" t="s">
        <v>358</v>
      </c>
      <c r="AV199" s="50"/>
      <c r="AX199" s="50"/>
      <c r="AZ199" s="50"/>
      <c r="BB199" s="50"/>
      <c r="BD199" s="50"/>
      <c r="BF199" s="50"/>
      <c r="BH199" s="50"/>
      <c r="BI199" s="51" t="s">
        <v>358</v>
      </c>
      <c r="BK199" s="50"/>
      <c r="BM199" s="50"/>
      <c r="BO199" s="50"/>
      <c r="BQ199" s="50"/>
      <c r="BS199" s="50"/>
      <c r="BU199" s="50"/>
      <c r="BW199" s="50"/>
      <c r="BX199" s="51" t="s">
        <v>358</v>
      </c>
      <c r="BZ199" s="50"/>
      <c r="CB199" s="50"/>
    </row>
    <row r="200" spans="1:80" x14ac:dyDescent="0.3">
      <c r="A200" s="50" t="s">
        <v>357</v>
      </c>
      <c r="B200">
        <v>5.0000000000000001E-4</v>
      </c>
      <c r="C200" s="50">
        <f t="shared" ref="C200:Q200" si="104">B200*39.3701</f>
        <v>1.9685049999999999E-2</v>
      </c>
      <c r="D200">
        <v>8.0000000000000007E-5</v>
      </c>
      <c r="E200" s="50">
        <f t="shared" si="104"/>
        <v>3.1496080000000004E-3</v>
      </c>
      <c r="F200">
        <v>7.7999999999999999E-5</v>
      </c>
      <c r="G200" s="50">
        <f t="shared" si="104"/>
        <v>3.0708678E-3</v>
      </c>
      <c r="H200">
        <v>4.2000000000000002E-4</v>
      </c>
      <c r="I200" s="50">
        <f t="shared" si="104"/>
        <v>1.6535442000000001E-2</v>
      </c>
      <c r="J200" s="1">
        <v>5.9999999999999995E-4</v>
      </c>
      <c r="K200" s="50">
        <f t="shared" si="104"/>
        <v>2.3622059999999997E-2</v>
      </c>
      <c r="L200" s="1">
        <v>2.5999999999999998E-4</v>
      </c>
      <c r="M200" s="50">
        <f t="shared" si="104"/>
        <v>1.0236225999999999E-2</v>
      </c>
      <c r="N200">
        <v>1.6000000000000001E-4</v>
      </c>
      <c r="O200" s="50">
        <f t="shared" si="104"/>
        <v>6.2992160000000007E-3</v>
      </c>
      <c r="P200">
        <v>6.4000000000000005E-4</v>
      </c>
      <c r="Q200" s="50">
        <f t="shared" si="104"/>
        <v>2.5196864000000003E-2</v>
      </c>
      <c r="R200" s="50" t="s">
        <v>357</v>
      </c>
      <c r="S200" s="1">
        <v>1.1E-4</v>
      </c>
      <c r="T200" s="50">
        <f t="shared" ref="T200:AD200" si="105">S200*39.3701</f>
        <v>4.3307110000000001E-3</v>
      </c>
      <c r="U200" s="1">
        <v>3.6000000000000002E-4</v>
      </c>
      <c r="V200" s="50">
        <f t="shared" si="105"/>
        <v>1.4173236000000001E-2</v>
      </c>
      <c r="W200">
        <v>6.3000000000000003E-4</v>
      </c>
      <c r="X200" s="50">
        <f t="shared" si="105"/>
        <v>2.4803163000000003E-2</v>
      </c>
      <c r="Y200">
        <v>2.9999999999999997E-4</v>
      </c>
      <c r="Z200" s="50">
        <f t="shared" si="105"/>
        <v>1.1811029999999998E-2</v>
      </c>
      <c r="AA200">
        <v>1E-4</v>
      </c>
      <c r="AB200" s="50">
        <f t="shared" si="105"/>
        <v>3.9370100000000003E-3</v>
      </c>
      <c r="AC200">
        <v>8.0000000000000007E-5</v>
      </c>
      <c r="AD200" s="50">
        <f t="shared" si="105"/>
        <v>3.1496080000000004E-3</v>
      </c>
      <c r="AE200" s="51" t="s">
        <v>357</v>
      </c>
      <c r="AF200">
        <v>6.9999999999999999E-4</v>
      </c>
      <c r="AG200" s="50">
        <f t="shared" ref="AG200:AS200" si="106">AF200*39.3701</f>
        <v>2.7559070000000001E-2</v>
      </c>
      <c r="AH200">
        <v>1.2E-4</v>
      </c>
      <c r="AI200" s="50">
        <f t="shared" si="106"/>
        <v>4.7244119999999999E-3</v>
      </c>
      <c r="AJ200">
        <v>3.8999999999999999E-5</v>
      </c>
      <c r="AK200" s="50">
        <f t="shared" si="106"/>
        <v>1.5354339E-3</v>
      </c>
      <c r="AL200">
        <v>1E-4</v>
      </c>
      <c r="AM200" s="50">
        <f t="shared" si="106"/>
        <v>3.9370100000000003E-3</v>
      </c>
      <c r="AN200">
        <v>9.0000000000000006E-5</v>
      </c>
      <c r="AO200" s="50">
        <f t="shared" si="106"/>
        <v>3.5433090000000001E-3</v>
      </c>
      <c r="AP200">
        <v>6.9999999999999999E-4</v>
      </c>
      <c r="AQ200" s="50">
        <f t="shared" si="106"/>
        <v>2.7559070000000001E-2</v>
      </c>
      <c r="AR200">
        <v>8.0000000000000007E-5</v>
      </c>
      <c r="AS200" s="50">
        <f t="shared" si="106"/>
        <v>3.1496080000000004E-3</v>
      </c>
      <c r="AT200" s="51" t="s">
        <v>357</v>
      </c>
      <c r="AU200">
        <v>1.6000000000000001E-4</v>
      </c>
      <c r="AV200" s="50">
        <f t="shared" ref="AV200:BH200" si="107">AU200*39.3701</f>
        <v>6.2992160000000007E-3</v>
      </c>
      <c r="AW200">
        <v>5.6999999999999998E-4</v>
      </c>
      <c r="AX200" s="50">
        <f t="shared" si="107"/>
        <v>2.2440957000000001E-2</v>
      </c>
      <c r="AY200">
        <v>8.0000000000000007E-5</v>
      </c>
      <c r="AZ200" s="50">
        <f t="shared" si="107"/>
        <v>3.1496080000000004E-3</v>
      </c>
      <c r="BA200">
        <v>6.9999999999999994E-5</v>
      </c>
      <c r="BB200" s="50">
        <f t="shared" si="107"/>
        <v>2.7559069999999997E-3</v>
      </c>
      <c r="BC200">
        <v>3.1E-4</v>
      </c>
      <c r="BD200" s="50">
        <f t="shared" si="107"/>
        <v>1.2204731E-2</v>
      </c>
      <c r="BE200">
        <v>3.6999999999999998E-5</v>
      </c>
      <c r="BF200" s="50">
        <f t="shared" si="107"/>
        <v>1.4566937E-3</v>
      </c>
      <c r="BG200">
        <v>5.5000000000000002E-5</v>
      </c>
      <c r="BH200" s="50">
        <f t="shared" si="107"/>
        <v>2.1653555000000001E-3</v>
      </c>
      <c r="BI200" s="51" t="s">
        <v>357</v>
      </c>
      <c r="BJ200">
        <v>6.3999999999999997E-5</v>
      </c>
      <c r="BK200" s="50">
        <f t="shared" ref="BK200:BW200" si="108">BJ200*39.3701</f>
        <v>2.5196863999999999E-3</v>
      </c>
      <c r="BL200">
        <v>3.6999999999999999E-4</v>
      </c>
      <c r="BM200" s="50">
        <f t="shared" si="108"/>
        <v>1.4566937E-2</v>
      </c>
      <c r="BN200">
        <v>3.4000000000000002E-4</v>
      </c>
      <c r="BO200" s="50">
        <f t="shared" si="108"/>
        <v>1.3385834000000001E-2</v>
      </c>
      <c r="BP200">
        <v>1.2999999999999999E-4</v>
      </c>
      <c r="BQ200" s="50">
        <f t="shared" si="108"/>
        <v>5.1181129999999997E-3</v>
      </c>
      <c r="BR200">
        <v>1E-4</v>
      </c>
      <c r="BS200" s="50">
        <f t="shared" si="108"/>
        <v>3.9370100000000003E-3</v>
      </c>
      <c r="BT200">
        <v>3.6999999999999999E-4</v>
      </c>
      <c r="BU200" s="50">
        <f t="shared" si="108"/>
        <v>1.4566937E-2</v>
      </c>
      <c r="BV200">
        <v>1E-4</v>
      </c>
      <c r="BW200" s="50">
        <f t="shared" si="108"/>
        <v>3.9370100000000003E-3</v>
      </c>
      <c r="BX200" s="51" t="s">
        <v>357</v>
      </c>
      <c r="BY200">
        <v>1E-4</v>
      </c>
      <c r="BZ200" s="50">
        <f>BY200*39.3701</f>
        <v>3.9370100000000003E-3</v>
      </c>
      <c r="CA200">
        <v>6.3E-5</v>
      </c>
      <c r="CB200" s="50">
        <f>CA200*39.3701</f>
        <v>2.4803162999999999E-3</v>
      </c>
    </row>
    <row r="201" spans="1:80" x14ac:dyDescent="0.3">
      <c r="A201" s="50" t="s">
        <v>312</v>
      </c>
      <c r="R201" s="50" t="s">
        <v>312</v>
      </c>
      <c r="AE201" s="51" t="s">
        <v>312</v>
      </c>
      <c r="AT201" s="51" t="s">
        <v>312</v>
      </c>
      <c r="BI201" s="51" t="s">
        <v>312</v>
      </c>
      <c r="BX201" s="51" t="s">
        <v>312</v>
      </c>
    </row>
    <row r="202" spans="1:80" x14ac:dyDescent="0.3">
      <c r="A202" s="50" t="s">
        <v>313</v>
      </c>
      <c r="R202" s="50" t="s">
        <v>313</v>
      </c>
      <c r="AE202" s="51" t="s">
        <v>313</v>
      </c>
      <c r="AT202" s="51" t="s">
        <v>313</v>
      </c>
      <c r="BI202" s="51" t="s">
        <v>313</v>
      </c>
      <c r="BX202" s="51" t="s">
        <v>313</v>
      </c>
    </row>
    <row r="203" spans="1:80" x14ac:dyDescent="0.3">
      <c r="AE203" s="50"/>
    </row>
    <row r="204" spans="1:80" s="6" customFormat="1" x14ac:dyDescent="0.3">
      <c r="E204" s="16"/>
      <c r="G204" s="16"/>
      <c r="I204" s="16"/>
      <c r="J204" s="16"/>
      <c r="K204" s="16"/>
      <c r="M204" s="16"/>
      <c r="Q204" s="16"/>
      <c r="S204" s="16"/>
      <c r="U204" s="16"/>
    </row>
    <row r="205" spans="1:80" x14ac:dyDescent="0.3">
      <c r="A205">
        <v>2020</v>
      </c>
      <c r="B205" s="5">
        <v>43864</v>
      </c>
      <c r="C205" t="s">
        <v>522</v>
      </c>
      <c r="D205" s="5">
        <v>43864</v>
      </c>
      <c r="E205" s="1" t="s">
        <v>523</v>
      </c>
      <c r="F205" s="5">
        <v>43865</v>
      </c>
      <c r="G205" s="1" t="s">
        <v>524</v>
      </c>
      <c r="H205" s="5">
        <v>43866</v>
      </c>
      <c r="I205" s="1" t="s">
        <v>525</v>
      </c>
      <c r="J205" s="45">
        <v>43866</v>
      </c>
      <c r="K205" s="1" t="s">
        <v>526</v>
      </c>
      <c r="L205" s="5">
        <v>43867</v>
      </c>
      <c r="M205" s="1" t="s">
        <v>527</v>
      </c>
      <c r="N205" s="5">
        <v>43868</v>
      </c>
      <c r="O205" t="s">
        <v>528</v>
      </c>
      <c r="Q205" s="45">
        <v>43868</v>
      </c>
      <c r="R205" s="50" t="s">
        <v>479</v>
      </c>
      <c r="S205" s="45">
        <v>43868</v>
      </c>
      <c r="T205" t="s">
        <v>529</v>
      </c>
      <c r="U205" s="45">
        <v>43872</v>
      </c>
      <c r="V205" t="s">
        <v>530</v>
      </c>
      <c r="W205" s="5">
        <v>43873</v>
      </c>
      <c r="X205" t="s">
        <v>531</v>
      </c>
      <c r="Y205" s="5">
        <v>43874</v>
      </c>
      <c r="Z205" t="s">
        <v>483</v>
      </c>
      <c r="AA205" s="5">
        <v>43875</v>
      </c>
      <c r="AB205">
        <v>1743</v>
      </c>
      <c r="AC205" s="5">
        <v>43875</v>
      </c>
      <c r="AD205" t="s">
        <v>530</v>
      </c>
      <c r="AF205" s="5">
        <v>43878</v>
      </c>
      <c r="AG205" t="s">
        <v>530</v>
      </c>
      <c r="AH205" s="5">
        <v>43879</v>
      </c>
      <c r="AI205" t="s">
        <v>532</v>
      </c>
      <c r="AJ205" s="5">
        <v>43879</v>
      </c>
      <c r="AK205" t="s">
        <v>533</v>
      </c>
      <c r="AL205" s="5">
        <v>43880</v>
      </c>
      <c r="AM205" t="s">
        <v>534</v>
      </c>
      <c r="AN205" s="5">
        <v>43880</v>
      </c>
      <c r="AO205" t="s">
        <v>535</v>
      </c>
      <c r="AP205" s="5">
        <v>43880</v>
      </c>
      <c r="AQ205" t="s">
        <v>536</v>
      </c>
      <c r="AR205" s="5">
        <v>43882</v>
      </c>
      <c r="AS205" t="s">
        <v>537</v>
      </c>
      <c r="AT205" s="5">
        <v>43882</v>
      </c>
      <c r="AU205" t="s">
        <v>538</v>
      </c>
      <c r="AW205" s="5">
        <v>43885</v>
      </c>
      <c r="AX205" t="s">
        <v>537</v>
      </c>
      <c r="AY205" s="5">
        <v>43885</v>
      </c>
      <c r="AZ205" t="s">
        <v>539</v>
      </c>
      <c r="BA205" s="5">
        <v>43885</v>
      </c>
      <c r="BB205" t="s">
        <v>530</v>
      </c>
      <c r="BC205" s="5">
        <v>43887</v>
      </c>
      <c r="BD205" t="s">
        <v>540</v>
      </c>
      <c r="BE205" s="5">
        <v>43888</v>
      </c>
      <c r="BF205" t="s">
        <v>541</v>
      </c>
      <c r="BG205" s="5">
        <v>43888</v>
      </c>
      <c r="BH205" t="s">
        <v>473</v>
      </c>
      <c r="BI205" s="5">
        <v>43889</v>
      </c>
      <c r="BJ205" t="s">
        <v>542</v>
      </c>
    </row>
    <row r="206" spans="1:80" x14ac:dyDescent="0.3">
      <c r="A206" s="49" t="s">
        <v>356</v>
      </c>
      <c r="P206" s="49" t="s">
        <v>356</v>
      </c>
      <c r="AE206" s="49" t="s">
        <v>356</v>
      </c>
      <c r="AV206" s="49" t="s">
        <v>356</v>
      </c>
    </row>
    <row r="207" spans="1:80" x14ac:dyDescent="0.3">
      <c r="A207" s="51" t="s">
        <v>357</v>
      </c>
      <c r="B207">
        <v>1.9000000000000001E-5</v>
      </c>
      <c r="C207" s="50">
        <f t="shared" ref="C207:O207" si="109">B207*39.3701</f>
        <v>7.480319E-4</v>
      </c>
      <c r="D207">
        <v>8.0000000000000007E-5</v>
      </c>
      <c r="E207" s="50">
        <f t="shared" si="109"/>
        <v>3.1496080000000004E-3</v>
      </c>
      <c r="F207">
        <v>1.1E-4</v>
      </c>
      <c r="G207" s="50">
        <f t="shared" si="109"/>
        <v>4.3307110000000001E-3</v>
      </c>
      <c r="H207">
        <v>2.0000000000000001E-4</v>
      </c>
      <c r="I207" s="50">
        <f t="shared" si="109"/>
        <v>7.8740200000000007E-3</v>
      </c>
      <c r="J207" s="1">
        <v>7.4999999999999993E-5</v>
      </c>
      <c r="K207" s="50">
        <f t="shared" si="109"/>
        <v>2.9527574999999996E-3</v>
      </c>
      <c r="L207">
        <v>5.1999999999999998E-3</v>
      </c>
      <c r="M207" s="50">
        <f t="shared" si="109"/>
        <v>0.20472451999999999</v>
      </c>
      <c r="N207">
        <v>6.3E-5</v>
      </c>
      <c r="O207" s="50">
        <f t="shared" si="109"/>
        <v>2.4803162999999999E-3</v>
      </c>
      <c r="P207" s="51" t="s">
        <v>357</v>
      </c>
      <c r="Q207" s="1">
        <v>4.1999999999999997E-3</v>
      </c>
      <c r="R207" s="50">
        <f t="shared" ref="R207:AD207" si="110">Q207*39.3701</f>
        <v>0.16535442</v>
      </c>
      <c r="S207" s="1">
        <v>1E-4</v>
      </c>
      <c r="T207" s="50">
        <f t="shared" si="110"/>
        <v>3.9370100000000003E-3</v>
      </c>
      <c r="U207" s="1">
        <v>4.4000000000000003E-3</v>
      </c>
      <c r="V207" s="50">
        <f t="shared" si="110"/>
        <v>0.17322844000000001</v>
      </c>
      <c r="W207">
        <v>8.0000000000000007E-5</v>
      </c>
      <c r="X207" s="50">
        <f t="shared" si="110"/>
        <v>3.1496080000000004E-3</v>
      </c>
      <c r="Y207">
        <v>7.2000000000000002E-5</v>
      </c>
      <c r="Z207" s="50">
        <f t="shared" si="110"/>
        <v>2.8346472000000001E-3</v>
      </c>
      <c r="AA207">
        <v>6.4999999999999994E-5</v>
      </c>
      <c r="AB207" s="50">
        <f t="shared" si="110"/>
        <v>2.5590564999999998E-3</v>
      </c>
      <c r="AC207">
        <v>3.7000000000000002E-3</v>
      </c>
      <c r="AD207" s="50">
        <f t="shared" si="110"/>
        <v>0.14566937000000002</v>
      </c>
      <c r="AE207" s="51" t="s">
        <v>357</v>
      </c>
      <c r="AF207">
        <v>6.7000000000000002E-4</v>
      </c>
      <c r="AG207" s="50">
        <f t="shared" ref="AG207:AU207" si="111">AF207*39.3701</f>
        <v>2.6377967000000002E-2</v>
      </c>
      <c r="AH207">
        <v>1.2999999999999999E-5</v>
      </c>
      <c r="AI207" s="50">
        <f t="shared" si="111"/>
        <v>5.1181130000000003E-4</v>
      </c>
      <c r="AJ207">
        <v>2.2000000000000001E-4</v>
      </c>
      <c r="AK207" s="50">
        <f t="shared" si="111"/>
        <v>8.6614220000000002E-3</v>
      </c>
      <c r="AL207">
        <v>2.1999999999999999E-5</v>
      </c>
      <c r="AM207" s="50">
        <f t="shared" si="111"/>
        <v>8.6614220000000004E-4</v>
      </c>
      <c r="AN207">
        <v>6.2000000000000003E-5</v>
      </c>
      <c r="AO207" s="50">
        <f t="shared" si="111"/>
        <v>2.4409462000000003E-3</v>
      </c>
      <c r="AP207">
        <v>4.4999999999999997E-3</v>
      </c>
      <c r="AQ207" s="50">
        <f t="shared" si="111"/>
        <v>0.17716545</v>
      </c>
      <c r="AR207">
        <v>3.4999999999999997E-5</v>
      </c>
      <c r="AS207" s="50">
        <f t="shared" si="111"/>
        <v>1.3779534999999999E-3</v>
      </c>
      <c r="AT207">
        <v>1.1E-4</v>
      </c>
      <c r="AU207" s="50">
        <f t="shared" si="111"/>
        <v>4.3307110000000001E-3</v>
      </c>
      <c r="AV207" s="51" t="s">
        <v>357</v>
      </c>
      <c r="AW207">
        <v>5.0000000000000002E-5</v>
      </c>
      <c r="AX207" s="50">
        <f t="shared" ref="AX207:BJ207" si="112">AW207*39.3701</f>
        <v>1.9685050000000002E-3</v>
      </c>
      <c r="AY207">
        <v>2.4000000000000001E-4</v>
      </c>
      <c r="AZ207" s="50">
        <f t="shared" si="112"/>
        <v>9.4488239999999998E-3</v>
      </c>
      <c r="BA207">
        <v>3.2000000000000002E-3</v>
      </c>
      <c r="BB207" s="50">
        <f t="shared" si="112"/>
        <v>0.12598432000000001</v>
      </c>
      <c r="BC207">
        <v>1.1E-4</v>
      </c>
      <c r="BD207" s="50">
        <f t="shared" si="112"/>
        <v>4.3307110000000001E-3</v>
      </c>
      <c r="BE207">
        <v>5.1999999999999997E-5</v>
      </c>
      <c r="BF207" s="50">
        <f t="shared" si="112"/>
        <v>2.0472452000000001E-3</v>
      </c>
      <c r="BG207">
        <v>1E-3</v>
      </c>
      <c r="BH207" s="50">
        <f t="shared" si="112"/>
        <v>3.9370099999999998E-2</v>
      </c>
      <c r="BI207">
        <v>3.7000000000000002E-3</v>
      </c>
      <c r="BJ207" s="50">
        <f t="shared" si="112"/>
        <v>0.14566937000000002</v>
      </c>
    </row>
    <row r="208" spans="1:80" x14ac:dyDescent="0.3">
      <c r="A208" s="51" t="s">
        <v>312</v>
      </c>
      <c r="C208" s="50"/>
      <c r="E208" s="50"/>
      <c r="G208" s="50"/>
      <c r="I208" s="50"/>
      <c r="K208" s="50"/>
      <c r="M208" s="50"/>
      <c r="O208" s="50"/>
      <c r="P208" s="51" t="s">
        <v>312</v>
      </c>
      <c r="R208" s="50"/>
      <c r="T208" s="50"/>
      <c r="V208" s="50"/>
      <c r="X208" s="50"/>
      <c r="Z208" s="50"/>
      <c r="AB208" s="50"/>
      <c r="AD208" s="50"/>
      <c r="AE208" s="51" t="s">
        <v>312</v>
      </c>
      <c r="AG208" s="50"/>
      <c r="AI208" s="50"/>
      <c r="AK208" s="50"/>
      <c r="AM208" s="50"/>
      <c r="AO208" s="50"/>
      <c r="AQ208" s="50"/>
      <c r="AS208" s="50"/>
      <c r="AU208" s="50"/>
      <c r="AV208" s="51" t="s">
        <v>312</v>
      </c>
      <c r="AX208" s="50"/>
      <c r="AZ208" s="50"/>
      <c r="BB208" s="50"/>
      <c r="BD208" s="50"/>
      <c r="BF208" s="50"/>
      <c r="BH208" s="50"/>
      <c r="BJ208" s="50"/>
    </row>
    <row r="209" spans="1:62" x14ac:dyDescent="0.3">
      <c r="A209" s="51" t="s">
        <v>313</v>
      </c>
      <c r="C209" s="1"/>
      <c r="O209" s="1"/>
      <c r="P209" s="51" t="s">
        <v>313</v>
      </c>
      <c r="R209" s="1"/>
      <c r="T209" s="1"/>
      <c r="V209" s="1"/>
      <c r="X209" s="1"/>
      <c r="Z209" s="1"/>
      <c r="AB209" s="1"/>
      <c r="AD209" s="1"/>
      <c r="AE209" s="51" t="s">
        <v>313</v>
      </c>
      <c r="AG209" s="1"/>
      <c r="AI209" s="1"/>
      <c r="AK209" s="1"/>
      <c r="AM209" s="1"/>
      <c r="AO209" s="1"/>
      <c r="AQ209" s="1"/>
      <c r="AS209" s="1"/>
      <c r="AU209" s="1"/>
      <c r="AV209" s="51" t="s">
        <v>313</v>
      </c>
      <c r="AX209" s="1"/>
      <c r="AZ209" s="1"/>
      <c r="BB209" s="1"/>
      <c r="BD209" s="1"/>
      <c r="BF209" s="1"/>
      <c r="BH209" s="1"/>
      <c r="BJ209" s="1"/>
    </row>
    <row r="210" spans="1:62" x14ac:dyDescent="0.3">
      <c r="A210" s="51"/>
      <c r="C210" s="50"/>
      <c r="E210" s="50"/>
      <c r="G210" s="50"/>
      <c r="I210" s="50"/>
      <c r="K210" s="50"/>
      <c r="M210" s="50"/>
      <c r="O210" s="50"/>
      <c r="P210" s="51"/>
      <c r="R210" s="50"/>
      <c r="T210" s="50"/>
      <c r="V210" s="50"/>
      <c r="X210" s="50"/>
      <c r="Z210" s="50"/>
      <c r="AB210" s="50"/>
      <c r="AD210" s="50"/>
      <c r="AE210" s="51"/>
      <c r="AG210" s="50"/>
      <c r="AI210" s="50"/>
      <c r="AK210" s="50"/>
      <c r="AM210" s="50"/>
      <c r="AO210" s="50"/>
      <c r="AQ210" s="50"/>
      <c r="AS210" s="50"/>
      <c r="AU210" s="50"/>
      <c r="AV210" s="51"/>
      <c r="AX210" s="50"/>
      <c r="AZ210" s="50"/>
      <c r="BB210" s="50"/>
      <c r="BD210" s="50"/>
      <c r="BF210" s="50"/>
      <c r="BH210" s="50"/>
      <c r="BJ210" s="50"/>
    </row>
    <row r="211" spans="1:62" x14ac:dyDescent="0.3">
      <c r="A211" s="51" t="s">
        <v>69</v>
      </c>
      <c r="B211">
        <v>1.7999999999999999E-6</v>
      </c>
      <c r="C211" s="50">
        <f t="shared" ref="C211:O211" si="113">B211*39.3701</f>
        <v>7.0866179999999994E-5</v>
      </c>
      <c r="D211">
        <v>7.9999999999999996E-6</v>
      </c>
      <c r="E211" s="50">
        <f t="shared" si="113"/>
        <v>3.1496079999999998E-4</v>
      </c>
      <c r="F211">
        <v>2.3E-6</v>
      </c>
      <c r="G211" s="50">
        <f t="shared" si="113"/>
        <v>9.0551229999999997E-5</v>
      </c>
      <c r="H211">
        <v>9.9999999999999995E-7</v>
      </c>
      <c r="I211" s="50">
        <f t="shared" si="113"/>
        <v>3.9370099999999998E-5</v>
      </c>
      <c r="J211" s="1">
        <v>1.7999999999999999E-6</v>
      </c>
      <c r="K211" s="50">
        <f t="shared" si="113"/>
        <v>7.0866179999999994E-5</v>
      </c>
      <c r="L211">
        <v>2.7999999999999999E-6</v>
      </c>
      <c r="M211" s="50">
        <f t="shared" si="113"/>
        <v>1.1023628E-4</v>
      </c>
      <c r="N211">
        <v>5.3000000000000001E-6</v>
      </c>
      <c r="O211" s="50">
        <f t="shared" si="113"/>
        <v>2.0866153000000001E-4</v>
      </c>
      <c r="P211" s="51" t="s">
        <v>69</v>
      </c>
      <c r="Q211" s="1">
        <v>1.9999999999999999E-6</v>
      </c>
      <c r="R211" s="50">
        <f t="shared" ref="R211:AD211" si="114">Q211*39.3701</f>
        <v>7.8740199999999995E-5</v>
      </c>
      <c r="S211" s="1">
        <v>2.3999999999999999E-6</v>
      </c>
      <c r="T211" s="50">
        <f t="shared" si="114"/>
        <v>9.4488239999999997E-5</v>
      </c>
      <c r="U211" s="1">
        <v>1.9999999999999999E-6</v>
      </c>
      <c r="V211" s="50">
        <f t="shared" si="114"/>
        <v>7.8740199999999995E-5</v>
      </c>
      <c r="W211">
        <v>1.1999999999999999E-6</v>
      </c>
      <c r="X211" s="50">
        <f t="shared" si="114"/>
        <v>4.7244119999999999E-5</v>
      </c>
      <c r="Y211">
        <v>2.2000000000000001E-6</v>
      </c>
      <c r="Z211" s="50">
        <f t="shared" si="114"/>
        <v>8.661422000000001E-5</v>
      </c>
      <c r="AA211">
        <v>9.5000000000000005E-6</v>
      </c>
      <c r="AB211" s="50">
        <f t="shared" si="114"/>
        <v>3.7401595E-4</v>
      </c>
      <c r="AC211">
        <v>1.3999999999999999E-6</v>
      </c>
      <c r="AD211" s="50">
        <f t="shared" si="114"/>
        <v>5.5118139999999999E-5</v>
      </c>
      <c r="AE211" s="51" t="s">
        <v>69</v>
      </c>
      <c r="AF211">
        <v>3.1E-6</v>
      </c>
      <c r="AG211" s="50">
        <f t="shared" ref="AG211:AU211" si="115">AF211*39.3701</f>
        <v>1.2204731E-4</v>
      </c>
      <c r="AH211">
        <v>4.9999999999999998E-7</v>
      </c>
      <c r="AI211" s="50">
        <f t="shared" si="115"/>
        <v>1.9685049999999999E-5</v>
      </c>
      <c r="AJ211">
        <v>8.9999999999999996E-7</v>
      </c>
      <c r="AK211" s="50">
        <f t="shared" si="115"/>
        <v>3.5433089999999997E-5</v>
      </c>
      <c r="AL211">
        <v>1.3999999999999999E-6</v>
      </c>
      <c r="AM211" s="50">
        <f t="shared" si="115"/>
        <v>5.5118139999999999E-5</v>
      </c>
      <c r="AN211">
        <v>5.2000000000000002E-6</v>
      </c>
      <c r="AO211" s="50">
        <f t="shared" si="115"/>
        <v>2.0472452000000002E-4</v>
      </c>
      <c r="AP211">
        <v>1.7E-6</v>
      </c>
      <c r="AQ211" s="50">
        <f t="shared" si="115"/>
        <v>6.6929170000000008E-5</v>
      </c>
      <c r="AR211">
        <v>1.5E-6</v>
      </c>
      <c r="AS211" s="50">
        <f t="shared" si="115"/>
        <v>5.905515E-5</v>
      </c>
      <c r="AT211">
        <v>2.2000000000000001E-6</v>
      </c>
      <c r="AU211" s="50">
        <f t="shared" si="115"/>
        <v>8.661422000000001E-5</v>
      </c>
      <c r="AV211" s="51" t="s">
        <v>69</v>
      </c>
      <c r="AW211">
        <v>4.3000000000000003E-6</v>
      </c>
      <c r="AX211" s="50">
        <f t="shared" ref="AX211:BJ211" si="116">AW211*39.3701</f>
        <v>1.6929143000000001E-4</v>
      </c>
      <c r="AY211">
        <v>2.7E-6</v>
      </c>
      <c r="AZ211" s="50">
        <f t="shared" si="116"/>
        <v>1.0629927E-4</v>
      </c>
      <c r="BA211">
        <v>1.1000000000000001E-6</v>
      </c>
      <c r="BB211" s="50">
        <f t="shared" si="116"/>
        <v>4.3307110000000005E-5</v>
      </c>
      <c r="BC211">
        <v>1.1000000000000001E-6</v>
      </c>
      <c r="BD211" s="50">
        <f t="shared" si="116"/>
        <v>4.3307110000000005E-5</v>
      </c>
      <c r="BE211">
        <v>1.3E-6</v>
      </c>
      <c r="BF211" s="50">
        <f t="shared" si="116"/>
        <v>5.1181130000000006E-5</v>
      </c>
      <c r="BG211">
        <v>1.9999999999999999E-6</v>
      </c>
      <c r="BH211" s="50">
        <f t="shared" si="116"/>
        <v>7.8740199999999995E-5</v>
      </c>
      <c r="BI211">
        <v>1.9E-6</v>
      </c>
      <c r="BJ211" s="50">
        <f t="shared" si="116"/>
        <v>7.4803190000000008E-5</v>
      </c>
    </row>
    <row r="212" spans="1:62" x14ac:dyDescent="0.3">
      <c r="A212" s="51" t="s">
        <v>357</v>
      </c>
      <c r="B212" t="s">
        <v>327</v>
      </c>
      <c r="D212" t="s">
        <v>468</v>
      </c>
      <c r="E212"/>
      <c r="F212" t="s">
        <v>376</v>
      </c>
      <c r="G212"/>
      <c r="H212" t="s">
        <v>543</v>
      </c>
      <c r="I212"/>
      <c r="J212" s="1" t="s">
        <v>327</v>
      </c>
      <c r="K212"/>
      <c r="L212" t="s">
        <v>504</v>
      </c>
      <c r="M212"/>
      <c r="N212" t="s">
        <v>330</v>
      </c>
      <c r="P212" s="51" t="s">
        <v>357</v>
      </c>
      <c r="Q212" s="1" t="s">
        <v>381</v>
      </c>
      <c r="S212" s="1" t="s">
        <v>544</v>
      </c>
      <c r="U212" s="1" t="s">
        <v>381</v>
      </c>
      <c r="W212" t="s">
        <v>517</v>
      </c>
      <c r="Y212" t="s">
        <v>446</v>
      </c>
      <c r="AA212" t="s">
        <v>324</v>
      </c>
      <c r="AC212" t="s">
        <v>372</v>
      </c>
      <c r="AE212" s="51" t="s">
        <v>357</v>
      </c>
      <c r="AF212" t="s">
        <v>326</v>
      </c>
      <c r="AH212" t="s">
        <v>446</v>
      </c>
      <c r="AJ212" t="s">
        <v>324</v>
      </c>
      <c r="AL212" t="s">
        <v>440</v>
      </c>
      <c r="AN212" t="s">
        <v>361</v>
      </c>
      <c r="AP212" t="s">
        <v>337</v>
      </c>
      <c r="AR212" t="s">
        <v>545</v>
      </c>
      <c r="AT212" t="s">
        <v>332</v>
      </c>
      <c r="AV212" s="51" t="s">
        <v>357</v>
      </c>
      <c r="AW212" t="s">
        <v>361</v>
      </c>
      <c r="AY212" t="s">
        <v>324</v>
      </c>
      <c r="BA212" t="s">
        <v>336</v>
      </c>
      <c r="BC212" t="s">
        <v>459</v>
      </c>
      <c r="BE212" t="s">
        <v>336</v>
      </c>
      <c r="BG212" t="s">
        <v>375</v>
      </c>
      <c r="BI212" t="s">
        <v>336</v>
      </c>
    </row>
    <row r="213" spans="1:62" x14ac:dyDescent="0.3">
      <c r="A213" s="51" t="s">
        <v>323</v>
      </c>
      <c r="B213" t="s">
        <v>400</v>
      </c>
      <c r="D213" t="s">
        <v>352</v>
      </c>
      <c r="E213"/>
      <c r="F213" t="s">
        <v>349</v>
      </c>
      <c r="G213"/>
      <c r="H213" t="s">
        <v>399</v>
      </c>
      <c r="I213"/>
      <c r="J213" s="1" t="s">
        <v>546</v>
      </c>
      <c r="K213"/>
      <c r="L213" t="s">
        <v>402</v>
      </c>
      <c r="M213"/>
      <c r="N213" t="s">
        <v>547</v>
      </c>
      <c r="P213" s="51" t="s">
        <v>323</v>
      </c>
      <c r="Q213" s="1" t="s">
        <v>548</v>
      </c>
      <c r="S213" s="1" t="s">
        <v>456</v>
      </c>
      <c r="U213" s="1" t="s">
        <v>347</v>
      </c>
      <c r="W213" t="s">
        <v>549</v>
      </c>
      <c r="Y213" t="s">
        <v>403</v>
      </c>
      <c r="AA213" t="s">
        <v>382</v>
      </c>
      <c r="AC213" t="s">
        <v>393</v>
      </c>
      <c r="AE213" s="51" t="s">
        <v>323</v>
      </c>
      <c r="AF213" t="s">
        <v>399</v>
      </c>
      <c r="AH213" t="s">
        <v>464</v>
      </c>
      <c r="AJ213" t="s">
        <v>348</v>
      </c>
      <c r="AL213" t="s">
        <v>395</v>
      </c>
      <c r="AN213" t="s">
        <v>400</v>
      </c>
      <c r="AP213" t="s">
        <v>393</v>
      </c>
      <c r="AR213" t="s">
        <v>550</v>
      </c>
      <c r="AT213" t="s">
        <v>399</v>
      </c>
      <c r="AV213" s="51" t="s">
        <v>323</v>
      </c>
      <c r="AW213" t="s">
        <v>386</v>
      </c>
      <c r="AY213" t="s">
        <v>403</v>
      </c>
      <c r="BA213" t="s">
        <v>350</v>
      </c>
      <c r="BC213" t="s">
        <v>418</v>
      </c>
      <c r="BE213" t="s">
        <v>344</v>
      </c>
      <c r="BG213" t="s">
        <v>444</v>
      </c>
      <c r="BI213" t="s">
        <v>342</v>
      </c>
    </row>
    <row r="214" spans="1:62" x14ac:dyDescent="0.3">
      <c r="A214" s="51"/>
      <c r="E214"/>
      <c r="G214"/>
      <c r="I214"/>
      <c r="K214"/>
      <c r="M214"/>
      <c r="P214" s="51"/>
      <c r="AE214" s="51"/>
      <c r="AV214" s="51"/>
    </row>
    <row r="215" spans="1:62" x14ac:dyDescent="0.3">
      <c r="A215" s="51" t="s">
        <v>359</v>
      </c>
      <c r="C215" s="50"/>
      <c r="E215" s="50"/>
      <c r="G215" s="50"/>
      <c r="I215" s="50"/>
      <c r="K215" s="50"/>
      <c r="M215" s="50"/>
      <c r="O215" s="50"/>
      <c r="P215" s="51" t="s">
        <v>359</v>
      </c>
      <c r="R215" s="50"/>
      <c r="T215" s="50"/>
      <c r="V215" s="50"/>
      <c r="X215" s="50"/>
      <c r="Z215" s="50"/>
      <c r="AB215" s="50"/>
      <c r="AD215" s="50"/>
      <c r="AE215" s="51" t="s">
        <v>359</v>
      </c>
      <c r="AG215" s="50"/>
      <c r="AI215" s="50"/>
      <c r="AK215" s="50"/>
      <c r="AM215" s="50"/>
      <c r="AO215" s="50"/>
      <c r="AQ215" s="50"/>
      <c r="AS215" s="50"/>
      <c r="AU215" s="50"/>
      <c r="AV215" s="51" t="s">
        <v>359</v>
      </c>
      <c r="AX215" s="50"/>
      <c r="AZ215" s="50"/>
      <c r="BB215" s="50"/>
      <c r="BD215" s="50"/>
      <c r="BF215" s="50"/>
      <c r="BH215" s="50"/>
      <c r="BJ215" s="50"/>
    </row>
    <row r="216" spans="1:62" x14ac:dyDescent="0.3">
      <c r="A216" s="51" t="s">
        <v>357</v>
      </c>
      <c r="B216">
        <v>2.6999999999999999E-5</v>
      </c>
      <c r="C216" s="50">
        <f t="shared" ref="C216:O216" si="117">B216*39.3701</f>
        <v>1.0629927E-3</v>
      </c>
      <c r="D216">
        <v>3.6999999999999998E-5</v>
      </c>
      <c r="E216" s="50">
        <f t="shared" si="117"/>
        <v>1.4566937E-3</v>
      </c>
      <c r="F216">
        <v>2.3000000000000001E-4</v>
      </c>
      <c r="G216" s="50">
        <f t="shared" si="117"/>
        <v>9.055123E-3</v>
      </c>
      <c r="H216">
        <v>1.7000000000000001E-4</v>
      </c>
      <c r="I216" s="50">
        <f t="shared" si="117"/>
        <v>6.6929170000000005E-3</v>
      </c>
      <c r="J216" s="1">
        <v>5.0000000000000002E-5</v>
      </c>
      <c r="K216" s="50">
        <f t="shared" si="117"/>
        <v>1.9685050000000002E-3</v>
      </c>
      <c r="L216">
        <v>7.7999999999999999E-4</v>
      </c>
      <c r="M216" s="50">
        <f t="shared" si="117"/>
        <v>3.0708678E-2</v>
      </c>
      <c r="N216">
        <v>8.2000000000000001E-5</v>
      </c>
      <c r="O216" s="50">
        <f t="shared" si="117"/>
        <v>3.2283482000000003E-3</v>
      </c>
      <c r="P216" s="51" t="s">
        <v>357</v>
      </c>
      <c r="Q216" s="1">
        <v>8.0000000000000004E-4</v>
      </c>
      <c r="R216" s="50">
        <f t="shared" ref="R216:AD216" si="118">Q216*39.3701</f>
        <v>3.1496080000000003E-2</v>
      </c>
      <c r="S216" s="1">
        <v>1.2999999999999999E-4</v>
      </c>
      <c r="T216" s="50">
        <f t="shared" si="118"/>
        <v>5.1181129999999997E-3</v>
      </c>
      <c r="U216" s="1">
        <v>2.9E-4</v>
      </c>
      <c r="V216" s="50">
        <f t="shared" si="118"/>
        <v>1.1417329E-2</v>
      </c>
      <c r="W216">
        <v>4.8000000000000001E-5</v>
      </c>
      <c r="X216" s="50">
        <f t="shared" si="118"/>
        <v>1.8897648E-3</v>
      </c>
      <c r="Y216">
        <v>1.2999999999999999E-4</v>
      </c>
      <c r="Z216" s="50">
        <f t="shared" si="118"/>
        <v>5.1181129999999997E-3</v>
      </c>
      <c r="AA216">
        <v>5.1999999999999995E-4</v>
      </c>
      <c r="AB216" s="50">
        <f t="shared" si="118"/>
        <v>2.0472451999999999E-2</v>
      </c>
      <c r="AC216">
        <v>5.1999999999999995E-4</v>
      </c>
      <c r="AD216" s="50">
        <f t="shared" si="118"/>
        <v>2.0472451999999999E-2</v>
      </c>
      <c r="AE216" s="51" t="s">
        <v>357</v>
      </c>
      <c r="AF216">
        <v>2.9999999999999997E-4</v>
      </c>
      <c r="AG216" s="50">
        <f t="shared" ref="AG216:AU216" si="119">AF216*39.3701</f>
        <v>1.1811029999999998E-2</v>
      </c>
      <c r="AH216">
        <v>1.5E-5</v>
      </c>
      <c r="AI216" s="50">
        <f t="shared" si="119"/>
        <v>5.9055149999999999E-4</v>
      </c>
      <c r="AJ216">
        <v>1.6000000000000001E-4</v>
      </c>
      <c r="AK216" s="50">
        <f t="shared" si="119"/>
        <v>6.2992160000000007E-3</v>
      </c>
      <c r="AL216">
        <v>4.0000000000000003E-5</v>
      </c>
      <c r="AM216" s="50">
        <f t="shared" si="119"/>
        <v>1.5748040000000002E-3</v>
      </c>
      <c r="AN216">
        <v>5.8E-5</v>
      </c>
      <c r="AO216" s="50">
        <f t="shared" si="119"/>
        <v>2.2834658E-3</v>
      </c>
      <c r="AP216">
        <v>5.9999999999999995E-4</v>
      </c>
      <c r="AQ216" s="50">
        <f t="shared" si="119"/>
        <v>2.3622059999999997E-2</v>
      </c>
      <c r="AR216">
        <v>1.2999999999999999E-4</v>
      </c>
      <c r="AS216" s="50">
        <f t="shared" si="119"/>
        <v>5.1181129999999997E-3</v>
      </c>
      <c r="AT216">
        <v>9.0000000000000006E-5</v>
      </c>
      <c r="AU216" s="50">
        <f t="shared" si="119"/>
        <v>3.5433090000000001E-3</v>
      </c>
      <c r="AV216" s="51" t="s">
        <v>357</v>
      </c>
      <c r="AW216">
        <v>8.0000000000000007E-5</v>
      </c>
      <c r="AX216" s="50">
        <f t="shared" ref="AX216:BJ216" si="120">AW216*39.3701</f>
        <v>3.1496080000000004E-3</v>
      </c>
      <c r="AY216">
        <v>2.3000000000000001E-4</v>
      </c>
      <c r="AZ216" s="50">
        <f t="shared" si="120"/>
        <v>9.055123E-3</v>
      </c>
      <c r="BA216">
        <v>5.1999999999999995E-4</v>
      </c>
      <c r="BB216" s="50">
        <f t="shared" si="120"/>
        <v>2.0472451999999999E-2</v>
      </c>
      <c r="BC216">
        <v>1E-4</v>
      </c>
      <c r="BD216" s="50">
        <f t="shared" si="120"/>
        <v>3.9370100000000003E-3</v>
      </c>
      <c r="BE216">
        <v>1.1E-4</v>
      </c>
      <c r="BF216" s="50">
        <f t="shared" si="120"/>
        <v>4.3307110000000001E-3</v>
      </c>
      <c r="BG216">
        <v>2.1000000000000001E-4</v>
      </c>
      <c r="BH216" s="50">
        <f t="shared" si="120"/>
        <v>8.2677210000000004E-3</v>
      </c>
      <c r="BI216">
        <v>8.9999999999999998E-4</v>
      </c>
      <c r="BJ216" s="50">
        <f t="shared" si="120"/>
        <v>3.543309E-2</v>
      </c>
    </row>
    <row r="217" spans="1:62" x14ac:dyDescent="0.3">
      <c r="A217" s="51" t="s">
        <v>312</v>
      </c>
      <c r="C217" s="50"/>
      <c r="E217" s="50"/>
      <c r="G217" s="50"/>
      <c r="I217" s="50"/>
      <c r="K217" s="50"/>
      <c r="M217" s="50"/>
      <c r="O217" s="50"/>
      <c r="P217" s="51" t="s">
        <v>312</v>
      </c>
      <c r="R217" s="50"/>
      <c r="T217" s="50"/>
      <c r="V217" s="50"/>
      <c r="X217" s="50"/>
      <c r="Z217" s="50"/>
      <c r="AB217" s="50"/>
      <c r="AD217" s="50"/>
      <c r="AE217" s="51" t="s">
        <v>312</v>
      </c>
      <c r="AG217" s="50"/>
      <c r="AI217" s="50"/>
      <c r="AK217" s="50"/>
      <c r="AM217" s="50"/>
      <c r="AO217" s="50"/>
      <c r="AQ217" s="50"/>
      <c r="AS217" s="50"/>
      <c r="AU217" s="50"/>
      <c r="AV217" s="51" t="s">
        <v>312</v>
      </c>
      <c r="AX217" s="50"/>
      <c r="AZ217" s="50"/>
      <c r="BB217" s="50"/>
      <c r="BD217" s="50"/>
      <c r="BF217" s="50"/>
      <c r="BH217" s="50"/>
      <c r="BJ217" s="50"/>
    </row>
    <row r="218" spans="1:62" x14ac:dyDescent="0.3">
      <c r="A218" s="51" t="s">
        <v>313</v>
      </c>
      <c r="E218"/>
      <c r="G218"/>
      <c r="I218"/>
      <c r="K218"/>
      <c r="M218"/>
      <c r="P218" s="51" t="s">
        <v>313</v>
      </c>
      <c r="AE218" s="51" t="s">
        <v>313</v>
      </c>
      <c r="AV218" s="51" t="s">
        <v>313</v>
      </c>
    </row>
    <row r="219" spans="1:62" x14ac:dyDescent="0.3">
      <c r="A219" s="51"/>
      <c r="C219" s="50"/>
      <c r="E219" s="50"/>
      <c r="G219" s="50"/>
      <c r="I219" s="50"/>
      <c r="K219" s="50"/>
      <c r="M219" s="50"/>
      <c r="O219" s="50"/>
      <c r="P219" s="51"/>
      <c r="R219" s="50"/>
      <c r="T219" s="50"/>
      <c r="V219" s="50"/>
      <c r="X219" s="50"/>
      <c r="Z219" s="50"/>
      <c r="AB219" s="50"/>
      <c r="AD219" s="50"/>
      <c r="AE219" s="51"/>
      <c r="AG219" s="50"/>
      <c r="AI219" s="50"/>
      <c r="AK219" s="50"/>
      <c r="AM219" s="50"/>
      <c r="AO219" s="50"/>
      <c r="AQ219" s="50"/>
      <c r="AS219" s="50"/>
      <c r="AU219" s="50"/>
      <c r="AV219" s="51"/>
      <c r="AX219" s="50"/>
      <c r="AZ219" s="50"/>
      <c r="BB219" s="50"/>
      <c r="BD219" s="50"/>
      <c r="BF219" s="50"/>
      <c r="BH219" s="50"/>
      <c r="BJ219" s="50"/>
    </row>
    <row r="220" spans="1:62" x14ac:dyDescent="0.3">
      <c r="A220" s="51" t="s">
        <v>68</v>
      </c>
      <c r="B220">
        <v>1.8E-5</v>
      </c>
      <c r="C220" s="50">
        <f t="shared" ref="C220:O220" si="121">B220*39.3701</f>
        <v>7.0866180000000003E-4</v>
      </c>
      <c r="D220">
        <v>5.0000000000000002E-5</v>
      </c>
      <c r="E220" s="50">
        <f t="shared" si="121"/>
        <v>1.9685050000000002E-3</v>
      </c>
      <c r="F220">
        <v>1.4999999999999999E-4</v>
      </c>
      <c r="G220" s="50">
        <f t="shared" si="121"/>
        <v>5.9055149999999992E-3</v>
      </c>
      <c r="H220">
        <v>1.4999999999999999E-4</v>
      </c>
      <c r="I220" s="50">
        <f t="shared" si="121"/>
        <v>5.9055149999999992E-3</v>
      </c>
      <c r="J220" s="1">
        <v>6.3E-5</v>
      </c>
      <c r="K220" s="50">
        <f t="shared" si="121"/>
        <v>2.4803162999999999E-3</v>
      </c>
      <c r="L220">
        <v>7.5000000000000002E-4</v>
      </c>
      <c r="M220" s="50">
        <f t="shared" si="121"/>
        <v>2.9527575E-2</v>
      </c>
      <c r="N220">
        <v>1.3999999999999999E-4</v>
      </c>
      <c r="O220" s="50">
        <f t="shared" si="121"/>
        <v>5.5118139999999994E-3</v>
      </c>
      <c r="P220" s="51" t="s">
        <v>68</v>
      </c>
      <c r="Q220" s="1">
        <v>1.1000000000000001E-3</v>
      </c>
      <c r="R220" s="50">
        <f t="shared" ref="R220:AD220" si="122">Q220*39.3701</f>
        <v>4.3307110000000003E-2</v>
      </c>
      <c r="S220" s="1">
        <v>1.2999999999999999E-4</v>
      </c>
      <c r="T220" s="50">
        <f t="shared" si="122"/>
        <v>5.1181129999999997E-3</v>
      </c>
      <c r="U220" s="1">
        <v>1E-3</v>
      </c>
      <c r="V220" s="50">
        <f t="shared" si="122"/>
        <v>3.9370099999999998E-2</v>
      </c>
      <c r="W220">
        <v>6.0000000000000002E-5</v>
      </c>
      <c r="X220" s="50">
        <f t="shared" si="122"/>
        <v>2.3622059999999999E-3</v>
      </c>
      <c r="Y220">
        <v>8.0000000000000007E-5</v>
      </c>
      <c r="Z220" s="50">
        <f t="shared" si="122"/>
        <v>3.1496080000000004E-3</v>
      </c>
      <c r="AA220">
        <v>6.7000000000000002E-4</v>
      </c>
      <c r="AB220" s="50">
        <f t="shared" si="122"/>
        <v>2.6377967000000002E-2</v>
      </c>
      <c r="AC220">
        <v>6.7000000000000002E-4</v>
      </c>
      <c r="AD220" s="50">
        <f t="shared" si="122"/>
        <v>2.6377967000000002E-2</v>
      </c>
      <c r="AE220" s="51" t="s">
        <v>68</v>
      </c>
      <c r="AF220">
        <v>2.9999999999999997E-4</v>
      </c>
      <c r="AG220" s="50">
        <f t="shared" ref="AG220:AU220" si="123">AF220*39.3701</f>
        <v>1.1811029999999998E-2</v>
      </c>
      <c r="AH220">
        <v>1.2E-5</v>
      </c>
      <c r="AI220" s="50">
        <f t="shared" si="123"/>
        <v>4.724412E-4</v>
      </c>
      <c r="AJ220">
        <v>1.7000000000000001E-4</v>
      </c>
      <c r="AK220" s="50">
        <f t="shared" si="123"/>
        <v>6.6929170000000005E-3</v>
      </c>
      <c r="AL220">
        <v>2.8E-5</v>
      </c>
      <c r="AM220" s="50">
        <f t="shared" si="123"/>
        <v>1.1023628E-3</v>
      </c>
      <c r="AN220">
        <v>6.9999999999999994E-5</v>
      </c>
      <c r="AO220" s="50">
        <f t="shared" si="123"/>
        <v>2.7559069999999997E-3</v>
      </c>
      <c r="AP220">
        <v>5.9999999999999995E-4</v>
      </c>
      <c r="AQ220" s="50">
        <f t="shared" si="123"/>
        <v>2.3622059999999997E-2</v>
      </c>
      <c r="AR220">
        <v>9.5000000000000005E-5</v>
      </c>
      <c r="AS220" s="50">
        <f t="shared" si="123"/>
        <v>3.7401595000000004E-3</v>
      </c>
      <c r="AT220">
        <v>8.0000000000000007E-5</v>
      </c>
      <c r="AU220" s="50">
        <f t="shared" si="123"/>
        <v>3.1496080000000004E-3</v>
      </c>
      <c r="AV220" s="51" t="s">
        <v>68</v>
      </c>
      <c r="AW220">
        <v>6.3E-5</v>
      </c>
      <c r="AX220" s="50">
        <f t="shared" ref="AX220:BJ220" si="124">AW220*39.3701</f>
        <v>2.4803162999999999E-3</v>
      </c>
      <c r="AY220">
        <v>1.7000000000000001E-4</v>
      </c>
      <c r="AZ220" s="50">
        <f t="shared" si="124"/>
        <v>6.6929170000000005E-3</v>
      </c>
      <c r="BA220">
        <v>5.5000000000000003E-4</v>
      </c>
      <c r="BB220" s="50">
        <f t="shared" si="124"/>
        <v>2.1653555000000001E-2</v>
      </c>
      <c r="BC220">
        <v>8.0000000000000007E-5</v>
      </c>
      <c r="BD220" s="50">
        <f t="shared" si="124"/>
        <v>3.1496080000000004E-3</v>
      </c>
      <c r="BE220">
        <v>8.0000000000000007E-5</v>
      </c>
      <c r="BF220" s="50">
        <f t="shared" si="124"/>
        <v>3.1496080000000004E-3</v>
      </c>
      <c r="BG220">
        <v>2.3000000000000001E-4</v>
      </c>
      <c r="BH220" s="50">
        <f t="shared" si="124"/>
        <v>9.055123E-3</v>
      </c>
      <c r="BI220">
        <v>8.0000000000000004E-4</v>
      </c>
      <c r="BJ220" s="50">
        <f t="shared" si="124"/>
        <v>3.1496080000000003E-2</v>
      </c>
    </row>
    <row r="221" spans="1:62" x14ac:dyDescent="0.3">
      <c r="A221" s="51" t="s">
        <v>357</v>
      </c>
      <c r="B221" t="s">
        <v>337</v>
      </c>
      <c r="D221" t="s">
        <v>551</v>
      </c>
      <c r="E221"/>
      <c r="F221" t="s">
        <v>552</v>
      </c>
      <c r="G221"/>
      <c r="H221" t="s">
        <v>327</v>
      </c>
      <c r="I221"/>
      <c r="J221" s="1" t="s">
        <v>368</v>
      </c>
      <c r="K221"/>
      <c r="L221" t="s">
        <v>328</v>
      </c>
      <c r="M221"/>
      <c r="N221" t="s">
        <v>553</v>
      </c>
      <c r="P221" s="51" t="s">
        <v>357</v>
      </c>
      <c r="Q221" s="1" t="s">
        <v>330</v>
      </c>
      <c r="S221" s="1" t="s">
        <v>372</v>
      </c>
      <c r="U221" s="1" t="s">
        <v>328</v>
      </c>
      <c r="W221" t="s">
        <v>436</v>
      </c>
      <c r="Y221" t="s">
        <v>554</v>
      </c>
      <c r="AA221" t="s">
        <v>425</v>
      </c>
      <c r="AC221" t="s">
        <v>555</v>
      </c>
      <c r="AE221" s="51" t="s">
        <v>357</v>
      </c>
      <c r="AF221" t="s">
        <v>363</v>
      </c>
      <c r="AH221" t="s">
        <v>414</v>
      </c>
      <c r="AJ221" t="s">
        <v>336</v>
      </c>
      <c r="AL221" t="s">
        <v>556</v>
      </c>
      <c r="AN221" t="s">
        <v>407</v>
      </c>
      <c r="AP221" t="s">
        <v>406</v>
      </c>
      <c r="AR221" t="s">
        <v>409</v>
      </c>
      <c r="AT221" t="s">
        <v>363</v>
      </c>
      <c r="AV221" s="51" t="s">
        <v>357</v>
      </c>
      <c r="AW221" t="s">
        <v>408</v>
      </c>
      <c r="AY221" t="s">
        <v>336</v>
      </c>
      <c r="BA221" t="s">
        <v>458</v>
      </c>
      <c r="BC221" t="s">
        <v>326</v>
      </c>
      <c r="BE221" t="s">
        <v>545</v>
      </c>
      <c r="BG221" t="s">
        <v>363</v>
      </c>
      <c r="BI221" t="s">
        <v>331</v>
      </c>
    </row>
    <row r="222" spans="1:62" x14ac:dyDescent="0.3">
      <c r="A222" s="51" t="s">
        <v>323</v>
      </c>
      <c r="B222" t="s">
        <v>393</v>
      </c>
      <c r="D222" t="s">
        <v>423</v>
      </c>
      <c r="E222"/>
      <c r="F222" t="s">
        <v>432</v>
      </c>
      <c r="G222"/>
      <c r="H222" t="s">
        <v>512</v>
      </c>
      <c r="I222"/>
      <c r="J222" s="1" t="s">
        <v>352</v>
      </c>
      <c r="K222"/>
      <c r="L222" t="s">
        <v>434</v>
      </c>
      <c r="M222"/>
      <c r="N222" t="s">
        <v>385</v>
      </c>
      <c r="P222" s="51" t="s">
        <v>323</v>
      </c>
      <c r="Q222" s="1" t="s">
        <v>428</v>
      </c>
      <c r="S222" s="1" t="s">
        <v>557</v>
      </c>
      <c r="U222" s="1" t="s">
        <v>388</v>
      </c>
      <c r="W222" t="s">
        <v>423</v>
      </c>
      <c r="Y222" t="s">
        <v>347</v>
      </c>
      <c r="AA222" t="s">
        <v>464</v>
      </c>
      <c r="AC222" t="s">
        <v>403</v>
      </c>
      <c r="AE222" s="51" t="s">
        <v>323</v>
      </c>
      <c r="AF222" t="s">
        <v>341</v>
      </c>
      <c r="AH222" t="s">
        <v>558</v>
      </c>
      <c r="AJ222" t="s">
        <v>382</v>
      </c>
      <c r="AL222" t="s">
        <v>558</v>
      </c>
      <c r="AN222" t="s">
        <v>423</v>
      </c>
      <c r="AP222" t="s">
        <v>415</v>
      </c>
      <c r="AR222" t="s">
        <v>429</v>
      </c>
      <c r="AT222" t="s">
        <v>351</v>
      </c>
      <c r="AV222" s="51" t="s">
        <v>323</v>
      </c>
      <c r="AW222" t="s">
        <v>389</v>
      </c>
      <c r="AY222" t="s">
        <v>400</v>
      </c>
      <c r="BA222" t="s">
        <v>344</v>
      </c>
      <c r="BC222" t="s">
        <v>433</v>
      </c>
      <c r="BE222" t="s">
        <v>559</v>
      </c>
      <c r="BG222" t="s">
        <v>344</v>
      </c>
      <c r="BI222" t="s">
        <v>344</v>
      </c>
    </row>
    <row r="223" spans="1:62" x14ac:dyDescent="0.3">
      <c r="A223" s="49"/>
      <c r="E223"/>
      <c r="G223"/>
      <c r="I223"/>
      <c r="K223"/>
      <c r="M223"/>
      <c r="P223" s="49"/>
      <c r="AE223" s="49"/>
      <c r="AV223" s="49"/>
    </row>
    <row r="224" spans="1:62" x14ac:dyDescent="0.3">
      <c r="A224" s="51" t="s">
        <v>404</v>
      </c>
      <c r="C224" s="50"/>
      <c r="E224" s="50"/>
      <c r="G224" s="50"/>
      <c r="I224" s="50"/>
      <c r="K224" s="50"/>
      <c r="M224" s="50"/>
      <c r="O224" s="50"/>
      <c r="P224" s="51" t="s">
        <v>404</v>
      </c>
      <c r="R224" s="50"/>
      <c r="T224" s="50"/>
      <c r="V224" s="50"/>
      <c r="X224" s="50"/>
      <c r="Z224" s="50"/>
      <c r="AB224" s="50"/>
      <c r="AD224" s="50"/>
      <c r="AE224" s="51" t="s">
        <v>404</v>
      </c>
      <c r="AG224" s="50"/>
      <c r="AI224" s="50"/>
      <c r="AK224" s="50"/>
      <c r="AM224" s="50"/>
      <c r="AO224" s="50"/>
      <c r="AQ224" s="50"/>
      <c r="AS224" s="50"/>
      <c r="AU224" s="50"/>
      <c r="AV224" s="51" t="s">
        <v>404</v>
      </c>
      <c r="AX224" s="50"/>
      <c r="AZ224" s="50"/>
      <c r="BB224" s="50"/>
      <c r="BD224" s="50"/>
      <c r="BF224" s="50"/>
      <c r="BH224" s="50"/>
      <c r="BJ224" s="50"/>
    </row>
    <row r="225" spans="1:88" x14ac:dyDescent="0.3">
      <c r="A225" s="51" t="s">
        <v>357</v>
      </c>
      <c r="B225">
        <v>2.1999999999999999E-5</v>
      </c>
      <c r="C225" s="50">
        <f>B225*39.3701</f>
        <v>8.6614220000000004E-4</v>
      </c>
      <c r="D225">
        <v>2.0999999999999999E-3</v>
      </c>
      <c r="E225" s="50">
        <f>D225*39.3701</f>
        <v>8.2677210000000001E-2</v>
      </c>
      <c r="G225" s="50">
        <f>F225*39.3701</f>
        <v>0</v>
      </c>
      <c r="H225">
        <v>2.8E-3</v>
      </c>
      <c r="I225" s="50">
        <f>H225*39.3701</f>
        <v>0.11023628000000001</v>
      </c>
      <c r="K225" s="50">
        <f>J225*39.3701</f>
        <v>0</v>
      </c>
      <c r="L225">
        <v>2.0000000000000001E-4</v>
      </c>
      <c r="M225" s="50">
        <f>L225*39.3701</f>
        <v>7.8740200000000007E-3</v>
      </c>
      <c r="N225">
        <v>8.0000000000000007E-5</v>
      </c>
      <c r="O225" s="50">
        <f>N225*39.3701</f>
        <v>3.1496080000000004E-3</v>
      </c>
      <c r="P225" s="51" t="s">
        <v>357</v>
      </c>
      <c r="Q225" s="1">
        <v>2.9999999999999997E-4</v>
      </c>
      <c r="R225" s="50">
        <f t="shared" ref="R225:AD225" si="125">Q225*39.3701</f>
        <v>1.1811029999999998E-2</v>
      </c>
      <c r="S225" s="1">
        <v>2.4000000000000001E-4</v>
      </c>
      <c r="T225" s="50">
        <f t="shared" si="125"/>
        <v>9.4488239999999998E-3</v>
      </c>
      <c r="U225" s="1">
        <v>1.3999999999999999E-4</v>
      </c>
      <c r="V225" s="50">
        <f t="shared" si="125"/>
        <v>5.5118139999999994E-3</v>
      </c>
      <c r="W225">
        <v>2.7000000000000001E-3</v>
      </c>
      <c r="X225" s="50">
        <f t="shared" si="125"/>
        <v>0.10629927</v>
      </c>
      <c r="Y225">
        <v>1E-4</v>
      </c>
      <c r="Z225" s="50">
        <f t="shared" si="125"/>
        <v>3.9370100000000003E-3</v>
      </c>
      <c r="AA225">
        <v>1.1E-4</v>
      </c>
      <c r="AB225" s="50">
        <f t="shared" si="125"/>
        <v>4.3307110000000001E-3</v>
      </c>
      <c r="AC225">
        <v>1.1E-4</v>
      </c>
      <c r="AD225" s="50">
        <f t="shared" si="125"/>
        <v>4.3307110000000001E-3</v>
      </c>
      <c r="AE225" s="51" t="s">
        <v>357</v>
      </c>
      <c r="AF225">
        <v>2.3000000000000001E-4</v>
      </c>
      <c r="AG225" s="50">
        <f t="shared" ref="AG225:AU225" si="126">AF225*39.3701</f>
        <v>9.055123E-3</v>
      </c>
      <c r="AH225">
        <v>1.5E-5</v>
      </c>
      <c r="AI225" s="50">
        <f t="shared" si="126"/>
        <v>5.9055149999999999E-4</v>
      </c>
      <c r="AJ225">
        <v>2.5999999999999999E-3</v>
      </c>
      <c r="AK225" s="50">
        <f t="shared" si="126"/>
        <v>0.10236226</v>
      </c>
      <c r="AL225">
        <v>2.9E-5</v>
      </c>
      <c r="AM225" s="50">
        <f t="shared" si="126"/>
        <v>1.1417329E-3</v>
      </c>
      <c r="AN225">
        <v>5.5000000000000002E-5</v>
      </c>
      <c r="AO225" s="50">
        <f t="shared" si="126"/>
        <v>2.1653555000000001E-3</v>
      </c>
      <c r="AP225">
        <v>1.4999999999999999E-4</v>
      </c>
      <c r="AQ225" s="50">
        <f t="shared" si="126"/>
        <v>5.9055149999999992E-3</v>
      </c>
      <c r="AR225">
        <v>1.4999999999999999E-4</v>
      </c>
      <c r="AS225" s="50">
        <f t="shared" si="126"/>
        <v>5.9055149999999992E-3</v>
      </c>
      <c r="AT225">
        <v>1.4999999999999999E-4</v>
      </c>
      <c r="AU225" s="50">
        <f t="shared" si="126"/>
        <v>5.9055149999999992E-3</v>
      </c>
      <c r="AV225" s="51" t="s">
        <v>357</v>
      </c>
      <c r="AW225">
        <v>6.2000000000000003E-5</v>
      </c>
      <c r="AX225" s="50">
        <f t="shared" ref="AX225:BJ225" si="127">AW225*39.3701</f>
        <v>2.4409462000000003E-3</v>
      </c>
      <c r="AY225">
        <v>8.9999999999999998E-4</v>
      </c>
      <c r="AZ225" s="50">
        <f t="shared" si="127"/>
        <v>3.543309E-2</v>
      </c>
      <c r="BA225">
        <v>1.3999999999999999E-4</v>
      </c>
      <c r="BB225" s="50">
        <f t="shared" si="127"/>
        <v>5.5118139999999994E-3</v>
      </c>
      <c r="BC225">
        <v>1.7000000000000001E-4</v>
      </c>
      <c r="BD225" s="50">
        <f t="shared" si="127"/>
        <v>6.6929170000000005E-3</v>
      </c>
      <c r="BE225">
        <v>1.2999999999999999E-4</v>
      </c>
      <c r="BF225" s="50">
        <f t="shared" si="127"/>
        <v>5.1181129999999997E-3</v>
      </c>
      <c r="BG225">
        <v>1.8000000000000001E-4</v>
      </c>
      <c r="BH225" s="50">
        <f t="shared" si="127"/>
        <v>7.0866180000000003E-3</v>
      </c>
      <c r="BI225">
        <v>3.2000000000000003E-4</v>
      </c>
      <c r="BJ225" s="50">
        <f t="shared" si="127"/>
        <v>1.2598432000000001E-2</v>
      </c>
    </row>
    <row r="226" spans="1:88" x14ac:dyDescent="0.3">
      <c r="A226" s="51" t="s">
        <v>312</v>
      </c>
      <c r="C226" s="1"/>
      <c r="H226">
        <v>1.2999999999999999E-3</v>
      </c>
      <c r="I226" s="50">
        <f>H226*39.3701</f>
        <v>5.1181129999999998E-2</v>
      </c>
      <c r="O226" s="1"/>
      <c r="P226" s="51" t="s">
        <v>312</v>
      </c>
      <c r="R226" s="1"/>
      <c r="T226" s="1"/>
      <c r="V226" s="1"/>
      <c r="X226" s="1"/>
      <c r="Z226" s="1"/>
      <c r="AB226" s="1"/>
      <c r="AD226" s="1"/>
      <c r="AE226" s="51" t="s">
        <v>312</v>
      </c>
      <c r="AG226" s="1"/>
      <c r="AI226" s="1"/>
      <c r="AK226" s="1"/>
      <c r="AM226" s="1"/>
      <c r="AO226" s="1"/>
      <c r="AQ226" s="1"/>
      <c r="AS226" s="1"/>
      <c r="AU226" s="1"/>
      <c r="AV226" s="51" t="s">
        <v>312</v>
      </c>
      <c r="AX226" s="1"/>
      <c r="AZ226" s="1"/>
      <c r="BB226" s="1"/>
      <c r="BD226" s="1"/>
      <c r="BF226" s="1"/>
      <c r="BH226" s="1"/>
      <c r="BJ226" s="1"/>
    </row>
    <row r="227" spans="1:88" x14ac:dyDescent="0.3">
      <c r="A227" s="51" t="s">
        <v>313</v>
      </c>
      <c r="C227" s="1"/>
      <c r="H227">
        <v>1.4E-3</v>
      </c>
      <c r="I227" s="50">
        <f>H227*39.3701</f>
        <v>5.5118140000000003E-2</v>
      </c>
      <c r="O227" s="1"/>
      <c r="P227" s="51" t="s">
        <v>313</v>
      </c>
      <c r="R227" s="1"/>
      <c r="T227" s="1"/>
      <c r="V227" s="1"/>
      <c r="X227" s="1"/>
      <c r="Z227" s="1"/>
      <c r="AB227" s="1"/>
      <c r="AD227" s="1"/>
      <c r="AE227" s="51" t="s">
        <v>313</v>
      </c>
      <c r="AG227" s="1"/>
      <c r="AI227" s="1"/>
      <c r="AK227" s="1"/>
      <c r="AM227" s="1"/>
      <c r="AO227" s="1"/>
      <c r="AQ227" s="1"/>
      <c r="AS227" s="1"/>
      <c r="AU227" s="1"/>
      <c r="AV227" s="51" t="s">
        <v>313</v>
      </c>
      <c r="AX227" s="1"/>
      <c r="AZ227" s="1"/>
      <c r="BB227" s="1"/>
      <c r="BD227" s="1"/>
      <c r="BF227" s="1"/>
      <c r="BH227" s="1"/>
      <c r="BJ227" s="1"/>
    </row>
    <row r="228" spans="1:88" x14ac:dyDescent="0.3">
      <c r="A228" s="49"/>
      <c r="C228" s="1"/>
      <c r="O228" s="1"/>
      <c r="P228" s="49"/>
      <c r="R228" s="1"/>
      <c r="T228" s="1"/>
      <c r="V228" s="1"/>
      <c r="X228" s="1"/>
      <c r="Z228" s="1"/>
      <c r="AB228" s="1"/>
      <c r="AD228" s="1"/>
      <c r="AE228" s="49"/>
      <c r="AG228" s="1"/>
      <c r="AI228" s="1"/>
      <c r="AK228" s="1"/>
      <c r="AM228" s="1"/>
      <c r="AO228" s="1"/>
      <c r="AQ228" s="1"/>
      <c r="AS228" s="1"/>
      <c r="AU228" s="1"/>
      <c r="AV228" s="49"/>
      <c r="AX228" s="1"/>
      <c r="AZ228" s="1"/>
      <c r="BB228" s="1"/>
      <c r="BD228" s="1"/>
      <c r="BF228" s="1"/>
      <c r="BH228" s="1"/>
      <c r="BJ228" s="1"/>
    </row>
    <row r="229" spans="1:88" x14ac:dyDescent="0.3">
      <c r="A229" s="51" t="s">
        <v>358</v>
      </c>
      <c r="C229" s="50"/>
      <c r="E229" s="50"/>
      <c r="G229" s="50"/>
      <c r="I229" s="50"/>
      <c r="K229" s="50"/>
      <c r="M229" s="50"/>
      <c r="O229" s="50"/>
      <c r="P229" s="51" t="s">
        <v>358</v>
      </c>
      <c r="R229" s="50"/>
      <c r="T229" s="50"/>
      <c r="V229" s="50"/>
      <c r="X229" s="50"/>
      <c r="Z229" s="50"/>
      <c r="AB229" s="50"/>
      <c r="AD229" s="50"/>
      <c r="AE229" s="51" t="s">
        <v>358</v>
      </c>
      <c r="AG229" s="50"/>
      <c r="AI229" s="50"/>
      <c r="AK229" s="50"/>
      <c r="AM229" s="50"/>
      <c r="AO229" s="50"/>
      <c r="AQ229" s="50"/>
      <c r="AS229" s="50"/>
      <c r="AU229" s="50"/>
      <c r="AV229" s="51" t="s">
        <v>358</v>
      </c>
      <c r="AX229" s="50"/>
      <c r="AZ229" s="50"/>
      <c r="BB229" s="50"/>
      <c r="BD229" s="50"/>
      <c r="BF229" s="50"/>
      <c r="BH229" s="50"/>
      <c r="BJ229" s="50"/>
    </row>
    <row r="230" spans="1:88" x14ac:dyDescent="0.3">
      <c r="A230" s="51" t="s">
        <v>357</v>
      </c>
      <c r="B230">
        <v>3.0000000000000001E-5</v>
      </c>
      <c r="C230" s="50">
        <f t="shared" ref="C230:O230" si="128">B230*39.3701</f>
        <v>1.181103E-3</v>
      </c>
      <c r="D230">
        <v>1E-4</v>
      </c>
      <c r="E230" s="50">
        <f t="shared" si="128"/>
        <v>3.9370100000000003E-3</v>
      </c>
      <c r="F230">
        <v>2.7999999999999998E-4</v>
      </c>
      <c r="G230" s="50">
        <f t="shared" si="128"/>
        <v>1.1023627999999999E-2</v>
      </c>
      <c r="H230">
        <v>2.9E-4</v>
      </c>
      <c r="I230" s="50">
        <f t="shared" si="128"/>
        <v>1.1417329E-2</v>
      </c>
      <c r="J230" s="1">
        <v>1E-4</v>
      </c>
      <c r="K230" s="50">
        <f t="shared" si="128"/>
        <v>3.9370100000000003E-3</v>
      </c>
      <c r="L230">
        <v>4.0000000000000002E-4</v>
      </c>
      <c r="M230" s="50">
        <f t="shared" si="128"/>
        <v>1.5748040000000001E-2</v>
      </c>
      <c r="N230">
        <v>2.4000000000000001E-4</v>
      </c>
      <c r="O230" s="50">
        <f t="shared" si="128"/>
        <v>9.4488239999999998E-3</v>
      </c>
      <c r="P230" s="51" t="s">
        <v>357</v>
      </c>
      <c r="Q230" s="1">
        <v>6.6E-4</v>
      </c>
      <c r="R230" s="50">
        <f t="shared" ref="R230:AD230" si="129">Q230*39.3701</f>
        <v>2.5984265999999999E-2</v>
      </c>
      <c r="S230" s="1">
        <v>1.2E-4</v>
      </c>
      <c r="T230" s="50">
        <f t="shared" si="129"/>
        <v>4.7244119999999999E-3</v>
      </c>
      <c r="U230" s="1">
        <v>3.3E-4</v>
      </c>
      <c r="V230" s="50">
        <f t="shared" si="129"/>
        <v>1.2992132999999999E-2</v>
      </c>
      <c r="W230">
        <v>9.5000000000000005E-5</v>
      </c>
      <c r="X230" s="50">
        <f t="shared" si="129"/>
        <v>3.7401595000000004E-3</v>
      </c>
      <c r="Y230">
        <v>1.6000000000000001E-4</v>
      </c>
      <c r="Z230" s="50">
        <f t="shared" si="129"/>
        <v>6.2992160000000007E-3</v>
      </c>
      <c r="AA230">
        <v>2.9999999999999997E-4</v>
      </c>
      <c r="AB230" s="50">
        <f t="shared" si="129"/>
        <v>1.1811029999999998E-2</v>
      </c>
      <c r="AC230">
        <v>2.9999999999999997E-4</v>
      </c>
      <c r="AD230" s="50">
        <f t="shared" si="129"/>
        <v>1.1811029999999998E-2</v>
      </c>
      <c r="AE230" s="51" t="s">
        <v>357</v>
      </c>
      <c r="AF230">
        <v>2.5000000000000001E-4</v>
      </c>
      <c r="AG230" s="50">
        <f t="shared" ref="AG230:AU230" si="130">AF230*39.3701</f>
        <v>9.8425249999999995E-3</v>
      </c>
      <c r="AH230">
        <v>1.7E-5</v>
      </c>
      <c r="AI230" s="50">
        <f t="shared" si="130"/>
        <v>6.6929170000000005E-4</v>
      </c>
      <c r="AJ230">
        <v>2.7E-4</v>
      </c>
      <c r="AK230" s="50">
        <f t="shared" si="130"/>
        <v>1.0629927000000001E-2</v>
      </c>
      <c r="AL230">
        <v>3.8000000000000002E-5</v>
      </c>
      <c r="AM230" s="50">
        <f t="shared" si="130"/>
        <v>1.4960638E-3</v>
      </c>
      <c r="AN230">
        <v>1.3999999999999999E-4</v>
      </c>
      <c r="AO230" s="50">
        <f t="shared" si="130"/>
        <v>5.5118139999999994E-3</v>
      </c>
      <c r="AP230">
        <v>2.7999999999999998E-4</v>
      </c>
      <c r="AQ230" s="50">
        <f t="shared" si="130"/>
        <v>1.1023627999999999E-2</v>
      </c>
      <c r="AR230">
        <v>1.7000000000000001E-4</v>
      </c>
      <c r="AS230" s="50">
        <f t="shared" si="130"/>
        <v>6.6929170000000005E-3</v>
      </c>
      <c r="AT230">
        <v>1.4999999999999999E-4</v>
      </c>
      <c r="AU230" s="50">
        <f t="shared" si="130"/>
        <v>5.9055149999999992E-3</v>
      </c>
      <c r="AV230" s="51" t="s">
        <v>357</v>
      </c>
      <c r="AW230">
        <v>1.7000000000000001E-4</v>
      </c>
      <c r="AX230" s="50">
        <f t="shared" ref="AX230:BJ230" si="131">AW230*39.3701</f>
        <v>6.6929170000000005E-3</v>
      </c>
      <c r="AY230">
        <v>2.9E-4</v>
      </c>
      <c r="AZ230" s="50">
        <f t="shared" si="131"/>
        <v>1.1417329E-2</v>
      </c>
      <c r="BA230">
        <v>3.6999999999999999E-4</v>
      </c>
      <c r="BB230" s="50">
        <f t="shared" si="131"/>
        <v>1.4566937E-2</v>
      </c>
      <c r="BC230">
        <v>1.7000000000000001E-4</v>
      </c>
      <c r="BD230" s="50">
        <f t="shared" si="131"/>
        <v>6.6929170000000005E-3</v>
      </c>
      <c r="BE230">
        <v>1.3999999999999999E-4</v>
      </c>
      <c r="BF230" s="50">
        <f t="shared" si="131"/>
        <v>5.5118139999999994E-3</v>
      </c>
      <c r="BG230">
        <v>2.3000000000000001E-4</v>
      </c>
      <c r="BH230" s="50">
        <f t="shared" si="131"/>
        <v>9.055123E-3</v>
      </c>
      <c r="BI230">
        <v>5.9999999999999995E-4</v>
      </c>
      <c r="BJ230" s="50">
        <f t="shared" si="131"/>
        <v>2.3622059999999997E-2</v>
      </c>
    </row>
    <row r="231" spans="1:88" x14ac:dyDescent="0.3">
      <c r="A231" s="51" t="s">
        <v>312</v>
      </c>
      <c r="P231" s="51" t="s">
        <v>312</v>
      </c>
      <c r="AE231" s="51" t="s">
        <v>312</v>
      </c>
      <c r="AV231" s="51" t="s">
        <v>312</v>
      </c>
    </row>
    <row r="232" spans="1:88" x14ac:dyDescent="0.3">
      <c r="A232" s="51" t="s">
        <v>313</v>
      </c>
      <c r="P232" s="51" t="s">
        <v>313</v>
      </c>
      <c r="AE232" s="51" t="s">
        <v>313</v>
      </c>
      <c r="AV232" s="51" t="s">
        <v>313</v>
      </c>
    </row>
    <row r="234" spans="1:88" s="6" customFormat="1" x14ac:dyDescent="0.3">
      <c r="E234" s="16"/>
      <c r="G234" s="16"/>
      <c r="I234" s="16"/>
      <c r="J234" s="16"/>
      <c r="K234" s="16"/>
      <c r="M234" s="16"/>
      <c r="Q234" s="16"/>
      <c r="S234" s="16"/>
      <c r="U234" s="16"/>
    </row>
    <row r="235" spans="1:88" x14ac:dyDescent="0.3">
      <c r="A235">
        <v>2020</v>
      </c>
      <c r="B235" s="5">
        <v>43892</v>
      </c>
      <c r="C235" t="s">
        <v>560</v>
      </c>
      <c r="D235" s="5">
        <v>43894</v>
      </c>
      <c r="E235" s="1" t="s">
        <v>561</v>
      </c>
      <c r="F235" s="5">
        <v>43895</v>
      </c>
      <c r="G235" s="1" t="s">
        <v>525</v>
      </c>
      <c r="H235" s="5">
        <v>43896</v>
      </c>
      <c r="I235" s="1" t="s">
        <v>562</v>
      </c>
      <c r="J235" s="45">
        <v>43896</v>
      </c>
      <c r="K235" s="1" t="s">
        <v>563</v>
      </c>
      <c r="L235" s="5">
        <v>43896</v>
      </c>
      <c r="M235" s="1" t="s">
        <v>542</v>
      </c>
      <c r="N235" s="5">
        <v>43896</v>
      </c>
      <c r="O235" t="s">
        <v>564</v>
      </c>
      <c r="Q235" s="45">
        <v>43899</v>
      </c>
      <c r="R235" t="s">
        <v>565</v>
      </c>
      <c r="S235" s="45">
        <v>43899</v>
      </c>
      <c r="T235" t="s">
        <v>566</v>
      </c>
      <c r="U235" s="45">
        <v>43900</v>
      </c>
      <c r="V235" t="s">
        <v>522</v>
      </c>
      <c r="W235" s="5">
        <v>43900</v>
      </c>
      <c r="X235" t="s">
        <v>567</v>
      </c>
      <c r="Y235" s="5">
        <v>43901</v>
      </c>
      <c r="Z235">
        <v>1531</v>
      </c>
      <c r="AA235" s="5">
        <v>43902</v>
      </c>
      <c r="AB235" t="s">
        <v>568</v>
      </c>
      <c r="AC235" s="5">
        <v>43902</v>
      </c>
      <c r="AD235" t="s">
        <v>569</v>
      </c>
      <c r="AF235" s="5">
        <v>43903</v>
      </c>
      <c r="AG235" t="s">
        <v>570</v>
      </c>
      <c r="AH235" s="5">
        <v>43903</v>
      </c>
      <c r="AI235" t="s">
        <v>522</v>
      </c>
      <c r="AJ235" s="5">
        <v>43903</v>
      </c>
      <c r="AK235" t="s">
        <v>571</v>
      </c>
      <c r="AL235" s="5">
        <v>43906</v>
      </c>
      <c r="AM235" t="s">
        <v>572</v>
      </c>
      <c r="AN235" s="5">
        <v>43906</v>
      </c>
      <c r="AO235" t="s">
        <v>573</v>
      </c>
      <c r="AP235" s="5">
        <v>43907</v>
      </c>
      <c r="AQ235" t="s">
        <v>574</v>
      </c>
      <c r="AR235" s="5">
        <v>43907</v>
      </c>
      <c r="AS235" t="s">
        <v>575</v>
      </c>
      <c r="AU235" s="5">
        <v>43908</v>
      </c>
      <c r="AV235" s="51" t="s">
        <v>576</v>
      </c>
      <c r="AW235" s="5">
        <v>43908</v>
      </c>
      <c r="AX235" t="s">
        <v>560</v>
      </c>
      <c r="AY235" s="5">
        <v>43909</v>
      </c>
      <c r="AZ235" t="s">
        <v>577</v>
      </c>
      <c r="BA235" s="5">
        <v>43909</v>
      </c>
      <c r="BB235" t="s">
        <v>578</v>
      </c>
      <c r="BC235" s="5">
        <v>43910</v>
      </c>
      <c r="BD235" t="s">
        <v>560</v>
      </c>
      <c r="BE235" s="5">
        <v>43913</v>
      </c>
      <c r="BF235" t="s">
        <v>579</v>
      </c>
      <c r="BG235" s="5">
        <v>43913</v>
      </c>
      <c r="BH235" t="s">
        <v>580</v>
      </c>
      <c r="BJ235" s="5">
        <v>43914</v>
      </c>
      <c r="BK235" t="s">
        <v>581</v>
      </c>
      <c r="BL235" s="5">
        <v>43914</v>
      </c>
      <c r="BM235" t="s">
        <v>487</v>
      </c>
      <c r="BN235" s="5">
        <v>43915</v>
      </c>
      <c r="BO235" t="s">
        <v>487</v>
      </c>
      <c r="BP235" s="5">
        <v>43915</v>
      </c>
      <c r="BQ235" t="s">
        <v>479</v>
      </c>
      <c r="BR235" s="5">
        <v>43916</v>
      </c>
      <c r="BS235" t="s">
        <v>487</v>
      </c>
      <c r="BT235" s="5">
        <v>43917</v>
      </c>
      <c r="BU235" t="s">
        <v>562</v>
      </c>
      <c r="BV235" s="5">
        <v>43917</v>
      </c>
      <c r="BW235" t="s">
        <v>580</v>
      </c>
      <c r="BY235" s="5">
        <v>43920</v>
      </c>
      <c r="BZ235" t="s">
        <v>582</v>
      </c>
      <c r="CA235" s="5">
        <v>43920</v>
      </c>
      <c r="CB235" t="s">
        <v>583</v>
      </c>
      <c r="CC235" s="5">
        <v>43920</v>
      </c>
      <c r="CD235" t="s">
        <v>584</v>
      </c>
      <c r="CE235" s="5">
        <v>43921</v>
      </c>
      <c r="CF235" t="s">
        <v>528</v>
      </c>
      <c r="CG235" s="5">
        <v>43921</v>
      </c>
      <c r="CH235" t="s">
        <v>580</v>
      </c>
      <c r="CI235" s="5">
        <v>43921</v>
      </c>
      <c r="CJ235" t="s">
        <v>585</v>
      </c>
    </row>
    <row r="236" spans="1:88" x14ac:dyDescent="0.3">
      <c r="A236" s="49" t="s">
        <v>356</v>
      </c>
      <c r="P236" s="49" t="s">
        <v>356</v>
      </c>
      <c r="AE236" s="49" t="s">
        <v>356</v>
      </c>
      <c r="AT236" s="49" t="s">
        <v>356</v>
      </c>
      <c r="BI236" s="49" t="s">
        <v>356</v>
      </c>
      <c r="BJ236" s="49"/>
      <c r="BX236" s="49" t="s">
        <v>356</v>
      </c>
    </row>
    <row r="237" spans="1:88" x14ac:dyDescent="0.3">
      <c r="A237" s="51" t="s">
        <v>357</v>
      </c>
      <c r="B237">
        <v>3.8000000000000002E-5</v>
      </c>
      <c r="C237" s="50">
        <f t="shared" ref="C237:O237" si="132">B237*39.3701</f>
        <v>1.4960638E-3</v>
      </c>
      <c r="D237">
        <v>1.9000000000000001E-4</v>
      </c>
      <c r="E237" s="50">
        <f t="shared" si="132"/>
        <v>7.4803190000000009E-3</v>
      </c>
      <c r="F237">
        <v>1.7000000000000001E-4</v>
      </c>
      <c r="G237" s="50">
        <f t="shared" si="132"/>
        <v>6.6929170000000005E-3</v>
      </c>
      <c r="H237">
        <v>1.2999999999999999E-4</v>
      </c>
      <c r="I237" s="50">
        <f t="shared" si="132"/>
        <v>5.1181129999999997E-3</v>
      </c>
      <c r="J237" s="1">
        <v>9.0000000000000006E-5</v>
      </c>
      <c r="K237" s="50">
        <f t="shared" si="132"/>
        <v>3.5433090000000001E-3</v>
      </c>
      <c r="L237">
        <v>5.4000000000000003E-3</v>
      </c>
      <c r="M237" s="50">
        <f t="shared" si="132"/>
        <v>0.21259854</v>
      </c>
      <c r="N237">
        <v>6.0000000000000002E-5</v>
      </c>
      <c r="O237" s="50">
        <f t="shared" si="132"/>
        <v>2.3622059999999999E-3</v>
      </c>
      <c r="P237" s="51" t="s">
        <v>357</v>
      </c>
      <c r="Q237" s="1">
        <v>1E-3</v>
      </c>
      <c r="R237" s="50">
        <f>Q237*39.3701</f>
        <v>3.9370099999999998E-2</v>
      </c>
      <c r="S237" s="1">
        <v>2.0000000000000001E-4</v>
      </c>
      <c r="T237" s="50">
        <f>S237*39.3701</f>
        <v>7.8740200000000007E-3</v>
      </c>
      <c r="U237" s="1">
        <v>3.8E-3</v>
      </c>
      <c r="V237" s="50">
        <f t="shared" ref="V237:AD237" si="133">U237*39.3701</f>
        <v>0.14960638000000001</v>
      </c>
      <c r="W237">
        <v>2.1999999999999999E-5</v>
      </c>
      <c r="X237" s="50">
        <f t="shared" si="133"/>
        <v>8.6614220000000004E-4</v>
      </c>
      <c r="Y237">
        <v>5.5000000000000003E-4</v>
      </c>
      <c r="Z237" s="50">
        <f t="shared" si="133"/>
        <v>2.1653555000000001E-2</v>
      </c>
      <c r="AA237">
        <v>2.8999999999999998E-3</v>
      </c>
      <c r="AB237" s="50">
        <f t="shared" si="133"/>
        <v>0.11417329</v>
      </c>
      <c r="AC237">
        <v>4.1999999999999998E-5</v>
      </c>
      <c r="AD237" s="50">
        <f t="shared" si="133"/>
        <v>1.6535441999999999E-3</v>
      </c>
      <c r="AE237" s="51" t="s">
        <v>357</v>
      </c>
      <c r="AF237">
        <v>9.0000000000000006E-5</v>
      </c>
      <c r="AG237" s="50">
        <f t="shared" ref="AG237:AO237" si="134">AF237*39.3701</f>
        <v>3.5433090000000001E-3</v>
      </c>
      <c r="AH237">
        <v>3.0999999999999999E-3</v>
      </c>
      <c r="AI237" s="50">
        <f t="shared" si="134"/>
        <v>0.12204730999999999</v>
      </c>
      <c r="AJ237">
        <v>2.1000000000000001E-4</v>
      </c>
      <c r="AK237" s="50">
        <f t="shared" si="134"/>
        <v>8.2677210000000004E-3</v>
      </c>
      <c r="AL237">
        <v>5.3000000000000001E-5</v>
      </c>
      <c r="AM237" s="50">
        <f t="shared" si="134"/>
        <v>2.0866153000000001E-3</v>
      </c>
      <c r="AN237">
        <v>4.0999999999999999E-4</v>
      </c>
      <c r="AO237" s="50">
        <f t="shared" si="134"/>
        <v>1.6141741000000001E-2</v>
      </c>
      <c r="AP237">
        <v>4.0000000000000001E-3</v>
      </c>
      <c r="AQ237" s="50">
        <f>AP237*39.3701</f>
        <v>0.15748039999999999</v>
      </c>
      <c r="AR237">
        <v>8.0000000000000007E-5</v>
      </c>
      <c r="AS237" s="50">
        <f>AR237*39.3701</f>
        <v>3.1496080000000004E-3</v>
      </c>
      <c r="AT237" s="51" t="s">
        <v>357</v>
      </c>
      <c r="AU237">
        <v>2.0000000000000001E-4</v>
      </c>
      <c r="AV237" s="50">
        <f t="shared" ref="AV237:BH237" si="135">AU237*39.3701</f>
        <v>7.8740200000000007E-3</v>
      </c>
      <c r="AW237">
        <v>3.0000000000000001E-3</v>
      </c>
      <c r="AX237" s="50">
        <f t="shared" si="135"/>
        <v>0.1181103</v>
      </c>
      <c r="AY237">
        <v>5.1999999999999997E-5</v>
      </c>
      <c r="AZ237" s="50">
        <f t="shared" si="135"/>
        <v>2.0472452000000001E-3</v>
      </c>
      <c r="BA237">
        <v>4.4999999999999999E-4</v>
      </c>
      <c r="BB237" s="50">
        <f t="shared" si="135"/>
        <v>1.7716545E-2</v>
      </c>
      <c r="BC237">
        <v>3.3E-3</v>
      </c>
      <c r="BD237" s="50">
        <f t="shared" si="135"/>
        <v>0.12992133</v>
      </c>
      <c r="BE237">
        <v>5.0000000000000002E-5</v>
      </c>
      <c r="BF237" s="50">
        <f t="shared" si="135"/>
        <v>1.9685050000000002E-3</v>
      </c>
      <c r="BG237">
        <v>3.2000000000000002E-3</v>
      </c>
      <c r="BH237" s="50">
        <f t="shared" si="135"/>
        <v>0.12598432000000001</v>
      </c>
      <c r="BI237" s="51" t="s">
        <v>357</v>
      </c>
      <c r="BJ237" s="51">
        <v>2.7E-4</v>
      </c>
      <c r="BK237" s="50">
        <f t="shared" ref="BK237:BW237" si="136">BJ237*39.3701</f>
        <v>1.0629927000000001E-2</v>
      </c>
      <c r="BL237">
        <v>2.1000000000000001E-4</v>
      </c>
      <c r="BM237" s="50">
        <f t="shared" si="136"/>
        <v>8.2677210000000004E-3</v>
      </c>
      <c r="BN237">
        <v>3.2000000000000003E-4</v>
      </c>
      <c r="BO237" s="50">
        <f t="shared" si="136"/>
        <v>1.2598432000000001E-2</v>
      </c>
      <c r="BP237">
        <v>1.2999999999999999E-4</v>
      </c>
      <c r="BQ237" s="50">
        <f t="shared" si="136"/>
        <v>5.1181129999999997E-3</v>
      </c>
      <c r="BR237">
        <v>5.9999999999999995E-4</v>
      </c>
      <c r="BS237" s="50">
        <f t="shared" si="136"/>
        <v>2.3622059999999997E-2</v>
      </c>
      <c r="BT237">
        <v>5.5000000000000002E-5</v>
      </c>
      <c r="BU237" s="50">
        <f t="shared" si="136"/>
        <v>2.1653555000000001E-3</v>
      </c>
      <c r="BV237">
        <v>4.4999999999999997E-3</v>
      </c>
      <c r="BW237" s="50">
        <f t="shared" si="136"/>
        <v>0.17716545</v>
      </c>
      <c r="BX237" s="51" t="s">
        <v>357</v>
      </c>
      <c r="BY237">
        <v>9.5000000000000005E-5</v>
      </c>
      <c r="BZ237" s="50">
        <f t="shared" ref="BZ237:CJ237" si="137">BY237*39.3701</f>
        <v>3.7401595000000004E-3</v>
      </c>
      <c r="CA237">
        <v>2.5999999999999998E-4</v>
      </c>
      <c r="CB237" s="50">
        <f t="shared" si="137"/>
        <v>1.0236225999999999E-2</v>
      </c>
      <c r="CC237">
        <v>4.8000000000000001E-4</v>
      </c>
      <c r="CD237" s="50">
        <f t="shared" si="137"/>
        <v>1.8897648E-2</v>
      </c>
      <c r="CE237">
        <v>6.0000000000000002E-5</v>
      </c>
      <c r="CF237" s="50">
        <f t="shared" si="137"/>
        <v>2.3622059999999999E-3</v>
      </c>
      <c r="CG237">
        <v>3.2000000000000002E-3</v>
      </c>
      <c r="CH237" s="50">
        <f t="shared" si="137"/>
        <v>0.12598432000000001</v>
      </c>
      <c r="CI237">
        <v>1E-4</v>
      </c>
      <c r="CJ237" s="50">
        <f t="shared" si="137"/>
        <v>3.9370100000000003E-3</v>
      </c>
    </row>
    <row r="238" spans="1:88" x14ac:dyDescent="0.3">
      <c r="A238" s="51" t="s">
        <v>312</v>
      </c>
      <c r="C238" s="50"/>
      <c r="E238" s="50"/>
      <c r="F238">
        <v>2.0000000000000001E-4</v>
      </c>
      <c r="G238" s="50"/>
      <c r="I238" s="50"/>
      <c r="K238" s="50"/>
      <c r="M238" s="50"/>
      <c r="O238" s="50"/>
      <c r="P238" s="51" t="s">
        <v>312</v>
      </c>
      <c r="R238" s="50"/>
      <c r="T238" s="50"/>
      <c r="V238" s="50"/>
      <c r="X238" s="50"/>
      <c r="Z238" s="50"/>
      <c r="AB238" s="50"/>
      <c r="AD238" s="50"/>
      <c r="AE238" s="51" t="s">
        <v>312</v>
      </c>
      <c r="AG238" s="50"/>
      <c r="AI238" s="50"/>
      <c r="AK238" s="50"/>
      <c r="AM238" s="50"/>
      <c r="AO238" s="50"/>
      <c r="AQ238" s="50"/>
      <c r="AS238" s="50"/>
      <c r="AT238" s="51" t="s">
        <v>312</v>
      </c>
      <c r="AV238" s="50"/>
      <c r="AX238" s="50"/>
      <c r="AZ238" s="50"/>
      <c r="BB238" s="50"/>
      <c r="BD238" s="50"/>
      <c r="BF238" s="50"/>
      <c r="BH238" s="50"/>
      <c r="BI238" s="51" t="s">
        <v>312</v>
      </c>
      <c r="BJ238" s="51"/>
      <c r="BK238" s="50"/>
      <c r="BM238" s="50"/>
      <c r="BO238" s="50"/>
      <c r="BQ238" s="50"/>
      <c r="BS238" s="50"/>
      <c r="BU238" s="50"/>
      <c r="BW238" s="50"/>
      <c r="BX238" s="51" t="s">
        <v>312</v>
      </c>
      <c r="BZ238" s="50"/>
      <c r="CB238" s="50"/>
      <c r="CD238" s="50"/>
      <c r="CF238" s="50"/>
      <c r="CH238" s="50"/>
      <c r="CJ238" s="50"/>
    </row>
    <row r="239" spans="1:88" x14ac:dyDescent="0.3">
      <c r="A239" s="51" t="s">
        <v>313</v>
      </c>
      <c r="C239" s="1"/>
      <c r="F239">
        <v>1E-4</v>
      </c>
      <c r="O239" s="1"/>
      <c r="P239" s="51" t="s">
        <v>313</v>
      </c>
      <c r="R239" s="1"/>
      <c r="T239" s="1"/>
      <c r="V239" s="1"/>
      <c r="X239" s="1"/>
      <c r="Z239" s="1"/>
      <c r="AB239" s="1"/>
      <c r="AD239" s="1"/>
      <c r="AE239" s="51" t="s">
        <v>313</v>
      </c>
      <c r="AG239" s="1"/>
      <c r="AI239" s="1"/>
      <c r="AK239" s="1"/>
      <c r="AM239" s="1"/>
      <c r="AO239" s="1"/>
      <c r="AQ239" s="1"/>
      <c r="AS239" s="1"/>
      <c r="AT239" s="51" t="s">
        <v>313</v>
      </c>
      <c r="AV239" s="1"/>
      <c r="AX239" s="1"/>
      <c r="AZ239" s="1"/>
      <c r="BB239" s="1"/>
      <c r="BD239" s="1"/>
      <c r="BF239" s="1"/>
      <c r="BH239" s="1"/>
      <c r="BI239" s="51" t="s">
        <v>313</v>
      </c>
      <c r="BJ239" s="51"/>
      <c r="BK239" s="1"/>
      <c r="BM239" s="1"/>
      <c r="BO239" s="1"/>
      <c r="BQ239" s="1"/>
      <c r="BS239" s="1"/>
      <c r="BU239" s="1"/>
      <c r="BW239" s="1"/>
      <c r="BX239" s="51" t="s">
        <v>313</v>
      </c>
      <c r="BZ239" s="1"/>
      <c r="CB239" s="1"/>
      <c r="CD239" s="1"/>
      <c r="CF239" s="1"/>
      <c r="CH239" s="1"/>
      <c r="CJ239" s="1"/>
    </row>
    <row r="240" spans="1:88" x14ac:dyDescent="0.3">
      <c r="A240" s="51"/>
      <c r="C240" s="50"/>
      <c r="E240" s="50"/>
      <c r="G240" s="50"/>
      <c r="I240" s="50"/>
      <c r="K240" s="50"/>
      <c r="M240" s="50"/>
      <c r="O240" s="50"/>
      <c r="P240" s="51"/>
      <c r="R240" s="50"/>
      <c r="T240" s="50"/>
      <c r="V240" s="50"/>
      <c r="X240" s="50"/>
      <c r="Z240" s="50"/>
      <c r="AB240" s="50"/>
      <c r="AD240" s="50"/>
      <c r="AE240" s="51"/>
      <c r="AG240" s="50"/>
      <c r="AI240" s="50"/>
      <c r="AK240" s="50"/>
      <c r="AM240" s="50"/>
      <c r="AO240" s="50"/>
      <c r="AQ240" s="50"/>
      <c r="AS240" s="50"/>
      <c r="AT240" s="51"/>
      <c r="AV240" s="50"/>
      <c r="AX240" s="50"/>
      <c r="AZ240" s="50"/>
      <c r="BB240" s="50"/>
      <c r="BD240" s="50"/>
      <c r="BF240" s="50"/>
      <c r="BH240" s="50"/>
      <c r="BI240" s="51"/>
      <c r="BJ240" s="51"/>
      <c r="BK240" s="50"/>
      <c r="BM240" s="50"/>
      <c r="BO240" s="50"/>
      <c r="BQ240" s="50"/>
      <c r="BS240" s="50"/>
      <c r="BU240" s="50"/>
      <c r="BW240" s="50"/>
      <c r="BX240" s="51"/>
      <c r="BZ240" s="50"/>
      <c r="CB240" s="50"/>
      <c r="CD240" s="50"/>
      <c r="CF240" s="50"/>
      <c r="CH240" s="50"/>
      <c r="CJ240" s="50"/>
    </row>
    <row r="241" spans="1:88" x14ac:dyDescent="0.3">
      <c r="A241" s="51" t="s">
        <v>69</v>
      </c>
      <c r="B241">
        <v>6.2999999999999998E-6</v>
      </c>
      <c r="C241" s="50">
        <f t="shared" ref="C241:O241" si="138">B241*39.3701</f>
        <v>2.4803162999999999E-4</v>
      </c>
      <c r="D241">
        <v>2.7999999999999999E-6</v>
      </c>
      <c r="E241" s="50">
        <f t="shared" si="138"/>
        <v>1.1023628E-4</v>
      </c>
      <c r="F241">
        <v>1.3E-6</v>
      </c>
      <c r="G241" s="50">
        <f t="shared" si="138"/>
        <v>5.1181130000000006E-5</v>
      </c>
      <c r="H241">
        <v>2.9000000000000002E-6</v>
      </c>
      <c r="I241" s="50">
        <f t="shared" si="138"/>
        <v>1.1417329000000001E-4</v>
      </c>
      <c r="J241" s="1">
        <v>2.7E-6</v>
      </c>
      <c r="K241" s="50">
        <f t="shared" si="138"/>
        <v>1.0629927E-4</v>
      </c>
      <c r="L241">
        <v>2.0999999999999998E-6</v>
      </c>
      <c r="M241" s="50">
        <f t="shared" si="138"/>
        <v>8.2677209999999996E-5</v>
      </c>
      <c r="N241">
        <v>5.8000000000000004E-6</v>
      </c>
      <c r="O241" s="50">
        <f t="shared" si="138"/>
        <v>2.2834658000000003E-4</v>
      </c>
      <c r="P241" s="51" t="s">
        <v>69</v>
      </c>
      <c r="Q241" s="1">
        <v>3.1999999999999999E-6</v>
      </c>
      <c r="R241" s="50">
        <f>Q241*39.3701</f>
        <v>1.2598431999999999E-4</v>
      </c>
      <c r="S241" s="1">
        <v>9.9999999999999995E-7</v>
      </c>
      <c r="T241" s="50">
        <f>S241*39.3701</f>
        <v>3.9370099999999998E-5</v>
      </c>
      <c r="U241" s="1">
        <v>1.3E-6</v>
      </c>
      <c r="V241" s="50">
        <f t="shared" ref="V241:AD241" si="139">U241*39.3701</f>
        <v>5.1181130000000006E-5</v>
      </c>
      <c r="W241">
        <v>1.3E-6</v>
      </c>
      <c r="X241" s="50">
        <f t="shared" si="139"/>
        <v>5.1181130000000006E-5</v>
      </c>
      <c r="Y241">
        <v>1.3E-6</v>
      </c>
      <c r="Z241" s="50">
        <f t="shared" si="139"/>
        <v>5.1181130000000006E-5</v>
      </c>
      <c r="AA241">
        <v>7.5000000000000002E-6</v>
      </c>
      <c r="AB241" s="50">
        <f t="shared" si="139"/>
        <v>2.9527574999999999E-4</v>
      </c>
      <c r="AC241">
        <v>3.9999999999999998E-6</v>
      </c>
      <c r="AD241" s="50">
        <f t="shared" si="139"/>
        <v>1.5748039999999999E-4</v>
      </c>
      <c r="AE241" s="51" t="s">
        <v>69</v>
      </c>
      <c r="AG241" s="50">
        <f t="shared" ref="AG241:AO241" si="140">AF241*39.3701</f>
        <v>0</v>
      </c>
      <c r="AH241">
        <v>6.8000000000000001E-6</v>
      </c>
      <c r="AI241" s="50">
        <f t="shared" si="140"/>
        <v>2.6771668000000003E-4</v>
      </c>
      <c r="AJ241">
        <v>2.7999999999999999E-6</v>
      </c>
      <c r="AK241" s="50">
        <f t="shared" si="140"/>
        <v>1.1023628E-4</v>
      </c>
      <c r="AL241">
        <v>4.6E-6</v>
      </c>
      <c r="AM241" s="50">
        <f t="shared" si="140"/>
        <v>1.8110245999999999E-4</v>
      </c>
      <c r="AN241">
        <v>1.7E-6</v>
      </c>
      <c r="AO241" s="50">
        <f t="shared" si="140"/>
        <v>6.6929170000000008E-5</v>
      </c>
      <c r="AP241">
        <v>3.9999999999999998E-6</v>
      </c>
      <c r="AQ241" s="50">
        <f>AP241*39.3701</f>
        <v>1.5748039999999999E-4</v>
      </c>
      <c r="AR241">
        <v>2.7E-6</v>
      </c>
      <c r="AS241" s="50">
        <f>AR241*39.3701</f>
        <v>1.0629927E-4</v>
      </c>
      <c r="AT241" s="51" t="s">
        <v>69</v>
      </c>
      <c r="AU241">
        <v>9.9999999999999995E-7</v>
      </c>
      <c r="AV241" s="50">
        <f t="shared" ref="AV241:BH241" si="141">AU241*39.3701</f>
        <v>3.9370099999999998E-5</v>
      </c>
      <c r="AW241">
        <v>3.9999999999999998E-6</v>
      </c>
      <c r="AX241" s="50">
        <f t="shared" si="141"/>
        <v>1.5748039999999999E-4</v>
      </c>
      <c r="AY241">
        <v>2.7999999999999999E-6</v>
      </c>
      <c r="AZ241" s="50">
        <f t="shared" si="141"/>
        <v>1.1023628E-4</v>
      </c>
      <c r="BA241">
        <v>2.7999999999999999E-6</v>
      </c>
      <c r="BB241" s="50">
        <f t="shared" si="141"/>
        <v>1.1023628E-4</v>
      </c>
      <c r="BC241">
        <v>5.4999999999999999E-6</v>
      </c>
      <c r="BD241" s="50">
        <f t="shared" si="141"/>
        <v>2.1653555000000001E-4</v>
      </c>
      <c r="BE241">
        <v>3.8E-6</v>
      </c>
      <c r="BF241" s="50">
        <f t="shared" si="141"/>
        <v>1.4960638000000002E-4</v>
      </c>
      <c r="BG241">
        <v>2.2000000000000001E-6</v>
      </c>
      <c r="BH241" s="50">
        <f t="shared" si="141"/>
        <v>8.661422000000001E-5</v>
      </c>
      <c r="BI241" s="51" t="s">
        <v>69</v>
      </c>
      <c r="BJ241" s="51">
        <v>1.9E-6</v>
      </c>
      <c r="BK241" s="50">
        <f t="shared" ref="BK241:BW241" si="142">BJ241*39.3701</f>
        <v>7.4803190000000008E-5</v>
      </c>
      <c r="BL241">
        <v>1.7E-6</v>
      </c>
      <c r="BM241" s="50">
        <f t="shared" si="142"/>
        <v>6.6929170000000008E-5</v>
      </c>
      <c r="BN241">
        <v>1.1000000000000001E-6</v>
      </c>
      <c r="BO241" s="50">
        <f t="shared" si="142"/>
        <v>4.3307110000000005E-5</v>
      </c>
      <c r="BP241">
        <v>5.0000000000000004E-6</v>
      </c>
      <c r="BQ241" s="50">
        <f t="shared" si="142"/>
        <v>1.9685050000000002E-4</v>
      </c>
      <c r="BR241">
        <v>6.9999999999999997E-7</v>
      </c>
      <c r="BS241" s="50">
        <f t="shared" si="142"/>
        <v>2.755907E-5</v>
      </c>
      <c r="BT241">
        <v>7.9999999999999996E-6</v>
      </c>
      <c r="BU241" s="50">
        <f t="shared" si="142"/>
        <v>3.1496079999999998E-4</v>
      </c>
      <c r="BV241">
        <v>1.7999999999999999E-6</v>
      </c>
      <c r="BW241" s="50">
        <f t="shared" si="142"/>
        <v>7.0866179999999994E-5</v>
      </c>
      <c r="BX241" s="51" t="s">
        <v>69</v>
      </c>
      <c r="BY241">
        <v>2.7E-6</v>
      </c>
      <c r="BZ241" s="50">
        <f t="shared" ref="BZ241:CJ241" si="143">BY241*39.3701</f>
        <v>1.0629927E-4</v>
      </c>
      <c r="CA241">
        <v>1.7E-6</v>
      </c>
      <c r="CB241" s="50">
        <f t="shared" si="143"/>
        <v>6.6929170000000008E-5</v>
      </c>
      <c r="CC241">
        <v>2.7E-6</v>
      </c>
      <c r="CD241" s="50">
        <f t="shared" si="143"/>
        <v>1.0629927E-4</v>
      </c>
      <c r="CE241">
        <v>3.9999999999999998E-6</v>
      </c>
      <c r="CF241" s="50">
        <f t="shared" si="143"/>
        <v>1.5748039999999999E-4</v>
      </c>
      <c r="CG241">
        <v>3.8E-6</v>
      </c>
      <c r="CH241" s="50">
        <f t="shared" si="143"/>
        <v>1.4960638000000002E-4</v>
      </c>
      <c r="CI241">
        <v>3.9999999999999998E-6</v>
      </c>
      <c r="CJ241" s="50">
        <f t="shared" si="143"/>
        <v>1.5748039999999999E-4</v>
      </c>
    </row>
    <row r="242" spans="1:88" x14ac:dyDescent="0.3">
      <c r="A242" s="51" t="s">
        <v>357</v>
      </c>
      <c r="B242" t="s">
        <v>326</v>
      </c>
      <c r="D242" t="s">
        <v>375</v>
      </c>
      <c r="E242"/>
      <c r="F242" t="s">
        <v>586</v>
      </c>
      <c r="G242"/>
      <c r="H242" t="s">
        <v>587</v>
      </c>
      <c r="I242"/>
      <c r="J242" s="1" t="s">
        <v>332</v>
      </c>
      <c r="K242"/>
      <c r="L242" t="s">
        <v>376</v>
      </c>
      <c r="M242"/>
      <c r="N242" t="s">
        <v>338</v>
      </c>
      <c r="P242" s="51" t="s">
        <v>357</v>
      </c>
      <c r="Q242" s="1" t="s">
        <v>332</v>
      </c>
      <c r="S242" s="1" t="s">
        <v>335</v>
      </c>
      <c r="U242" s="1" t="s">
        <v>361</v>
      </c>
      <c r="W242" t="s">
        <v>337</v>
      </c>
      <c r="Y242" t="s">
        <v>376</v>
      </c>
      <c r="AA242" t="s">
        <v>376</v>
      </c>
      <c r="AC242" t="s">
        <v>361</v>
      </c>
      <c r="AE242" s="51" t="s">
        <v>357</v>
      </c>
      <c r="AH242" t="s">
        <v>380</v>
      </c>
      <c r="AJ242" t="s">
        <v>459</v>
      </c>
      <c r="AL242" t="s">
        <v>363</v>
      </c>
      <c r="AN242" t="s">
        <v>369</v>
      </c>
      <c r="AP242" t="s">
        <v>327</v>
      </c>
      <c r="AR242" t="s">
        <v>326</v>
      </c>
      <c r="AT242" s="51" t="s">
        <v>357</v>
      </c>
      <c r="AU242" t="s">
        <v>332</v>
      </c>
      <c r="AW242" t="s">
        <v>381</v>
      </c>
      <c r="AY242" t="s">
        <v>327</v>
      </c>
      <c r="BA242" t="s">
        <v>324</v>
      </c>
      <c r="BC242" t="s">
        <v>446</v>
      </c>
      <c r="BE242" t="s">
        <v>375</v>
      </c>
      <c r="BG242" t="s">
        <v>440</v>
      </c>
      <c r="BI242" s="51" t="s">
        <v>357</v>
      </c>
      <c r="BJ242" s="51" t="s">
        <v>332</v>
      </c>
      <c r="BL242" t="s">
        <v>407</v>
      </c>
      <c r="BN242" t="s">
        <v>372</v>
      </c>
      <c r="BP242" t="s">
        <v>458</v>
      </c>
      <c r="BR242" t="s">
        <v>445</v>
      </c>
      <c r="BT242" t="s">
        <v>338</v>
      </c>
      <c r="BV242" t="s">
        <v>381</v>
      </c>
      <c r="BX242" s="51" t="s">
        <v>357</v>
      </c>
      <c r="BY242" t="s">
        <v>458</v>
      </c>
      <c r="CA242" t="s">
        <v>324</v>
      </c>
      <c r="CC242" t="s">
        <v>369</v>
      </c>
      <c r="CE242" t="s">
        <v>363</v>
      </c>
      <c r="CG242" t="s">
        <v>425</v>
      </c>
      <c r="CI242" t="s">
        <v>330</v>
      </c>
    </row>
    <row r="243" spans="1:88" x14ac:dyDescent="0.3">
      <c r="A243" s="51" t="s">
        <v>323</v>
      </c>
      <c r="B243" t="s">
        <v>342</v>
      </c>
      <c r="D243" t="s">
        <v>428</v>
      </c>
      <c r="E243"/>
      <c r="F243" t="s">
        <v>588</v>
      </c>
      <c r="G243"/>
      <c r="H243" t="s">
        <v>519</v>
      </c>
      <c r="I243"/>
      <c r="J243" s="1" t="s">
        <v>589</v>
      </c>
      <c r="K243"/>
      <c r="L243" t="s">
        <v>403</v>
      </c>
      <c r="M243"/>
      <c r="N243" t="s">
        <v>433</v>
      </c>
      <c r="P243" s="51" t="s">
        <v>323</v>
      </c>
      <c r="Q243" s="1" t="s">
        <v>344</v>
      </c>
      <c r="S243" s="1" t="s">
        <v>350</v>
      </c>
      <c r="U243" s="1" t="s">
        <v>346</v>
      </c>
      <c r="W243" t="s">
        <v>347</v>
      </c>
      <c r="Y243" t="s">
        <v>386</v>
      </c>
      <c r="AA243" t="s">
        <v>402</v>
      </c>
      <c r="AC243" t="s">
        <v>342</v>
      </c>
      <c r="AE243" s="51" t="s">
        <v>323</v>
      </c>
      <c r="AH243" t="s">
        <v>403</v>
      </c>
      <c r="AJ243" t="s">
        <v>343</v>
      </c>
      <c r="AL243" t="s">
        <v>344</v>
      </c>
      <c r="AN243" t="s">
        <v>393</v>
      </c>
      <c r="AP243" t="s">
        <v>382</v>
      </c>
      <c r="AR243" t="s">
        <v>382</v>
      </c>
      <c r="AT243" s="51" t="s">
        <v>323</v>
      </c>
      <c r="AU243" t="s">
        <v>348</v>
      </c>
      <c r="AW243" t="s">
        <v>346</v>
      </c>
      <c r="AY243" t="s">
        <v>346</v>
      </c>
      <c r="BA243" t="s">
        <v>428</v>
      </c>
      <c r="BC243" t="s">
        <v>346</v>
      </c>
      <c r="BE243" t="s">
        <v>403</v>
      </c>
      <c r="BG243" t="s">
        <v>590</v>
      </c>
      <c r="BI243" s="51" t="s">
        <v>323</v>
      </c>
      <c r="BJ243" s="51" t="s">
        <v>349</v>
      </c>
      <c r="BL243" t="s">
        <v>352</v>
      </c>
      <c r="BN243" t="s">
        <v>352</v>
      </c>
      <c r="BP243" t="s">
        <v>428</v>
      </c>
      <c r="BR243" t="s">
        <v>399</v>
      </c>
      <c r="BT243" t="s">
        <v>382</v>
      </c>
      <c r="BV243" t="s">
        <v>591</v>
      </c>
      <c r="BX243" s="51" t="s">
        <v>323</v>
      </c>
      <c r="BY243" t="s">
        <v>418</v>
      </c>
      <c r="CA243" t="s">
        <v>348</v>
      </c>
      <c r="CC243" t="s">
        <v>456</v>
      </c>
      <c r="CE243" t="s">
        <v>400</v>
      </c>
      <c r="CG243" t="s">
        <v>432</v>
      </c>
      <c r="CI243" t="s">
        <v>444</v>
      </c>
    </row>
    <row r="244" spans="1:88" x14ac:dyDescent="0.3">
      <c r="A244" s="51"/>
      <c r="E244"/>
      <c r="G244"/>
      <c r="I244"/>
      <c r="K244"/>
      <c r="M244"/>
      <c r="P244" s="51"/>
      <c r="AE244" s="51"/>
      <c r="AT244" s="51"/>
      <c r="BI244" s="51"/>
      <c r="BJ244" s="51"/>
      <c r="BX244" s="51"/>
    </row>
    <row r="245" spans="1:88" x14ac:dyDescent="0.3">
      <c r="A245" s="51" t="s">
        <v>359</v>
      </c>
      <c r="C245" s="50"/>
      <c r="E245" s="50"/>
      <c r="G245" s="50"/>
      <c r="I245" s="50"/>
      <c r="K245" s="50"/>
      <c r="M245" s="50"/>
      <c r="O245" s="50"/>
      <c r="P245" s="51" t="s">
        <v>359</v>
      </c>
      <c r="R245" s="50"/>
      <c r="T245" s="50"/>
      <c r="V245" s="50"/>
      <c r="X245" s="50"/>
      <c r="Z245" s="50"/>
      <c r="AB245" s="50"/>
      <c r="AD245" s="50"/>
      <c r="AE245" s="51" t="s">
        <v>359</v>
      </c>
      <c r="AG245" s="50"/>
      <c r="AI245" s="50"/>
      <c r="AK245" s="50"/>
      <c r="AM245" s="50"/>
      <c r="AO245" s="50"/>
      <c r="AQ245" s="50"/>
      <c r="AS245" s="50"/>
      <c r="AT245" s="51" t="s">
        <v>359</v>
      </c>
      <c r="AV245" s="50"/>
      <c r="AX245" s="50"/>
      <c r="AZ245" s="50"/>
      <c r="BB245" s="50"/>
      <c r="BD245" s="50"/>
      <c r="BF245" s="50"/>
      <c r="BH245" s="50"/>
      <c r="BI245" s="51" t="s">
        <v>359</v>
      </c>
      <c r="BJ245" s="51"/>
      <c r="BK245" s="50"/>
      <c r="BM245" s="50"/>
      <c r="BO245" s="50"/>
      <c r="BQ245" s="50"/>
      <c r="BS245" s="50"/>
      <c r="BU245" s="50"/>
      <c r="BW245" s="50"/>
      <c r="BX245" s="51" t="s">
        <v>359</v>
      </c>
      <c r="BZ245" s="50"/>
      <c r="CB245" s="50"/>
      <c r="CD245" s="50"/>
      <c r="CF245" s="50"/>
      <c r="CH245" s="50"/>
      <c r="CJ245" s="50"/>
    </row>
    <row r="246" spans="1:88" x14ac:dyDescent="0.3">
      <c r="A246" s="51" t="s">
        <v>357</v>
      </c>
      <c r="B246">
        <v>4.8000000000000001E-5</v>
      </c>
      <c r="C246" s="50">
        <f t="shared" ref="C246:O246" si="144">B246*39.3701</f>
        <v>1.8897648E-3</v>
      </c>
      <c r="D246">
        <v>2.1000000000000001E-4</v>
      </c>
      <c r="E246" s="50">
        <f t="shared" si="144"/>
        <v>8.2677210000000004E-3</v>
      </c>
      <c r="F246">
        <v>5.0000000000000002E-5</v>
      </c>
      <c r="G246" s="50">
        <f t="shared" si="144"/>
        <v>1.9685050000000002E-3</v>
      </c>
      <c r="H246">
        <v>2.2000000000000001E-4</v>
      </c>
      <c r="I246" s="50">
        <f t="shared" si="144"/>
        <v>8.6614220000000002E-3</v>
      </c>
      <c r="J246" s="1">
        <v>1E-4</v>
      </c>
      <c r="K246" s="50">
        <f t="shared" si="144"/>
        <v>3.9370100000000003E-3</v>
      </c>
      <c r="L246">
        <v>1.5E-3</v>
      </c>
      <c r="M246" s="50">
        <f t="shared" si="144"/>
        <v>5.9055150000000001E-2</v>
      </c>
      <c r="N246">
        <v>6.4999999999999994E-5</v>
      </c>
      <c r="O246" s="50">
        <f t="shared" si="144"/>
        <v>2.5590564999999998E-3</v>
      </c>
      <c r="P246" s="51" t="s">
        <v>357</v>
      </c>
      <c r="Q246" s="1">
        <v>2.7999999999999998E-4</v>
      </c>
      <c r="R246" s="50">
        <f>Q246*39.3701</f>
        <v>1.1023627999999999E-2</v>
      </c>
      <c r="S246" s="1">
        <v>1.3999999999999999E-4</v>
      </c>
      <c r="T246" s="50">
        <f>S246*39.3701</f>
        <v>5.5118139999999994E-3</v>
      </c>
      <c r="U246" s="1">
        <v>1.5E-3</v>
      </c>
      <c r="V246" s="50">
        <f t="shared" ref="V246:AD246" si="145">U246*39.3701</f>
        <v>5.9055150000000001E-2</v>
      </c>
      <c r="W246">
        <v>3.8000000000000002E-5</v>
      </c>
      <c r="X246" s="50">
        <f t="shared" si="145"/>
        <v>1.4960638E-3</v>
      </c>
      <c r="Y246">
        <v>1.9000000000000001E-4</v>
      </c>
      <c r="Z246" s="50">
        <f t="shared" si="145"/>
        <v>7.4803190000000009E-3</v>
      </c>
      <c r="AA246">
        <v>4.0000000000000002E-4</v>
      </c>
      <c r="AB246" s="50">
        <f t="shared" si="145"/>
        <v>1.5748040000000001E-2</v>
      </c>
      <c r="AC246">
        <v>6.0000000000000002E-5</v>
      </c>
      <c r="AD246" s="50">
        <f t="shared" si="145"/>
        <v>2.3622059999999999E-3</v>
      </c>
      <c r="AE246" s="51" t="s">
        <v>357</v>
      </c>
      <c r="AF246">
        <v>1.7000000000000001E-4</v>
      </c>
      <c r="AG246" s="50">
        <f t="shared" ref="AG246:AO246" si="146">AF246*39.3701</f>
        <v>6.6929170000000005E-3</v>
      </c>
      <c r="AH246">
        <v>5.0000000000000001E-4</v>
      </c>
      <c r="AI246" s="50">
        <f t="shared" si="146"/>
        <v>1.9685049999999999E-2</v>
      </c>
      <c r="AJ246">
        <v>1.8000000000000001E-4</v>
      </c>
      <c r="AK246" s="50">
        <f t="shared" si="146"/>
        <v>7.0866180000000003E-3</v>
      </c>
      <c r="AL246">
        <v>6.2000000000000003E-5</v>
      </c>
      <c r="AM246" s="50">
        <f t="shared" si="146"/>
        <v>2.4409462000000003E-3</v>
      </c>
      <c r="AN246">
        <v>1.3999999999999999E-4</v>
      </c>
      <c r="AO246" s="50">
        <f t="shared" si="146"/>
        <v>5.5118139999999994E-3</v>
      </c>
      <c r="AP246">
        <v>8.9999999999999998E-4</v>
      </c>
      <c r="AQ246" s="50">
        <f>AP246*39.3701</f>
        <v>3.543309E-2</v>
      </c>
      <c r="AR246">
        <v>7.7999999999999999E-5</v>
      </c>
      <c r="AS246" s="50">
        <f>AR246*39.3701</f>
        <v>3.0708678E-3</v>
      </c>
      <c r="AT246" s="51" t="s">
        <v>357</v>
      </c>
      <c r="AU246">
        <v>1.4999999999999999E-4</v>
      </c>
      <c r="AV246" s="50">
        <f t="shared" ref="AV246:BH246" si="147">AU246*39.3701</f>
        <v>5.9055149999999992E-3</v>
      </c>
      <c r="AW246">
        <v>5.9999999999999995E-4</v>
      </c>
      <c r="AX246" s="50">
        <f t="shared" si="147"/>
        <v>2.3622059999999997E-2</v>
      </c>
      <c r="AY246">
        <v>1.2999999999999999E-4</v>
      </c>
      <c r="AZ246" s="50">
        <f t="shared" si="147"/>
        <v>5.1181129999999997E-3</v>
      </c>
      <c r="BA246">
        <v>2.1000000000000001E-4</v>
      </c>
      <c r="BB246" s="50">
        <f t="shared" si="147"/>
        <v>8.2677210000000004E-3</v>
      </c>
      <c r="BC246">
        <v>6.7000000000000002E-4</v>
      </c>
      <c r="BD246" s="50">
        <f t="shared" si="147"/>
        <v>2.6377967000000002E-2</v>
      </c>
      <c r="BE246">
        <v>5.5000000000000002E-5</v>
      </c>
      <c r="BF246" s="50">
        <f t="shared" si="147"/>
        <v>2.1653555000000001E-3</v>
      </c>
      <c r="BG246">
        <v>7.5000000000000002E-4</v>
      </c>
      <c r="BH246" s="50">
        <f t="shared" si="147"/>
        <v>2.9527575E-2</v>
      </c>
      <c r="BI246" s="51" t="s">
        <v>357</v>
      </c>
      <c r="BJ246" s="51">
        <v>1.7000000000000001E-4</v>
      </c>
      <c r="BK246" s="50">
        <f t="shared" ref="BK246:BW246" si="148">BJ246*39.3701</f>
        <v>6.6929170000000005E-3</v>
      </c>
      <c r="BL246">
        <v>8.0000000000000004E-4</v>
      </c>
      <c r="BM246" s="50">
        <f t="shared" si="148"/>
        <v>3.1496080000000003E-2</v>
      </c>
      <c r="BN246">
        <v>8.0000000000000007E-5</v>
      </c>
      <c r="BO246" s="50">
        <f t="shared" si="148"/>
        <v>3.1496080000000004E-3</v>
      </c>
      <c r="BP246">
        <v>1.1E-4</v>
      </c>
      <c r="BQ246" s="50">
        <f t="shared" si="148"/>
        <v>4.3307110000000001E-3</v>
      </c>
      <c r="BR246">
        <v>2.3000000000000001E-4</v>
      </c>
      <c r="BS246" s="50">
        <f t="shared" si="148"/>
        <v>9.055123E-3</v>
      </c>
      <c r="BT246">
        <v>9.0000000000000006E-5</v>
      </c>
      <c r="BU246" s="50">
        <f t="shared" si="148"/>
        <v>3.5433090000000001E-3</v>
      </c>
      <c r="BV246">
        <v>1.2999999999999999E-3</v>
      </c>
      <c r="BW246" s="50">
        <f t="shared" si="148"/>
        <v>5.1181129999999998E-2</v>
      </c>
      <c r="BX246" s="51" t="s">
        <v>357</v>
      </c>
      <c r="BY246">
        <v>2.0000000000000001E-4</v>
      </c>
      <c r="BZ246" s="50">
        <f t="shared" ref="BZ246:CJ246" si="149">BY246*39.3701</f>
        <v>7.8740200000000007E-3</v>
      </c>
      <c r="CA246">
        <v>1.4999999999999999E-4</v>
      </c>
      <c r="CB246" s="50">
        <f t="shared" si="149"/>
        <v>5.9055149999999992E-3</v>
      </c>
      <c r="CC246">
        <v>7.2999999999999996E-4</v>
      </c>
      <c r="CD246" s="50">
        <f t="shared" si="149"/>
        <v>2.8740173000000001E-2</v>
      </c>
      <c r="CE246">
        <v>8.0000000000000007E-5</v>
      </c>
      <c r="CF246" s="50">
        <f t="shared" si="149"/>
        <v>3.1496080000000004E-3</v>
      </c>
      <c r="CG246">
        <v>5.1999999999999995E-4</v>
      </c>
      <c r="CH246" s="50">
        <f t="shared" si="149"/>
        <v>2.0472451999999999E-2</v>
      </c>
      <c r="CI246">
        <v>1.1E-4</v>
      </c>
      <c r="CJ246" s="50">
        <f t="shared" si="149"/>
        <v>4.3307110000000001E-3</v>
      </c>
    </row>
    <row r="247" spans="1:88" x14ac:dyDescent="0.3">
      <c r="A247" s="51" t="s">
        <v>312</v>
      </c>
      <c r="C247" s="50"/>
      <c r="E247" s="50"/>
      <c r="F247">
        <v>5.7000000000000003E-5</v>
      </c>
      <c r="G247" s="50"/>
      <c r="I247" s="50"/>
      <c r="K247" s="50"/>
      <c r="M247" s="50"/>
      <c r="O247" s="50"/>
      <c r="P247" s="51" t="s">
        <v>312</v>
      </c>
      <c r="R247" s="50"/>
      <c r="T247" s="50"/>
      <c r="V247" s="50"/>
      <c r="X247" s="50"/>
      <c r="Z247" s="50"/>
      <c r="AB247" s="50"/>
      <c r="AD247" s="50"/>
      <c r="AE247" s="51" t="s">
        <v>312</v>
      </c>
      <c r="AG247" s="50"/>
      <c r="AI247" s="50"/>
      <c r="AK247" s="50"/>
      <c r="AM247" s="50"/>
      <c r="AO247" s="50"/>
      <c r="AQ247" s="50"/>
      <c r="AS247" s="50"/>
      <c r="AT247" s="51" t="s">
        <v>312</v>
      </c>
      <c r="AV247" s="50"/>
      <c r="AX247" s="50"/>
      <c r="AZ247" s="50"/>
      <c r="BB247" s="50"/>
      <c r="BD247" s="50"/>
      <c r="BF247" s="50"/>
      <c r="BH247" s="50"/>
      <c r="BI247" s="51" t="s">
        <v>312</v>
      </c>
      <c r="BJ247" s="51"/>
      <c r="BK247" s="50"/>
      <c r="BM247" s="50"/>
      <c r="BO247" s="50"/>
      <c r="BQ247" s="50"/>
      <c r="BS247" s="50"/>
      <c r="BU247" s="50"/>
      <c r="BW247" s="50"/>
      <c r="BX247" s="51" t="s">
        <v>312</v>
      </c>
      <c r="BZ247" s="50"/>
      <c r="CB247" s="50"/>
      <c r="CD247" s="50"/>
      <c r="CF247" s="50"/>
      <c r="CH247" s="50"/>
      <c r="CJ247" s="50"/>
    </row>
    <row r="248" spans="1:88" x14ac:dyDescent="0.3">
      <c r="A248" s="51" t="s">
        <v>313</v>
      </c>
      <c r="E248"/>
      <c r="F248">
        <v>4.3000000000000002E-5</v>
      </c>
      <c r="G248"/>
      <c r="I248"/>
      <c r="K248"/>
      <c r="M248"/>
      <c r="P248" s="51" t="s">
        <v>313</v>
      </c>
      <c r="AE248" s="51" t="s">
        <v>313</v>
      </c>
      <c r="AT248" s="51" t="s">
        <v>313</v>
      </c>
      <c r="BI248" s="51" t="s">
        <v>313</v>
      </c>
      <c r="BJ248" s="51"/>
      <c r="BX248" s="51" t="s">
        <v>313</v>
      </c>
    </row>
    <row r="249" spans="1:88" x14ac:dyDescent="0.3">
      <c r="A249" s="51"/>
      <c r="C249" s="50"/>
      <c r="E249" s="50"/>
      <c r="G249" s="50"/>
      <c r="I249" s="50"/>
      <c r="K249" s="50"/>
      <c r="M249" s="50"/>
      <c r="O249" s="50"/>
      <c r="P249" s="51"/>
      <c r="R249" s="50"/>
      <c r="T249" s="50"/>
      <c r="V249" s="50"/>
      <c r="X249" s="50"/>
      <c r="Z249" s="50"/>
      <c r="AB249" s="50"/>
      <c r="AD249" s="50"/>
      <c r="AE249" s="51"/>
      <c r="AG249" s="50"/>
      <c r="AI249" s="50"/>
      <c r="AK249" s="50"/>
      <c r="AM249" s="50"/>
      <c r="AO249" s="50"/>
      <c r="AQ249" s="50"/>
      <c r="AS249" s="50"/>
      <c r="AT249" s="51"/>
      <c r="AV249" s="50"/>
      <c r="AX249" s="50"/>
      <c r="AZ249" s="50"/>
      <c r="BB249" s="50"/>
      <c r="BD249" s="50"/>
      <c r="BF249" s="50"/>
      <c r="BH249" s="50"/>
      <c r="BI249" s="51"/>
      <c r="BJ249" s="51"/>
      <c r="BK249" s="50"/>
      <c r="BM249" s="50"/>
      <c r="BO249" s="50"/>
      <c r="BQ249" s="50"/>
      <c r="BS249" s="50"/>
      <c r="BU249" s="50"/>
      <c r="BW249" s="50"/>
      <c r="BX249" s="51"/>
      <c r="BZ249" s="50"/>
      <c r="CB249" s="50"/>
      <c r="CD249" s="50"/>
      <c r="CF249" s="50"/>
      <c r="CH249" s="50"/>
      <c r="CJ249" s="50"/>
    </row>
    <row r="250" spans="1:88" x14ac:dyDescent="0.3">
      <c r="A250" s="51" t="s">
        <v>68</v>
      </c>
      <c r="B250">
        <v>6.3E-5</v>
      </c>
      <c r="C250" s="50">
        <f t="shared" ref="C250:O250" si="150">B250*39.3701</f>
        <v>2.4803162999999999E-3</v>
      </c>
      <c r="D250">
        <v>2.1000000000000001E-4</v>
      </c>
      <c r="E250" s="50">
        <f t="shared" si="150"/>
        <v>8.2677210000000004E-3</v>
      </c>
      <c r="F250">
        <v>9.0000000000000006E-5</v>
      </c>
      <c r="G250" s="50">
        <f t="shared" si="150"/>
        <v>3.5433090000000001E-3</v>
      </c>
      <c r="H250">
        <v>1.4999999999999999E-4</v>
      </c>
      <c r="I250" s="50">
        <f t="shared" si="150"/>
        <v>5.9055149999999992E-3</v>
      </c>
      <c r="J250" s="1">
        <v>9.0000000000000006E-5</v>
      </c>
      <c r="K250" s="50">
        <f t="shared" si="150"/>
        <v>3.5433090000000001E-3</v>
      </c>
      <c r="L250">
        <v>1.4E-3</v>
      </c>
      <c r="M250" s="50">
        <f t="shared" si="150"/>
        <v>5.5118140000000003E-2</v>
      </c>
      <c r="N250">
        <v>8.0000000000000007E-5</v>
      </c>
      <c r="O250" s="50">
        <f t="shared" si="150"/>
        <v>3.1496080000000004E-3</v>
      </c>
      <c r="P250" s="51" t="s">
        <v>68</v>
      </c>
      <c r="Q250" s="1">
        <v>5.0000000000000001E-4</v>
      </c>
      <c r="R250" s="50">
        <f>Q250*39.3701</f>
        <v>1.9685049999999999E-2</v>
      </c>
      <c r="S250" s="1">
        <v>1.4999999999999999E-4</v>
      </c>
      <c r="T250" s="50">
        <f>S250*39.3701</f>
        <v>5.9055149999999992E-3</v>
      </c>
      <c r="U250" s="1">
        <v>1.1999999999999999E-3</v>
      </c>
      <c r="V250" s="50">
        <f t="shared" ref="V250:AD250" si="151">U250*39.3701</f>
        <v>4.7244119999999994E-2</v>
      </c>
      <c r="W250">
        <v>3.0000000000000001E-5</v>
      </c>
      <c r="X250" s="50">
        <f t="shared" si="151"/>
        <v>1.181103E-3</v>
      </c>
      <c r="Y250">
        <v>1.2999999999999999E-4</v>
      </c>
      <c r="Z250" s="50">
        <f t="shared" si="151"/>
        <v>5.1181129999999997E-3</v>
      </c>
      <c r="AA250">
        <v>8.0000000000000004E-4</v>
      </c>
      <c r="AB250" s="50">
        <f t="shared" si="151"/>
        <v>3.1496080000000003E-2</v>
      </c>
      <c r="AC250">
        <v>7.2999999999999999E-5</v>
      </c>
      <c r="AD250" s="50">
        <f t="shared" si="151"/>
        <v>2.8740173000000001E-3</v>
      </c>
      <c r="AE250" s="51" t="s">
        <v>68</v>
      </c>
      <c r="AG250" s="50">
        <f t="shared" ref="AG250:AO250" si="152">AF250*39.3701</f>
        <v>0</v>
      </c>
      <c r="AH250">
        <v>1E-3</v>
      </c>
      <c r="AI250" s="50">
        <f t="shared" si="152"/>
        <v>3.9370099999999998E-2</v>
      </c>
      <c r="AJ250">
        <v>1.4999999999999999E-4</v>
      </c>
      <c r="AK250" s="50">
        <f t="shared" si="152"/>
        <v>5.9055149999999992E-3</v>
      </c>
      <c r="AL250">
        <v>7.7999999999999999E-5</v>
      </c>
      <c r="AM250" s="50">
        <f t="shared" si="152"/>
        <v>3.0708678E-3</v>
      </c>
      <c r="AN250">
        <v>3.2000000000000003E-4</v>
      </c>
      <c r="AO250" s="50">
        <f t="shared" si="152"/>
        <v>1.2598432000000001E-2</v>
      </c>
      <c r="AP250">
        <v>1.1999999999999999E-3</v>
      </c>
      <c r="AQ250" s="50">
        <f>AP250*39.3701</f>
        <v>4.7244119999999994E-2</v>
      </c>
      <c r="AR250">
        <v>6.4999999999999994E-5</v>
      </c>
      <c r="AS250" s="50">
        <f>AR250*39.3701</f>
        <v>2.5590564999999998E-3</v>
      </c>
      <c r="AT250" s="51" t="s">
        <v>68</v>
      </c>
      <c r="AU250">
        <v>1.7000000000000001E-4</v>
      </c>
      <c r="AV250" s="50">
        <f t="shared" ref="AV250:BH250" si="153">AU250*39.3701</f>
        <v>6.6929170000000005E-3</v>
      </c>
      <c r="AW250">
        <v>7.2999999999999996E-4</v>
      </c>
      <c r="AX250" s="50">
        <f t="shared" si="153"/>
        <v>2.8740173000000001E-2</v>
      </c>
      <c r="AY250">
        <v>7.4999999999999993E-5</v>
      </c>
      <c r="AZ250" s="50">
        <f t="shared" si="153"/>
        <v>2.9527574999999996E-3</v>
      </c>
      <c r="BA250">
        <v>2.5000000000000001E-4</v>
      </c>
      <c r="BB250" s="50">
        <f t="shared" si="153"/>
        <v>9.8425249999999995E-3</v>
      </c>
      <c r="BC250">
        <v>6.6E-4</v>
      </c>
      <c r="BD250" s="50">
        <f t="shared" si="153"/>
        <v>2.5984265999999999E-2</v>
      </c>
      <c r="BF250" s="50">
        <f t="shared" si="153"/>
        <v>0</v>
      </c>
      <c r="BH250" s="50">
        <f t="shared" si="153"/>
        <v>0</v>
      </c>
      <c r="BI250" s="51" t="s">
        <v>68</v>
      </c>
      <c r="BJ250" s="51">
        <v>1.6000000000000001E-4</v>
      </c>
      <c r="BK250" s="50">
        <f t="shared" ref="BK250:BW250" si="154">BJ250*39.3701</f>
        <v>6.2992160000000007E-3</v>
      </c>
      <c r="BL250">
        <v>4.0000000000000002E-4</v>
      </c>
      <c r="BM250" s="50">
        <f t="shared" si="154"/>
        <v>1.5748040000000001E-2</v>
      </c>
      <c r="BO250" s="50">
        <f t="shared" si="154"/>
        <v>0</v>
      </c>
      <c r="BP250">
        <v>1.1E-4</v>
      </c>
      <c r="BQ250" s="50">
        <f t="shared" si="154"/>
        <v>4.3307110000000001E-3</v>
      </c>
      <c r="BR250">
        <v>4.2999999999999999E-4</v>
      </c>
      <c r="BS250" s="50">
        <f t="shared" si="154"/>
        <v>1.6929143000000001E-2</v>
      </c>
      <c r="BT250">
        <v>9.0000000000000006E-5</v>
      </c>
      <c r="BU250" s="50">
        <f t="shared" si="154"/>
        <v>3.5433090000000001E-3</v>
      </c>
      <c r="BV250">
        <v>8.9999999999999998E-4</v>
      </c>
      <c r="BW250" s="50">
        <f t="shared" si="154"/>
        <v>3.543309E-2</v>
      </c>
      <c r="BX250" s="51" t="s">
        <v>68</v>
      </c>
      <c r="BY250">
        <v>1.6000000000000001E-4</v>
      </c>
      <c r="BZ250" s="50">
        <f t="shared" ref="BZ250:CJ250" si="155">BY250*39.3701</f>
        <v>6.2992160000000007E-3</v>
      </c>
      <c r="CA250">
        <v>1.6000000000000001E-4</v>
      </c>
      <c r="CB250" s="50">
        <f t="shared" si="155"/>
        <v>6.2992160000000007E-3</v>
      </c>
      <c r="CD250" s="50">
        <f t="shared" si="155"/>
        <v>0</v>
      </c>
      <c r="CE250">
        <v>8.0000000000000007E-5</v>
      </c>
      <c r="CF250" s="50">
        <f t="shared" si="155"/>
        <v>3.1496080000000004E-3</v>
      </c>
      <c r="CG250">
        <v>1.4E-3</v>
      </c>
      <c r="CH250" s="50">
        <f t="shared" si="155"/>
        <v>5.5118140000000003E-2</v>
      </c>
      <c r="CI250">
        <v>9.0000000000000006E-5</v>
      </c>
      <c r="CJ250" s="50">
        <f t="shared" si="155"/>
        <v>3.5433090000000001E-3</v>
      </c>
    </row>
    <row r="251" spans="1:88" x14ac:dyDescent="0.3">
      <c r="A251" s="51" t="s">
        <v>357</v>
      </c>
      <c r="B251" t="s">
        <v>468</v>
      </c>
      <c r="D251" t="s">
        <v>376</v>
      </c>
      <c r="E251"/>
      <c r="F251" t="s">
        <v>405</v>
      </c>
      <c r="G251"/>
      <c r="H251" t="s">
        <v>330</v>
      </c>
      <c r="I251"/>
      <c r="J251" s="1" t="s">
        <v>381</v>
      </c>
      <c r="K251"/>
      <c r="L251" t="s">
        <v>330</v>
      </c>
      <c r="M251"/>
      <c r="N251" t="s">
        <v>592</v>
      </c>
      <c r="P251" s="51" t="s">
        <v>357</v>
      </c>
      <c r="Q251" s="1" t="s">
        <v>324</v>
      </c>
      <c r="S251" s="1" t="s">
        <v>337</v>
      </c>
      <c r="U251" s="1" t="s">
        <v>409</v>
      </c>
      <c r="Y251" t="s">
        <v>326</v>
      </c>
      <c r="AA251" t="s">
        <v>406</v>
      </c>
      <c r="AC251" t="s">
        <v>468</v>
      </c>
      <c r="AE251" s="51" t="s">
        <v>357</v>
      </c>
      <c r="AH251" t="s">
        <v>445</v>
      </c>
      <c r="AJ251" t="s">
        <v>380</v>
      </c>
      <c r="AL251" t="s">
        <v>374</v>
      </c>
      <c r="AN251" t="s">
        <v>324</v>
      </c>
      <c r="AP251" t="s">
        <v>325</v>
      </c>
      <c r="AR251" t="s">
        <v>361</v>
      </c>
      <c r="AT251" s="51" t="s">
        <v>357</v>
      </c>
      <c r="AU251" t="s">
        <v>337</v>
      </c>
      <c r="AW251" t="s">
        <v>593</v>
      </c>
      <c r="AY251" t="s">
        <v>369</v>
      </c>
      <c r="BA251" t="s">
        <v>338</v>
      </c>
      <c r="BC251" t="s">
        <v>553</v>
      </c>
      <c r="BI251" s="51" t="s">
        <v>357</v>
      </c>
      <c r="BJ251" s="51" t="s">
        <v>466</v>
      </c>
      <c r="BL251" t="s">
        <v>335</v>
      </c>
      <c r="BP251" t="s">
        <v>376</v>
      </c>
      <c r="BR251" t="s">
        <v>375</v>
      </c>
      <c r="BT251" t="s">
        <v>410</v>
      </c>
      <c r="BV251" t="s">
        <v>360</v>
      </c>
      <c r="BX251" s="51" t="s">
        <v>357</v>
      </c>
      <c r="BY251" t="s">
        <v>376</v>
      </c>
      <c r="CA251" t="s">
        <v>594</v>
      </c>
      <c r="CE251" t="s">
        <v>466</v>
      </c>
      <c r="CG251" t="s">
        <v>406</v>
      </c>
      <c r="CI251" t="s">
        <v>338</v>
      </c>
    </row>
    <row r="252" spans="1:88" x14ac:dyDescent="0.3">
      <c r="A252" s="51" t="s">
        <v>323</v>
      </c>
      <c r="B252" t="s">
        <v>430</v>
      </c>
      <c r="D252" t="s">
        <v>386</v>
      </c>
      <c r="E252"/>
      <c r="F252" t="s">
        <v>456</v>
      </c>
      <c r="G252"/>
      <c r="H252" t="s">
        <v>595</v>
      </c>
      <c r="I252"/>
      <c r="J252" s="1" t="s">
        <v>346</v>
      </c>
      <c r="K252"/>
      <c r="L252" t="s">
        <v>399</v>
      </c>
      <c r="M252"/>
      <c r="N252" t="s">
        <v>596</v>
      </c>
      <c r="P252" s="51" t="s">
        <v>323</v>
      </c>
      <c r="Q252" s="1" t="s">
        <v>597</v>
      </c>
      <c r="S252" s="1" t="s">
        <v>352</v>
      </c>
      <c r="U252" s="1" t="s">
        <v>444</v>
      </c>
      <c r="Y252" t="s">
        <v>349</v>
      </c>
      <c r="AA252" t="s">
        <v>343</v>
      </c>
      <c r="AC252" t="s">
        <v>396</v>
      </c>
      <c r="AE252" s="51" t="s">
        <v>323</v>
      </c>
      <c r="AH252" t="s">
        <v>547</v>
      </c>
      <c r="AJ252" t="s">
        <v>432</v>
      </c>
      <c r="AL252" t="s">
        <v>389</v>
      </c>
      <c r="AN252" t="s">
        <v>351</v>
      </c>
      <c r="AP252" t="s">
        <v>429</v>
      </c>
      <c r="AR252" t="s">
        <v>342</v>
      </c>
      <c r="AT252" s="51" t="s">
        <v>323</v>
      </c>
      <c r="AU252" t="s">
        <v>382</v>
      </c>
      <c r="AW252" t="s">
        <v>598</v>
      </c>
      <c r="AY252" t="s">
        <v>389</v>
      </c>
      <c r="BA252" t="s">
        <v>342</v>
      </c>
      <c r="BC252" t="s">
        <v>599</v>
      </c>
      <c r="BI252" s="51" t="s">
        <v>323</v>
      </c>
      <c r="BJ252" s="51" t="s">
        <v>403</v>
      </c>
      <c r="BL252" t="s">
        <v>389</v>
      </c>
      <c r="BP252" t="s">
        <v>402</v>
      </c>
      <c r="BR252" t="s">
        <v>350</v>
      </c>
      <c r="BT252" t="s">
        <v>352</v>
      </c>
      <c r="BV252" t="s">
        <v>434</v>
      </c>
      <c r="BX252" s="51" t="s">
        <v>323</v>
      </c>
      <c r="BY252" t="s">
        <v>400</v>
      </c>
      <c r="CA252" t="s">
        <v>600</v>
      </c>
      <c r="CE252" t="s">
        <v>347</v>
      </c>
      <c r="CG252" t="s">
        <v>418</v>
      </c>
      <c r="CI252" t="s">
        <v>601</v>
      </c>
    </row>
    <row r="253" spans="1:88" x14ac:dyDescent="0.3">
      <c r="A253" s="49"/>
      <c r="E253"/>
      <c r="G253"/>
      <c r="I253"/>
      <c r="K253"/>
      <c r="M253"/>
      <c r="P253" s="49"/>
      <c r="AE253" s="49"/>
      <c r="AT253" s="49"/>
      <c r="BI253" s="49"/>
      <c r="BJ253" s="49"/>
      <c r="BX253" s="49"/>
    </row>
    <row r="254" spans="1:88" x14ac:dyDescent="0.3">
      <c r="A254" s="51" t="s">
        <v>404</v>
      </c>
      <c r="C254" s="50"/>
      <c r="E254" s="50"/>
      <c r="G254" s="50"/>
      <c r="I254" s="50"/>
      <c r="K254" s="50"/>
      <c r="M254" s="50"/>
      <c r="O254" s="50"/>
      <c r="P254" s="51" t="s">
        <v>404</v>
      </c>
      <c r="R254" s="50"/>
      <c r="T254" s="50"/>
      <c r="V254" s="50"/>
      <c r="X254" s="50"/>
      <c r="Z254" s="50"/>
      <c r="AB254" s="50"/>
      <c r="AD254" s="50"/>
      <c r="AE254" s="51" t="s">
        <v>404</v>
      </c>
      <c r="AG254" s="50"/>
      <c r="AI254" s="50"/>
      <c r="AK254" s="50"/>
      <c r="AM254" s="50"/>
      <c r="AO254" s="50"/>
      <c r="AQ254" s="50"/>
      <c r="AS254" s="50"/>
      <c r="AT254" s="51" t="s">
        <v>404</v>
      </c>
      <c r="AV254" s="50"/>
      <c r="AX254" s="50"/>
      <c r="AZ254" s="50"/>
      <c r="BB254" s="50"/>
      <c r="BD254" s="50"/>
      <c r="BF254" s="50"/>
      <c r="BH254" s="50"/>
      <c r="BI254" s="51" t="s">
        <v>404</v>
      </c>
      <c r="BJ254" s="51"/>
      <c r="BK254" s="50"/>
      <c r="BM254" s="50"/>
      <c r="BO254" s="50"/>
      <c r="BQ254" s="50"/>
      <c r="BS254" s="50"/>
      <c r="BU254" s="50"/>
      <c r="BW254" s="50"/>
      <c r="BX254" s="51" t="s">
        <v>404</v>
      </c>
      <c r="BZ254" s="50"/>
      <c r="CB254" s="50"/>
      <c r="CD254" s="50"/>
      <c r="CF254" s="50"/>
      <c r="CH254" s="50"/>
      <c r="CJ254" s="50"/>
    </row>
    <row r="255" spans="1:88" x14ac:dyDescent="0.3">
      <c r="A255" s="51" t="s">
        <v>357</v>
      </c>
      <c r="B255">
        <v>4.3000000000000002E-5</v>
      </c>
      <c r="C255" s="50">
        <f t="shared" ref="C255:O255" si="156">B255*39.3701</f>
        <v>1.6929143000000001E-3</v>
      </c>
      <c r="D255">
        <v>8.0000000000000004E-4</v>
      </c>
      <c r="E255" s="50">
        <f t="shared" si="156"/>
        <v>3.1496080000000003E-2</v>
      </c>
      <c r="F255">
        <v>9.0000000000000006E-5</v>
      </c>
      <c r="G255" s="50">
        <f t="shared" si="156"/>
        <v>3.5433090000000001E-3</v>
      </c>
      <c r="H255">
        <v>2.4000000000000001E-4</v>
      </c>
      <c r="I255" s="50">
        <f t="shared" si="156"/>
        <v>9.4488239999999998E-3</v>
      </c>
      <c r="J255" s="1">
        <v>2.0000000000000001E-4</v>
      </c>
      <c r="K255" s="50">
        <f t="shared" si="156"/>
        <v>7.8740200000000007E-3</v>
      </c>
      <c r="L255">
        <v>5.0000000000000001E-4</v>
      </c>
      <c r="M255" s="50">
        <f t="shared" si="156"/>
        <v>1.9685049999999999E-2</v>
      </c>
      <c r="N255">
        <v>6.2000000000000003E-5</v>
      </c>
      <c r="O255" s="50">
        <f t="shared" si="156"/>
        <v>2.4409462000000003E-3</v>
      </c>
      <c r="P255" s="51" t="s">
        <v>357</v>
      </c>
      <c r="Q255" s="1">
        <v>3.5E-4</v>
      </c>
      <c r="R255" s="50">
        <f>Q255*39.3701</f>
        <v>1.3779535000000001E-2</v>
      </c>
      <c r="S255" s="1">
        <v>2.5000000000000001E-3</v>
      </c>
      <c r="T255" s="50">
        <f>S255*39.3701</f>
        <v>9.8425250000000006E-2</v>
      </c>
      <c r="U255" s="1">
        <v>3.6000000000000002E-4</v>
      </c>
      <c r="V255" s="50">
        <f t="shared" ref="V255:AD255" si="157">U255*39.3701</f>
        <v>1.4173236000000001E-2</v>
      </c>
      <c r="W255">
        <v>3.4999999999999997E-5</v>
      </c>
      <c r="X255" s="50">
        <f t="shared" si="157"/>
        <v>1.3779534999999999E-3</v>
      </c>
      <c r="Y255">
        <v>4.6000000000000001E-4</v>
      </c>
      <c r="Z255" s="50">
        <f t="shared" si="157"/>
        <v>1.8110246E-2</v>
      </c>
      <c r="AA255">
        <v>2.9E-4</v>
      </c>
      <c r="AB255" s="50">
        <f t="shared" si="157"/>
        <v>1.1417329E-2</v>
      </c>
      <c r="AC255">
        <v>7.4999999999999993E-5</v>
      </c>
      <c r="AD255" s="50">
        <f t="shared" si="157"/>
        <v>2.9527574999999996E-3</v>
      </c>
      <c r="AE255" s="51" t="s">
        <v>357</v>
      </c>
      <c r="AF255">
        <v>1.9000000000000001E-4</v>
      </c>
      <c r="AG255" s="50">
        <f t="shared" ref="AG255:AO255" si="158">AF255*39.3701</f>
        <v>7.4803190000000009E-3</v>
      </c>
      <c r="AH255">
        <v>2.7E-4</v>
      </c>
      <c r="AI255" s="50">
        <f t="shared" si="158"/>
        <v>1.0629927000000001E-2</v>
      </c>
      <c r="AJ255">
        <v>8.0000000000000004E-4</v>
      </c>
      <c r="AK255" s="50">
        <f t="shared" si="158"/>
        <v>3.1496080000000003E-2</v>
      </c>
      <c r="AL255">
        <v>1E-4</v>
      </c>
      <c r="AM255" s="50">
        <f t="shared" si="158"/>
        <v>3.9370100000000003E-3</v>
      </c>
      <c r="AN255">
        <v>4.8000000000000001E-4</v>
      </c>
      <c r="AO255" s="50">
        <f t="shared" si="158"/>
        <v>1.8897648E-2</v>
      </c>
      <c r="AP255">
        <v>3.7000000000000002E-3</v>
      </c>
      <c r="AQ255" s="50">
        <f>AP255*39.3701</f>
        <v>0.14566937000000002</v>
      </c>
      <c r="AR255">
        <v>2.3000000000000001E-4</v>
      </c>
      <c r="AS255" s="50">
        <f>AR255*39.3701</f>
        <v>9.055123E-3</v>
      </c>
      <c r="AT255" s="51" t="s">
        <v>357</v>
      </c>
      <c r="AU255">
        <v>4.3E-3</v>
      </c>
      <c r="AV255" s="50">
        <f t="shared" ref="AV255:BH255" si="159">AU255*39.3701</f>
        <v>0.16929142999999999</v>
      </c>
      <c r="AW255">
        <v>3.3E-4</v>
      </c>
      <c r="AX255" s="50">
        <f t="shared" si="159"/>
        <v>1.2992132999999999E-2</v>
      </c>
      <c r="AY255">
        <v>8.0000000000000007E-5</v>
      </c>
      <c r="AZ255" s="50">
        <f t="shared" si="159"/>
        <v>3.1496080000000004E-3</v>
      </c>
      <c r="BA255">
        <v>3.6999999999999999E-4</v>
      </c>
      <c r="BB255" s="50">
        <f t="shared" si="159"/>
        <v>1.4566937E-2</v>
      </c>
      <c r="BC255">
        <v>3.4000000000000002E-4</v>
      </c>
      <c r="BD255" s="50">
        <f t="shared" si="159"/>
        <v>1.3385834000000001E-2</v>
      </c>
      <c r="BE255">
        <v>9.0000000000000006E-5</v>
      </c>
      <c r="BF255" s="50">
        <f t="shared" si="159"/>
        <v>3.5433090000000001E-3</v>
      </c>
      <c r="BG255">
        <v>2.0000000000000001E-4</v>
      </c>
      <c r="BH255" s="50">
        <f t="shared" si="159"/>
        <v>7.8740200000000007E-3</v>
      </c>
      <c r="BI255" s="51" t="s">
        <v>357</v>
      </c>
      <c r="BJ255" s="51">
        <v>2.3E-3</v>
      </c>
      <c r="BK255" s="50">
        <f t="shared" ref="BK255:BW255" si="160">BJ255*39.3701</f>
        <v>9.0551229999999996E-2</v>
      </c>
      <c r="BL255">
        <v>2.9999999999999997E-4</v>
      </c>
      <c r="BM255" s="50">
        <f t="shared" si="160"/>
        <v>1.1811029999999998E-2</v>
      </c>
      <c r="BN255">
        <v>2.5000000000000001E-4</v>
      </c>
      <c r="BO255" s="50">
        <f t="shared" si="160"/>
        <v>9.8425249999999995E-3</v>
      </c>
      <c r="BP255">
        <v>3.3E-4</v>
      </c>
      <c r="BQ255" s="50">
        <f t="shared" si="160"/>
        <v>1.2992132999999999E-2</v>
      </c>
      <c r="BR255">
        <v>6.9999999999999999E-4</v>
      </c>
      <c r="BS255" s="50">
        <f t="shared" si="160"/>
        <v>2.7559070000000001E-2</v>
      </c>
      <c r="BT255">
        <v>1.2E-4</v>
      </c>
      <c r="BU255" s="50">
        <f t="shared" si="160"/>
        <v>4.7244119999999999E-3</v>
      </c>
      <c r="BV255">
        <v>4.0000000000000002E-4</v>
      </c>
      <c r="BW255" s="50">
        <f t="shared" si="160"/>
        <v>1.5748040000000001E-2</v>
      </c>
      <c r="BX255" s="51" t="s">
        <v>357</v>
      </c>
      <c r="BY255">
        <v>2.1000000000000001E-4</v>
      </c>
      <c r="BZ255" s="50">
        <f t="shared" ref="BZ255:CJ255" si="161">BY255*39.3701</f>
        <v>8.2677210000000004E-3</v>
      </c>
      <c r="CA255">
        <v>2.2000000000000001E-3</v>
      </c>
      <c r="CB255" s="50">
        <f t="shared" si="161"/>
        <v>8.6614220000000006E-2</v>
      </c>
      <c r="CC255">
        <v>2.1000000000000001E-4</v>
      </c>
      <c r="CD255" s="50">
        <f t="shared" si="161"/>
        <v>8.2677210000000004E-3</v>
      </c>
      <c r="CE255">
        <v>1E-4</v>
      </c>
      <c r="CF255" s="50">
        <f t="shared" si="161"/>
        <v>3.9370100000000003E-3</v>
      </c>
      <c r="CG255">
        <v>2.7999999999999998E-4</v>
      </c>
      <c r="CH255" s="50">
        <f t="shared" si="161"/>
        <v>1.1023627999999999E-2</v>
      </c>
      <c r="CI255">
        <v>3.1E-4</v>
      </c>
      <c r="CJ255" s="50">
        <f t="shared" si="161"/>
        <v>1.2204731E-2</v>
      </c>
    </row>
    <row r="256" spans="1:88" x14ac:dyDescent="0.3">
      <c r="A256" s="51" t="s">
        <v>312</v>
      </c>
      <c r="C256" s="1"/>
      <c r="F256">
        <v>4.0000000000000003E-5</v>
      </c>
      <c r="O256" s="1"/>
      <c r="P256" s="51" t="s">
        <v>312</v>
      </c>
      <c r="R256" s="1"/>
      <c r="T256" s="1"/>
      <c r="V256" s="1"/>
      <c r="X256" s="1"/>
      <c r="Z256" s="1"/>
      <c r="AB256" s="1"/>
      <c r="AD256" s="1"/>
      <c r="AE256" s="51" t="s">
        <v>312</v>
      </c>
      <c r="AG256" s="1"/>
      <c r="AI256" s="1"/>
      <c r="AK256" s="1"/>
      <c r="AM256" s="1"/>
      <c r="AO256" s="1"/>
      <c r="AQ256" s="1"/>
      <c r="AS256" s="1"/>
      <c r="AT256" s="51" t="s">
        <v>312</v>
      </c>
      <c r="AV256" s="1"/>
      <c r="AX256" s="1"/>
      <c r="AZ256" s="1"/>
      <c r="BB256" s="1"/>
      <c r="BD256" s="1"/>
      <c r="BF256" s="1"/>
      <c r="BH256" s="1"/>
      <c r="BI256" s="51" t="s">
        <v>312</v>
      </c>
      <c r="BJ256" s="51"/>
      <c r="BK256" s="1"/>
      <c r="BM256" s="1"/>
      <c r="BO256" s="1"/>
      <c r="BQ256" s="1"/>
      <c r="BS256" s="1"/>
      <c r="BU256" s="1"/>
      <c r="BW256" s="1"/>
      <c r="BX256" s="51" t="s">
        <v>312</v>
      </c>
      <c r="BZ256" s="1"/>
      <c r="CB256" s="1"/>
      <c r="CD256" s="1"/>
      <c r="CF256" s="1"/>
      <c r="CH256" s="1"/>
      <c r="CJ256" s="1"/>
    </row>
    <row r="257" spans="1:103" x14ac:dyDescent="0.3">
      <c r="A257" s="51" t="s">
        <v>313</v>
      </c>
      <c r="C257" s="1"/>
      <c r="F257">
        <v>6.9999999999999994E-5</v>
      </c>
      <c r="O257" s="1"/>
      <c r="P257" s="51" t="s">
        <v>313</v>
      </c>
      <c r="R257" s="1"/>
      <c r="T257" s="1"/>
      <c r="V257" s="1"/>
      <c r="X257" s="1"/>
      <c r="Z257" s="1"/>
      <c r="AB257" s="1"/>
      <c r="AD257" s="1"/>
      <c r="AE257" s="51" t="s">
        <v>313</v>
      </c>
      <c r="AG257" s="1"/>
      <c r="AI257" s="1"/>
      <c r="AK257" s="1"/>
      <c r="AM257" s="1"/>
      <c r="AO257" s="1"/>
      <c r="AQ257" s="1"/>
      <c r="AS257" s="1"/>
      <c r="AT257" s="51" t="s">
        <v>313</v>
      </c>
      <c r="AV257" s="1"/>
      <c r="AX257" s="1"/>
      <c r="AZ257" s="1"/>
      <c r="BB257" s="1"/>
      <c r="BD257" s="1"/>
      <c r="BF257" s="1"/>
      <c r="BH257" s="1"/>
      <c r="BI257" s="51" t="s">
        <v>313</v>
      </c>
      <c r="BJ257" s="51"/>
      <c r="BK257" s="1"/>
      <c r="BM257" s="1"/>
      <c r="BO257" s="1"/>
      <c r="BQ257" s="1"/>
      <c r="BS257" s="1"/>
      <c r="BU257" s="1"/>
      <c r="BW257" s="1"/>
      <c r="BX257" s="51" t="s">
        <v>313</v>
      </c>
      <c r="BZ257" s="1"/>
      <c r="CB257" s="1"/>
      <c r="CD257" s="1"/>
      <c r="CF257" s="1"/>
      <c r="CH257" s="1"/>
      <c r="CJ257" s="1"/>
    </row>
    <row r="258" spans="1:103" x14ac:dyDescent="0.3">
      <c r="A258" s="49"/>
      <c r="C258" s="1"/>
      <c r="O258" s="1"/>
      <c r="P258" s="49"/>
      <c r="R258" s="1"/>
      <c r="T258" s="1"/>
      <c r="V258" s="1"/>
      <c r="X258" s="1"/>
      <c r="Z258" s="1"/>
      <c r="AB258" s="1"/>
      <c r="AD258" s="1"/>
      <c r="AE258" s="49"/>
      <c r="AG258" s="1"/>
      <c r="AI258" s="1"/>
      <c r="AK258" s="1"/>
      <c r="AM258" s="1"/>
      <c r="AO258" s="1"/>
      <c r="AQ258" s="1"/>
      <c r="AS258" s="1"/>
      <c r="AT258" s="49"/>
      <c r="AV258" s="1"/>
      <c r="AX258" s="1"/>
      <c r="AZ258" s="1"/>
      <c r="BB258" s="1"/>
      <c r="BD258" s="1"/>
      <c r="BF258" s="1"/>
      <c r="BH258" s="1"/>
      <c r="BI258" s="49"/>
      <c r="BJ258" s="49"/>
      <c r="BK258" s="1"/>
      <c r="BM258" s="1"/>
      <c r="BO258" s="1"/>
      <c r="BQ258" s="1"/>
      <c r="BS258" s="1"/>
      <c r="BU258" s="1"/>
      <c r="BW258" s="1"/>
      <c r="BX258" s="49"/>
      <c r="BZ258" s="1"/>
      <c r="CB258" s="1"/>
      <c r="CD258" s="1"/>
      <c r="CF258" s="1"/>
      <c r="CH258" s="1"/>
      <c r="CJ258" s="1"/>
    </row>
    <row r="259" spans="1:103" x14ac:dyDescent="0.3">
      <c r="A259" s="51" t="s">
        <v>358</v>
      </c>
      <c r="C259" s="50"/>
      <c r="E259" s="50"/>
      <c r="G259" s="50"/>
      <c r="I259" s="50"/>
      <c r="K259" s="50"/>
      <c r="M259" s="50"/>
      <c r="O259" s="50"/>
      <c r="P259" s="51" t="s">
        <v>358</v>
      </c>
      <c r="R259" s="50"/>
      <c r="T259" s="50"/>
      <c r="V259" s="50"/>
      <c r="X259" s="50"/>
      <c r="Z259" s="50"/>
      <c r="AB259" s="50"/>
      <c r="AD259" s="50"/>
      <c r="AE259" s="51" t="s">
        <v>358</v>
      </c>
      <c r="AG259" s="50"/>
      <c r="AI259" s="50"/>
      <c r="AK259" s="50"/>
      <c r="AM259" s="50"/>
      <c r="AO259" s="50"/>
      <c r="AQ259" s="50"/>
      <c r="AS259" s="50"/>
      <c r="AT259" s="51" t="s">
        <v>358</v>
      </c>
      <c r="AV259" s="50"/>
      <c r="AX259" s="50"/>
      <c r="AZ259" s="50"/>
      <c r="BB259" s="50"/>
      <c r="BD259" s="50"/>
      <c r="BF259" s="50"/>
      <c r="BH259" s="50"/>
      <c r="BI259" s="51" t="s">
        <v>358</v>
      </c>
      <c r="BJ259" s="51"/>
      <c r="BK259" s="50"/>
      <c r="BM259" s="50"/>
      <c r="BO259" s="50"/>
      <c r="BQ259" s="50"/>
      <c r="BS259" s="50"/>
      <c r="BU259" s="50"/>
      <c r="BW259" s="50"/>
      <c r="BX259" s="51" t="s">
        <v>358</v>
      </c>
      <c r="BZ259" s="50"/>
      <c r="CB259" s="50"/>
      <c r="CD259" s="50"/>
      <c r="CF259" s="50"/>
      <c r="CH259" s="50"/>
      <c r="CJ259" s="50"/>
    </row>
    <row r="260" spans="1:103" x14ac:dyDescent="0.3">
      <c r="A260" s="51" t="s">
        <v>357</v>
      </c>
      <c r="B260">
        <v>1.3999999999999999E-4</v>
      </c>
      <c r="C260" s="50">
        <f t="shared" ref="C260:O260" si="162">B260*39.3701</f>
        <v>5.5118139999999994E-3</v>
      </c>
      <c r="D260">
        <v>2.2000000000000001E-4</v>
      </c>
      <c r="E260" s="50">
        <f t="shared" si="162"/>
        <v>8.6614220000000002E-3</v>
      </c>
      <c r="F260">
        <v>3.1000000000000001E-5</v>
      </c>
      <c r="G260" s="50">
        <f t="shared" si="162"/>
        <v>1.2204731000000002E-3</v>
      </c>
      <c r="H260">
        <v>2.7E-4</v>
      </c>
      <c r="I260" s="50">
        <f t="shared" si="162"/>
        <v>1.0629927000000001E-2</v>
      </c>
      <c r="J260" s="1">
        <v>2.0000000000000001E-4</v>
      </c>
      <c r="K260" s="50">
        <f t="shared" si="162"/>
        <v>7.8740200000000007E-3</v>
      </c>
      <c r="L260">
        <v>4.0000000000000002E-4</v>
      </c>
      <c r="M260" s="50">
        <f t="shared" si="162"/>
        <v>1.5748040000000001E-2</v>
      </c>
      <c r="N260">
        <v>1.7000000000000001E-4</v>
      </c>
      <c r="O260" s="50">
        <f t="shared" si="162"/>
        <v>6.6929170000000005E-3</v>
      </c>
      <c r="P260" s="51" t="s">
        <v>357</v>
      </c>
      <c r="Q260" s="1">
        <v>3.6999999999999999E-4</v>
      </c>
      <c r="R260" s="50">
        <f>Q260*39.3701</f>
        <v>1.4566937E-2</v>
      </c>
      <c r="S260" s="1">
        <v>2.4000000000000001E-4</v>
      </c>
      <c r="T260" s="50">
        <f>S260*39.3701</f>
        <v>9.4488239999999998E-3</v>
      </c>
      <c r="U260" s="1">
        <v>5.2999999999999998E-4</v>
      </c>
      <c r="V260" s="50">
        <f t="shared" ref="V260:AD260" si="163">U260*39.3701</f>
        <v>2.0866152999999998E-2</v>
      </c>
      <c r="W260">
        <v>4.0000000000000003E-5</v>
      </c>
      <c r="X260" s="50">
        <f t="shared" si="163"/>
        <v>1.5748040000000002E-3</v>
      </c>
      <c r="Y260">
        <v>2.0000000000000001E-4</v>
      </c>
      <c r="Z260" s="50">
        <f t="shared" si="163"/>
        <v>7.8740200000000007E-3</v>
      </c>
      <c r="AA260">
        <v>4.2000000000000002E-4</v>
      </c>
      <c r="AB260" s="50">
        <f t="shared" si="163"/>
        <v>1.6535442000000001E-2</v>
      </c>
      <c r="AC260">
        <v>1.4999999999999999E-4</v>
      </c>
      <c r="AD260" s="50">
        <f t="shared" si="163"/>
        <v>5.9055149999999992E-3</v>
      </c>
      <c r="AE260" s="51" t="s">
        <v>357</v>
      </c>
      <c r="AF260">
        <v>2.3000000000000001E-4</v>
      </c>
      <c r="AG260" s="50">
        <f t="shared" ref="AG260:AO260" si="164">AF260*39.3701</f>
        <v>9.055123E-3</v>
      </c>
      <c r="AH260">
        <v>3.6000000000000002E-4</v>
      </c>
      <c r="AI260" s="50">
        <f t="shared" si="164"/>
        <v>1.4173236000000001E-2</v>
      </c>
      <c r="AJ260">
        <v>2.9999999999999997E-4</v>
      </c>
      <c r="AK260" s="50">
        <f t="shared" si="164"/>
        <v>1.1811029999999998E-2</v>
      </c>
      <c r="AL260">
        <v>1.7000000000000001E-4</v>
      </c>
      <c r="AM260" s="50">
        <f t="shared" si="164"/>
        <v>6.6929170000000005E-3</v>
      </c>
      <c r="AN260">
        <v>1.45E-4</v>
      </c>
      <c r="AO260" s="50">
        <f t="shared" si="164"/>
        <v>5.7086645000000002E-3</v>
      </c>
      <c r="AP260">
        <v>6.9999999999999999E-4</v>
      </c>
      <c r="AQ260" s="50">
        <f>AP260*39.3701</f>
        <v>2.7559070000000001E-2</v>
      </c>
      <c r="AR260">
        <v>1.2E-4</v>
      </c>
      <c r="AS260" s="50">
        <f>AR260*39.3701</f>
        <v>4.7244119999999999E-3</v>
      </c>
      <c r="AT260" s="51" t="s">
        <v>357</v>
      </c>
      <c r="AU260">
        <v>1.1E-4</v>
      </c>
      <c r="AV260" s="50">
        <f t="shared" ref="AV260:BH260" si="165">AU260*39.3701</f>
        <v>4.3307110000000001E-3</v>
      </c>
      <c r="AW260">
        <v>4.4000000000000002E-4</v>
      </c>
      <c r="AX260" s="50">
        <f t="shared" si="165"/>
        <v>1.7322844E-2</v>
      </c>
      <c r="AY260">
        <v>1.3999999999999999E-4</v>
      </c>
      <c r="AZ260" s="50">
        <f t="shared" si="165"/>
        <v>5.5118139999999994E-3</v>
      </c>
      <c r="BA260">
        <v>2.9999999999999997E-4</v>
      </c>
      <c r="BB260" s="50">
        <f t="shared" si="165"/>
        <v>1.1811029999999998E-2</v>
      </c>
      <c r="BC260">
        <v>4.4999999999999999E-4</v>
      </c>
      <c r="BD260" s="50">
        <f t="shared" si="165"/>
        <v>1.7716545E-2</v>
      </c>
      <c r="BE260">
        <v>1.7000000000000001E-4</v>
      </c>
      <c r="BF260" s="50">
        <f t="shared" si="165"/>
        <v>6.6929170000000005E-3</v>
      </c>
      <c r="BG260">
        <v>3.6999999999999999E-4</v>
      </c>
      <c r="BH260" s="50">
        <f t="shared" si="165"/>
        <v>1.4566937E-2</v>
      </c>
      <c r="BI260" s="51" t="s">
        <v>357</v>
      </c>
      <c r="BJ260" s="51">
        <v>3.6999999999999999E-4</v>
      </c>
      <c r="BK260" s="50">
        <f t="shared" ref="BK260:BW260" si="166">BJ260*39.3701</f>
        <v>1.4566937E-2</v>
      </c>
      <c r="BL260">
        <v>6.0999999999999999E-5</v>
      </c>
      <c r="BM260" s="50">
        <f t="shared" si="166"/>
        <v>2.4015760999999999E-3</v>
      </c>
      <c r="BN260">
        <v>1.2999999999999999E-4</v>
      </c>
      <c r="BO260" s="50">
        <f t="shared" si="166"/>
        <v>5.1181129999999997E-3</v>
      </c>
      <c r="BP260">
        <v>1.9000000000000001E-4</v>
      </c>
      <c r="BQ260" s="50">
        <f t="shared" si="166"/>
        <v>7.4803190000000009E-3</v>
      </c>
      <c r="BR260">
        <v>2.2000000000000001E-4</v>
      </c>
      <c r="BS260" s="50">
        <f t="shared" si="166"/>
        <v>8.6614220000000002E-3</v>
      </c>
      <c r="BT260">
        <v>2.0000000000000001E-4</v>
      </c>
      <c r="BU260" s="50">
        <f t="shared" si="166"/>
        <v>7.8740200000000007E-3</v>
      </c>
      <c r="BV260">
        <v>3.8999999999999999E-4</v>
      </c>
      <c r="BW260" s="50">
        <f t="shared" si="166"/>
        <v>1.5354339E-2</v>
      </c>
      <c r="BX260" s="51" t="s">
        <v>357</v>
      </c>
      <c r="BY260">
        <v>2.9999999999999997E-4</v>
      </c>
      <c r="BZ260" s="50">
        <f t="shared" ref="BZ260:CJ260" si="167">BY260*39.3701</f>
        <v>1.1811029999999998E-2</v>
      </c>
      <c r="CA260">
        <v>3.5E-4</v>
      </c>
      <c r="CB260" s="50">
        <f t="shared" si="167"/>
        <v>1.3779535000000001E-2</v>
      </c>
      <c r="CC260">
        <v>3.6000000000000002E-4</v>
      </c>
      <c r="CD260" s="50">
        <f t="shared" si="167"/>
        <v>1.4173236000000001E-2</v>
      </c>
      <c r="CE260">
        <v>1.7000000000000001E-4</v>
      </c>
      <c r="CF260" s="50">
        <f t="shared" si="167"/>
        <v>6.6929170000000005E-3</v>
      </c>
      <c r="CG260">
        <v>3.6000000000000002E-4</v>
      </c>
      <c r="CH260" s="50">
        <f t="shared" si="167"/>
        <v>1.4173236000000001E-2</v>
      </c>
      <c r="CI260">
        <v>2.5000000000000001E-4</v>
      </c>
      <c r="CJ260" s="50">
        <f t="shared" si="167"/>
        <v>9.8425249999999995E-3</v>
      </c>
    </row>
    <row r="261" spans="1:103" x14ac:dyDescent="0.3">
      <c r="A261" s="51" t="s">
        <v>312</v>
      </c>
      <c r="F261">
        <v>3.1999999999999999E-5</v>
      </c>
      <c r="P261" s="51" t="s">
        <v>312</v>
      </c>
      <c r="AE261" s="51" t="s">
        <v>312</v>
      </c>
      <c r="AT261" s="51" t="s">
        <v>312</v>
      </c>
      <c r="BI261" s="51" t="s">
        <v>312</v>
      </c>
      <c r="BJ261" s="51"/>
      <c r="BX261" s="51" t="s">
        <v>312</v>
      </c>
    </row>
    <row r="262" spans="1:103" x14ac:dyDescent="0.3">
      <c r="A262" s="51" t="s">
        <v>313</v>
      </c>
      <c r="F262">
        <v>4.1E-5</v>
      </c>
      <c r="P262" s="51" t="s">
        <v>313</v>
      </c>
      <c r="AE262" s="51" t="s">
        <v>313</v>
      </c>
      <c r="AT262" s="51" t="s">
        <v>313</v>
      </c>
      <c r="BI262" s="51" t="s">
        <v>313</v>
      </c>
      <c r="BJ262" s="51"/>
      <c r="BX262" s="51" t="s">
        <v>313</v>
      </c>
    </row>
    <row r="264" spans="1:103" s="6" customFormat="1" x14ac:dyDescent="0.3">
      <c r="E264" s="16"/>
      <c r="G264" s="16"/>
      <c r="I264" s="16"/>
      <c r="J264" s="16"/>
      <c r="K264" s="16"/>
      <c r="M264" s="16"/>
      <c r="Q264" s="16"/>
      <c r="S264" s="16"/>
      <c r="U264" s="16"/>
    </row>
    <row r="265" spans="1:103" x14ac:dyDescent="0.3">
      <c r="A265">
        <v>2020</v>
      </c>
      <c r="B265" s="5">
        <v>43922</v>
      </c>
      <c r="C265" t="s">
        <v>602</v>
      </c>
      <c r="D265" s="5">
        <v>43922</v>
      </c>
      <c r="E265" s="1" t="s">
        <v>560</v>
      </c>
      <c r="F265" s="5">
        <v>43923</v>
      </c>
      <c r="G265" s="1" t="s">
        <v>603</v>
      </c>
      <c r="H265" s="5">
        <v>43924</v>
      </c>
      <c r="I265" s="1" t="s">
        <v>562</v>
      </c>
      <c r="J265" s="45">
        <v>43924</v>
      </c>
      <c r="K265" s="1" t="s">
        <v>580</v>
      </c>
      <c r="L265" s="5">
        <v>43924</v>
      </c>
      <c r="M265" s="1" t="s">
        <v>604</v>
      </c>
      <c r="N265" s="5">
        <v>43927</v>
      </c>
      <c r="O265" t="s">
        <v>605</v>
      </c>
      <c r="P265" s="5">
        <v>43928</v>
      </c>
      <c r="Q265" s="1" t="s">
        <v>487</v>
      </c>
      <c r="S265" s="45">
        <v>43928</v>
      </c>
      <c r="T265" t="s">
        <v>572</v>
      </c>
      <c r="U265" s="45">
        <v>43928</v>
      </c>
      <c r="V265" t="s">
        <v>525</v>
      </c>
      <c r="W265" s="5">
        <v>43929</v>
      </c>
      <c r="X265" t="s">
        <v>606</v>
      </c>
      <c r="Y265" s="5">
        <v>43930</v>
      </c>
      <c r="Z265" t="s">
        <v>568</v>
      </c>
      <c r="AA265" s="5">
        <v>43930</v>
      </c>
      <c r="AB265">
        <v>1715</v>
      </c>
      <c r="AC265" s="5">
        <v>43931</v>
      </c>
      <c r="AD265" t="s">
        <v>602</v>
      </c>
      <c r="AE265" s="51"/>
      <c r="AF265" t="s">
        <v>607</v>
      </c>
      <c r="AH265" s="5">
        <v>43931</v>
      </c>
      <c r="AI265" t="s">
        <v>608</v>
      </c>
      <c r="AJ265" s="5">
        <v>43934</v>
      </c>
      <c r="AK265" t="s">
        <v>574</v>
      </c>
      <c r="AL265" s="5">
        <v>43935</v>
      </c>
      <c r="AM265" t="s">
        <v>481</v>
      </c>
      <c r="AN265" s="5">
        <v>43936</v>
      </c>
      <c r="AO265" t="s">
        <v>542</v>
      </c>
      <c r="AP265" s="5">
        <v>43937</v>
      </c>
      <c r="AQ265" t="s">
        <v>609</v>
      </c>
      <c r="AR265" s="5">
        <v>43938</v>
      </c>
      <c r="AS265" t="s">
        <v>610</v>
      </c>
      <c r="AT265" s="5">
        <v>43938</v>
      </c>
      <c r="AU265">
        <v>1745</v>
      </c>
      <c r="AW265" s="5">
        <v>43941</v>
      </c>
      <c r="AX265" t="s">
        <v>611</v>
      </c>
      <c r="AY265" s="5">
        <v>43941</v>
      </c>
      <c r="AZ265" t="s">
        <v>580</v>
      </c>
      <c r="BA265" s="5">
        <v>43942</v>
      </c>
      <c r="BB265" t="s">
        <v>612</v>
      </c>
      <c r="BC265" s="5">
        <v>43942</v>
      </c>
      <c r="BD265" t="s">
        <v>613</v>
      </c>
      <c r="BE265" s="5">
        <v>43942</v>
      </c>
      <c r="BF265" t="s">
        <v>522</v>
      </c>
      <c r="BG265" s="5">
        <v>43942</v>
      </c>
      <c r="BH265" t="s">
        <v>614</v>
      </c>
      <c r="BI265" s="5">
        <v>43943</v>
      </c>
      <c r="BJ265" t="s">
        <v>615</v>
      </c>
      <c r="BL265" s="5">
        <v>43943</v>
      </c>
      <c r="BM265" t="s">
        <v>574</v>
      </c>
      <c r="BN265" s="5">
        <v>43943</v>
      </c>
      <c r="BO265" t="s">
        <v>616</v>
      </c>
      <c r="BP265" s="5">
        <v>43944</v>
      </c>
      <c r="BQ265" t="s">
        <v>617</v>
      </c>
      <c r="BR265" s="5">
        <v>43944</v>
      </c>
      <c r="BS265" t="s">
        <v>580</v>
      </c>
      <c r="BT265" s="5">
        <v>43945</v>
      </c>
      <c r="BU265" t="s">
        <v>618</v>
      </c>
      <c r="BV265" s="5">
        <v>43945</v>
      </c>
      <c r="BW265" t="s">
        <v>619</v>
      </c>
      <c r="BX265" s="5">
        <v>43945</v>
      </c>
      <c r="BY265" t="s">
        <v>620</v>
      </c>
      <c r="BZ265" s="5">
        <v>43948</v>
      </c>
      <c r="CA265" t="s">
        <v>621</v>
      </c>
      <c r="CC265" s="5">
        <v>43948</v>
      </c>
      <c r="CD265" t="s">
        <v>622</v>
      </c>
      <c r="CE265" s="5">
        <v>43948</v>
      </c>
      <c r="CF265" t="s">
        <v>623</v>
      </c>
      <c r="CG265" s="5">
        <v>43949</v>
      </c>
      <c r="CH265" t="s">
        <v>580</v>
      </c>
      <c r="CI265" s="5" t="s">
        <v>624</v>
      </c>
      <c r="CJ265" t="s">
        <v>625</v>
      </c>
      <c r="CK265" s="5">
        <v>43950</v>
      </c>
      <c r="CL265" t="s">
        <v>565</v>
      </c>
      <c r="CM265" s="5">
        <v>43950</v>
      </c>
      <c r="CN265">
        <v>1544</v>
      </c>
      <c r="CP265" s="5">
        <v>43950</v>
      </c>
      <c r="CQ265" t="s">
        <v>525</v>
      </c>
      <c r="CR265" s="5">
        <v>43951</v>
      </c>
      <c r="CS265" t="s">
        <v>626</v>
      </c>
      <c r="CT265" s="5">
        <v>43952</v>
      </c>
      <c r="CU265" t="s">
        <v>487</v>
      </c>
      <c r="CV265" s="5">
        <v>43952</v>
      </c>
      <c r="CW265" t="s">
        <v>611</v>
      </c>
      <c r="CX265" s="5">
        <v>43952</v>
      </c>
      <c r="CY265" t="s">
        <v>572</v>
      </c>
    </row>
    <row r="266" spans="1:103" x14ac:dyDescent="0.3">
      <c r="A266" s="49" t="s">
        <v>356</v>
      </c>
      <c r="R266" s="49" t="s">
        <v>356</v>
      </c>
      <c r="AE266" s="5">
        <v>43931</v>
      </c>
      <c r="AG266" s="49" t="s">
        <v>356</v>
      </c>
      <c r="AV266" s="49" t="s">
        <v>356</v>
      </c>
      <c r="BK266" s="49" t="s">
        <v>356</v>
      </c>
      <c r="CB266" s="49" t="s">
        <v>356</v>
      </c>
      <c r="CO266" s="49" t="s">
        <v>356</v>
      </c>
    </row>
    <row r="267" spans="1:103" x14ac:dyDescent="0.3">
      <c r="A267" s="51" t="s">
        <v>357</v>
      </c>
      <c r="B267">
        <v>2.2000000000000001E-4</v>
      </c>
      <c r="C267" s="50">
        <f t="shared" ref="C267:Q267" si="168">B267*39.3701</f>
        <v>8.6614220000000002E-3</v>
      </c>
      <c r="D267">
        <v>1.1999999999999999E-3</v>
      </c>
      <c r="E267" s="50">
        <f t="shared" si="168"/>
        <v>4.7244119999999994E-2</v>
      </c>
      <c r="F267">
        <v>5.4999999999999997E-3</v>
      </c>
      <c r="G267" s="50">
        <f t="shared" si="168"/>
        <v>0.21653554999999999</v>
      </c>
      <c r="H267">
        <v>5.8999999999999998E-5</v>
      </c>
      <c r="I267" s="50">
        <f t="shared" si="168"/>
        <v>2.3228359E-3</v>
      </c>
      <c r="J267" s="1">
        <v>2.5000000000000001E-3</v>
      </c>
      <c r="K267" s="50">
        <f t="shared" si="168"/>
        <v>9.8425250000000006E-2</v>
      </c>
      <c r="L267">
        <v>2.5000000000000001E-4</v>
      </c>
      <c r="M267" s="50">
        <f t="shared" si="168"/>
        <v>9.8425249999999995E-3</v>
      </c>
      <c r="N267">
        <v>5.9999999999999995E-4</v>
      </c>
      <c r="O267" s="50">
        <f t="shared" si="168"/>
        <v>2.3622059999999997E-2</v>
      </c>
      <c r="P267" s="50">
        <v>7.5000000000000002E-4</v>
      </c>
      <c r="Q267" s="50">
        <f t="shared" si="168"/>
        <v>2.9527575E-2</v>
      </c>
      <c r="R267" s="51" t="s">
        <v>357</v>
      </c>
      <c r="S267" s="1">
        <v>7.2999999999999999E-5</v>
      </c>
      <c r="T267" s="50">
        <f t="shared" ref="T267:AF267" si="169">S267*39.3701</f>
        <v>2.8740173000000001E-3</v>
      </c>
      <c r="U267" s="1">
        <v>1.9000000000000001E-4</v>
      </c>
      <c r="V267" s="50">
        <f t="shared" si="169"/>
        <v>7.4803190000000009E-3</v>
      </c>
      <c r="W267">
        <v>1.1E-4</v>
      </c>
      <c r="X267" s="50">
        <f t="shared" si="169"/>
        <v>4.3307110000000001E-3</v>
      </c>
      <c r="Y267">
        <v>1.2E-4</v>
      </c>
      <c r="Z267" s="50">
        <f t="shared" si="169"/>
        <v>4.7244119999999999E-3</v>
      </c>
      <c r="AA267">
        <v>5.9999999999999995E-4</v>
      </c>
      <c r="AB267" s="50">
        <f t="shared" si="169"/>
        <v>2.3622059999999997E-2</v>
      </c>
      <c r="AC267">
        <v>6.3E-5</v>
      </c>
      <c r="AD267" s="50">
        <f t="shared" si="169"/>
        <v>2.4803162999999999E-3</v>
      </c>
      <c r="AE267">
        <v>2.0000000000000001E-4</v>
      </c>
      <c r="AF267" s="50">
        <f t="shared" si="169"/>
        <v>7.8740200000000007E-3</v>
      </c>
      <c r="AG267" s="51" t="s">
        <v>357</v>
      </c>
      <c r="AH267">
        <v>1E-3</v>
      </c>
      <c r="AI267" s="50">
        <f t="shared" ref="AI267:AU267" si="170">AH267*39.3701</f>
        <v>3.9370099999999998E-2</v>
      </c>
      <c r="AJ267">
        <v>5.8E-4</v>
      </c>
      <c r="AK267" s="50">
        <f t="shared" si="170"/>
        <v>2.2834658000000001E-2</v>
      </c>
      <c r="AL267">
        <v>1.8E-5</v>
      </c>
      <c r="AM267" s="50">
        <f t="shared" si="170"/>
        <v>7.0866180000000003E-4</v>
      </c>
      <c r="AN267">
        <v>1.2999999999999999E-4</v>
      </c>
      <c r="AO267" s="50">
        <f t="shared" si="170"/>
        <v>5.1181129999999997E-3</v>
      </c>
      <c r="AP267">
        <v>2.7E-4</v>
      </c>
      <c r="AQ267" s="50">
        <f t="shared" si="170"/>
        <v>1.0629927000000001E-2</v>
      </c>
      <c r="AR267">
        <v>2.3000000000000001E-4</v>
      </c>
      <c r="AS267" s="50">
        <f t="shared" si="170"/>
        <v>9.055123E-3</v>
      </c>
      <c r="AT267">
        <v>1.4E-3</v>
      </c>
      <c r="AU267" s="50">
        <f t="shared" si="170"/>
        <v>5.5118140000000003E-2</v>
      </c>
      <c r="AV267" s="51" t="s">
        <v>357</v>
      </c>
      <c r="AW267">
        <v>9.0000000000000006E-5</v>
      </c>
      <c r="AX267" s="50">
        <f t="shared" ref="AX267:BJ267" si="171">AW267*39.3701</f>
        <v>3.5433090000000001E-3</v>
      </c>
      <c r="AY267">
        <v>7.5000000000000002E-4</v>
      </c>
      <c r="AZ267" s="50">
        <f t="shared" si="171"/>
        <v>2.9527575E-2</v>
      </c>
      <c r="BA267">
        <v>2.7999999999999998E-4</v>
      </c>
      <c r="BB267" s="50">
        <f t="shared" si="171"/>
        <v>1.1023627999999999E-2</v>
      </c>
      <c r="BC267">
        <v>4.8000000000000001E-5</v>
      </c>
      <c r="BD267" s="50">
        <f t="shared" si="171"/>
        <v>1.8897648E-3</v>
      </c>
      <c r="BE267">
        <v>1.1999999999999999E-3</v>
      </c>
      <c r="BF267" s="50">
        <f t="shared" si="171"/>
        <v>4.7244119999999994E-2</v>
      </c>
      <c r="BG267">
        <v>5.8E-5</v>
      </c>
      <c r="BH267" s="50">
        <f t="shared" si="171"/>
        <v>2.2834658E-3</v>
      </c>
      <c r="BI267">
        <v>1.1E-4</v>
      </c>
      <c r="BJ267" s="50">
        <f t="shared" si="171"/>
        <v>4.3307110000000001E-3</v>
      </c>
      <c r="BK267" s="51" t="s">
        <v>357</v>
      </c>
      <c r="BL267">
        <v>3.8000000000000002E-4</v>
      </c>
      <c r="BM267" s="50">
        <f t="shared" ref="BM267:CA267" si="172">BL267*39.3701</f>
        <v>1.4960638000000002E-2</v>
      </c>
      <c r="BN267">
        <v>4.8000000000000001E-5</v>
      </c>
      <c r="BO267" s="50">
        <f t="shared" si="172"/>
        <v>1.8897648E-3</v>
      </c>
      <c r="BP267">
        <v>5.1999999999999997E-5</v>
      </c>
      <c r="BQ267" s="50">
        <f t="shared" si="172"/>
        <v>2.0472452000000001E-3</v>
      </c>
      <c r="BR267">
        <v>1.2999999999999999E-3</v>
      </c>
      <c r="BS267" s="50">
        <f t="shared" si="172"/>
        <v>5.1181129999999998E-2</v>
      </c>
      <c r="BT267">
        <v>1.3999999999999999E-4</v>
      </c>
      <c r="BU267" s="50">
        <f t="shared" si="172"/>
        <v>5.5118139999999994E-3</v>
      </c>
      <c r="BV267">
        <v>9.0000000000000006E-5</v>
      </c>
      <c r="BW267" s="50">
        <f t="shared" si="172"/>
        <v>3.5433090000000001E-3</v>
      </c>
      <c r="BX267">
        <v>8.0000000000000007E-5</v>
      </c>
      <c r="BY267" s="50">
        <f t="shared" si="172"/>
        <v>3.1496080000000004E-3</v>
      </c>
      <c r="BZ267">
        <v>1.2E-4</v>
      </c>
      <c r="CA267" s="50">
        <f t="shared" si="172"/>
        <v>4.7244119999999999E-3</v>
      </c>
      <c r="CB267" s="51" t="s">
        <v>357</v>
      </c>
      <c r="CC267">
        <v>1.1E-4</v>
      </c>
      <c r="CD267" s="50">
        <f t="shared" ref="CD267:CN267" si="173">CC267*39.3701</f>
        <v>4.3307110000000001E-3</v>
      </c>
      <c r="CE267">
        <v>6.0000000000000002E-5</v>
      </c>
      <c r="CF267" s="50">
        <f t="shared" si="173"/>
        <v>2.3622059999999999E-3</v>
      </c>
      <c r="CG267">
        <v>2.5000000000000001E-4</v>
      </c>
      <c r="CH267" s="50">
        <f t="shared" si="173"/>
        <v>9.8425249999999995E-3</v>
      </c>
      <c r="CI267">
        <v>8.0000000000000007E-5</v>
      </c>
      <c r="CJ267" s="50">
        <f t="shared" si="173"/>
        <v>3.1496080000000004E-3</v>
      </c>
      <c r="CK267">
        <v>8.9999999999999998E-4</v>
      </c>
      <c r="CL267" s="50">
        <f t="shared" si="173"/>
        <v>3.543309E-2</v>
      </c>
      <c r="CM267">
        <v>1.2E-4</v>
      </c>
      <c r="CN267" s="50">
        <f t="shared" si="173"/>
        <v>4.7244119999999999E-3</v>
      </c>
      <c r="CO267" s="51" t="s">
        <v>357</v>
      </c>
      <c r="CP267">
        <v>8.0000000000000007E-5</v>
      </c>
      <c r="CQ267" s="50">
        <f t="shared" ref="CQ267:CY267" si="174">CP267*39.3701</f>
        <v>3.1496080000000004E-3</v>
      </c>
      <c r="CR267">
        <v>1.1E-4</v>
      </c>
      <c r="CS267" s="50">
        <f t="shared" si="174"/>
        <v>4.3307110000000001E-3</v>
      </c>
      <c r="CT267">
        <v>1.2999999999999999E-3</v>
      </c>
      <c r="CU267" s="50">
        <f t="shared" si="174"/>
        <v>5.1181129999999998E-2</v>
      </c>
      <c r="CV267">
        <v>1.9000000000000001E-4</v>
      </c>
      <c r="CW267" s="50">
        <f t="shared" si="174"/>
        <v>7.4803190000000009E-3</v>
      </c>
      <c r="CX267">
        <v>6.7000000000000002E-5</v>
      </c>
      <c r="CY267" s="50">
        <f t="shared" si="174"/>
        <v>2.6377967000000002E-3</v>
      </c>
    </row>
    <row r="268" spans="1:103" x14ac:dyDescent="0.3">
      <c r="A268" s="51" t="s">
        <v>312</v>
      </c>
      <c r="C268" s="50"/>
      <c r="E268" s="50"/>
      <c r="G268" s="50"/>
      <c r="I268" s="50"/>
      <c r="K268" s="50"/>
      <c r="M268" s="50"/>
      <c r="O268" s="50"/>
      <c r="Q268" s="50"/>
      <c r="R268" s="51" t="s">
        <v>312</v>
      </c>
      <c r="T268" s="50"/>
      <c r="V268" s="50"/>
      <c r="X268" s="50"/>
      <c r="Z268" s="50"/>
      <c r="AB268" s="50"/>
      <c r="AD268" s="50"/>
      <c r="AF268" s="50"/>
      <c r="AG268" s="51" t="s">
        <v>312</v>
      </c>
      <c r="AI268" s="50"/>
      <c r="AK268" s="50"/>
      <c r="AM268" s="50"/>
      <c r="AO268" s="50"/>
      <c r="AQ268" s="50"/>
      <c r="AS268" s="50"/>
      <c r="AU268" s="50"/>
      <c r="AV268" s="51" t="s">
        <v>312</v>
      </c>
      <c r="AX268" s="50"/>
      <c r="AZ268" s="50"/>
      <c r="BB268" s="50"/>
      <c r="BD268" s="50"/>
      <c r="BF268" s="50"/>
      <c r="BH268" s="50"/>
      <c r="BJ268" s="50"/>
      <c r="BK268" s="51" t="s">
        <v>312</v>
      </c>
      <c r="BM268" s="50"/>
      <c r="BO268" s="50"/>
      <c r="BQ268" s="50"/>
      <c r="BS268" s="50"/>
      <c r="BU268" s="50"/>
      <c r="BW268" s="50"/>
      <c r="BY268" s="50"/>
      <c r="CA268" s="50"/>
      <c r="CB268" s="51" t="s">
        <v>312</v>
      </c>
      <c r="CD268" s="50"/>
      <c r="CF268" s="50"/>
      <c r="CH268" s="50"/>
      <c r="CJ268" s="50"/>
      <c r="CL268" s="50"/>
      <c r="CN268" s="50"/>
      <c r="CO268" s="51" t="s">
        <v>312</v>
      </c>
      <c r="CQ268" s="50"/>
      <c r="CS268" s="50"/>
      <c r="CU268" s="50"/>
      <c r="CW268" s="50"/>
      <c r="CY268" s="50"/>
    </row>
    <row r="269" spans="1:103" x14ac:dyDescent="0.3">
      <c r="A269" s="51" t="s">
        <v>313</v>
      </c>
      <c r="C269" s="1"/>
      <c r="O269" s="1"/>
      <c r="R269" s="51" t="s">
        <v>313</v>
      </c>
      <c r="T269" s="1"/>
      <c r="V269" s="1"/>
      <c r="X269" s="1"/>
      <c r="Z269" s="1"/>
      <c r="AB269" s="1"/>
      <c r="AD269" s="1"/>
      <c r="AF269" s="1"/>
      <c r="AG269" s="51" t="s">
        <v>313</v>
      </c>
      <c r="AI269" s="1"/>
      <c r="AK269" s="1"/>
      <c r="AM269" s="1"/>
      <c r="AO269" s="1"/>
      <c r="AQ269" s="1"/>
      <c r="AS269" s="1"/>
      <c r="AU269" s="1"/>
      <c r="AV269" s="51" t="s">
        <v>313</v>
      </c>
      <c r="AX269" s="1"/>
      <c r="AZ269" s="1"/>
      <c r="BB269" s="1"/>
      <c r="BD269" s="1"/>
      <c r="BF269" s="1"/>
      <c r="BH269" s="1"/>
      <c r="BJ269" s="1"/>
      <c r="BK269" s="51" t="s">
        <v>313</v>
      </c>
      <c r="BM269" s="1"/>
      <c r="BO269" s="1"/>
      <c r="BQ269" s="1"/>
      <c r="BS269" s="1"/>
      <c r="BU269" s="1"/>
      <c r="BW269" s="1"/>
      <c r="BY269" s="1"/>
      <c r="CA269" s="1"/>
      <c r="CB269" s="51" t="s">
        <v>313</v>
      </c>
      <c r="CD269" s="1"/>
      <c r="CF269" s="1"/>
      <c r="CH269" s="1"/>
      <c r="CJ269" s="1"/>
      <c r="CL269" s="1"/>
      <c r="CN269" s="1"/>
      <c r="CO269" s="51" t="s">
        <v>313</v>
      </c>
      <c r="CQ269" s="1"/>
      <c r="CS269" s="1"/>
      <c r="CU269" s="1"/>
      <c r="CW269" s="1"/>
      <c r="CY269" s="1"/>
    </row>
    <row r="270" spans="1:103" x14ac:dyDescent="0.3">
      <c r="A270" s="51"/>
      <c r="C270" s="50"/>
      <c r="E270" s="50"/>
      <c r="G270" s="50"/>
      <c r="I270" s="50"/>
      <c r="K270" s="50"/>
      <c r="M270" s="50"/>
      <c r="O270" s="50"/>
      <c r="Q270" s="50"/>
      <c r="R270" s="51"/>
      <c r="T270" s="50"/>
      <c r="V270" s="50"/>
      <c r="X270" s="50"/>
      <c r="Z270" s="50"/>
      <c r="AB270" s="50"/>
      <c r="AD270" s="50"/>
      <c r="AF270" s="50"/>
      <c r="AG270" s="51"/>
      <c r="AI270" s="50"/>
      <c r="AK270" s="50"/>
      <c r="AM270" s="50"/>
      <c r="AO270" s="50"/>
      <c r="AQ270" s="50"/>
      <c r="AS270" s="50"/>
      <c r="AU270" s="50"/>
      <c r="AV270" s="51"/>
      <c r="AX270" s="50"/>
      <c r="AZ270" s="50"/>
      <c r="BB270" s="50"/>
      <c r="BD270" s="50"/>
      <c r="BF270" s="50"/>
      <c r="BH270" s="50"/>
      <c r="BJ270" s="50"/>
      <c r="BK270" s="51"/>
      <c r="BM270" s="50"/>
      <c r="BO270" s="50"/>
      <c r="BQ270" s="50"/>
      <c r="BS270" s="50"/>
      <c r="BU270" s="50"/>
      <c r="BW270" s="50"/>
      <c r="BY270" s="50"/>
      <c r="CA270" s="50"/>
      <c r="CB270" s="51"/>
      <c r="CD270" s="50"/>
      <c r="CF270" s="50"/>
      <c r="CH270" s="50"/>
      <c r="CJ270" s="50"/>
      <c r="CL270" s="50"/>
      <c r="CN270" s="50"/>
      <c r="CO270" s="51"/>
      <c r="CQ270" s="50"/>
      <c r="CS270" s="50"/>
      <c r="CU270" s="50"/>
      <c r="CW270" s="50"/>
      <c r="CY270" s="50"/>
    </row>
    <row r="271" spans="1:103" x14ac:dyDescent="0.3">
      <c r="A271" s="51" t="s">
        <v>69</v>
      </c>
      <c r="B271">
        <v>1.5E-6</v>
      </c>
      <c r="C271" s="50">
        <f t="shared" ref="C271:Q271" si="175">B271*39.3701</f>
        <v>5.905515E-5</v>
      </c>
      <c r="D271">
        <v>2.7999999999999999E-6</v>
      </c>
      <c r="E271" s="50">
        <f t="shared" si="175"/>
        <v>1.1023628E-4</v>
      </c>
      <c r="F271">
        <v>1.7E-6</v>
      </c>
      <c r="G271" s="50">
        <f t="shared" si="175"/>
        <v>6.6929170000000008E-5</v>
      </c>
      <c r="H271">
        <v>4.6999999999999999E-6</v>
      </c>
      <c r="I271" s="50">
        <f t="shared" si="175"/>
        <v>1.8503947000000001E-4</v>
      </c>
      <c r="J271" s="1">
        <v>7.9999999999999996E-6</v>
      </c>
      <c r="K271" s="50">
        <f t="shared" si="175"/>
        <v>3.1496079999999998E-4</v>
      </c>
      <c r="L271">
        <v>8.9999999999999996E-7</v>
      </c>
      <c r="M271" s="50">
        <f t="shared" si="175"/>
        <v>3.5433089999999997E-5</v>
      </c>
      <c r="N271">
        <v>1.3999999999999999E-6</v>
      </c>
      <c r="O271" s="50">
        <f t="shared" si="175"/>
        <v>5.5118139999999999E-5</v>
      </c>
      <c r="P271">
        <v>1.7E-6</v>
      </c>
      <c r="Q271" s="50">
        <f t="shared" si="175"/>
        <v>6.6929170000000008E-5</v>
      </c>
      <c r="R271" s="51" t="s">
        <v>69</v>
      </c>
      <c r="S271" s="1">
        <v>3.9999999999999998E-6</v>
      </c>
      <c r="T271" s="50">
        <f t="shared" ref="T271:AF271" si="176">S271*39.3701</f>
        <v>1.5748039999999999E-4</v>
      </c>
      <c r="U271" s="1">
        <v>1.7E-6</v>
      </c>
      <c r="V271" s="50">
        <f t="shared" si="176"/>
        <v>6.6929170000000008E-5</v>
      </c>
      <c r="W271">
        <v>2.2000000000000001E-6</v>
      </c>
      <c r="X271" s="50">
        <f t="shared" si="176"/>
        <v>8.661422000000001E-5</v>
      </c>
      <c r="Y271">
        <v>2.3999999999999999E-6</v>
      </c>
      <c r="Z271" s="50">
        <f t="shared" si="176"/>
        <v>9.4488239999999997E-5</v>
      </c>
      <c r="AA271">
        <v>7.9999999999999996E-6</v>
      </c>
      <c r="AB271" s="50">
        <f t="shared" si="176"/>
        <v>3.1496079999999998E-4</v>
      </c>
      <c r="AC271">
        <v>3.4000000000000001E-6</v>
      </c>
      <c r="AD271" s="50">
        <f t="shared" si="176"/>
        <v>1.3385834000000002E-4</v>
      </c>
      <c r="AE271">
        <v>1.3999999999999999E-6</v>
      </c>
      <c r="AF271" s="50">
        <f t="shared" si="176"/>
        <v>5.5118139999999999E-5</v>
      </c>
      <c r="AG271" s="51" t="s">
        <v>69</v>
      </c>
      <c r="AH271">
        <v>1.1000000000000001E-6</v>
      </c>
      <c r="AI271" s="50">
        <f t="shared" ref="AI271:AU271" si="177">AH271*39.3701</f>
        <v>4.3307110000000005E-5</v>
      </c>
      <c r="AJ271">
        <v>1.3E-6</v>
      </c>
      <c r="AK271" s="50">
        <f t="shared" si="177"/>
        <v>5.1181130000000006E-5</v>
      </c>
      <c r="AL271">
        <v>1.1000000000000001E-6</v>
      </c>
      <c r="AM271" s="50">
        <f t="shared" si="177"/>
        <v>4.3307110000000005E-5</v>
      </c>
      <c r="AN271">
        <v>3.4999999999999999E-6</v>
      </c>
      <c r="AO271" s="50">
        <f t="shared" si="177"/>
        <v>1.3779535E-4</v>
      </c>
      <c r="AP271">
        <v>8.9999999999999996E-7</v>
      </c>
      <c r="AQ271" s="50">
        <f t="shared" si="177"/>
        <v>3.5433089999999997E-5</v>
      </c>
      <c r="AR271">
        <v>3.3000000000000002E-6</v>
      </c>
      <c r="AS271" s="50">
        <f t="shared" si="177"/>
        <v>1.2992133E-4</v>
      </c>
      <c r="AT271">
        <v>1.1999999999999999E-6</v>
      </c>
      <c r="AU271" s="50">
        <f t="shared" si="177"/>
        <v>4.7244119999999999E-5</v>
      </c>
      <c r="AV271" s="51" t="s">
        <v>69</v>
      </c>
      <c r="AW271">
        <v>1.7999999999999999E-6</v>
      </c>
      <c r="AX271" s="50">
        <f t="shared" ref="AX271:BJ271" si="178">AW271*39.3701</f>
        <v>7.0866179999999994E-5</v>
      </c>
      <c r="AY271">
        <v>7.9999999999999996E-7</v>
      </c>
      <c r="AZ271" s="50">
        <f t="shared" si="178"/>
        <v>3.1496079999999997E-5</v>
      </c>
      <c r="BA271">
        <v>1.1000000000000001E-6</v>
      </c>
      <c r="BB271" s="50">
        <f t="shared" si="178"/>
        <v>4.3307110000000005E-5</v>
      </c>
      <c r="BC271">
        <v>1.1000000000000001E-6</v>
      </c>
      <c r="BD271" s="50">
        <f t="shared" si="178"/>
        <v>4.3307110000000005E-5</v>
      </c>
      <c r="BE271">
        <v>1.3E-6</v>
      </c>
      <c r="BF271" s="50">
        <f t="shared" si="178"/>
        <v>5.1181130000000006E-5</v>
      </c>
      <c r="BG271">
        <v>7.5000000000000002E-6</v>
      </c>
      <c r="BH271" s="50">
        <f t="shared" si="178"/>
        <v>2.9527574999999999E-4</v>
      </c>
      <c r="BI271">
        <v>1.3999999999999999E-6</v>
      </c>
      <c r="BJ271" s="50">
        <f t="shared" si="178"/>
        <v>5.5118139999999999E-5</v>
      </c>
      <c r="BK271" s="51" t="s">
        <v>69</v>
      </c>
      <c r="BL271">
        <v>9.9999999999999995E-7</v>
      </c>
      <c r="BM271" s="50">
        <f t="shared" ref="BM271:CA271" si="179">BL271*39.3701</f>
        <v>3.9370099999999998E-5</v>
      </c>
      <c r="BN271">
        <v>7.9999999999999996E-7</v>
      </c>
      <c r="BO271" s="50">
        <f t="shared" si="179"/>
        <v>3.1496079999999997E-5</v>
      </c>
      <c r="BP271">
        <v>1.2E-5</v>
      </c>
      <c r="BQ271" s="50">
        <f t="shared" si="179"/>
        <v>4.724412E-4</v>
      </c>
      <c r="BR271">
        <v>2.7999999999999999E-6</v>
      </c>
      <c r="BS271" s="50">
        <f t="shared" si="179"/>
        <v>1.1023628E-4</v>
      </c>
      <c r="BT271">
        <v>1.1999999999999999E-6</v>
      </c>
      <c r="BU271" s="50">
        <f t="shared" si="179"/>
        <v>4.7244119999999999E-5</v>
      </c>
      <c r="BV271">
        <v>9.9999999999999995E-7</v>
      </c>
      <c r="BW271" s="50">
        <f t="shared" si="179"/>
        <v>3.9370099999999998E-5</v>
      </c>
      <c r="BX271">
        <v>1.1000000000000001E-6</v>
      </c>
      <c r="BY271" s="50">
        <f t="shared" si="179"/>
        <v>4.3307110000000005E-5</v>
      </c>
      <c r="BZ271">
        <v>9.9999999999999995E-7</v>
      </c>
      <c r="CA271" s="50">
        <f t="shared" si="179"/>
        <v>3.9370099999999998E-5</v>
      </c>
      <c r="CB271" s="51" t="s">
        <v>69</v>
      </c>
      <c r="CC271">
        <v>1.3E-6</v>
      </c>
      <c r="CD271" s="50">
        <f t="shared" ref="CD271:CN271" si="180">CC271*39.3701</f>
        <v>5.1181130000000006E-5</v>
      </c>
      <c r="CE271">
        <v>1.1000000000000001E-6</v>
      </c>
      <c r="CF271" s="50">
        <f t="shared" si="180"/>
        <v>4.3307110000000005E-5</v>
      </c>
      <c r="CH271" s="50">
        <f t="shared" si="180"/>
        <v>0</v>
      </c>
      <c r="CJ271" s="50">
        <f t="shared" si="180"/>
        <v>0</v>
      </c>
      <c r="CK271">
        <v>9.9999999999999995E-7</v>
      </c>
      <c r="CL271" s="50">
        <f t="shared" si="180"/>
        <v>3.9370099999999998E-5</v>
      </c>
      <c r="CM271">
        <v>1.3E-6</v>
      </c>
      <c r="CN271" s="50">
        <f t="shared" si="180"/>
        <v>5.1181130000000006E-5</v>
      </c>
      <c r="CO271" s="51" t="s">
        <v>69</v>
      </c>
      <c r="CP271">
        <v>1.7999999999999999E-6</v>
      </c>
      <c r="CQ271" s="50">
        <f t="shared" ref="CQ271:CY271" si="181">CP271*39.3701</f>
        <v>7.0866179999999994E-5</v>
      </c>
      <c r="CR271">
        <v>1.5E-6</v>
      </c>
      <c r="CS271" s="50">
        <f t="shared" si="181"/>
        <v>5.905515E-5</v>
      </c>
      <c r="CT271">
        <v>2.7999999999999999E-6</v>
      </c>
      <c r="CU271" s="50">
        <f t="shared" si="181"/>
        <v>1.1023628E-4</v>
      </c>
      <c r="CV271">
        <v>1.1999999999999999E-6</v>
      </c>
      <c r="CW271" s="50">
        <f t="shared" si="181"/>
        <v>4.7244119999999999E-5</v>
      </c>
      <c r="CX271">
        <v>1.0000000000000001E-5</v>
      </c>
      <c r="CY271" s="50">
        <f t="shared" si="181"/>
        <v>3.9370100000000004E-4</v>
      </c>
    </row>
    <row r="272" spans="1:103" x14ac:dyDescent="0.3">
      <c r="A272" s="51" t="s">
        <v>357</v>
      </c>
      <c r="B272" t="s">
        <v>378</v>
      </c>
      <c r="D272" t="s">
        <v>332</v>
      </c>
      <c r="E272"/>
      <c r="F272" t="s">
        <v>372</v>
      </c>
      <c r="G272"/>
      <c r="H272" t="s">
        <v>326</v>
      </c>
      <c r="I272"/>
      <c r="J272" s="1" t="s">
        <v>335</v>
      </c>
      <c r="K272"/>
      <c r="L272" t="s">
        <v>627</v>
      </c>
      <c r="M272"/>
      <c r="N272" t="s">
        <v>455</v>
      </c>
      <c r="P272" t="s">
        <v>327</v>
      </c>
      <c r="Q272"/>
      <c r="R272" s="51" t="s">
        <v>357</v>
      </c>
      <c r="S272" s="1" t="s">
        <v>326</v>
      </c>
      <c r="U272" s="1" t="s">
        <v>332</v>
      </c>
      <c r="W272" t="s">
        <v>375</v>
      </c>
      <c r="Y272" t="s">
        <v>445</v>
      </c>
      <c r="AA272" t="s">
        <v>376</v>
      </c>
      <c r="AC272" t="s">
        <v>331</v>
      </c>
      <c r="AE272" t="s">
        <v>326</v>
      </c>
      <c r="AG272" s="51" t="s">
        <v>357</v>
      </c>
      <c r="AH272" t="s">
        <v>446</v>
      </c>
      <c r="AJ272" t="s">
        <v>364</v>
      </c>
      <c r="AL272" t="s">
        <v>407</v>
      </c>
      <c r="AN272" t="s">
        <v>445</v>
      </c>
      <c r="AP272" t="s">
        <v>459</v>
      </c>
      <c r="AR272" t="s">
        <v>332</v>
      </c>
      <c r="AT272" t="s">
        <v>407</v>
      </c>
      <c r="AV272" s="51" t="s">
        <v>357</v>
      </c>
      <c r="AW272" t="s">
        <v>362</v>
      </c>
      <c r="AY272" t="s">
        <v>327</v>
      </c>
      <c r="BA272" t="s">
        <v>409</v>
      </c>
      <c r="BC272" t="s">
        <v>628</v>
      </c>
      <c r="BE272" t="s">
        <v>381</v>
      </c>
      <c r="BG272" t="s">
        <v>459</v>
      </c>
      <c r="BI272" t="s">
        <v>376</v>
      </c>
      <c r="BK272" s="51" t="s">
        <v>357</v>
      </c>
      <c r="BL272" t="s">
        <v>337</v>
      </c>
      <c r="BN272" t="s">
        <v>335</v>
      </c>
      <c r="BP272" t="s">
        <v>338</v>
      </c>
      <c r="BR272" t="s">
        <v>336</v>
      </c>
      <c r="BT272" t="s">
        <v>369</v>
      </c>
      <c r="BV272" t="s">
        <v>445</v>
      </c>
      <c r="BX272" t="s">
        <v>328</v>
      </c>
      <c r="BZ272" t="s">
        <v>379</v>
      </c>
      <c r="CB272" s="51" t="s">
        <v>357</v>
      </c>
      <c r="CC272" t="s">
        <v>515</v>
      </c>
      <c r="CE272" t="s">
        <v>363</v>
      </c>
      <c r="CK272" t="s">
        <v>327</v>
      </c>
      <c r="CM272" t="s">
        <v>369</v>
      </c>
      <c r="CO272" s="51" t="s">
        <v>357</v>
      </c>
      <c r="CP272" t="s">
        <v>629</v>
      </c>
      <c r="CR272" t="s">
        <v>330</v>
      </c>
      <c r="CT272" t="s">
        <v>327</v>
      </c>
      <c r="CV272" t="s">
        <v>446</v>
      </c>
      <c r="CX272" t="s">
        <v>458</v>
      </c>
    </row>
    <row r="273" spans="1:103" x14ac:dyDescent="0.3">
      <c r="A273" s="51" t="s">
        <v>323</v>
      </c>
      <c r="B273" t="s">
        <v>388</v>
      </c>
      <c r="D273" t="s">
        <v>342</v>
      </c>
      <c r="E273"/>
      <c r="F273" t="s">
        <v>403</v>
      </c>
      <c r="G273"/>
      <c r="H273" t="s">
        <v>351</v>
      </c>
      <c r="I273"/>
      <c r="J273" s="1" t="s">
        <v>393</v>
      </c>
      <c r="K273"/>
      <c r="L273" t="s">
        <v>342</v>
      </c>
      <c r="M273"/>
      <c r="N273" t="s">
        <v>386</v>
      </c>
      <c r="P273" t="s">
        <v>386</v>
      </c>
      <c r="Q273"/>
      <c r="R273" s="51" t="s">
        <v>323</v>
      </c>
      <c r="S273" s="1" t="s">
        <v>630</v>
      </c>
      <c r="U273" s="1" t="s">
        <v>384</v>
      </c>
      <c r="W273" t="s">
        <v>342</v>
      </c>
      <c r="Y273" t="s">
        <v>397</v>
      </c>
      <c r="AA273" t="s">
        <v>403</v>
      </c>
      <c r="AC273" t="s">
        <v>434</v>
      </c>
      <c r="AE273" t="s">
        <v>350</v>
      </c>
      <c r="AG273" s="51" t="s">
        <v>323</v>
      </c>
      <c r="AH273" t="s">
        <v>347</v>
      </c>
      <c r="AJ273" t="s">
        <v>631</v>
      </c>
      <c r="AL273" t="s">
        <v>352</v>
      </c>
      <c r="AN273" t="s">
        <v>399</v>
      </c>
      <c r="AP273" t="s">
        <v>343</v>
      </c>
      <c r="AR273" t="s">
        <v>632</v>
      </c>
      <c r="AT273" t="s">
        <v>549</v>
      </c>
      <c r="AV273" s="51" t="s">
        <v>323</v>
      </c>
      <c r="AW273" t="s">
        <v>383</v>
      </c>
      <c r="AY273" t="s">
        <v>432</v>
      </c>
      <c r="BA273" t="s">
        <v>388</v>
      </c>
      <c r="BC273" t="s">
        <v>557</v>
      </c>
      <c r="BE273" t="s">
        <v>633</v>
      </c>
      <c r="BG273" t="s">
        <v>342</v>
      </c>
      <c r="BI273" t="s">
        <v>432</v>
      </c>
      <c r="BK273" s="51" t="s">
        <v>323</v>
      </c>
      <c r="BL273" t="s">
        <v>347</v>
      </c>
      <c r="BN273" t="s">
        <v>352</v>
      </c>
      <c r="BP273" t="s">
        <v>400</v>
      </c>
      <c r="BR273" t="s">
        <v>349</v>
      </c>
      <c r="BT273" t="s">
        <v>600</v>
      </c>
      <c r="BV273" t="s">
        <v>383</v>
      </c>
      <c r="BX273" t="s">
        <v>428</v>
      </c>
      <c r="BZ273" t="s">
        <v>347</v>
      </c>
      <c r="CB273" s="51" t="s">
        <v>323</v>
      </c>
      <c r="CC273" t="s">
        <v>557</v>
      </c>
      <c r="CE273" t="s">
        <v>351</v>
      </c>
      <c r="CK273" t="s">
        <v>350</v>
      </c>
      <c r="CM273" t="s">
        <v>346</v>
      </c>
      <c r="CO273" s="51" t="s">
        <v>323</v>
      </c>
      <c r="CP273" t="s">
        <v>348</v>
      </c>
      <c r="CR273" t="s">
        <v>460</v>
      </c>
      <c r="CT273" t="s">
        <v>351</v>
      </c>
      <c r="CV273" t="s">
        <v>403</v>
      </c>
      <c r="CX273" t="s">
        <v>342</v>
      </c>
    </row>
    <row r="274" spans="1:103" x14ac:dyDescent="0.3">
      <c r="A274" s="51"/>
      <c r="E274"/>
      <c r="G274"/>
      <c r="I274"/>
      <c r="K274"/>
      <c r="M274"/>
      <c r="Q274"/>
      <c r="R274" s="51"/>
      <c r="AG274" s="51"/>
      <c r="AV274" s="51"/>
      <c r="BK274" s="51"/>
      <c r="CB274" s="51"/>
      <c r="CO274" s="51"/>
    </row>
    <row r="275" spans="1:103" x14ac:dyDescent="0.3">
      <c r="A275" s="51" t="s">
        <v>359</v>
      </c>
      <c r="C275" s="50"/>
      <c r="E275" s="50"/>
      <c r="G275" s="50"/>
      <c r="I275" s="50"/>
      <c r="K275" s="50"/>
      <c r="M275" s="50"/>
      <c r="O275" s="50"/>
      <c r="Q275" s="50"/>
      <c r="R275" s="51" t="s">
        <v>359</v>
      </c>
      <c r="T275" s="50"/>
      <c r="V275" s="50"/>
      <c r="X275" s="50"/>
      <c r="Z275" s="50"/>
      <c r="AB275" s="50"/>
      <c r="AD275" s="50"/>
      <c r="AF275" s="50"/>
      <c r="AG275" s="51" t="s">
        <v>359</v>
      </c>
      <c r="AI275" s="50"/>
      <c r="AK275" s="50"/>
      <c r="AM275" s="50"/>
      <c r="AO275" s="50"/>
      <c r="AQ275" s="50"/>
      <c r="AS275" s="50"/>
      <c r="AU275" s="50"/>
      <c r="AV275" s="51" t="s">
        <v>359</v>
      </c>
      <c r="AX275" s="50"/>
      <c r="AZ275" s="50"/>
      <c r="BB275" s="50"/>
      <c r="BD275" s="50"/>
      <c r="BF275" s="50"/>
      <c r="BH275" s="50"/>
      <c r="BJ275" s="50"/>
      <c r="BK275" s="51" t="s">
        <v>359</v>
      </c>
      <c r="BM275" s="50"/>
      <c r="BO275" s="50"/>
      <c r="BQ275" s="50"/>
      <c r="BS275" s="50"/>
      <c r="BU275" s="50"/>
      <c r="BW275" s="50"/>
      <c r="BY275" s="50"/>
      <c r="CA275" s="50"/>
      <c r="CB275" s="51" t="s">
        <v>359</v>
      </c>
      <c r="CD275" s="50"/>
      <c r="CF275" s="50"/>
      <c r="CH275" s="50"/>
      <c r="CJ275" s="50"/>
      <c r="CL275" s="50"/>
      <c r="CN275" s="50"/>
      <c r="CO275" s="51" t="s">
        <v>359</v>
      </c>
      <c r="CQ275" s="50"/>
      <c r="CS275" s="50"/>
      <c r="CU275" s="50"/>
      <c r="CW275" s="50"/>
      <c r="CY275" s="50"/>
    </row>
    <row r="276" spans="1:103" x14ac:dyDescent="0.3">
      <c r="A276" s="51" t="s">
        <v>357</v>
      </c>
      <c r="B276">
        <v>2.0000000000000001E-4</v>
      </c>
      <c r="C276" s="50">
        <f t="shared" ref="C276:Q276" si="182">B276*39.3701</f>
        <v>7.8740200000000007E-3</v>
      </c>
      <c r="D276">
        <v>3.8000000000000002E-4</v>
      </c>
      <c r="E276" s="50">
        <f t="shared" si="182"/>
        <v>1.4960638000000002E-2</v>
      </c>
      <c r="F276">
        <v>1.6000000000000001E-4</v>
      </c>
      <c r="G276" s="50">
        <f t="shared" si="182"/>
        <v>6.2992160000000007E-3</v>
      </c>
      <c r="H276">
        <v>1.0000000000000001E-5</v>
      </c>
      <c r="I276" s="50">
        <f t="shared" si="182"/>
        <v>3.9370100000000004E-4</v>
      </c>
      <c r="J276" s="1">
        <v>6.2E-4</v>
      </c>
      <c r="K276" s="50">
        <f t="shared" si="182"/>
        <v>2.4409462E-2</v>
      </c>
      <c r="L276">
        <v>1.3999999999999999E-4</v>
      </c>
      <c r="M276" s="50">
        <f t="shared" si="182"/>
        <v>5.5118139999999994E-3</v>
      </c>
      <c r="N276">
        <v>2.2000000000000001E-4</v>
      </c>
      <c r="O276" s="50">
        <f t="shared" si="182"/>
        <v>8.6614220000000002E-3</v>
      </c>
      <c r="P276">
        <v>2.7999999999999998E-4</v>
      </c>
      <c r="Q276" s="50">
        <f t="shared" si="182"/>
        <v>1.1023627999999999E-2</v>
      </c>
      <c r="R276" s="51" t="s">
        <v>357</v>
      </c>
      <c r="S276" s="1">
        <v>8.0000000000000007E-5</v>
      </c>
      <c r="T276" s="50">
        <f t="shared" ref="T276:AF276" si="183">S276*39.3701</f>
        <v>3.1496080000000004E-3</v>
      </c>
      <c r="U276" s="1">
        <v>1.4999999999999999E-4</v>
      </c>
      <c r="V276" s="50">
        <f t="shared" si="183"/>
        <v>5.9055149999999992E-3</v>
      </c>
      <c r="W276">
        <v>7.4999999999999993E-5</v>
      </c>
      <c r="X276" s="50">
        <f t="shared" si="183"/>
        <v>2.9527574999999996E-3</v>
      </c>
      <c r="Y276">
        <v>3.4000000000000002E-4</v>
      </c>
      <c r="Z276" s="50">
        <f t="shared" si="183"/>
        <v>1.3385834000000001E-2</v>
      </c>
      <c r="AA276">
        <v>1.9000000000000001E-4</v>
      </c>
      <c r="AB276" s="50">
        <f t="shared" si="183"/>
        <v>7.4803190000000009E-3</v>
      </c>
      <c r="AC276">
        <v>1E-4</v>
      </c>
      <c r="AD276" s="50">
        <f t="shared" si="183"/>
        <v>3.9370100000000003E-3</v>
      </c>
      <c r="AE276">
        <v>1.2E-4</v>
      </c>
      <c r="AF276" s="50">
        <f t="shared" si="183"/>
        <v>4.7244119999999999E-3</v>
      </c>
      <c r="AG276" s="51" t="s">
        <v>357</v>
      </c>
      <c r="AH276">
        <v>5.9999999999999995E-4</v>
      </c>
      <c r="AI276" s="50">
        <f t="shared" ref="AI276:AU276" si="184">AH276*39.3701</f>
        <v>2.3622059999999997E-2</v>
      </c>
      <c r="AJ276">
        <v>2.1000000000000001E-4</v>
      </c>
      <c r="AK276" s="50">
        <f t="shared" si="184"/>
        <v>8.2677210000000004E-3</v>
      </c>
      <c r="AL276">
        <v>2.6999999999999999E-5</v>
      </c>
      <c r="AM276" s="50">
        <f t="shared" si="184"/>
        <v>1.0629927E-3</v>
      </c>
      <c r="AN276">
        <v>9.0000000000000006E-5</v>
      </c>
      <c r="AO276" s="50">
        <f t="shared" si="184"/>
        <v>3.5433090000000001E-3</v>
      </c>
      <c r="AP276">
        <v>1.3999999999999999E-4</v>
      </c>
      <c r="AQ276" s="50">
        <f t="shared" si="184"/>
        <v>5.5118139999999994E-3</v>
      </c>
      <c r="AR276">
        <v>1.4999999999999999E-4</v>
      </c>
      <c r="AS276" s="50">
        <f t="shared" si="184"/>
        <v>5.9055149999999992E-3</v>
      </c>
      <c r="AT276">
        <v>4.0000000000000002E-4</v>
      </c>
      <c r="AU276" s="50">
        <f t="shared" si="184"/>
        <v>1.5748040000000001E-2</v>
      </c>
      <c r="AV276" s="51" t="s">
        <v>357</v>
      </c>
      <c r="AX276" s="50">
        <f t="shared" ref="AX276:BJ276" si="185">AW276*39.3701</f>
        <v>0</v>
      </c>
      <c r="AZ276" s="50">
        <f t="shared" si="185"/>
        <v>0</v>
      </c>
      <c r="BB276" s="50">
        <f t="shared" si="185"/>
        <v>0</v>
      </c>
      <c r="BD276" s="50">
        <f t="shared" si="185"/>
        <v>0</v>
      </c>
      <c r="BF276" s="50">
        <f t="shared" si="185"/>
        <v>0</v>
      </c>
      <c r="BH276" s="50">
        <f t="shared" si="185"/>
        <v>0</v>
      </c>
      <c r="BJ276" s="50">
        <f t="shared" si="185"/>
        <v>0</v>
      </c>
      <c r="BK276" s="51" t="s">
        <v>357</v>
      </c>
      <c r="BM276" s="50">
        <f t="shared" ref="BM276:CA276" si="186">BL276*39.3701</f>
        <v>0</v>
      </c>
      <c r="BO276" s="50">
        <f t="shared" si="186"/>
        <v>0</v>
      </c>
      <c r="BQ276" s="50">
        <f t="shared" si="186"/>
        <v>0</v>
      </c>
      <c r="BS276" s="50">
        <f t="shared" si="186"/>
        <v>0</v>
      </c>
      <c r="BU276" s="50">
        <f t="shared" si="186"/>
        <v>0</v>
      </c>
      <c r="BW276" s="50">
        <f t="shared" si="186"/>
        <v>0</v>
      </c>
      <c r="BY276" s="50">
        <f t="shared" si="186"/>
        <v>0</v>
      </c>
      <c r="CA276" s="50">
        <f t="shared" si="186"/>
        <v>0</v>
      </c>
      <c r="CB276" s="51" t="s">
        <v>357</v>
      </c>
      <c r="CD276" s="50">
        <f t="shared" ref="CD276:CN276" si="187">CC276*39.3701</f>
        <v>0</v>
      </c>
      <c r="CF276" s="50">
        <f t="shared" si="187"/>
        <v>0</v>
      </c>
      <c r="CH276" s="50">
        <f t="shared" si="187"/>
        <v>0</v>
      </c>
      <c r="CJ276" s="50">
        <f t="shared" si="187"/>
        <v>0</v>
      </c>
      <c r="CK276">
        <v>3.5E-4</v>
      </c>
      <c r="CL276" s="50">
        <f t="shared" si="187"/>
        <v>1.3779535000000001E-2</v>
      </c>
      <c r="CM276">
        <v>9.0000000000000006E-5</v>
      </c>
      <c r="CN276" s="50">
        <f t="shared" si="187"/>
        <v>3.5433090000000001E-3</v>
      </c>
      <c r="CO276" s="51" t="s">
        <v>357</v>
      </c>
      <c r="CP276">
        <v>3.6999999999999998E-5</v>
      </c>
      <c r="CQ276" s="50">
        <f t="shared" ref="CQ276:CY276" si="188">CP276*39.3701</f>
        <v>1.4566937E-3</v>
      </c>
      <c r="CR276">
        <v>1E-4</v>
      </c>
      <c r="CS276" s="50">
        <f t="shared" si="188"/>
        <v>3.9370100000000003E-3</v>
      </c>
      <c r="CT276">
        <v>2.9E-4</v>
      </c>
      <c r="CU276" s="50">
        <f t="shared" si="188"/>
        <v>1.1417329E-2</v>
      </c>
      <c r="CV276">
        <v>1.2E-4</v>
      </c>
      <c r="CW276" s="50">
        <f t="shared" si="188"/>
        <v>4.7244119999999999E-3</v>
      </c>
      <c r="CX276">
        <v>1E-4</v>
      </c>
      <c r="CY276" s="50">
        <f t="shared" si="188"/>
        <v>3.9370100000000003E-3</v>
      </c>
    </row>
    <row r="277" spans="1:103" x14ac:dyDescent="0.3">
      <c r="A277" s="51" t="s">
        <v>312</v>
      </c>
      <c r="C277" s="50"/>
      <c r="E277" s="50"/>
      <c r="G277" s="50"/>
      <c r="I277" s="50"/>
      <c r="K277" s="50"/>
      <c r="M277" s="50"/>
      <c r="O277" s="50"/>
      <c r="Q277" s="50"/>
      <c r="R277" s="51" t="s">
        <v>312</v>
      </c>
      <c r="T277" s="50"/>
      <c r="V277" s="50"/>
      <c r="X277" s="50"/>
      <c r="Z277" s="50"/>
      <c r="AB277" s="50"/>
      <c r="AD277" s="50"/>
      <c r="AF277" s="50"/>
      <c r="AG277" s="51" t="s">
        <v>312</v>
      </c>
      <c r="AI277" s="50"/>
      <c r="AK277" s="50"/>
      <c r="AM277" s="50"/>
      <c r="AO277" s="50"/>
      <c r="AQ277" s="50"/>
      <c r="AS277" s="50"/>
      <c r="AU277" s="50"/>
      <c r="AV277" s="51" t="s">
        <v>312</v>
      </c>
      <c r="AX277" s="50"/>
      <c r="AZ277" s="50"/>
      <c r="BB277" s="50"/>
      <c r="BD277" s="50"/>
      <c r="BF277" s="50"/>
      <c r="BH277" s="50"/>
      <c r="BJ277" s="50"/>
      <c r="BK277" s="51" t="s">
        <v>312</v>
      </c>
      <c r="BM277" s="50"/>
      <c r="BO277" s="50"/>
      <c r="BQ277" s="50"/>
      <c r="BS277" s="50"/>
      <c r="BU277" s="50"/>
      <c r="BW277" s="50"/>
      <c r="BY277" s="50"/>
      <c r="CA277" s="50"/>
      <c r="CB277" s="51" t="s">
        <v>312</v>
      </c>
      <c r="CD277" s="50"/>
      <c r="CF277" s="50"/>
      <c r="CH277" s="50"/>
      <c r="CJ277" s="50"/>
      <c r="CL277" s="50"/>
      <c r="CN277" s="50"/>
      <c r="CO277" s="51" t="s">
        <v>312</v>
      </c>
      <c r="CQ277" s="50"/>
      <c r="CS277" s="50"/>
      <c r="CU277" s="50"/>
      <c r="CW277" s="50"/>
      <c r="CY277" s="50"/>
    </row>
    <row r="278" spans="1:103" x14ac:dyDescent="0.3">
      <c r="A278" s="51" t="s">
        <v>313</v>
      </c>
      <c r="E278"/>
      <c r="G278"/>
      <c r="I278"/>
      <c r="K278"/>
      <c r="M278"/>
      <c r="Q278"/>
      <c r="R278" s="51" t="s">
        <v>313</v>
      </c>
      <c r="AG278" s="51" t="s">
        <v>313</v>
      </c>
      <c r="AV278" s="51" t="s">
        <v>313</v>
      </c>
      <c r="BK278" s="51" t="s">
        <v>313</v>
      </c>
      <c r="CB278" s="51" t="s">
        <v>313</v>
      </c>
      <c r="CO278" s="51" t="s">
        <v>313</v>
      </c>
    </row>
    <row r="279" spans="1:103" x14ac:dyDescent="0.3">
      <c r="A279" s="51"/>
      <c r="C279" s="50"/>
      <c r="E279" s="50"/>
      <c r="G279" s="50"/>
      <c r="I279" s="50"/>
      <c r="K279" s="50"/>
      <c r="M279" s="50"/>
      <c r="O279" s="50"/>
      <c r="Q279" s="50"/>
      <c r="R279" s="51"/>
      <c r="T279" s="50"/>
      <c r="V279" s="50"/>
      <c r="X279" s="50"/>
      <c r="Z279" s="50"/>
      <c r="AB279" s="50"/>
      <c r="AD279" s="50"/>
      <c r="AF279" s="50"/>
      <c r="AG279" s="51"/>
      <c r="AI279" s="50"/>
      <c r="AK279" s="50"/>
      <c r="AM279" s="50"/>
      <c r="AO279" s="50"/>
      <c r="AQ279" s="50"/>
      <c r="AS279" s="50"/>
      <c r="AU279" s="50"/>
      <c r="AV279" s="51"/>
      <c r="AX279" s="50"/>
      <c r="AZ279" s="50"/>
      <c r="BB279" s="50"/>
      <c r="BD279" s="50"/>
      <c r="BF279" s="50"/>
      <c r="BH279" s="50"/>
      <c r="BJ279" s="50"/>
      <c r="BK279" s="51"/>
      <c r="BM279" s="50"/>
      <c r="BO279" s="50"/>
      <c r="BQ279" s="50"/>
      <c r="BS279" s="50"/>
      <c r="BU279" s="50"/>
      <c r="BW279" s="50"/>
      <c r="BY279" s="50"/>
      <c r="CA279" s="50"/>
      <c r="CB279" s="51"/>
      <c r="CD279" s="50"/>
      <c r="CF279" s="50"/>
      <c r="CH279" s="50"/>
      <c r="CJ279" s="50"/>
      <c r="CL279" s="50"/>
      <c r="CN279" s="50"/>
      <c r="CO279" s="51"/>
      <c r="CQ279" s="50"/>
      <c r="CS279" s="50"/>
      <c r="CU279" s="50"/>
      <c r="CW279" s="50"/>
      <c r="CY279" s="50"/>
    </row>
    <row r="280" spans="1:103" x14ac:dyDescent="0.3">
      <c r="A280" s="51" t="s">
        <v>68</v>
      </c>
      <c r="B280">
        <v>1.7000000000000001E-4</v>
      </c>
      <c r="C280" s="50">
        <f t="shared" ref="C280:Q280" si="189">B280*39.3701</f>
        <v>6.6929170000000005E-3</v>
      </c>
      <c r="D280">
        <v>5.9000000000000003E-4</v>
      </c>
      <c r="E280" s="50">
        <f t="shared" si="189"/>
        <v>2.3228359000000001E-2</v>
      </c>
      <c r="F280">
        <v>4.0000000000000002E-4</v>
      </c>
      <c r="G280" s="50">
        <f t="shared" si="189"/>
        <v>1.5748040000000001E-2</v>
      </c>
      <c r="H280">
        <v>9.0000000000000006E-5</v>
      </c>
      <c r="I280" s="50">
        <f t="shared" si="189"/>
        <v>3.5433090000000001E-3</v>
      </c>
      <c r="J280" s="1">
        <v>4.4999999999999999E-4</v>
      </c>
      <c r="K280" s="50">
        <f t="shared" si="189"/>
        <v>1.7716545E-2</v>
      </c>
      <c r="L280">
        <v>1.6000000000000001E-4</v>
      </c>
      <c r="M280" s="50">
        <f t="shared" si="189"/>
        <v>6.2992160000000007E-3</v>
      </c>
      <c r="N280">
        <v>4.2000000000000002E-4</v>
      </c>
      <c r="O280" s="50">
        <f t="shared" si="189"/>
        <v>1.6535442000000001E-2</v>
      </c>
      <c r="P280">
        <v>5.0000000000000001E-4</v>
      </c>
      <c r="Q280" s="50">
        <f t="shared" si="189"/>
        <v>1.9685049999999999E-2</v>
      </c>
      <c r="R280" s="51" t="s">
        <v>68</v>
      </c>
      <c r="S280" s="1">
        <v>7.4999999999999993E-5</v>
      </c>
      <c r="T280" s="50">
        <f t="shared" ref="T280:AF280" si="190">S280*39.3701</f>
        <v>2.9527574999999996E-3</v>
      </c>
      <c r="U280" s="1">
        <v>1.7000000000000001E-4</v>
      </c>
      <c r="V280" s="50">
        <f t="shared" si="190"/>
        <v>6.6929170000000005E-3</v>
      </c>
      <c r="W280">
        <v>7.4999999999999993E-5</v>
      </c>
      <c r="X280" s="50">
        <f t="shared" si="190"/>
        <v>2.9527574999999996E-3</v>
      </c>
      <c r="Y280">
        <v>1.9000000000000001E-4</v>
      </c>
      <c r="Z280" s="50">
        <f t="shared" si="190"/>
        <v>7.4803190000000009E-3</v>
      </c>
      <c r="AA280">
        <v>4.2999999999999999E-4</v>
      </c>
      <c r="AB280" s="50">
        <f t="shared" si="190"/>
        <v>1.6929143000000001E-2</v>
      </c>
      <c r="AC280">
        <v>7.2000000000000002E-5</v>
      </c>
      <c r="AD280" s="50">
        <f t="shared" si="190"/>
        <v>2.8346472000000001E-3</v>
      </c>
      <c r="AE280">
        <v>1.3999999999999999E-4</v>
      </c>
      <c r="AF280" s="50">
        <f t="shared" si="190"/>
        <v>5.5118139999999994E-3</v>
      </c>
      <c r="AG280" s="51" t="s">
        <v>68</v>
      </c>
      <c r="AH280">
        <v>1.8E-3</v>
      </c>
      <c r="AI280" s="50">
        <f t="shared" ref="AI280:AU280" si="191">AH280*39.3701</f>
        <v>7.0866180000000001E-2</v>
      </c>
      <c r="AJ280">
        <v>4.0000000000000002E-4</v>
      </c>
      <c r="AK280" s="50">
        <f t="shared" si="191"/>
        <v>1.5748040000000001E-2</v>
      </c>
      <c r="AL280">
        <v>2.0000000000000002E-5</v>
      </c>
      <c r="AM280" s="50">
        <f t="shared" si="191"/>
        <v>7.8740200000000009E-4</v>
      </c>
      <c r="AN280">
        <v>1.3999999999999999E-4</v>
      </c>
      <c r="AO280" s="50">
        <f t="shared" si="191"/>
        <v>5.5118139999999994E-3</v>
      </c>
      <c r="AP280">
        <v>1.3999999999999999E-4</v>
      </c>
      <c r="AQ280" s="50">
        <f t="shared" si="191"/>
        <v>5.5118139999999994E-3</v>
      </c>
      <c r="AR280">
        <v>1.2999999999999999E-4</v>
      </c>
      <c r="AS280" s="50">
        <f t="shared" si="191"/>
        <v>5.1181129999999997E-3</v>
      </c>
      <c r="AT280">
        <v>1.9E-3</v>
      </c>
      <c r="AU280" s="50">
        <f t="shared" si="191"/>
        <v>7.4803190000000006E-2</v>
      </c>
      <c r="AV280" s="51" t="s">
        <v>68</v>
      </c>
      <c r="AW280">
        <v>1.6000000000000001E-4</v>
      </c>
      <c r="AX280" s="50">
        <f t="shared" ref="AX280:BJ280" si="192">AW280*39.3701</f>
        <v>6.2992160000000007E-3</v>
      </c>
      <c r="AY280">
        <v>5.0000000000000001E-4</v>
      </c>
      <c r="AZ280" s="50">
        <f t="shared" si="192"/>
        <v>1.9685049999999999E-2</v>
      </c>
      <c r="BA280">
        <v>1.9000000000000001E-4</v>
      </c>
      <c r="BB280" s="50">
        <f t="shared" si="192"/>
        <v>7.4803190000000009E-3</v>
      </c>
      <c r="BC280">
        <v>4.1E-5</v>
      </c>
      <c r="BD280" s="50">
        <f t="shared" si="192"/>
        <v>1.6141741000000002E-3</v>
      </c>
      <c r="BE280">
        <v>1.6999999999999999E-3</v>
      </c>
      <c r="BF280" s="50">
        <f t="shared" si="192"/>
        <v>6.6929169999999996E-2</v>
      </c>
      <c r="BG280">
        <v>5.8E-5</v>
      </c>
      <c r="BH280" s="50">
        <f t="shared" si="192"/>
        <v>2.2834658E-3</v>
      </c>
      <c r="BI280">
        <v>9.0000000000000006E-5</v>
      </c>
      <c r="BJ280" s="50">
        <f t="shared" si="192"/>
        <v>3.5433090000000001E-3</v>
      </c>
      <c r="BK280" s="51" t="s">
        <v>68</v>
      </c>
      <c r="BL280">
        <v>3.3E-4</v>
      </c>
      <c r="BM280" s="50">
        <f t="shared" ref="BM280:CA280" si="193">BL280*39.3701</f>
        <v>1.2992132999999999E-2</v>
      </c>
      <c r="BN280">
        <v>4.8000000000000001E-5</v>
      </c>
      <c r="BO280" s="50">
        <f t="shared" si="193"/>
        <v>1.8897648E-3</v>
      </c>
      <c r="BP280">
        <v>1.2999999999999999E-4</v>
      </c>
      <c r="BQ280" s="50">
        <f t="shared" si="193"/>
        <v>5.1181129999999997E-3</v>
      </c>
      <c r="BR280">
        <v>6.8000000000000005E-4</v>
      </c>
      <c r="BS280" s="50">
        <f t="shared" si="193"/>
        <v>2.6771668000000002E-2</v>
      </c>
      <c r="BT280">
        <v>1E-4</v>
      </c>
      <c r="BU280" s="50">
        <f t="shared" si="193"/>
        <v>3.9370100000000003E-3</v>
      </c>
      <c r="BV280">
        <v>1.2999999999999999E-4</v>
      </c>
      <c r="BW280" s="50">
        <f t="shared" si="193"/>
        <v>5.1181129999999997E-3</v>
      </c>
      <c r="BX280">
        <v>9.0000000000000006E-5</v>
      </c>
      <c r="BY280" s="50">
        <f t="shared" si="193"/>
        <v>3.5433090000000001E-3</v>
      </c>
      <c r="CA280" s="50">
        <f t="shared" si="193"/>
        <v>0</v>
      </c>
      <c r="CB280" s="51" t="s">
        <v>68</v>
      </c>
      <c r="CD280" s="50">
        <f t="shared" ref="CD280:CN280" si="194">CC280*39.3701</f>
        <v>0</v>
      </c>
      <c r="CF280" s="50">
        <f t="shared" si="194"/>
        <v>0</v>
      </c>
      <c r="CG280">
        <v>1.8000000000000001E-4</v>
      </c>
      <c r="CH280" s="50">
        <f t="shared" si="194"/>
        <v>7.0866180000000003E-3</v>
      </c>
      <c r="CI280">
        <v>5.0000000000000002E-5</v>
      </c>
      <c r="CJ280" s="50">
        <f t="shared" si="194"/>
        <v>1.9685050000000002E-3</v>
      </c>
      <c r="CK280">
        <v>5.9999999999999995E-4</v>
      </c>
      <c r="CL280" s="50">
        <f t="shared" si="194"/>
        <v>2.3622059999999997E-2</v>
      </c>
      <c r="CM280">
        <v>1.2E-4</v>
      </c>
      <c r="CN280" s="50">
        <f t="shared" si="194"/>
        <v>4.7244119999999999E-3</v>
      </c>
      <c r="CO280" s="51" t="s">
        <v>68</v>
      </c>
      <c r="CP280">
        <v>4.8000000000000001E-5</v>
      </c>
      <c r="CQ280" s="50">
        <f t="shared" ref="CQ280:CY280" si="195">CP280*39.3701</f>
        <v>1.8897648E-3</v>
      </c>
      <c r="CR280">
        <v>1.1E-4</v>
      </c>
      <c r="CS280" s="50">
        <f t="shared" si="195"/>
        <v>4.3307110000000001E-3</v>
      </c>
      <c r="CT280">
        <v>3.5E-4</v>
      </c>
      <c r="CU280" s="50">
        <f t="shared" si="195"/>
        <v>1.3779535000000001E-2</v>
      </c>
      <c r="CV280">
        <v>1.3999999999999999E-4</v>
      </c>
      <c r="CW280" s="50">
        <f t="shared" si="195"/>
        <v>5.5118139999999994E-3</v>
      </c>
      <c r="CX280">
        <v>9.0000000000000006E-5</v>
      </c>
      <c r="CY280" s="50">
        <f t="shared" si="195"/>
        <v>3.5433090000000001E-3</v>
      </c>
    </row>
    <row r="281" spans="1:103" x14ac:dyDescent="0.3">
      <c r="A281" s="51" t="s">
        <v>357</v>
      </c>
      <c r="B281" t="s">
        <v>336</v>
      </c>
      <c r="D281" t="s">
        <v>332</v>
      </c>
      <c r="E281"/>
      <c r="F281" t="s">
        <v>331</v>
      </c>
      <c r="G281"/>
      <c r="H281" t="s">
        <v>634</v>
      </c>
      <c r="I281"/>
      <c r="J281" s="1" t="s">
        <v>375</v>
      </c>
      <c r="K281"/>
      <c r="L281" t="s">
        <v>466</v>
      </c>
      <c r="M281"/>
      <c r="N281" t="s">
        <v>455</v>
      </c>
      <c r="P281" t="s">
        <v>331</v>
      </c>
      <c r="Q281"/>
      <c r="R281" s="51" t="s">
        <v>357</v>
      </c>
      <c r="S281" s="1" t="s">
        <v>372</v>
      </c>
      <c r="U281" s="1" t="s">
        <v>369</v>
      </c>
      <c r="W281" t="s">
        <v>635</v>
      </c>
      <c r="Y281" t="s">
        <v>636</v>
      </c>
      <c r="AA281" t="s">
        <v>326</v>
      </c>
      <c r="AC281" t="s">
        <v>369</v>
      </c>
      <c r="AE281" t="s">
        <v>336</v>
      </c>
      <c r="AG281" s="51" t="s">
        <v>357</v>
      </c>
      <c r="AH281" t="s">
        <v>555</v>
      </c>
      <c r="AJ281" t="s">
        <v>543</v>
      </c>
      <c r="AL281" t="s">
        <v>361</v>
      </c>
      <c r="AN281" t="s">
        <v>338</v>
      </c>
      <c r="AP281" t="s">
        <v>324</v>
      </c>
      <c r="AR281" t="s">
        <v>336</v>
      </c>
      <c r="AT281" t="s">
        <v>360</v>
      </c>
      <c r="AV281" s="51" t="s">
        <v>357</v>
      </c>
      <c r="AW281" t="s">
        <v>369</v>
      </c>
      <c r="AY281" t="s">
        <v>362</v>
      </c>
      <c r="BA281" t="s">
        <v>458</v>
      </c>
      <c r="BC281" t="s">
        <v>637</v>
      </c>
      <c r="BE281" t="s">
        <v>593</v>
      </c>
      <c r="BG281" t="s">
        <v>638</v>
      </c>
      <c r="BI281" t="s">
        <v>407</v>
      </c>
      <c r="BK281" s="51" t="s">
        <v>357</v>
      </c>
      <c r="BL281" t="s">
        <v>375</v>
      </c>
      <c r="BN281" t="s">
        <v>381</v>
      </c>
      <c r="BP281" t="s">
        <v>369</v>
      </c>
      <c r="BR281" t="s">
        <v>332</v>
      </c>
      <c r="BT281" t="s">
        <v>369</v>
      </c>
      <c r="BV281" t="s">
        <v>338</v>
      </c>
      <c r="BX281" t="s">
        <v>337</v>
      </c>
      <c r="CB281" s="51" t="s">
        <v>357</v>
      </c>
      <c r="CG281" t="s">
        <v>515</v>
      </c>
      <c r="CI281" t="s">
        <v>408</v>
      </c>
      <c r="CK281" t="s">
        <v>331</v>
      </c>
      <c r="CM281" t="s">
        <v>337</v>
      </c>
      <c r="CO281" s="51" t="s">
        <v>357</v>
      </c>
      <c r="CP281" t="s">
        <v>468</v>
      </c>
      <c r="CR281" t="s">
        <v>326</v>
      </c>
      <c r="CT281" t="s">
        <v>324</v>
      </c>
      <c r="CV281" t="s">
        <v>369</v>
      </c>
      <c r="CX281" t="s">
        <v>361</v>
      </c>
    </row>
    <row r="282" spans="1:103" x14ac:dyDescent="0.3">
      <c r="A282" s="51" t="s">
        <v>323</v>
      </c>
      <c r="B282" t="s">
        <v>386</v>
      </c>
      <c r="D282" t="s">
        <v>341</v>
      </c>
      <c r="E282"/>
      <c r="F282" t="s">
        <v>344</v>
      </c>
      <c r="G282"/>
      <c r="H282" t="s">
        <v>639</v>
      </c>
      <c r="I282"/>
      <c r="J282" s="1" t="s">
        <v>351</v>
      </c>
      <c r="K282"/>
      <c r="L282" t="s">
        <v>403</v>
      </c>
      <c r="M282"/>
      <c r="N282" t="s">
        <v>386</v>
      </c>
      <c r="P282" t="s">
        <v>348</v>
      </c>
      <c r="Q282"/>
      <c r="R282" s="51" t="s">
        <v>323</v>
      </c>
      <c r="S282" s="1" t="s">
        <v>557</v>
      </c>
      <c r="U282" s="1" t="s">
        <v>640</v>
      </c>
      <c r="W282" t="s">
        <v>393</v>
      </c>
      <c r="Y282" t="s">
        <v>350</v>
      </c>
      <c r="AA282" t="s">
        <v>386</v>
      </c>
      <c r="AC282" t="s">
        <v>350</v>
      </c>
      <c r="AE282" t="s">
        <v>386</v>
      </c>
      <c r="AG282" s="51" t="s">
        <v>323</v>
      </c>
      <c r="AH282" t="s">
        <v>344</v>
      </c>
      <c r="AJ282" t="s">
        <v>349</v>
      </c>
      <c r="AL282" t="s">
        <v>403</v>
      </c>
      <c r="AN282" t="s">
        <v>386</v>
      </c>
      <c r="AP282" t="s">
        <v>344</v>
      </c>
      <c r="AR282" t="s">
        <v>341</v>
      </c>
      <c r="AT282" t="s">
        <v>433</v>
      </c>
      <c r="AV282" s="51" t="s">
        <v>323</v>
      </c>
      <c r="AW282" t="s">
        <v>444</v>
      </c>
      <c r="AY282" t="s">
        <v>385</v>
      </c>
      <c r="BA282" t="s">
        <v>392</v>
      </c>
      <c r="BC282" t="s">
        <v>464</v>
      </c>
      <c r="BE282" t="s">
        <v>641</v>
      </c>
      <c r="BG282" t="s">
        <v>432</v>
      </c>
      <c r="BI282" t="s">
        <v>443</v>
      </c>
      <c r="BK282" s="51" t="s">
        <v>323</v>
      </c>
      <c r="BL282" t="s">
        <v>348</v>
      </c>
      <c r="BN282" t="s">
        <v>389</v>
      </c>
      <c r="BP282" t="s">
        <v>347</v>
      </c>
      <c r="BR282" t="s">
        <v>400</v>
      </c>
      <c r="BT282" t="s">
        <v>402</v>
      </c>
      <c r="BV282" t="s">
        <v>343</v>
      </c>
      <c r="BX282" t="s">
        <v>432</v>
      </c>
      <c r="CB282" s="51" t="s">
        <v>323</v>
      </c>
      <c r="CG282" t="s">
        <v>393</v>
      </c>
      <c r="CI282" t="s">
        <v>353</v>
      </c>
      <c r="CK282" t="s">
        <v>344</v>
      </c>
      <c r="CM282" t="s">
        <v>549</v>
      </c>
      <c r="CO282" s="51" t="s">
        <v>323</v>
      </c>
      <c r="CP282" t="s">
        <v>558</v>
      </c>
      <c r="CR282" t="s">
        <v>348</v>
      </c>
      <c r="CT282" t="s">
        <v>342</v>
      </c>
      <c r="CV282" t="s">
        <v>600</v>
      </c>
      <c r="CX282" t="s">
        <v>403</v>
      </c>
    </row>
    <row r="283" spans="1:103" x14ac:dyDescent="0.3">
      <c r="A283" s="49"/>
      <c r="E283"/>
      <c r="G283"/>
      <c r="I283"/>
      <c r="K283"/>
      <c r="M283"/>
      <c r="Q283"/>
      <c r="R283" s="49"/>
      <c r="AG283" s="49"/>
      <c r="AV283" s="49"/>
      <c r="BK283" s="49"/>
      <c r="CB283" s="49"/>
      <c r="CO283" s="49"/>
    </row>
    <row r="284" spans="1:103" x14ac:dyDescent="0.3">
      <c r="A284" s="51" t="s">
        <v>404</v>
      </c>
      <c r="C284" s="50"/>
      <c r="E284" s="50"/>
      <c r="G284" s="50"/>
      <c r="I284" s="50"/>
      <c r="K284" s="50"/>
      <c r="M284" s="50"/>
      <c r="O284" s="50"/>
      <c r="Q284" s="50"/>
      <c r="R284" s="51" t="s">
        <v>404</v>
      </c>
      <c r="T284" s="50"/>
      <c r="V284" s="50"/>
      <c r="X284" s="50"/>
      <c r="Z284" s="50"/>
      <c r="AB284" s="50"/>
      <c r="AD284" s="50"/>
      <c r="AF284" s="50"/>
      <c r="AG284" s="51" t="s">
        <v>404</v>
      </c>
      <c r="AI284" s="50"/>
      <c r="AK284" s="50"/>
      <c r="AM284" s="50"/>
      <c r="AO284" s="50"/>
      <c r="AQ284" s="50"/>
      <c r="AS284" s="50"/>
      <c r="AU284" s="50"/>
      <c r="AV284" s="51" t="s">
        <v>404</v>
      </c>
      <c r="AX284" s="50"/>
      <c r="AZ284" s="50"/>
      <c r="BB284" s="50"/>
      <c r="BD284" s="50"/>
      <c r="BF284" s="50"/>
      <c r="BH284" s="50"/>
      <c r="BJ284" s="50"/>
      <c r="BK284" s="51" t="s">
        <v>404</v>
      </c>
      <c r="BM284" s="50"/>
      <c r="BO284" s="50"/>
      <c r="BQ284" s="50"/>
      <c r="BS284" s="50"/>
      <c r="BU284" s="50"/>
      <c r="BW284" s="50"/>
      <c r="BY284" s="50"/>
      <c r="CA284" s="50"/>
      <c r="CB284" s="51" t="s">
        <v>404</v>
      </c>
      <c r="CD284" s="50"/>
      <c r="CF284" s="50"/>
      <c r="CH284" s="50"/>
      <c r="CJ284" s="50"/>
      <c r="CL284" s="50"/>
      <c r="CN284" s="50"/>
      <c r="CO284" s="51" t="s">
        <v>404</v>
      </c>
      <c r="CQ284" s="50"/>
      <c r="CS284" s="50"/>
      <c r="CU284" s="50"/>
      <c r="CW284" s="50"/>
      <c r="CY284" s="50"/>
    </row>
    <row r="285" spans="1:103" x14ac:dyDescent="0.3">
      <c r="A285" s="51" t="s">
        <v>357</v>
      </c>
      <c r="B285">
        <v>1.9E-3</v>
      </c>
      <c r="C285" s="50">
        <f t="shared" ref="C285:Q285" si="196">B285*39.3701</f>
        <v>7.4803190000000006E-2</v>
      </c>
      <c r="D285">
        <v>2.7E-4</v>
      </c>
      <c r="E285" s="50">
        <f t="shared" si="196"/>
        <v>1.0629927000000001E-2</v>
      </c>
      <c r="F285">
        <v>6.9999999999999999E-4</v>
      </c>
      <c r="G285" s="50">
        <f t="shared" si="196"/>
        <v>2.7559070000000001E-2</v>
      </c>
      <c r="H285">
        <v>6.7999999999999999E-5</v>
      </c>
      <c r="I285" s="50">
        <f t="shared" si="196"/>
        <v>2.6771668000000002E-3</v>
      </c>
      <c r="J285" s="1">
        <v>1.7000000000000001E-4</v>
      </c>
      <c r="K285" s="50">
        <f t="shared" si="196"/>
        <v>6.6929170000000005E-3</v>
      </c>
      <c r="L285">
        <v>2.8E-3</v>
      </c>
      <c r="M285" s="50">
        <f t="shared" si="196"/>
        <v>0.11023628000000001</v>
      </c>
      <c r="N285">
        <v>6.8000000000000005E-4</v>
      </c>
      <c r="O285" s="50">
        <f t="shared" si="196"/>
        <v>2.6771668000000002E-2</v>
      </c>
      <c r="P285">
        <v>5.5000000000000003E-4</v>
      </c>
      <c r="Q285" s="50">
        <f t="shared" si="196"/>
        <v>2.1653555000000001E-2</v>
      </c>
      <c r="R285" s="51" t="s">
        <v>357</v>
      </c>
      <c r="S285" s="1">
        <v>1.3999999999999999E-4</v>
      </c>
      <c r="T285" s="50">
        <f t="shared" ref="T285:AF285" si="197">S285*39.3701</f>
        <v>5.5118139999999994E-3</v>
      </c>
      <c r="U285" s="1">
        <v>2.2000000000000001E-3</v>
      </c>
      <c r="V285" s="50">
        <f t="shared" si="197"/>
        <v>8.6614220000000006E-2</v>
      </c>
      <c r="W285">
        <v>2.5999999999999998E-4</v>
      </c>
      <c r="X285" s="50">
        <f t="shared" si="197"/>
        <v>1.0236225999999999E-2</v>
      </c>
      <c r="Y285">
        <v>2.7E-4</v>
      </c>
      <c r="Z285" s="50">
        <f t="shared" si="197"/>
        <v>1.0629927000000001E-2</v>
      </c>
      <c r="AA285">
        <v>6.4999999999999997E-4</v>
      </c>
      <c r="AB285" s="50">
        <f t="shared" si="197"/>
        <v>2.5590564999999999E-2</v>
      </c>
      <c r="AC285">
        <v>1E-4</v>
      </c>
      <c r="AD285" s="50">
        <f t="shared" si="197"/>
        <v>3.9370100000000003E-3</v>
      </c>
      <c r="AE285">
        <v>3.0000000000000001E-3</v>
      </c>
      <c r="AF285" s="50">
        <f t="shared" si="197"/>
        <v>0.1181103</v>
      </c>
      <c r="AG285" s="51" t="s">
        <v>357</v>
      </c>
      <c r="AH285">
        <v>6.0000000000000002E-5</v>
      </c>
      <c r="AI285" s="50">
        <f t="shared" ref="AI285:AU285" si="198">AH285*39.3701</f>
        <v>2.3622059999999999E-3</v>
      </c>
      <c r="AJ285">
        <v>6.4000000000000005E-4</v>
      </c>
      <c r="AK285" s="50">
        <f t="shared" si="198"/>
        <v>2.5196864000000003E-2</v>
      </c>
      <c r="AL285">
        <v>2.6999999999999999E-5</v>
      </c>
      <c r="AM285" s="50">
        <f t="shared" si="198"/>
        <v>1.0629927E-3</v>
      </c>
      <c r="AN285">
        <v>2.5000000000000001E-4</v>
      </c>
      <c r="AO285" s="50">
        <f t="shared" si="198"/>
        <v>9.8425249999999995E-3</v>
      </c>
      <c r="AP285">
        <v>2.7000000000000001E-3</v>
      </c>
      <c r="AQ285" s="50">
        <f t="shared" si="198"/>
        <v>0.10629927</v>
      </c>
      <c r="AR285">
        <v>2.5000000000000001E-3</v>
      </c>
      <c r="AS285" s="50">
        <f t="shared" si="198"/>
        <v>9.8425250000000006E-2</v>
      </c>
      <c r="AT285">
        <v>6.0000000000000002E-5</v>
      </c>
      <c r="AU285" s="50">
        <f t="shared" si="198"/>
        <v>2.3622059999999999E-3</v>
      </c>
      <c r="AV285" s="51" t="s">
        <v>357</v>
      </c>
      <c r="AW285">
        <v>1.8000000000000001E-4</v>
      </c>
      <c r="AX285" s="50">
        <f t="shared" ref="AX285:BJ285" si="199">AW285*39.3701</f>
        <v>7.0866180000000003E-3</v>
      </c>
      <c r="AY285">
        <v>5.9999999999999995E-4</v>
      </c>
      <c r="AZ285" s="50">
        <f t="shared" si="199"/>
        <v>2.3622059999999997E-2</v>
      </c>
      <c r="BA285">
        <v>4.7000000000000002E-3</v>
      </c>
      <c r="BB285" s="50">
        <f t="shared" si="199"/>
        <v>0.18503947000000001</v>
      </c>
      <c r="BC285">
        <v>1.5E-3</v>
      </c>
      <c r="BD285" s="50">
        <f t="shared" si="199"/>
        <v>5.9055150000000001E-2</v>
      </c>
      <c r="BE285">
        <v>7.4999999999999993E-5</v>
      </c>
      <c r="BF285" s="50">
        <f t="shared" si="199"/>
        <v>2.9527574999999996E-3</v>
      </c>
      <c r="BG285">
        <v>1.2999999999999999E-4</v>
      </c>
      <c r="BH285" s="50">
        <f t="shared" si="199"/>
        <v>5.1181129999999997E-3</v>
      </c>
      <c r="BI285">
        <v>2.1000000000000001E-4</v>
      </c>
      <c r="BJ285" s="50">
        <f t="shared" si="199"/>
        <v>8.2677210000000004E-3</v>
      </c>
      <c r="BK285" s="51" t="s">
        <v>357</v>
      </c>
      <c r="BL285">
        <v>3.6000000000000002E-4</v>
      </c>
      <c r="BM285" s="50">
        <f t="shared" ref="BM285:CA285" si="200">BL285*39.3701</f>
        <v>1.4173236000000001E-2</v>
      </c>
      <c r="BN285">
        <v>1.5E-3</v>
      </c>
      <c r="BO285" s="50">
        <f t="shared" si="200"/>
        <v>5.9055150000000001E-2</v>
      </c>
      <c r="BP285">
        <v>1.2E-4</v>
      </c>
      <c r="BQ285" s="50">
        <f t="shared" si="200"/>
        <v>4.7244119999999999E-3</v>
      </c>
      <c r="BR285">
        <v>4.2999999999999999E-4</v>
      </c>
      <c r="BS285" s="50">
        <f t="shared" si="200"/>
        <v>1.6929143000000001E-2</v>
      </c>
      <c r="BT285">
        <v>3.0000000000000001E-3</v>
      </c>
      <c r="BU285" s="50">
        <f t="shared" si="200"/>
        <v>0.1181103</v>
      </c>
      <c r="BV285">
        <v>2.2000000000000001E-4</v>
      </c>
      <c r="BW285" s="50">
        <f t="shared" si="200"/>
        <v>8.6614220000000002E-3</v>
      </c>
      <c r="BX285">
        <v>1.5E-3</v>
      </c>
      <c r="BY285" s="50">
        <f t="shared" si="200"/>
        <v>5.9055150000000001E-2</v>
      </c>
      <c r="BZ285">
        <v>3.0000000000000001E-3</v>
      </c>
      <c r="CA285" s="50">
        <f t="shared" si="200"/>
        <v>0.1181103</v>
      </c>
      <c r="CB285" s="51" t="s">
        <v>357</v>
      </c>
      <c r="CC285">
        <v>2.3000000000000001E-4</v>
      </c>
      <c r="CD285" s="50">
        <f t="shared" ref="CD285:CN285" si="201">CC285*39.3701</f>
        <v>9.055123E-3</v>
      </c>
      <c r="CE285">
        <v>1.2E-4</v>
      </c>
      <c r="CF285" s="50">
        <f t="shared" si="201"/>
        <v>4.7244119999999999E-3</v>
      </c>
      <c r="CG285">
        <v>4.2000000000000002E-4</v>
      </c>
      <c r="CH285" s="50">
        <f t="shared" si="201"/>
        <v>1.6535442000000001E-2</v>
      </c>
      <c r="CI285">
        <v>3.3999999999999998E-3</v>
      </c>
      <c r="CJ285" s="50">
        <f t="shared" si="201"/>
        <v>0.13385833999999999</v>
      </c>
      <c r="CK285">
        <v>6.9999999999999999E-4</v>
      </c>
      <c r="CL285" s="50">
        <f t="shared" si="201"/>
        <v>2.7559070000000001E-2</v>
      </c>
      <c r="CM285">
        <v>2E-3</v>
      </c>
      <c r="CN285" s="50">
        <f t="shared" si="201"/>
        <v>7.8740199999999996E-2</v>
      </c>
      <c r="CO285" s="51" t="s">
        <v>357</v>
      </c>
      <c r="CP285">
        <v>2E-3</v>
      </c>
      <c r="CQ285" s="50">
        <f t="shared" ref="CQ285:CY285" si="202">CP285*39.3701</f>
        <v>7.8740199999999996E-2</v>
      </c>
      <c r="CR285">
        <v>1.9000000000000001E-4</v>
      </c>
      <c r="CS285" s="50">
        <f t="shared" si="202"/>
        <v>7.4803190000000009E-3</v>
      </c>
      <c r="CT285">
        <v>4.4999999999999999E-4</v>
      </c>
      <c r="CU285" s="50">
        <f t="shared" si="202"/>
        <v>1.7716545E-2</v>
      </c>
      <c r="CV285">
        <v>6.3E-3</v>
      </c>
      <c r="CW285" s="50">
        <f t="shared" si="202"/>
        <v>0.24803163</v>
      </c>
      <c r="CX285">
        <v>1.4999999999999999E-4</v>
      </c>
      <c r="CY285" s="50">
        <f t="shared" si="202"/>
        <v>5.9055149999999992E-3</v>
      </c>
    </row>
    <row r="286" spans="1:103" x14ac:dyDescent="0.3">
      <c r="A286" s="51" t="s">
        <v>312</v>
      </c>
      <c r="C286" s="1"/>
      <c r="O286" s="1"/>
      <c r="R286" s="51" t="s">
        <v>312</v>
      </c>
      <c r="T286" s="1"/>
      <c r="V286" s="1"/>
      <c r="X286" s="1"/>
      <c r="Z286" s="1"/>
      <c r="AB286" s="1"/>
      <c r="AD286" s="1"/>
      <c r="AF286" s="1"/>
      <c r="AG286" s="51" t="s">
        <v>312</v>
      </c>
      <c r="AI286" s="1"/>
      <c r="AK286" s="1"/>
      <c r="AM286" s="1"/>
      <c r="AO286" s="1"/>
      <c r="AQ286" s="1"/>
      <c r="AS286" s="1"/>
      <c r="AU286" s="1"/>
      <c r="AV286" s="51" t="s">
        <v>312</v>
      </c>
      <c r="AX286" s="1"/>
      <c r="AZ286" s="1"/>
      <c r="BB286" s="1"/>
      <c r="BD286" s="1"/>
      <c r="BF286" s="1"/>
      <c r="BH286" s="1"/>
      <c r="BJ286" s="1"/>
      <c r="BK286" s="51" t="s">
        <v>312</v>
      </c>
      <c r="BM286" s="1"/>
      <c r="BO286" s="1"/>
      <c r="BQ286" s="1"/>
      <c r="BS286" s="1"/>
      <c r="BU286" s="1"/>
      <c r="BW286" s="1"/>
      <c r="BY286" s="1"/>
      <c r="CA286" s="1"/>
      <c r="CB286" s="51" t="s">
        <v>312</v>
      </c>
      <c r="CD286" s="1"/>
      <c r="CF286" s="1"/>
      <c r="CH286" s="1"/>
      <c r="CJ286" s="1"/>
      <c r="CL286" s="1"/>
      <c r="CN286" s="1"/>
      <c r="CO286" s="51" t="s">
        <v>312</v>
      </c>
      <c r="CQ286" s="1"/>
      <c r="CS286" s="1"/>
      <c r="CU286" s="1"/>
      <c r="CW286" s="1"/>
      <c r="CY286" s="1"/>
    </row>
    <row r="287" spans="1:103" x14ac:dyDescent="0.3">
      <c r="A287" s="51" t="s">
        <v>313</v>
      </c>
      <c r="C287" s="1"/>
      <c r="O287" s="1"/>
      <c r="R287" s="51" t="s">
        <v>313</v>
      </c>
      <c r="T287" s="1"/>
      <c r="V287" s="1"/>
      <c r="X287" s="1"/>
      <c r="Z287" s="1"/>
      <c r="AB287" s="1"/>
      <c r="AD287" s="1"/>
      <c r="AF287" s="1"/>
      <c r="AG287" s="51" t="s">
        <v>313</v>
      </c>
      <c r="AI287" s="1"/>
      <c r="AK287" s="1"/>
      <c r="AM287" s="1"/>
      <c r="AO287" s="1"/>
      <c r="AQ287" s="1"/>
      <c r="AS287" s="1"/>
      <c r="AU287" s="1"/>
      <c r="AV287" s="51" t="s">
        <v>313</v>
      </c>
      <c r="AX287" s="1"/>
      <c r="AZ287" s="1"/>
      <c r="BB287" s="1"/>
      <c r="BD287" s="1"/>
      <c r="BF287" s="1"/>
      <c r="BH287" s="1"/>
      <c r="BJ287" s="1"/>
      <c r="BK287" s="51" t="s">
        <v>313</v>
      </c>
      <c r="BM287" s="1"/>
      <c r="BO287" s="1"/>
      <c r="BQ287" s="1"/>
      <c r="BS287" s="1"/>
      <c r="BU287" s="1"/>
      <c r="BW287" s="1"/>
      <c r="BY287" s="1"/>
      <c r="CA287" s="1"/>
      <c r="CB287" s="51" t="s">
        <v>313</v>
      </c>
      <c r="CD287" s="1"/>
      <c r="CF287" s="1"/>
      <c r="CH287" s="1"/>
      <c r="CJ287" s="1"/>
      <c r="CL287" s="1"/>
      <c r="CN287" s="1"/>
      <c r="CO287" s="51" t="s">
        <v>313</v>
      </c>
      <c r="CQ287" s="1"/>
      <c r="CS287" s="1"/>
      <c r="CU287" s="1"/>
      <c r="CW287" s="1"/>
      <c r="CY287" s="1"/>
    </row>
    <row r="288" spans="1:103" x14ac:dyDescent="0.3">
      <c r="A288" s="49"/>
      <c r="C288" s="1"/>
      <c r="O288" s="1"/>
      <c r="R288" s="49"/>
      <c r="T288" s="1"/>
      <c r="V288" s="1"/>
      <c r="X288" s="1"/>
      <c r="Z288" s="1"/>
      <c r="AB288" s="1"/>
      <c r="AD288" s="1"/>
      <c r="AF288" s="1"/>
      <c r="AG288" s="49"/>
      <c r="AI288" s="1"/>
      <c r="AK288" s="1"/>
      <c r="AM288" s="1"/>
      <c r="AO288" s="1"/>
      <c r="AQ288" s="1"/>
      <c r="AS288" s="1"/>
      <c r="AU288" s="1"/>
      <c r="AV288" s="49"/>
      <c r="AX288" s="1"/>
      <c r="AZ288" s="1"/>
      <c r="BB288" s="1"/>
      <c r="BD288" s="1"/>
      <c r="BF288" s="1"/>
      <c r="BH288" s="1"/>
      <c r="BJ288" s="1"/>
      <c r="BK288" s="49"/>
      <c r="BM288" s="1"/>
      <c r="BO288" s="1"/>
      <c r="BQ288" s="1"/>
      <c r="BS288" s="1"/>
      <c r="BU288" s="1"/>
      <c r="BW288" s="1"/>
      <c r="BY288" s="1"/>
      <c r="CA288" s="1"/>
      <c r="CB288" s="49"/>
      <c r="CD288" s="1"/>
      <c r="CF288" s="1"/>
      <c r="CH288" s="1"/>
      <c r="CJ288" s="1"/>
      <c r="CL288" s="1"/>
      <c r="CN288" s="1"/>
      <c r="CO288" s="49"/>
      <c r="CQ288" s="1"/>
      <c r="CS288" s="1"/>
      <c r="CU288" s="1"/>
      <c r="CW288" s="1"/>
      <c r="CY288" s="1"/>
    </row>
    <row r="289" spans="1:103" x14ac:dyDescent="0.3">
      <c r="A289" s="51" t="s">
        <v>358</v>
      </c>
      <c r="C289" s="50"/>
      <c r="E289" s="50"/>
      <c r="G289" s="50"/>
      <c r="I289" s="50"/>
      <c r="K289" s="50"/>
      <c r="M289" s="50"/>
      <c r="O289" s="50"/>
      <c r="Q289" s="50"/>
      <c r="R289" s="51" t="s">
        <v>358</v>
      </c>
      <c r="T289" s="50"/>
      <c r="V289" s="50"/>
      <c r="X289" s="50"/>
      <c r="Z289" s="50"/>
      <c r="AB289" s="50"/>
      <c r="AD289" s="50"/>
      <c r="AF289" s="50"/>
      <c r="AG289" s="51" t="s">
        <v>358</v>
      </c>
      <c r="AI289" s="50"/>
      <c r="AK289" s="50"/>
      <c r="AM289" s="50"/>
      <c r="AO289" s="50"/>
      <c r="AQ289" s="50"/>
      <c r="AS289" s="50"/>
      <c r="AU289" s="50"/>
      <c r="AV289" s="51" t="s">
        <v>358</v>
      </c>
      <c r="AX289" s="50"/>
      <c r="AZ289" s="50"/>
      <c r="BB289" s="50"/>
      <c r="BD289" s="50"/>
      <c r="BF289" s="50"/>
      <c r="BH289" s="50"/>
      <c r="BJ289" s="50"/>
      <c r="BK289" s="51" t="s">
        <v>358</v>
      </c>
      <c r="BM289" s="50"/>
      <c r="BO289" s="50"/>
      <c r="BQ289" s="50"/>
      <c r="BS289" s="50"/>
      <c r="BU289" s="50"/>
      <c r="BW289" s="50"/>
      <c r="BY289" s="50"/>
      <c r="CA289" s="50"/>
      <c r="CB289" s="51" t="s">
        <v>358</v>
      </c>
      <c r="CD289" s="50"/>
      <c r="CF289" s="50"/>
      <c r="CH289" s="50"/>
      <c r="CJ289" s="50"/>
      <c r="CL289" s="50"/>
      <c r="CN289" s="50"/>
      <c r="CO289" s="51" t="s">
        <v>358</v>
      </c>
      <c r="CQ289" s="50"/>
      <c r="CS289" s="50"/>
      <c r="CU289" s="50"/>
      <c r="CW289" s="50"/>
      <c r="CY289" s="50"/>
    </row>
    <row r="290" spans="1:103" x14ac:dyDescent="0.3">
      <c r="A290" s="51" t="s">
        <v>357</v>
      </c>
      <c r="B290">
        <v>2.9999999999999997E-4</v>
      </c>
      <c r="C290" s="50">
        <f t="shared" ref="C290:Q290" si="203">B290*39.3701</f>
        <v>1.1811029999999998E-2</v>
      </c>
      <c r="D290">
        <v>2.9E-4</v>
      </c>
      <c r="E290" s="50">
        <f t="shared" si="203"/>
        <v>1.1417329E-2</v>
      </c>
      <c r="F290">
        <v>2.3000000000000001E-4</v>
      </c>
      <c r="G290" s="50">
        <f t="shared" si="203"/>
        <v>9.055123E-3</v>
      </c>
      <c r="H290">
        <v>1.6000000000000001E-4</v>
      </c>
      <c r="I290" s="50">
        <f t="shared" si="203"/>
        <v>6.2992160000000007E-3</v>
      </c>
      <c r="J290" s="1">
        <v>2.2000000000000001E-4</v>
      </c>
      <c r="K290" s="50">
        <f t="shared" si="203"/>
        <v>8.6614220000000002E-3</v>
      </c>
      <c r="L290">
        <v>2.9999999999999997E-4</v>
      </c>
      <c r="M290" s="50">
        <f t="shared" si="203"/>
        <v>1.1811029999999998E-2</v>
      </c>
      <c r="N290">
        <v>1.9000000000000001E-4</v>
      </c>
      <c r="O290" s="50">
        <f t="shared" si="203"/>
        <v>7.4803190000000009E-3</v>
      </c>
      <c r="P290">
        <v>3.2000000000000003E-4</v>
      </c>
      <c r="Q290" s="50">
        <f t="shared" si="203"/>
        <v>1.2598432000000001E-2</v>
      </c>
      <c r="R290" s="51" t="s">
        <v>357</v>
      </c>
      <c r="S290" s="1">
        <v>1.8000000000000001E-4</v>
      </c>
      <c r="T290" s="50">
        <f t="shared" ref="T290:AF290" si="204">S290*39.3701</f>
        <v>7.0866180000000003E-3</v>
      </c>
      <c r="U290" s="1">
        <v>3.1E-4</v>
      </c>
      <c r="V290" s="50">
        <f t="shared" si="204"/>
        <v>1.2204731E-2</v>
      </c>
      <c r="W290">
        <v>1.2E-4</v>
      </c>
      <c r="X290" s="50">
        <f t="shared" si="204"/>
        <v>4.7244119999999999E-3</v>
      </c>
      <c r="Y290">
        <v>3.8999999999999999E-4</v>
      </c>
      <c r="Z290" s="50">
        <f t="shared" si="204"/>
        <v>1.5354339E-2</v>
      </c>
      <c r="AA290">
        <v>2.5000000000000001E-4</v>
      </c>
      <c r="AB290" s="50">
        <f t="shared" si="204"/>
        <v>9.8425249999999995E-3</v>
      </c>
      <c r="AC290">
        <v>1.2E-4</v>
      </c>
      <c r="AD290" s="50">
        <f t="shared" si="204"/>
        <v>4.7244119999999999E-3</v>
      </c>
      <c r="AE290">
        <v>2.9999999999999997E-4</v>
      </c>
      <c r="AF290" s="50">
        <f t="shared" si="204"/>
        <v>1.1811029999999998E-2</v>
      </c>
      <c r="AG290" s="51" t="s">
        <v>357</v>
      </c>
      <c r="AH290">
        <v>3.3E-4</v>
      </c>
      <c r="AI290" s="50">
        <f t="shared" ref="AI290:AU290" si="205">AH290*39.3701</f>
        <v>1.2992132999999999E-2</v>
      </c>
      <c r="AJ290">
        <v>1.8000000000000001E-4</v>
      </c>
      <c r="AK290" s="50">
        <f t="shared" si="205"/>
        <v>7.0866180000000003E-3</v>
      </c>
      <c r="AL290">
        <v>2.8E-5</v>
      </c>
      <c r="AM290" s="50">
        <f t="shared" si="205"/>
        <v>1.1023628E-3</v>
      </c>
      <c r="AN290">
        <v>1.6000000000000001E-4</v>
      </c>
      <c r="AO290" s="50">
        <f t="shared" si="205"/>
        <v>6.2992160000000007E-3</v>
      </c>
      <c r="AP290">
        <v>2.7999999999999998E-4</v>
      </c>
      <c r="AQ290" s="50">
        <f t="shared" si="205"/>
        <v>1.1023627999999999E-2</v>
      </c>
      <c r="AR290">
        <v>3.6000000000000002E-4</v>
      </c>
      <c r="AS290" s="50">
        <f t="shared" si="205"/>
        <v>1.4173236000000001E-2</v>
      </c>
      <c r="AT290">
        <v>2.7E-4</v>
      </c>
      <c r="AU290" s="50">
        <f t="shared" si="205"/>
        <v>1.0629927000000001E-2</v>
      </c>
      <c r="AV290" s="51" t="s">
        <v>357</v>
      </c>
      <c r="AW290">
        <v>3.1E-4</v>
      </c>
      <c r="AX290" s="50">
        <f t="shared" ref="AX290:BJ290" si="206">AW290*39.3701</f>
        <v>1.2204731E-2</v>
      </c>
      <c r="AY290">
        <v>3.8999999999999999E-4</v>
      </c>
      <c r="AZ290" s="50">
        <f t="shared" si="206"/>
        <v>1.5354339E-2</v>
      </c>
      <c r="BA290">
        <v>2.3000000000000001E-4</v>
      </c>
      <c r="BB290" s="50">
        <f t="shared" si="206"/>
        <v>9.055123E-3</v>
      </c>
      <c r="BC290">
        <v>5.3000000000000001E-5</v>
      </c>
      <c r="BD290" s="50">
        <f t="shared" si="206"/>
        <v>2.0866153000000001E-3</v>
      </c>
      <c r="BE290">
        <v>2.4000000000000001E-4</v>
      </c>
      <c r="BF290" s="50">
        <f t="shared" si="206"/>
        <v>9.4488239999999998E-3</v>
      </c>
      <c r="BG290">
        <v>2.4000000000000001E-4</v>
      </c>
      <c r="BH290" s="50">
        <f t="shared" si="206"/>
        <v>9.4488239999999998E-3</v>
      </c>
      <c r="BI290">
        <v>1.2999999999999999E-4</v>
      </c>
      <c r="BJ290" s="50">
        <f t="shared" si="206"/>
        <v>5.1181129999999997E-3</v>
      </c>
      <c r="BK290" s="51" t="s">
        <v>357</v>
      </c>
      <c r="BL290">
        <v>5.8999999999999998E-5</v>
      </c>
      <c r="BM290" s="50">
        <f t="shared" ref="BM290:CA290" si="207">BL290*39.3701</f>
        <v>2.3228359E-3</v>
      </c>
      <c r="BN290">
        <v>5.8999999999999998E-5</v>
      </c>
      <c r="BO290" s="50">
        <f t="shared" si="207"/>
        <v>2.3228359E-3</v>
      </c>
      <c r="BP290">
        <v>1.6000000000000001E-4</v>
      </c>
      <c r="BQ290" s="50">
        <f t="shared" si="207"/>
        <v>6.2992160000000007E-3</v>
      </c>
      <c r="BR290">
        <v>4.0000000000000002E-4</v>
      </c>
      <c r="BS290" s="50">
        <f t="shared" si="207"/>
        <v>1.5748040000000001E-2</v>
      </c>
      <c r="BT290">
        <v>1.2999999999999999E-4</v>
      </c>
      <c r="BU290" s="50">
        <f t="shared" si="207"/>
        <v>5.1181129999999997E-3</v>
      </c>
      <c r="BV290">
        <v>2.5000000000000001E-4</v>
      </c>
      <c r="BW290" s="50">
        <f t="shared" si="207"/>
        <v>9.8425249999999995E-3</v>
      </c>
      <c r="BX290">
        <v>1.2999999999999999E-4</v>
      </c>
      <c r="BY290" s="50">
        <f t="shared" si="207"/>
        <v>5.1181129999999997E-3</v>
      </c>
      <c r="BZ290">
        <v>1E-4</v>
      </c>
      <c r="CA290" s="50">
        <f t="shared" si="207"/>
        <v>3.9370100000000003E-3</v>
      </c>
      <c r="CB290" s="51" t="s">
        <v>357</v>
      </c>
      <c r="CC290">
        <v>1.2E-4</v>
      </c>
      <c r="CD290" s="50">
        <f t="shared" ref="CD290:CN290" si="208">CC290*39.3701</f>
        <v>4.7244119999999999E-3</v>
      </c>
      <c r="CE290">
        <v>1.9000000000000001E-4</v>
      </c>
      <c r="CF290" s="50">
        <f t="shared" si="208"/>
        <v>7.4803190000000009E-3</v>
      </c>
      <c r="CG290">
        <v>6.4999999999999994E-5</v>
      </c>
      <c r="CH290" s="50">
        <f t="shared" si="208"/>
        <v>2.5590564999999998E-3</v>
      </c>
      <c r="CI290">
        <v>1.3999999999999999E-4</v>
      </c>
      <c r="CJ290" s="50">
        <f t="shared" si="208"/>
        <v>5.5118139999999994E-3</v>
      </c>
      <c r="CK290">
        <v>4.0000000000000002E-4</v>
      </c>
      <c r="CL290" s="50">
        <f t="shared" si="208"/>
        <v>1.5748040000000001E-2</v>
      </c>
      <c r="CM290">
        <v>1.7000000000000001E-4</v>
      </c>
      <c r="CN290" s="50">
        <f t="shared" si="208"/>
        <v>6.6929170000000005E-3</v>
      </c>
      <c r="CO290" s="51" t="s">
        <v>357</v>
      </c>
      <c r="CP290">
        <v>6.3E-5</v>
      </c>
      <c r="CQ290" s="50">
        <f t="shared" ref="CQ290:CY290" si="209">CP290*39.3701</f>
        <v>2.4803162999999999E-3</v>
      </c>
      <c r="CR290">
        <v>1.1E-4</v>
      </c>
      <c r="CS290" s="50">
        <f t="shared" si="209"/>
        <v>4.3307110000000001E-3</v>
      </c>
      <c r="CT290">
        <v>3.3E-4</v>
      </c>
      <c r="CU290" s="50">
        <f t="shared" si="209"/>
        <v>1.2992132999999999E-2</v>
      </c>
      <c r="CV290">
        <v>3.2000000000000003E-4</v>
      </c>
      <c r="CW290" s="50">
        <f t="shared" si="209"/>
        <v>1.2598432000000001E-2</v>
      </c>
      <c r="CX290">
        <v>1.55E-4</v>
      </c>
      <c r="CY290" s="50">
        <f t="shared" si="209"/>
        <v>6.1023655E-3</v>
      </c>
    </row>
    <row r="291" spans="1:103" x14ac:dyDescent="0.3">
      <c r="A291" s="51" t="s">
        <v>312</v>
      </c>
      <c r="R291" s="51" t="s">
        <v>312</v>
      </c>
      <c r="AG291" s="51" t="s">
        <v>312</v>
      </c>
      <c r="AV291" s="51" t="s">
        <v>312</v>
      </c>
      <c r="BK291" s="51" t="s">
        <v>312</v>
      </c>
      <c r="CB291" s="51" t="s">
        <v>312</v>
      </c>
      <c r="CO291" s="51" t="s">
        <v>312</v>
      </c>
    </row>
    <row r="292" spans="1:103" x14ac:dyDescent="0.3">
      <c r="A292" s="51" t="s">
        <v>313</v>
      </c>
      <c r="R292" s="51" t="s">
        <v>313</v>
      </c>
      <c r="AG292" s="51" t="s">
        <v>313</v>
      </c>
      <c r="AV292" s="51" t="s">
        <v>313</v>
      </c>
      <c r="BK292" s="51" t="s">
        <v>313</v>
      </c>
      <c r="CB292" s="51" t="s">
        <v>313</v>
      </c>
      <c r="CO292" s="51" t="s">
        <v>313</v>
      </c>
    </row>
    <row r="294" spans="1:103" s="6" customFormat="1" x14ac:dyDescent="0.3">
      <c r="E294" s="16"/>
      <c r="G294" s="16"/>
      <c r="I294" s="16"/>
      <c r="J294" s="16"/>
      <c r="K294" s="16"/>
      <c r="M294" s="16"/>
      <c r="Q294" s="16"/>
      <c r="S294" s="16"/>
      <c r="U294" s="16"/>
    </row>
    <row r="295" spans="1:103" x14ac:dyDescent="0.3">
      <c r="A295">
        <v>2020</v>
      </c>
      <c r="B295" s="5">
        <v>43952</v>
      </c>
      <c r="C295" t="s">
        <v>487</v>
      </c>
      <c r="D295" s="5">
        <v>43952</v>
      </c>
      <c r="E295" t="s">
        <v>611</v>
      </c>
      <c r="F295" s="5">
        <v>43952</v>
      </c>
      <c r="G295" t="s">
        <v>572</v>
      </c>
      <c r="H295" s="5">
        <v>43955</v>
      </c>
      <c r="I295" s="1" t="s">
        <v>584</v>
      </c>
      <c r="J295" s="5">
        <v>43955</v>
      </c>
      <c r="K295" t="s">
        <v>642</v>
      </c>
      <c r="L295" s="5">
        <v>43955</v>
      </c>
      <c r="M295" s="1" t="s">
        <v>643</v>
      </c>
      <c r="N295" s="5">
        <v>43956</v>
      </c>
      <c r="O295" s="1" t="s">
        <v>644</v>
      </c>
      <c r="Q295" s="45">
        <v>43956</v>
      </c>
      <c r="R295" s="51" t="s">
        <v>645</v>
      </c>
      <c r="S295" s="5">
        <v>43957</v>
      </c>
      <c r="T295" t="s">
        <v>565</v>
      </c>
      <c r="U295" s="5">
        <v>43957</v>
      </c>
      <c r="V295" t="s">
        <v>646</v>
      </c>
      <c r="W295" s="5">
        <v>43958</v>
      </c>
      <c r="X295" t="s">
        <v>647</v>
      </c>
      <c r="Y295" s="5">
        <v>43958</v>
      </c>
      <c r="Z295" t="s">
        <v>580</v>
      </c>
      <c r="AA295" s="5">
        <v>43958</v>
      </c>
      <c r="AB295" t="s">
        <v>648</v>
      </c>
      <c r="AC295" s="5">
        <v>43959</v>
      </c>
      <c r="AD295" t="s">
        <v>649</v>
      </c>
      <c r="AF295" s="5">
        <v>43962</v>
      </c>
      <c r="AG295" s="51" t="s">
        <v>650</v>
      </c>
      <c r="AH295" s="5">
        <v>43962</v>
      </c>
      <c r="AI295" t="s">
        <v>565</v>
      </c>
      <c r="AJ295" s="5">
        <v>43962</v>
      </c>
      <c r="AK295" t="s">
        <v>651</v>
      </c>
      <c r="AL295" s="5">
        <v>43963</v>
      </c>
      <c r="AM295" t="s">
        <v>487</v>
      </c>
      <c r="AN295" s="5">
        <v>43963</v>
      </c>
      <c r="AO295" t="s">
        <v>652</v>
      </c>
      <c r="AP295" s="5">
        <v>43963</v>
      </c>
      <c r="AQ295" t="s">
        <v>653</v>
      </c>
      <c r="AR295" s="5">
        <v>43964</v>
      </c>
      <c r="AS295" t="s">
        <v>565</v>
      </c>
      <c r="AU295" s="5">
        <v>43964</v>
      </c>
      <c r="AV295" s="51" t="s">
        <v>654</v>
      </c>
      <c r="AW295" s="5">
        <v>43965</v>
      </c>
      <c r="AX295" t="s">
        <v>487</v>
      </c>
      <c r="AY295" s="5">
        <v>43965</v>
      </c>
      <c r="AZ295" t="s">
        <v>655</v>
      </c>
      <c r="BA295" s="5">
        <v>43965</v>
      </c>
      <c r="BB295" t="s">
        <v>656</v>
      </c>
      <c r="BC295" s="5">
        <v>43966</v>
      </c>
      <c r="BD295" t="s">
        <v>560</v>
      </c>
      <c r="BE295" s="5">
        <v>43966</v>
      </c>
      <c r="BF295" t="s">
        <v>657</v>
      </c>
      <c r="BG295" s="5">
        <v>43969</v>
      </c>
      <c r="BH295" t="s">
        <v>658</v>
      </c>
      <c r="BJ295" s="5">
        <v>43969</v>
      </c>
      <c r="BK295" s="51" t="s">
        <v>481</v>
      </c>
      <c r="BL295" s="5">
        <v>43969</v>
      </c>
      <c r="BM295" t="s">
        <v>542</v>
      </c>
      <c r="BN295" s="5">
        <v>43970</v>
      </c>
      <c r="BO295" t="s">
        <v>569</v>
      </c>
      <c r="BP295" s="5">
        <v>43970</v>
      </c>
      <c r="BQ295" t="s">
        <v>473</v>
      </c>
      <c r="BR295" s="5">
        <v>43970</v>
      </c>
      <c r="BS295" t="s">
        <v>659</v>
      </c>
      <c r="BT295" s="5">
        <v>43971</v>
      </c>
      <c r="BU295" t="s">
        <v>565</v>
      </c>
      <c r="BV295" s="5">
        <v>43972</v>
      </c>
      <c r="BW295" t="s">
        <v>524</v>
      </c>
      <c r="BY295" s="5">
        <v>43972</v>
      </c>
      <c r="BZ295" t="s">
        <v>660</v>
      </c>
      <c r="CA295" s="5">
        <v>43973</v>
      </c>
      <c r="CB295" s="51" t="s">
        <v>661</v>
      </c>
      <c r="CC295" s="5">
        <v>43973</v>
      </c>
      <c r="CD295" s="5" t="s">
        <v>522</v>
      </c>
      <c r="CE295" s="5">
        <v>43973</v>
      </c>
      <c r="CF295" t="s">
        <v>662</v>
      </c>
      <c r="CG295" s="5">
        <v>43977</v>
      </c>
      <c r="CH295" t="s">
        <v>663</v>
      </c>
      <c r="CI295" s="5">
        <v>43978</v>
      </c>
      <c r="CJ295" t="s">
        <v>664</v>
      </c>
      <c r="CK295" s="5">
        <v>43980</v>
      </c>
      <c r="CL295" t="s">
        <v>665</v>
      </c>
      <c r="CN295" s="5">
        <v>43980</v>
      </c>
      <c r="CO295" s="51" t="s">
        <v>663</v>
      </c>
      <c r="CP295" s="5">
        <v>43980</v>
      </c>
      <c r="CQ295" t="s">
        <v>666</v>
      </c>
    </row>
    <row r="296" spans="1:103" x14ac:dyDescent="0.3">
      <c r="A296" s="49" t="s">
        <v>356</v>
      </c>
      <c r="E296"/>
      <c r="G296"/>
      <c r="J296"/>
      <c r="K296"/>
      <c r="O296" s="1"/>
      <c r="P296" s="49" t="s">
        <v>356</v>
      </c>
      <c r="S296"/>
      <c r="U296"/>
      <c r="AE296" s="49" t="s">
        <v>356</v>
      </c>
      <c r="AT296" s="49" t="s">
        <v>356</v>
      </c>
      <c r="BI296" s="49" t="s">
        <v>356</v>
      </c>
      <c r="BX296" s="49" t="s">
        <v>356</v>
      </c>
      <c r="CM296" s="49" t="s">
        <v>356</v>
      </c>
    </row>
    <row r="297" spans="1:103" x14ac:dyDescent="0.3">
      <c r="A297" s="51" t="s">
        <v>357</v>
      </c>
      <c r="B297">
        <v>1.2999999999999999E-3</v>
      </c>
      <c r="C297" s="50">
        <f>B297*39.3701</f>
        <v>5.1181129999999998E-2</v>
      </c>
      <c r="D297">
        <v>1.9000000000000001E-4</v>
      </c>
      <c r="E297" s="50">
        <f>D297*39.3701</f>
        <v>7.4803190000000009E-3</v>
      </c>
      <c r="F297">
        <v>6.7000000000000002E-5</v>
      </c>
      <c r="G297" s="50">
        <f t="shared" ref="G297:O297" si="210">F297*39.3701</f>
        <v>2.6377967000000002E-3</v>
      </c>
      <c r="H297">
        <v>1.5E-3</v>
      </c>
      <c r="I297" s="50">
        <f t="shared" si="210"/>
        <v>5.9055150000000001E-2</v>
      </c>
      <c r="J297">
        <v>6.3E-5</v>
      </c>
      <c r="K297" s="50">
        <f t="shared" si="210"/>
        <v>2.4803162999999999E-3</v>
      </c>
      <c r="L297">
        <v>2.0000000000000001E-4</v>
      </c>
      <c r="M297" s="50">
        <f t="shared" si="210"/>
        <v>7.8740200000000007E-3</v>
      </c>
      <c r="N297">
        <v>5.0000000000000002E-5</v>
      </c>
      <c r="O297" s="50">
        <f t="shared" si="210"/>
        <v>1.9685050000000002E-3</v>
      </c>
      <c r="P297" s="51" t="s">
        <v>357</v>
      </c>
      <c r="Q297" s="1">
        <v>8.0000000000000007E-5</v>
      </c>
      <c r="R297" s="50">
        <f t="shared" ref="R297:AD297" si="211">Q297*39.3701</f>
        <v>3.1496080000000004E-3</v>
      </c>
      <c r="S297">
        <v>3.6000000000000002E-4</v>
      </c>
      <c r="T297" s="50">
        <f t="shared" si="211"/>
        <v>1.4173236000000001E-2</v>
      </c>
      <c r="U297">
        <v>4.0000000000000003E-5</v>
      </c>
      <c r="V297" s="50">
        <f t="shared" si="211"/>
        <v>1.5748040000000002E-3</v>
      </c>
      <c r="W297">
        <v>6.2000000000000003E-5</v>
      </c>
      <c r="X297" s="50">
        <f t="shared" si="211"/>
        <v>2.4409462000000003E-3</v>
      </c>
      <c r="Y297">
        <v>1E-3</v>
      </c>
      <c r="Z297" s="50">
        <f t="shared" si="211"/>
        <v>3.9370099999999998E-2</v>
      </c>
      <c r="AA297">
        <v>4.5000000000000003E-5</v>
      </c>
      <c r="AB297" s="50">
        <f t="shared" si="211"/>
        <v>1.7716545000000001E-3</v>
      </c>
      <c r="AC297">
        <v>1.4E-3</v>
      </c>
      <c r="AD297" s="50">
        <f t="shared" si="211"/>
        <v>5.5118140000000003E-2</v>
      </c>
      <c r="AE297" s="51" t="s">
        <v>357</v>
      </c>
      <c r="AF297">
        <v>7.7999999999999999E-5</v>
      </c>
      <c r="AG297" s="50">
        <f t="shared" ref="AG297:AS297" si="212">AF297*39.3701</f>
        <v>3.0708678E-3</v>
      </c>
      <c r="AH297">
        <v>3.6999999999999999E-4</v>
      </c>
      <c r="AI297" s="50">
        <f t="shared" si="212"/>
        <v>1.4566937E-2</v>
      </c>
      <c r="AJ297">
        <v>1E-4</v>
      </c>
      <c r="AK297" s="50">
        <f t="shared" si="212"/>
        <v>3.9370100000000003E-3</v>
      </c>
      <c r="AL297">
        <v>3.2000000000000003E-4</v>
      </c>
      <c r="AM297" s="50">
        <f t="shared" si="212"/>
        <v>1.2598432000000001E-2</v>
      </c>
      <c r="AN297">
        <v>6.3E-5</v>
      </c>
      <c r="AO297" s="50">
        <f t="shared" si="212"/>
        <v>2.4803162999999999E-3</v>
      </c>
      <c r="AP297">
        <v>5.8E-5</v>
      </c>
      <c r="AQ297" s="50">
        <f t="shared" si="212"/>
        <v>2.2834658E-3</v>
      </c>
      <c r="AR297">
        <v>1.1000000000000001E-3</v>
      </c>
      <c r="AS297" s="50">
        <f t="shared" si="212"/>
        <v>4.3307110000000003E-2</v>
      </c>
      <c r="AT297" s="51" t="s">
        <v>357</v>
      </c>
      <c r="AU297">
        <v>1.1E-4</v>
      </c>
      <c r="AV297" s="50">
        <f t="shared" ref="AV297:BF297" si="213">AU297*39.3701</f>
        <v>4.3307110000000001E-3</v>
      </c>
      <c r="AW297">
        <v>1.7E-5</v>
      </c>
      <c r="AX297" s="50">
        <f t="shared" si="213"/>
        <v>6.6929170000000005E-4</v>
      </c>
      <c r="AY297">
        <v>1.8E-3</v>
      </c>
      <c r="AZ297" s="50">
        <f t="shared" si="213"/>
        <v>7.0866180000000001E-2</v>
      </c>
      <c r="BA297">
        <v>2.2000000000000001E-4</v>
      </c>
      <c r="BB297" s="50">
        <f t="shared" si="213"/>
        <v>8.6614220000000002E-3</v>
      </c>
      <c r="BC297">
        <v>4.8000000000000001E-4</v>
      </c>
      <c r="BD297" s="50">
        <f t="shared" si="213"/>
        <v>1.8897648E-2</v>
      </c>
      <c r="BE297">
        <v>6.0000000000000002E-5</v>
      </c>
      <c r="BF297" s="50">
        <f t="shared" si="213"/>
        <v>2.3622059999999999E-3</v>
      </c>
      <c r="BI297" s="51" t="s">
        <v>357</v>
      </c>
      <c r="BJ297">
        <v>5.3000000000000001E-5</v>
      </c>
      <c r="BK297" s="50">
        <f t="shared" ref="BK297:BW297" si="214">BJ297*39.3701</f>
        <v>2.0866153000000001E-3</v>
      </c>
      <c r="BL297">
        <v>1E-3</v>
      </c>
      <c r="BM297" s="50">
        <f t="shared" si="214"/>
        <v>3.9370099999999998E-2</v>
      </c>
      <c r="BN297">
        <v>6.0000000000000002E-5</v>
      </c>
      <c r="BO297" s="50">
        <f t="shared" si="214"/>
        <v>2.3622059999999999E-3</v>
      </c>
      <c r="BP297">
        <v>5.5000000000000003E-4</v>
      </c>
      <c r="BQ297" s="50">
        <f t="shared" si="214"/>
        <v>2.1653555000000001E-2</v>
      </c>
      <c r="BR297">
        <v>6.3E-5</v>
      </c>
      <c r="BS297" s="50">
        <f t="shared" si="214"/>
        <v>2.4803162999999999E-3</v>
      </c>
      <c r="BT297">
        <v>1.8E-3</v>
      </c>
      <c r="BU297" s="50">
        <f t="shared" si="214"/>
        <v>7.0866180000000001E-2</v>
      </c>
      <c r="BV297">
        <v>8.0000000000000007E-5</v>
      </c>
      <c r="BW297" s="50">
        <f t="shared" si="214"/>
        <v>3.1496080000000004E-3</v>
      </c>
      <c r="BX297" s="51" t="s">
        <v>357</v>
      </c>
      <c r="BY297">
        <v>1.4E-3</v>
      </c>
      <c r="BZ297" s="50">
        <f t="shared" ref="BZ297:CL297" si="215">BY297*39.3701</f>
        <v>5.5118140000000003E-2</v>
      </c>
      <c r="CA297">
        <v>5.1999999999999997E-5</v>
      </c>
      <c r="CB297" s="50">
        <f t="shared" si="215"/>
        <v>2.0472452000000001E-3</v>
      </c>
      <c r="CC297">
        <v>1.1999999999999999E-3</v>
      </c>
      <c r="CD297" s="50">
        <f t="shared" si="215"/>
        <v>4.7244119999999994E-2</v>
      </c>
      <c r="CE297">
        <v>6.3999999999999997E-5</v>
      </c>
      <c r="CF297" s="50">
        <f t="shared" si="215"/>
        <v>2.5196863999999999E-3</v>
      </c>
      <c r="CG297">
        <v>1.6000000000000001E-4</v>
      </c>
      <c r="CH297" s="50">
        <f t="shared" si="215"/>
        <v>6.2992160000000007E-3</v>
      </c>
      <c r="CI297">
        <v>6.3999999999999997E-5</v>
      </c>
      <c r="CJ297" s="50">
        <f t="shared" si="215"/>
        <v>2.5196863999999999E-3</v>
      </c>
      <c r="CK297">
        <v>4.1999999999999998E-5</v>
      </c>
      <c r="CL297" s="50">
        <f t="shared" si="215"/>
        <v>1.6535441999999999E-3</v>
      </c>
      <c r="CM297" s="51" t="s">
        <v>357</v>
      </c>
      <c r="CN297">
        <v>9.5000000000000005E-5</v>
      </c>
      <c r="CO297" s="50">
        <f>CN297*39.3701</f>
        <v>3.7401595000000004E-3</v>
      </c>
      <c r="CP297">
        <v>6.4999999999999994E-5</v>
      </c>
      <c r="CQ297" s="50">
        <f>CP297*39.3701</f>
        <v>2.5590564999999998E-3</v>
      </c>
    </row>
    <row r="298" spans="1:103" x14ac:dyDescent="0.3">
      <c r="A298" s="51" t="s">
        <v>312</v>
      </c>
      <c r="C298" s="50"/>
      <c r="E298" s="50"/>
      <c r="G298" s="50"/>
      <c r="I298" s="50"/>
      <c r="J298"/>
      <c r="K298" s="50"/>
      <c r="M298" s="50"/>
      <c r="O298" s="50"/>
      <c r="P298" s="51" t="s">
        <v>312</v>
      </c>
      <c r="R298" s="50"/>
      <c r="S298"/>
      <c r="T298" s="50"/>
      <c r="U298"/>
      <c r="V298" s="50"/>
      <c r="X298" s="50"/>
      <c r="Z298" s="50"/>
      <c r="AB298" s="50"/>
      <c r="AD298" s="50"/>
      <c r="AE298" s="51" t="s">
        <v>312</v>
      </c>
      <c r="AG298" s="50"/>
      <c r="AI298" s="50"/>
      <c r="AK298" s="50"/>
      <c r="AM298" s="50"/>
      <c r="AO298" s="50"/>
      <c r="AQ298" s="50"/>
      <c r="AS298" s="50"/>
      <c r="AT298" s="51" t="s">
        <v>312</v>
      </c>
      <c r="AV298" s="50"/>
      <c r="AX298" s="50"/>
      <c r="AZ298" s="50"/>
      <c r="BB298" s="50"/>
      <c r="BD298" s="50"/>
      <c r="BF298" s="50"/>
      <c r="BI298" s="51" t="s">
        <v>312</v>
      </c>
      <c r="BK298" s="50"/>
      <c r="BM298" s="50"/>
      <c r="BO298" s="50"/>
      <c r="BQ298" s="50"/>
      <c r="BS298" s="50"/>
      <c r="BU298" s="50"/>
      <c r="BW298" s="50"/>
      <c r="BX298" s="51" t="s">
        <v>312</v>
      </c>
      <c r="BZ298" s="50"/>
      <c r="CB298" s="50"/>
      <c r="CD298" s="50"/>
      <c r="CF298" s="50"/>
      <c r="CH298" s="50"/>
      <c r="CJ298" s="50"/>
      <c r="CL298" s="50"/>
      <c r="CM298" s="51" t="s">
        <v>312</v>
      </c>
      <c r="CO298" s="50"/>
      <c r="CQ298" s="50"/>
    </row>
    <row r="299" spans="1:103" x14ac:dyDescent="0.3">
      <c r="A299" s="51" t="s">
        <v>313</v>
      </c>
      <c r="C299" s="1"/>
      <c r="J299"/>
      <c r="O299" s="1"/>
      <c r="P299" s="51" t="s">
        <v>313</v>
      </c>
      <c r="R299" s="1"/>
      <c r="S299"/>
      <c r="T299" s="1"/>
      <c r="U299"/>
      <c r="V299" s="1"/>
      <c r="X299" s="1"/>
      <c r="Z299" s="1"/>
      <c r="AB299" s="1"/>
      <c r="AD299" s="1"/>
      <c r="AE299" s="51" t="s">
        <v>313</v>
      </c>
      <c r="AG299" s="1"/>
      <c r="AI299" s="1"/>
      <c r="AK299" s="1"/>
      <c r="AM299" s="1"/>
      <c r="AO299" s="1"/>
      <c r="AQ299" s="1"/>
      <c r="AS299" s="1"/>
      <c r="AT299" s="51" t="s">
        <v>313</v>
      </c>
      <c r="AV299" s="1"/>
      <c r="AX299" s="1"/>
      <c r="AZ299" s="1"/>
      <c r="BB299" s="1"/>
      <c r="BD299" s="1"/>
      <c r="BF299" s="1"/>
      <c r="BI299" s="51" t="s">
        <v>313</v>
      </c>
      <c r="BK299" s="1"/>
      <c r="BM299" s="1"/>
      <c r="BO299" s="1"/>
      <c r="BQ299" s="1"/>
      <c r="BS299" s="1"/>
      <c r="BU299" s="1"/>
      <c r="BW299" s="1"/>
      <c r="BX299" s="51" t="s">
        <v>313</v>
      </c>
      <c r="BZ299" s="1"/>
      <c r="CB299" s="1"/>
      <c r="CD299" s="1"/>
      <c r="CF299" s="1"/>
      <c r="CH299" s="1"/>
      <c r="CJ299" s="1"/>
      <c r="CL299" s="1"/>
      <c r="CM299" s="51" t="s">
        <v>313</v>
      </c>
      <c r="CO299" s="1"/>
      <c r="CQ299" s="1"/>
    </row>
    <row r="300" spans="1:103" x14ac:dyDescent="0.3">
      <c r="A300" s="51"/>
      <c r="C300" s="50"/>
      <c r="E300" s="50"/>
      <c r="G300" s="50"/>
      <c r="I300" s="50"/>
      <c r="J300"/>
      <c r="K300" s="50"/>
      <c r="M300" s="50"/>
      <c r="O300" s="50"/>
      <c r="P300" s="51"/>
      <c r="R300" s="50"/>
      <c r="S300"/>
      <c r="T300" s="50"/>
      <c r="U300"/>
      <c r="V300" s="50"/>
      <c r="X300" s="50"/>
      <c r="Z300" s="50"/>
      <c r="AB300" s="50"/>
      <c r="AD300" s="50"/>
      <c r="AE300" s="51"/>
      <c r="AG300" s="50"/>
      <c r="AI300" s="50"/>
      <c r="AK300" s="50"/>
      <c r="AM300" s="50"/>
      <c r="AO300" s="50"/>
      <c r="AQ300" s="50"/>
      <c r="AS300" s="50"/>
      <c r="AT300" s="51"/>
      <c r="AV300" s="50"/>
      <c r="AX300" s="50"/>
      <c r="AZ300" s="50"/>
      <c r="BB300" s="50"/>
      <c r="BD300" s="50"/>
      <c r="BF300" s="50"/>
      <c r="BI300" s="51"/>
      <c r="BK300" s="50"/>
      <c r="BM300" s="50"/>
      <c r="BO300" s="50"/>
      <c r="BQ300" s="50"/>
      <c r="BS300" s="50"/>
      <c r="BU300" s="50"/>
      <c r="BW300" s="50"/>
      <c r="BX300" s="51"/>
      <c r="BZ300" s="50"/>
      <c r="CB300" s="50"/>
      <c r="CD300" s="50"/>
      <c r="CF300" s="50"/>
      <c r="CH300" s="50"/>
      <c r="CJ300" s="50"/>
      <c r="CL300" s="50"/>
      <c r="CM300" s="51"/>
      <c r="CO300" s="50"/>
      <c r="CQ300" s="50"/>
    </row>
    <row r="301" spans="1:103" x14ac:dyDescent="0.3">
      <c r="A301" s="51" t="s">
        <v>69</v>
      </c>
      <c r="B301">
        <v>2.7999999999999999E-6</v>
      </c>
      <c r="C301" s="50">
        <f>B301*39.3701</f>
        <v>1.1023628E-4</v>
      </c>
      <c r="D301">
        <v>1.1999999999999999E-6</v>
      </c>
      <c r="E301" s="50">
        <f>D301*39.3701</f>
        <v>4.7244119999999999E-5</v>
      </c>
      <c r="F301">
        <v>1.0000000000000001E-5</v>
      </c>
      <c r="G301" s="50">
        <f t="shared" ref="G301:O301" si="216">F301*39.3701</f>
        <v>3.9370100000000004E-4</v>
      </c>
      <c r="H301">
        <v>2.3E-6</v>
      </c>
      <c r="I301" s="50">
        <f t="shared" si="216"/>
        <v>9.0551229999999997E-5</v>
      </c>
      <c r="J301">
        <v>2.3E-6</v>
      </c>
      <c r="K301" s="50">
        <f t="shared" si="216"/>
        <v>9.0551229999999997E-5</v>
      </c>
      <c r="L301">
        <v>4.1999999999999996E-6</v>
      </c>
      <c r="M301" s="50">
        <f t="shared" si="216"/>
        <v>1.6535441999999999E-4</v>
      </c>
      <c r="N301">
        <v>1.1999999999999999E-6</v>
      </c>
      <c r="O301" s="50">
        <f t="shared" si="216"/>
        <v>4.7244119999999999E-5</v>
      </c>
      <c r="P301" s="51" t="s">
        <v>69</v>
      </c>
      <c r="Q301" s="1">
        <v>1.3999999999999999E-6</v>
      </c>
      <c r="R301" s="50">
        <f t="shared" ref="R301:AD301" si="217">Q301*39.3701</f>
        <v>5.5118139999999999E-5</v>
      </c>
      <c r="S301">
        <v>1.1000000000000001E-6</v>
      </c>
      <c r="T301" s="50">
        <f t="shared" si="217"/>
        <v>4.3307110000000005E-5</v>
      </c>
      <c r="U301">
        <v>1.5999999999999999E-6</v>
      </c>
      <c r="V301" s="50">
        <f t="shared" si="217"/>
        <v>6.2992159999999994E-5</v>
      </c>
      <c r="W301">
        <v>2.6000000000000001E-6</v>
      </c>
      <c r="X301" s="50">
        <f t="shared" si="217"/>
        <v>1.0236226000000001E-4</v>
      </c>
      <c r="Y301">
        <v>9.0000000000000002E-6</v>
      </c>
      <c r="Z301" s="50">
        <f t="shared" si="217"/>
        <v>3.5433090000000001E-4</v>
      </c>
      <c r="AA301">
        <v>9.9999999999999995E-7</v>
      </c>
      <c r="AB301" s="50">
        <f t="shared" si="217"/>
        <v>3.9370099999999998E-5</v>
      </c>
      <c r="AC301">
        <v>2.7E-6</v>
      </c>
      <c r="AD301" s="50">
        <f t="shared" si="217"/>
        <v>1.0629927E-4</v>
      </c>
      <c r="AE301" s="51" t="s">
        <v>69</v>
      </c>
      <c r="AF301">
        <v>1.1999999999999999E-6</v>
      </c>
      <c r="AG301" s="50">
        <f t="shared" ref="AG301:AS301" si="218">AF301*39.3701</f>
        <v>4.7244119999999999E-5</v>
      </c>
      <c r="AH301">
        <v>9.9999999999999995E-7</v>
      </c>
      <c r="AI301" s="50">
        <f t="shared" si="218"/>
        <v>3.9370099999999998E-5</v>
      </c>
      <c r="AJ301">
        <v>9.9999999999999995E-7</v>
      </c>
      <c r="AK301" s="50">
        <f t="shared" si="218"/>
        <v>3.9370099999999998E-5</v>
      </c>
      <c r="AL301">
        <v>1.3E-6</v>
      </c>
      <c r="AM301" s="50">
        <f t="shared" si="218"/>
        <v>5.1181130000000006E-5</v>
      </c>
      <c r="AN301">
        <v>1.3999999999999999E-6</v>
      </c>
      <c r="AO301" s="50">
        <f t="shared" si="218"/>
        <v>5.5118139999999999E-5</v>
      </c>
      <c r="AP301">
        <v>3.0000000000000001E-6</v>
      </c>
      <c r="AQ301" s="50">
        <f t="shared" si="218"/>
        <v>1.181103E-4</v>
      </c>
      <c r="AR301">
        <v>9.5000000000000005E-6</v>
      </c>
      <c r="AS301" s="50">
        <f t="shared" si="218"/>
        <v>3.7401595E-4</v>
      </c>
      <c r="AT301" s="51" t="s">
        <v>69</v>
      </c>
      <c r="AU301">
        <v>9.9999999999999995E-7</v>
      </c>
      <c r="AV301" s="50">
        <f t="shared" ref="AV301:BF301" si="219">AU301*39.3701</f>
        <v>3.9370099999999998E-5</v>
      </c>
      <c r="AW301">
        <v>1.3E-6</v>
      </c>
      <c r="AX301" s="50">
        <f t="shared" si="219"/>
        <v>5.1181130000000006E-5</v>
      </c>
      <c r="AY301">
        <v>2.2000000000000001E-6</v>
      </c>
      <c r="AZ301" s="50">
        <f t="shared" si="219"/>
        <v>8.661422000000001E-5</v>
      </c>
      <c r="BA301">
        <v>4.0999999999999997E-6</v>
      </c>
      <c r="BB301" s="50">
        <f t="shared" si="219"/>
        <v>1.6141741E-4</v>
      </c>
      <c r="BC301">
        <v>2.7999999999999999E-6</v>
      </c>
      <c r="BD301" s="50">
        <f t="shared" si="219"/>
        <v>1.1023628E-4</v>
      </c>
      <c r="BE301">
        <v>1.1000000000000001E-6</v>
      </c>
      <c r="BF301" s="50">
        <f t="shared" si="219"/>
        <v>4.3307110000000005E-5</v>
      </c>
      <c r="BI301" s="51" t="s">
        <v>69</v>
      </c>
      <c r="BK301" s="50">
        <f t="shared" ref="BK301:BW301" si="220">BJ301*39.3701</f>
        <v>0</v>
      </c>
      <c r="BM301" s="50">
        <f t="shared" si="220"/>
        <v>0</v>
      </c>
      <c r="BN301">
        <v>1.1999999999999999E-6</v>
      </c>
      <c r="BO301" s="50">
        <f t="shared" si="220"/>
        <v>4.7244119999999999E-5</v>
      </c>
      <c r="BP301">
        <v>1.3E-6</v>
      </c>
      <c r="BQ301" s="50">
        <f t="shared" si="220"/>
        <v>5.1181130000000006E-5</v>
      </c>
      <c r="BR301">
        <v>2.0999999999999998E-6</v>
      </c>
      <c r="BS301" s="50">
        <f t="shared" si="220"/>
        <v>8.2677209999999996E-5</v>
      </c>
      <c r="BT301">
        <v>2.2000000000000001E-6</v>
      </c>
      <c r="BU301" s="50">
        <f t="shared" si="220"/>
        <v>8.661422000000001E-5</v>
      </c>
      <c r="BV301">
        <v>3.8E-6</v>
      </c>
      <c r="BW301" s="50">
        <f t="shared" si="220"/>
        <v>1.4960638000000002E-4</v>
      </c>
      <c r="BX301" s="51" t="s">
        <v>69</v>
      </c>
      <c r="BY301">
        <v>9.0000000000000002E-6</v>
      </c>
      <c r="BZ301" s="50">
        <f t="shared" ref="BZ301:CL301" si="221">BY301*39.3701</f>
        <v>3.5433090000000001E-4</v>
      </c>
      <c r="CA301">
        <v>1.3E-6</v>
      </c>
      <c r="CB301" s="50">
        <f t="shared" si="221"/>
        <v>5.1181130000000006E-5</v>
      </c>
      <c r="CC301">
        <v>1.3999999999999999E-6</v>
      </c>
      <c r="CD301" s="50">
        <f t="shared" si="221"/>
        <v>5.5118139999999999E-5</v>
      </c>
      <c r="CE301">
        <v>1.3999999999999999E-6</v>
      </c>
      <c r="CF301" s="50">
        <f t="shared" si="221"/>
        <v>5.5118139999999999E-5</v>
      </c>
      <c r="CG301">
        <v>3.4999999999999999E-6</v>
      </c>
      <c r="CH301" s="50">
        <f t="shared" si="221"/>
        <v>1.3779535E-4</v>
      </c>
      <c r="CI301">
        <v>1.1000000000000001E-6</v>
      </c>
      <c r="CJ301" s="50">
        <f t="shared" si="221"/>
        <v>4.3307110000000005E-5</v>
      </c>
      <c r="CK301">
        <v>2.5000000000000002E-6</v>
      </c>
      <c r="CL301" s="50">
        <f t="shared" si="221"/>
        <v>9.8425250000000011E-5</v>
      </c>
      <c r="CM301" s="51" t="s">
        <v>69</v>
      </c>
      <c r="CN301">
        <v>1.1000000000000001E-6</v>
      </c>
      <c r="CO301" s="50">
        <f>CN301*39.3701</f>
        <v>4.3307110000000005E-5</v>
      </c>
      <c r="CP301">
        <v>5.4999999999999999E-6</v>
      </c>
      <c r="CQ301" s="50">
        <f>CP301*39.3701</f>
        <v>2.1653555000000001E-4</v>
      </c>
    </row>
    <row r="302" spans="1:103" x14ac:dyDescent="0.3">
      <c r="A302" s="51" t="s">
        <v>357</v>
      </c>
      <c r="B302" t="s">
        <v>327</v>
      </c>
      <c r="D302" t="s">
        <v>446</v>
      </c>
      <c r="E302"/>
      <c r="F302" t="s">
        <v>458</v>
      </c>
      <c r="G302"/>
      <c r="H302" t="s">
        <v>335</v>
      </c>
      <c r="I302"/>
      <c r="J302" t="s">
        <v>375</v>
      </c>
      <c r="K302"/>
      <c r="L302" t="s">
        <v>445</v>
      </c>
      <c r="M302"/>
      <c r="N302" t="s">
        <v>335</v>
      </c>
      <c r="P302" s="51" t="s">
        <v>357</v>
      </c>
      <c r="Q302" s="1" t="s">
        <v>336</v>
      </c>
      <c r="S302" t="s">
        <v>335</v>
      </c>
      <c r="U302" t="s">
        <v>468</v>
      </c>
      <c r="W302" t="s">
        <v>361</v>
      </c>
      <c r="Y302" t="s">
        <v>336</v>
      </c>
      <c r="AA302" t="s">
        <v>468</v>
      </c>
      <c r="AC302" t="s">
        <v>364</v>
      </c>
      <c r="AE302" s="51" t="s">
        <v>357</v>
      </c>
      <c r="AF302" t="s">
        <v>469</v>
      </c>
      <c r="AH302" t="s">
        <v>544</v>
      </c>
      <c r="AJ302" t="s">
        <v>325</v>
      </c>
      <c r="AL302" t="s">
        <v>445</v>
      </c>
      <c r="AN302" t="s">
        <v>544</v>
      </c>
      <c r="AP302" t="s">
        <v>504</v>
      </c>
      <c r="AR302" t="s">
        <v>324</v>
      </c>
      <c r="AT302" s="51" t="s">
        <v>357</v>
      </c>
      <c r="AU302" t="s">
        <v>376</v>
      </c>
      <c r="AW302" t="s">
        <v>408</v>
      </c>
      <c r="AY302" t="s">
        <v>667</v>
      </c>
      <c r="BA302" t="s">
        <v>458</v>
      </c>
      <c r="BC302" t="s">
        <v>332</v>
      </c>
      <c r="BE302" t="s">
        <v>372</v>
      </c>
      <c r="BI302" s="51" t="s">
        <v>357</v>
      </c>
      <c r="BJ302" t="s">
        <v>360</v>
      </c>
      <c r="BL302" t="s">
        <v>336</v>
      </c>
      <c r="BN302" t="s">
        <v>375</v>
      </c>
      <c r="BP302" t="s">
        <v>369</v>
      </c>
      <c r="BR302" t="s">
        <v>369</v>
      </c>
      <c r="BT302" t="s">
        <v>414</v>
      </c>
      <c r="BV302" t="s">
        <v>668</v>
      </c>
      <c r="BX302" s="51" t="s">
        <v>357</v>
      </c>
      <c r="BY302" t="s">
        <v>327</v>
      </c>
      <c r="CA302" t="s">
        <v>336</v>
      </c>
      <c r="CC302" t="s">
        <v>327</v>
      </c>
      <c r="CE302" t="s">
        <v>407</v>
      </c>
      <c r="CG302" t="s">
        <v>326</v>
      </c>
      <c r="CI302" t="s">
        <v>363</v>
      </c>
      <c r="CK302" t="s">
        <v>324</v>
      </c>
      <c r="CM302" s="51" t="s">
        <v>357</v>
      </c>
      <c r="CN302" t="s">
        <v>337</v>
      </c>
      <c r="CP302" t="s">
        <v>381</v>
      </c>
    </row>
    <row r="303" spans="1:103" x14ac:dyDescent="0.3">
      <c r="A303" s="51" t="s">
        <v>323</v>
      </c>
      <c r="B303" t="s">
        <v>351</v>
      </c>
      <c r="D303" t="s">
        <v>403</v>
      </c>
      <c r="E303"/>
      <c r="F303" t="s">
        <v>342</v>
      </c>
      <c r="G303"/>
      <c r="H303" t="s">
        <v>464</v>
      </c>
      <c r="I303"/>
      <c r="J303" t="s">
        <v>385</v>
      </c>
      <c r="K303"/>
      <c r="L303" t="s">
        <v>344</v>
      </c>
      <c r="M303"/>
      <c r="N303" t="s">
        <v>549</v>
      </c>
      <c r="P303" s="51" t="s">
        <v>323</v>
      </c>
      <c r="Q303" s="1" t="s">
        <v>456</v>
      </c>
      <c r="S303" t="s">
        <v>398</v>
      </c>
      <c r="U303" t="s">
        <v>464</v>
      </c>
      <c r="W303" t="s">
        <v>350</v>
      </c>
      <c r="Y303" t="s">
        <v>342</v>
      </c>
      <c r="AA303" t="s">
        <v>430</v>
      </c>
      <c r="AC303" t="s">
        <v>669</v>
      </c>
      <c r="AE303" s="51" t="s">
        <v>323</v>
      </c>
      <c r="AF303" t="s">
        <v>349</v>
      </c>
      <c r="AH303" t="s">
        <v>670</v>
      </c>
      <c r="AJ303" t="s">
        <v>428</v>
      </c>
      <c r="AL303" t="s">
        <v>428</v>
      </c>
      <c r="AN303" t="s">
        <v>382</v>
      </c>
      <c r="AP303" t="s">
        <v>671</v>
      </c>
      <c r="AR303" t="s">
        <v>386</v>
      </c>
      <c r="AT303" s="51" t="s">
        <v>323</v>
      </c>
      <c r="AU303" t="s">
        <v>347</v>
      </c>
      <c r="AW303" t="s">
        <v>432</v>
      </c>
      <c r="AY303" t="s">
        <v>403</v>
      </c>
      <c r="BA303" t="s">
        <v>344</v>
      </c>
      <c r="BC303" t="s">
        <v>428</v>
      </c>
      <c r="BE303" t="s">
        <v>389</v>
      </c>
      <c r="BI303" s="51" t="s">
        <v>323</v>
      </c>
      <c r="BJ303" t="s">
        <v>427</v>
      </c>
      <c r="BL303" t="s">
        <v>350</v>
      </c>
      <c r="BN303" t="s">
        <v>382</v>
      </c>
      <c r="BP303" t="s">
        <v>350</v>
      </c>
      <c r="BR303" t="s">
        <v>393</v>
      </c>
      <c r="BT303" t="s">
        <v>396</v>
      </c>
      <c r="BV303" t="s">
        <v>672</v>
      </c>
      <c r="BX303" s="51" t="s">
        <v>323</v>
      </c>
      <c r="BY303" t="s">
        <v>349</v>
      </c>
      <c r="CA303" t="s">
        <v>349</v>
      </c>
      <c r="CC303" t="s">
        <v>350</v>
      </c>
      <c r="CE303" t="s">
        <v>464</v>
      </c>
      <c r="CG303" t="s">
        <v>433</v>
      </c>
      <c r="CI303" t="s">
        <v>342</v>
      </c>
      <c r="CK303" t="s">
        <v>351</v>
      </c>
      <c r="CM303" s="51" t="s">
        <v>323</v>
      </c>
      <c r="CN303" t="s">
        <v>347</v>
      </c>
      <c r="CP303" t="s">
        <v>432</v>
      </c>
    </row>
    <row r="304" spans="1:103" x14ac:dyDescent="0.3">
      <c r="A304" s="51"/>
      <c r="E304"/>
      <c r="G304"/>
      <c r="I304"/>
      <c r="J304"/>
      <c r="K304"/>
      <c r="M304"/>
      <c r="P304" s="51"/>
      <c r="S304"/>
      <c r="U304"/>
      <c r="AE304" s="51"/>
      <c r="AT304" s="51"/>
      <c r="BI304" s="51"/>
      <c r="BX304" s="51"/>
      <c r="CM304" s="51"/>
    </row>
    <row r="305" spans="1:95" x14ac:dyDescent="0.3">
      <c r="A305" s="51" t="s">
        <v>359</v>
      </c>
      <c r="C305" s="50"/>
      <c r="E305" s="50"/>
      <c r="G305" s="50"/>
      <c r="I305" s="50"/>
      <c r="J305"/>
      <c r="K305" s="50"/>
      <c r="M305" s="50"/>
      <c r="O305" s="50"/>
      <c r="P305" s="51" t="s">
        <v>359</v>
      </c>
      <c r="R305" s="50"/>
      <c r="S305"/>
      <c r="T305" s="50"/>
      <c r="U305"/>
      <c r="V305" s="50"/>
      <c r="X305" s="50"/>
      <c r="Z305" s="50"/>
      <c r="AB305" s="50"/>
      <c r="AD305" s="50"/>
      <c r="AE305" s="51" t="s">
        <v>359</v>
      </c>
      <c r="AG305" s="50"/>
      <c r="AI305" s="50"/>
      <c r="AK305" s="50"/>
      <c r="AM305" s="50"/>
      <c r="AO305" s="50"/>
      <c r="AQ305" s="50"/>
      <c r="AS305" s="50"/>
      <c r="AT305" s="51" t="s">
        <v>359</v>
      </c>
      <c r="AV305" s="50"/>
      <c r="AX305" s="50"/>
      <c r="AZ305" s="50"/>
      <c r="BB305" s="50"/>
      <c r="BD305" s="50"/>
      <c r="BF305" s="50"/>
      <c r="BI305" s="51" t="s">
        <v>359</v>
      </c>
      <c r="BK305" s="50"/>
      <c r="BM305" s="50"/>
      <c r="BO305" s="50"/>
      <c r="BQ305" s="50"/>
      <c r="BS305" s="50"/>
      <c r="BU305" s="50"/>
      <c r="BW305" s="50"/>
      <c r="BX305" s="51" t="s">
        <v>359</v>
      </c>
      <c r="BZ305" s="50"/>
      <c r="CB305" s="50"/>
      <c r="CD305" s="50"/>
      <c r="CF305" s="50"/>
      <c r="CH305" s="50"/>
      <c r="CJ305" s="50"/>
      <c r="CL305" s="50"/>
      <c r="CM305" s="51" t="s">
        <v>359</v>
      </c>
      <c r="CO305" s="50"/>
      <c r="CQ305" s="50"/>
    </row>
    <row r="306" spans="1:95" x14ac:dyDescent="0.3">
      <c r="A306" s="51" t="s">
        <v>357</v>
      </c>
      <c r="B306">
        <v>2.9E-4</v>
      </c>
      <c r="C306" s="50">
        <f>B306*39.3701</f>
        <v>1.1417329E-2</v>
      </c>
      <c r="D306">
        <v>1.2E-4</v>
      </c>
      <c r="E306" s="50">
        <f>D306*39.3701</f>
        <v>4.7244119999999999E-3</v>
      </c>
      <c r="F306">
        <v>1E-4</v>
      </c>
      <c r="G306" s="50">
        <f t="shared" ref="G306:O306" si="222">F306*39.3701</f>
        <v>3.9370100000000003E-3</v>
      </c>
      <c r="H306">
        <v>4.2000000000000002E-4</v>
      </c>
      <c r="I306" s="50">
        <f t="shared" si="222"/>
        <v>1.6535442000000001E-2</v>
      </c>
      <c r="J306">
        <v>1E-4</v>
      </c>
      <c r="K306" s="50">
        <f t="shared" si="222"/>
        <v>3.9370100000000003E-3</v>
      </c>
      <c r="L306">
        <v>2.3000000000000001E-4</v>
      </c>
      <c r="M306" s="50">
        <f t="shared" si="222"/>
        <v>9.055123E-3</v>
      </c>
      <c r="N306">
        <v>3.4999999999999997E-5</v>
      </c>
      <c r="O306" s="50">
        <f t="shared" si="222"/>
        <v>1.3779534999999999E-3</v>
      </c>
      <c r="P306" s="51" t="s">
        <v>357</v>
      </c>
      <c r="Q306" s="1">
        <v>1E-4</v>
      </c>
      <c r="R306" s="50">
        <f t="shared" ref="R306:AD306" si="223">Q306*39.3701</f>
        <v>3.9370100000000003E-3</v>
      </c>
      <c r="S306">
        <v>8.0000000000000007E-5</v>
      </c>
      <c r="T306" s="50">
        <f t="shared" si="223"/>
        <v>3.1496080000000004E-3</v>
      </c>
      <c r="U306">
        <v>2.0999999999999999E-5</v>
      </c>
      <c r="V306" s="50">
        <f t="shared" si="223"/>
        <v>8.2677209999999996E-4</v>
      </c>
      <c r="W306">
        <v>1.1E-4</v>
      </c>
      <c r="X306" s="50">
        <f t="shared" si="223"/>
        <v>4.3307110000000001E-3</v>
      </c>
      <c r="Y306">
        <v>3.6000000000000002E-4</v>
      </c>
      <c r="Z306" s="50">
        <f t="shared" si="223"/>
        <v>1.4173236000000001E-2</v>
      </c>
      <c r="AA306">
        <v>3.1000000000000001E-5</v>
      </c>
      <c r="AB306" s="50">
        <f t="shared" si="223"/>
        <v>1.2204731000000002E-3</v>
      </c>
      <c r="AC306">
        <v>8.9999999999999998E-4</v>
      </c>
      <c r="AD306" s="50">
        <f t="shared" si="223"/>
        <v>3.543309E-2</v>
      </c>
      <c r="AE306" s="51" t="s">
        <v>357</v>
      </c>
      <c r="AF306">
        <v>4.8000000000000001E-5</v>
      </c>
      <c r="AG306" s="50">
        <f t="shared" ref="AG306:AS306" si="224">AF306*39.3701</f>
        <v>1.8897648E-3</v>
      </c>
      <c r="AH306">
        <v>2.9999999999999997E-4</v>
      </c>
      <c r="AI306" s="50">
        <f t="shared" si="224"/>
        <v>1.1811029999999998E-2</v>
      </c>
      <c r="AJ306">
        <v>3.6999999999999998E-5</v>
      </c>
      <c r="AK306" s="50">
        <f t="shared" si="224"/>
        <v>1.4566937E-3</v>
      </c>
      <c r="AL306">
        <v>8.0000000000000007E-5</v>
      </c>
      <c r="AM306" s="50">
        <f t="shared" si="224"/>
        <v>3.1496080000000004E-3</v>
      </c>
      <c r="AN306">
        <v>8.0000000000000007E-5</v>
      </c>
      <c r="AO306" s="50">
        <f t="shared" si="224"/>
        <v>3.1496080000000004E-3</v>
      </c>
      <c r="AP306">
        <v>1E-4</v>
      </c>
      <c r="AQ306" s="50">
        <f t="shared" si="224"/>
        <v>3.9370100000000003E-3</v>
      </c>
      <c r="AR306">
        <v>4.2000000000000002E-4</v>
      </c>
      <c r="AS306" s="50">
        <f t="shared" si="224"/>
        <v>1.6535442000000001E-2</v>
      </c>
      <c r="AT306" s="51" t="s">
        <v>357</v>
      </c>
      <c r="AU306">
        <v>5.5000000000000002E-5</v>
      </c>
      <c r="AV306" s="50">
        <f>AU306*39.3701</f>
        <v>2.1653555000000001E-3</v>
      </c>
      <c r="AW306">
        <v>2.8E-5</v>
      </c>
      <c r="AX306" s="50">
        <f>AW306*39.3701</f>
        <v>1.1023628E-3</v>
      </c>
      <c r="AY306">
        <v>4.0000000000000002E-4</v>
      </c>
      <c r="AZ306" s="50">
        <f>AY306*39.3701</f>
        <v>1.5748040000000001E-2</v>
      </c>
      <c r="BA306">
        <v>2.1000000000000001E-4</v>
      </c>
      <c r="BB306" s="50">
        <f>BA306*39.3701</f>
        <v>8.2677210000000004E-3</v>
      </c>
      <c r="BC306">
        <v>2.2000000000000001E-4</v>
      </c>
      <c r="BD306" s="50">
        <f>BC306*39.3701</f>
        <v>8.6614220000000002E-3</v>
      </c>
      <c r="BE306">
        <v>4.0000000000000003E-5</v>
      </c>
      <c r="BF306" s="50">
        <f>BE306*39.3701</f>
        <v>1.5748040000000002E-3</v>
      </c>
      <c r="BG306">
        <v>1.2999999999999999E-5</v>
      </c>
      <c r="BH306" s="50">
        <f>BG306*39.3701</f>
        <v>5.1181130000000003E-4</v>
      </c>
      <c r="BI306" s="51" t="s">
        <v>357</v>
      </c>
      <c r="BK306" s="50">
        <f t="shared" ref="BK306:BW306" si="225">BJ306*39.3701</f>
        <v>0</v>
      </c>
      <c r="BM306" s="50">
        <f t="shared" si="225"/>
        <v>0</v>
      </c>
      <c r="BN306">
        <v>8.0000000000000007E-5</v>
      </c>
      <c r="BO306" s="50">
        <f t="shared" si="225"/>
        <v>3.1496080000000004E-3</v>
      </c>
      <c r="BP306">
        <v>1.4999999999999999E-4</v>
      </c>
      <c r="BQ306" s="50">
        <f t="shared" si="225"/>
        <v>5.9055149999999992E-3</v>
      </c>
      <c r="BR306">
        <v>4.0000000000000003E-5</v>
      </c>
      <c r="BS306" s="50">
        <f t="shared" si="225"/>
        <v>1.5748040000000002E-3</v>
      </c>
      <c r="BT306">
        <v>4.0000000000000002E-4</v>
      </c>
      <c r="BU306" s="50">
        <f t="shared" si="225"/>
        <v>1.5748040000000001E-2</v>
      </c>
      <c r="BV306">
        <v>1.2E-4</v>
      </c>
      <c r="BW306" s="50">
        <f t="shared" si="225"/>
        <v>4.7244119999999999E-3</v>
      </c>
      <c r="BX306" s="51" t="s">
        <v>357</v>
      </c>
      <c r="BZ306" s="50">
        <f t="shared" ref="BZ306:CL306" si="226">BY306*39.3701</f>
        <v>0</v>
      </c>
      <c r="CA306">
        <v>1.1E-4</v>
      </c>
      <c r="CB306" s="50">
        <f t="shared" si="226"/>
        <v>4.3307110000000001E-3</v>
      </c>
      <c r="CC306">
        <v>4.2999999999999999E-4</v>
      </c>
      <c r="CD306" s="50">
        <f t="shared" si="226"/>
        <v>1.6929143000000001E-2</v>
      </c>
      <c r="CE306">
        <v>4.1E-5</v>
      </c>
      <c r="CF306" s="50">
        <f t="shared" si="226"/>
        <v>1.6141741000000002E-3</v>
      </c>
      <c r="CG306">
        <v>1.4999999999999999E-4</v>
      </c>
      <c r="CH306" s="50">
        <f t="shared" si="226"/>
        <v>5.9055149999999992E-3</v>
      </c>
      <c r="CI306">
        <v>7.4999999999999993E-5</v>
      </c>
      <c r="CJ306" s="50">
        <f t="shared" si="226"/>
        <v>2.9527574999999996E-3</v>
      </c>
      <c r="CK306">
        <v>7.4999999999999993E-5</v>
      </c>
      <c r="CL306" s="50">
        <f t="shared" si="226"/>
        <v>2.9527574999999996E-3</v>
      </c>
      <c r="CM306" s="51" t="s">
        <v>357</v>
      </c>
      <c r="CN306">
        <v>6.0000000000000002E-5</v>
      </c>
      <c r="CO306" s="50">
        <f>CN306*39.3701</f>
        <v>2.3622059999999999E-3</v>
      </c>
      <c r="CP306">
        <v>8.0000000000000007E-5</v>
      </c>
      <c r="CQ306" s="50">
        <f>CP306*39.3701</f>
        <v>3.1496080000000004E-3</v>
      </c>
    </row>
    <row r="307" spans="1:95" x14ac:dyDescent="0.3">
      <c r="A307" s="51" t="s">
        <v>312</v>
      </c>
      <c r="C307" s="50"/>
      <c r="E307" s="50"/>
      <c r="G307" s="50"/>
      <c r="I307" s="50"/>
      <c r="J307"/>
      <c r="K307" s="50"/>
      <c r="M307" s="50"/>
      <c r="O307" s="50"/>
      <c r="P307" s="51" t="s">
        <v>312</v>
      </c>
      <c r="R307" s="50"/>
      <c r="S307"/>
      <c r="T307" s="50"/>
      <c r="U307"/>
      <c r="V307" s="50"/>
      <c r="X307" s="50"/>
      <c r="Z307" s="50"/>
      <c r="AB307" s="50"/>
      <c r="AD307" s="50"/>
      <c r="AE307" s="51" t="s">
        <v>312</v>
      </c>
      <c r="AG307" s="50"/>
      <c r="AI307" s="50"/>
      <c r="AK307" s="50"/>
      <c r="AM307" s="50"/>
      <c r="AO307" s="50"/>
      <c r="AQ307" s="50"/>
      <c r="AS307" s="50"/>
      <c r="AT307" s="51" t="s">
        <v>312</v>
      </c>
      <c r="AV307" s="50"/>
      <c r="AX307" s="50"/>
      <c r="AZ307" s="50"/>
      <c r="BB307" s="50"/>
      <c r="BD307" s="50"/>
      <c r="BF307" s="50"/>
      <c r="BG307">
        <v>2.4000000000000001E-5</v>
      </c>
      <c r="BH307" s="50">
        <f>BG307*39.3701</f>
        <v>9.448824E-4</v>
      </c>
      <c r="BI307" s="51" t="s">
        <v>312</v>
      </c>
      <c r="BK307" s="50"/>
      <c r="BM307" s="50"/>
      <c r="BO307" s="50"/>
      <c r="BQ307" s="50"/>
      <c r="BS307" s="50"/>
      <c r="BU307" s="50"/>
      <c r="BW307" s="50"/>
      <c r="BX307" s="51" t="s">
        <v>312</v>
      </c>
      <c r="BZ307" s="50"/>
      <c r="CB307" s="50"/>
      <c r="CD307" s="50"/>
      <c r="CF307" s="50"/>
      <c r="CH307" s="50"/>
      <c r="CJ307" s="50"/>
      <c r="CL307" s="50"/>
      <c r="CM307" s="51" t="s">
        <v>312</v>
      </c>
      <c r="CO307" s="50"/>
      <c r="CQ307" s="50"/>
    </row>
    <row r="308" spans="1:95" x14ac:dyDescent="0.3">
      <c r="A308" s="51" t="s">
        <v>313</v>
      </c>
      <c r="E308"/>
      <c r="G308"/>
      <c r="I308"/>
      <c r="J308"/>
      <c r="K308"/>
      <c r="M308"/>
      <c r="P308" s="51" t="s">
        <v>313</v>
      </c>
      <c r="S308"/>
      <c r="U308"/>
      <c r="AE308" s="51" t="s">
        <v>313</v>
      </c>
      <c r="AT308" s="51" t="s">
        <v>313</v>
      </c>
      <c r="BI308" s="51" t="s">
        <v>313</v>
      </c>
      <c r="BX308" s="51" t="s">
        <v>313</v>
      </c>
      <c r="CM308" s="51" t="s">
        <v>313</v>
      </c>
    </row>
    <row r="309" spans="1:95" x14ac:dyDescent="0.3">
      <c r="A309" s="51"/>
      <c r="C309" s="50"/>
      <c r="E309" s="50"/>
      <c r="G309" s="50"/>
      <c r="I309" s="50"/>
      <c r="J309"/>
      <c r="K309" s="50"/>
      <c r="M309" s="50"/>
      <c r="O309" s="50"/>
      <c r="P309" s="51"/>
      <c r="R309" s="50"/>
      <c r="S309"/>
      <c r="T309" s="50"/>
      <c r="U309"/>
      <c r="V309" s="50"/>
      <c r="X309" s="50"/>
      <c r="Z309" s="50"/>
      <c r="AB309" s="50"/>
      <c r="AD309" s="50"/>
      <c r="AE309" s="51"/>
      <c r="AG309" s="50"/>
      <c r="AI309" s="50"/>
      <c r="AK309" s="50"/>
      <c r="AM309" s="50"/>
      <c r="AO309" s="50"/>
      <c r="AQ309" s="50"/>
      <c r="AS309" s="50"/>
      <c r="AT309" s="51"/>
      <c r="AV309" s="50"/>
      <c r="AX309" s="50"/>
      <c r="AZ309" s="50"/>
      <c r="BB309" s="50"/>
      <c r="BD309" s="50"/>
      <c r="BF309" s="50"/>
      <c r="BH309" s="50"/>
      <c r="BI309" s="51"/>
      <c r="BK309" s="50"/>
      <c r="BM309" s="50"/>
      <c r="BO309" s="50"/>
      <c r="BQ309" s="50"/>
      <c r="BS309" s="50"/>
      <c r="BU309" s="50"/>
      <c r="BW309" s="50"/>
      <c r="BX309" s="51"/>
      <c r="BZ309" s="50"/>
      <c r="CB309" s="50"/>
      <c r="CD309" s="50"/>
      <c r="CF309" s="50"/>
      <c r="CH309" s="50"/>
      <c r="CJ309" s="50"/>
      <c r="CL309" s="50"/>
      <c r="CM309" s="51"/>
      <c r="CO309" s="50"/>
      <c r="CQ309" s="50"/>
    </row>
    <row r="310" spans="1:95" x14ac:dyDescent="0.3">
      <c r="A310" s="51" t="s">
        <v>68</v>
      </c>
      <c r="B310">
        <v>3.5E-4</v>
      </c>
      <c r="C310" s="50">
        <f>B310*39.3701</f>
        <v>1.3779535000000001E-2</v>
      </c>
      <c r="D310">
        <v>1.3999999999999999E-4</v>
      </c>
      <c r="E310" s="50">
        <f>D310*39.3701</f>
        <v>5.5118139999999994E-3</v>
      </c>
      <c r="F310">
        <v>9.0000000000000006E-5</v>
      </c>
      <c r="G310" s="50">
        <f t="shared" ref="G310:O310" si="227">F310*39.3701</f>
        <v>3.5433090000000001E-3</v>
      </c>
      <c r="H310">
        <v>8.0000000000000004E-4</v>
      </c>
      <c r="I310" s="50">
        <f t="shared" si="227"/>
        <v>3.1496080000000003E-2</v>
      </c>
      <c r="J310">
        <v>8.0000000000000007E-5</v>
      </c>
      <c r="K310" s="50">
        <f t="shared" si="227"/>
        <v>3.1496080000000004E-3</v>
      </c>
      <c r="L310">
        <v>1.6000000000000001E-4</v>
      </c>
      <c r="M310" s="50">
        <f t="shared" si="227"/>
        <v>6.2992160000000007E-3</v>
      </c>
      <c r="N310">
        <v>4.5000000000000003E-5</v>
      </c>
      <c r="O310" s="50">
        <f t="shared" si="227"/>
        <v>1.7716545000000001E-3</v>
      </c>
      <c r="P310" s="51" t="s">
        <v>68</v>
      </c>
      <c r="Q310" s="1">
        <v>1.1E-4</v>
      </c>
      <c r="R310" s="50">
        <f t="shared" ref="R310:AD310" si="228">Q310*39.3701</f>
        <v>4.3307110000000001E-3</v>
      </c>
      <c r="S310">
        <v>1.8000000000000001E-4</v>
      </c>
      <c r="T310" s="50">
        <f t="shared" si="228"/>
        <v>7.0866180000000003E-3</v>
      </c>
      <c r="U310">
        <v>1.5999999999999999E-5</v>
      </c>
      <c r="V310" s="50">
        <f t="shared" si="228"/>
        <v>6.2992159999999996E-4</v>
      </c>
      <c r="W310">
        <v>9.0000000000000006E-5</v>
      </c>
      <c r="X310" s="50">
        <f t="shared" si="228"/>
        <v>3.5433090000000001E-3</v>
      </c>
      <c r="Y310">
        <v>4.2999999999999999E-4</v>
      </c>
      <c r="Z310" s="50">
        <f t="shared" si="228"/>
        <v>1.6929143000000001E-2</v>
      </c>
      <c r="AA310">
        <v>3.8999999999999999E-5</v>
      </c>
      <c r="AB310" s="50">
        <f t="shared" si="228"/>
        <v>1.5354339E-3</v>
      </c>
      <c r="AC310">
        <v>1.5E-3</v>
      </c>
      <c r="AD310" s="50">
        <f t="shared" si="228"/>
        <v>5.9055150000000001E-2</v>
      </c>
      <c r="AE310" s="51" t="s">
        <v>68</v>
      </c>
      <c r="AG310" s="50">
        <f t="shared" ref="AG310:AS310" si="229">AF310*39.3701</f>
        <v>0</v>
      </c>
      <c r="AI310" s="50">
        <f t="shared" si="229"/>
        <v>0</v>
      </c>
      <c r="AJ310">
        <v>4.1999999999999998E-5</v>
      </c>
      <c r="AK310" s="50">
        <f t="shared" si="229"/>
        <v>1.6535441999999999E-3</v>
      </c>
      <c r="AL310">
        <v>1.2E-4</v>
      </c>
      <c r="AM310" s="50">
        <f t="shared" si="229"/>
        <v>4.7244119999999999E-3</v>
      </c>
      <c r="AN310">
        <v>6.9999999999999994E-5</v>
      </c>
      <c r="AO310" s="50">
        <f t="shared" si="229"/>
        <v>2.7559069999999997E-3</v>
      </c>
      <c r="AP310">
        <v>1.2E-4</v>
      </c>
      <c r="AQ310" s="50">
        <f t="shared" si="229"/>
        <v>4.7244119999999999E-3</v>
      </c>
      <c r="AR310">
        <v>5.5000000000000003E-4</v>
      </c>
      <c r="AS310" s="50">
        <f t="shared" si="229"/>
        <v>2.1653555000000001E-2</v>
      </c>
      <c r="AT310" s="51" t="s">
        <v>68</v>
      </c>
      <c r="AU310">
        <v>6.4999999999999994E-5</v>
      </c>
      <c r="AV310" s="50">
        <f t="shared" ref="AV310:BH310" si="230">AU310*39.3701</f>
        <v>2.5590564999999998E-3</v>
      </c>
      <c r="AW310">
        <v>2.0999999999999999E-5</v>
      </c>
      <c r="AX310" s="50">
        <f t="shared" si="230"/>
        <v>8.2677209999999996E-4</v>
      </c>
      <c r="AY310">
        <v>8.9999999999999998E-4</v>
      </c>
      <c r="AZ310" s="50">
        <f t="shared" si="230"/>
        <v>3.543309E-2</v>
      </c>
      <c r="BA310">
        <v>1.7000000000000001E-4</v>
      </c>
      <c r="BB310" s="50">
        <f t="shared" si="230"/>
        <v>6.6929170000000005E-3</v>
      </c>
      <c r="BC310">
        <v>2.1000000000000001E-4</v>
      </c>
      <c r="BD310" s="50">
        <f t="shared" si="230"/>
        <v>8.2677210000000004E-3</v>
      </c>
      <c r="BE310">
        <v>5.3000000000000001E-5</v>
      </c>
      <c r="BF310" s="50">
        <f t="shared" si="230"/>
        <v>2.0866153000000001E-3</v>
      </c>
      <c r="BH310" s="50">
        <f t="shared" si="230"/>
        <v>0</v>
      </c>
      <c r="BI310" s="51" t="s">
        <v>68</v>
      </c>
      <c r="BK310" s="50">
        <f t="shared" ref="BK310:BW310" si="231">BJ310*39.3701</f>
        <v>0</v>
      </c>
      <c r="BM310" s="50">
        <f t="shared" si="231"/>
        <v>0</v>
      </c>
      <c r="BN310">
        <v>9.0000000000000006E-5</v>
      </c>
      <c r="BO310" s="50">
        <f t="shared" si="231"/>
        <v>3.5433090000000001E-3</v>
      </c>
      <c r="BP310">
        <v>4.2999999999999999E-4</v>
      </c>
      <c r="BQ310" s="50">
        <f t="shared" si="231"/>
        <v>1.6929143000000001E-2</v>
      </c>
      <c r="BR310">
        <v>5.5000000000000002E-5</v>
      </c>
      <c r="BS310" s="50">
        <f t="shared" si="231"/>
        <v>2.1653555000000001E-3</v>
      </c>
      <c r="BT310">
        <v>8.0000000000000004E-4</v>
      </c>
      <c r="BU310" s="50">
        <f t="shared" si="231"/>
        <v>3.1496080000000003E-2</v>
      </c>
      <c r="BV310">
        <v>1.2E-4</v>
      </c>
      <c r="BW310" s="50">
        <f t="shared" si="231"/>
        <v>4.7244119999999999E-3</v>
      </c>
      <c r="BX310" s="51" t="s">
        <v>68</v>
      </c>
      <c r="BY310">
        <v>4.8000000000000001E-4</v>
      </c>
      <c r="BZ310" s="50">
        <f t="shared" ref="BZ310:CL310" si="232">BY310*39.3701</f>
        <v>1.8897648E-2</v>
      </c>
      <c r="CA310">
        <v>6.9999999999999994E-5</v>
      </c>
      <c r="CB310" s="50">
        <f t="shared" si="232"/>
        <v>2.7559069999999997E-3</v>
      </c>
      <c r="CC310">
        <v>6.4000000000000005E-4</v>
      </c>
      <c r="CD310" s="50">
        <f t="shared" si="232"/>
        <v>2.5196864000000003E-2</v>
      </c>
      <c r="CE310">
        <v>5.1999999999999997E-5</v>
      </c>
      <c r="CF310" s="50">
        <f t="shared" si="232"/>
        <v>2.0472452000000001E-3</v>
      </c>
      <c r="CG310">
        <v>1.1E-4</v>
      </c>
      <c r="CH310" s="50">
        <f t="shared" si="232"/>
        <v>4.3307110000000001E-3</v>
      </c>
      <c r="CI310">
        <v>7.2000000000000002E-5</v>
      </c>
      <c r="CJ310" s="50">
        <f t="shared" si="232"/>
        <v>2.8346472000000001E-3</v>
      </c>
      <c r="CK310">
        <v>5.5000000000000002E-5</v>
      </c>
      <c r="CL310" s="50">
        <f t="shared" si="232"/>
        <v>2.1653555000000001E-3</v>
      </c>
      <c r="CM310" s="51" t="s">
        <v>68</v>
      </c>
      <c r="CN310">
        <v>8.0000000000000007E-5</v>
      </c>
      <c r="CO310" s="50">
        <f>CN310*39.3701</f>
        <v>3.1496080000000004E-3</v>
      </c>
      <c r="CP310">
        <v>1E-4</v>
      </c>
      <c r="CQ310" s="50">
        <f>CP310*39.3701</f>
        <v>3.9370100000000003E-3</v>
      </c>
    </row>
    <row r="311" spans="1:95" x14ac:dyDescent="0.3">
      <c r="A311" s="51" t="s">
        <v>357</v>
      </c>
      <c r="B311" t="s">
        <v>324</v>
      </c>
      <c r="D311" t="s">
        <v>369</v>
      </c>
      <c r="E311"/>
      <c r="F311" t="s">
        <v>361</v>
      </c>
      <c r="G311"/>
      <c r="H311" t="s">
        <v>459</v>
      </c>
      <c r="I311"/>
      <c r="J311" t="s">
        <v>327</v>
      </c>
      <c r="K311"/>
      <c r="L311" t="s">
        <v>361</v>
      </c>
      <c r="M311"/>
      <c r="N311" t="s">
        <v>426</v>
      </c>
      <c r="P311" s="51" t="s">
        <v>357</v>
      </c>
      <c r="Q311" s="1" t="s">
        <v>379</v>
      </c>
      <c r="S311" t="s">
        <v>361</v>
      </c>
      <c r="U311" t="s">
        <v>366</v>
      </c>
      <c r="W311" t="s">
        <v>324</v>
      </c>
      <c r="Y311" t="s">
        <v>362</v>
      </c>
      <c r="AA311" t="s">
        <v>673</v>
      </c>
      <c r="AC311" t="s">
        <v>469</v>
      </c>
      <c r="AE311" s="51" t="s">
        <v>357</v>
      </c>
      <c r="AJ311" t="s">
        <v>468</v>
      </c>
      <c r="AL311" t="s">
        <v>361</v>
      </c>
      <c r="AN311" t="s">
        <v>414</v>
      </c>
      <c r="AP311" t="s">
        <v>337</v>
      </c>
      <c r="AR311" t="s">
        <v>363</v>
      </c>
      <c r="AT311" s="51" t="s">
        <v>357</v>
      </c>
      <c r="AU311" t="s">
        <v>369</v>
      </c>
      <c r="AW311" t="s">
        <v>329</v>
      </c>
      <c r="AY311" t="s">
        <v>378</v>
      </c>
      <c r="BA311" t="s">
        <v>405</v>
      </c>
      <c r="BC311" t="s">
        <v>332</v>
      </c>
      <c r="BE311" t="s">
        <v>408</v>
      </c>
      <c r="BI311" s="51" t="s">
        <v>357</v>
      </c>
      <c r="BN311" t="s">
        <v>376</v>
      </c>
      <c r="BP311" t="s">
        <v>553</v>
      </c>
      <c r="BR311" t="s">
        <v>380</v>
      </c>
      <c r="BT311" t="s">
        <v>360</v>
      </c>
      <c r="BV311" t="s">
        <v>335</v>
      </c>
      <c r="BX311" s="51" t="s">
        <v>357</v>
      </c>
      <c r="BY311" t="s">
        <v>555</v>
      </c>
      <c r="CA311" t="s">
        <v>372</v>
      </c>
      <c r="CC311" t="s">
        <v>326</v>
      </c>
      <c r="CE311" t="s">
        <v>411</v>
      </c>
      <c r="CG311" t="s">
        <v>458</v>
      </c>
      <c r="CI311" t="s">
        <v>331</v>
      </c>
      <c r="CK311" t="s">
        <v>552</v>
      </c>
      <c r="CM311" s="51" t="s">
        <v>357</v>
      </c>
      <c r="CN311" t="s">
        <v>414</v>
      </c>
      <c r="CP311" t="s">
        <v>436</v>
      </c>
    </row>
    <row r="312" spans="1:95" x14ac:dyDescent="0.3">
      <c r="A312" s="51" t="s">
        <v>323</v>
      </c>
      <c r="B312" t="s">
        <v>342</v>
      </c>
      <c r="D312" t="s">
        <v>600</v>
      </c>
      <c r="E312"/>
      <c r="F312" t="s">
        <v>403</v>
      </c>
      <c r="G312"/>
      <c r="H312" t="s">
        <v>384</v>
      </c>
      <c r="I312"/>
      <c r="J312" t="s">
        <v>386</v>
      </c>
      <c r="K312"/>
      <c r="L312" t="s">
        <v>349</v>
      </c>
      <c r="M312"/>
      <c r="N312" t="s">
        <v>464</v>
      </c>
      <c r="P312" s="51" t="s">
        <v>323</v>
      </c>
      <c r="Q312" s="1" t="s">
        <v>352</v>
      </c>
      <c r="S312" t="s">
        <v>382</v>
      </c>
      <c r="U312" t="s">
        <v>674</v>
      </c>
      <c r="W312" t="s">
        <v>342</v>
      </c>
      <c r="Y312" t="s">
        <v>385</v>
      </c>
      <c r="AA312" t="s">
        <v>352</v>
      </c>
      <c r="AC312" t="s">
        <v>675</v>
      </c>
      <c r="AE312" s="51" t="s">
        <v>323</v>
      </c>
      <c r="AJ312" t="s">
        <v>389</v>
      </c>
      <c r="AL312" t="s">
        <v>403</v>
      </c>
      <c r="AN312" t="s">
        <v>352</v>
      </c>
      <c r="AP312" t="s">
        <v>347</v>
      </c>
      <c r="AR312" t="s">
        <v>676</v>
      </c>
      <c r="AT312" s="51" t="s">
        <v>323</v>
      </c>
      <c r="AU312" t="s">
        <v>347</v>
      </c>
      <c r="AW312" t="s">
        <v>393</v>
      </c>
      <c r="AY312" t="s">
        <v>444</v>
      </c>
      <c r="BA312" t="s">
        <v>677</v>
      </c>
      <c r="BC312" t="s">
        <v>350</v>
      </c>
      <c r="BE312" t="s">
        <v>389</v>
      </c>
      <c r="BI312" s="51" t="s">
        <v>323</v>
      </c>
      <c r="BN312" t="s">
        <v>464</v>
      </c>
      <c r="BP312" t="s">
        <v>392</v>
      </c>
      <c r="BR312" t="s">
        <v>393</v>
      </c>
      <c r="BT312" t="s">
        <v>397</v>
      </c>
      <c r="BV312" t="s">
        <v>424</v>
      </c>
      <c r="BX312" s="51" t="s">
        <v>323</v>
      </c>
      <c r="BY312" t="s">
        <v>351</v>
      </c>
      <c r="CA312" t="s">
        <v>456</v>
      </c>
      <c r="CC312" t="s">
        <v>399</v>
      </c>
      <c r="CE312" t="s">
        <v>678</v>
      </c>
      <c r="CG312" t="s">
        <v>344</v>
      </c>
      <c r="CI312" t="s">
        <v>351</v>
      </c>
      <c r="CK312" t="s">
        <v>679</v>
      </c>
      <c r="CM312" s="51" t="s">
        <v>323</v>
      </c>
      <c r="CN312" t="s">
        <v>353</v>
      </c>
      <c r="CP312" t="s">
        <v>352</v>
      </c>
    </row>
    <row r="313" spans="1:95" x14ac:dyDescent="0.3">
      <c r="A313" s="49"/>
      <c r="E313"/>
      <c r="G313"/>
      <c r="I313"/>
      <c r="J313"/>
      <c r="K313"/>
      <c r="M313"/>
      <c r="P313" s="49"/>
      <c r="S313"/>
      <c r="U313"/>
      <c r="AE313" s="49"/>
      <c r="AT313" s="49"/>
      <c r="BI313" s="49"/>
      <c r="BX313" s="49"/>
      <c r="CM313" s="49"/>
    </row>
    <row r="314" spans="1:95" x14ac:dyDescent="0.3">
      <c r="A314" s="51" t="s">
        <v>404</v>
      </c>
      <c r="C314" s="50"/>
      <c r="E314" s="50"/>
      <c r="G314" s="50"/>
      <c r="I314" s="50"/>
      <c r="J314"/>
      <c r="K314" s="50"/>
      <c r="M314" s="50"/>
      <c r="O314" s="50"/>
      <c r="P314" s="51" t="s">
        <v>404</v>
      </c>
      <c r="R314" s="50"/>
      <c r="S314"/>
      <c r="T314" s="50"/>
      <c r="U314"/>
      <c r="V314" s="50"/>
      <c r="X314" s="50"/>
      <c r="Z314" s="50"/>
      <c r="AB314" s="50"/>
      <c r="AD314" s="50"/>
      <c r="AE314" s="51" t="s">
        <v>404</v>
      </c>
      <c r="AG314" s="50"/>
      <c r="AI314" s="50"/>
      <c r="AK314" s="50"/>
      <c r="AM314" s="50"/>
      <c r="AO314" s="50"/>
      <c r="AQ314" s="50"/>
      <c r="AS314" s="50"/>
      <c r="AT314" s="51" t="s">
        <v>404</v>
      </c>
      <c r="AV314" s="50"/>
      <c r="AX314" s="50"/>
      <c r="AZ314" s="50"/>
      <c r="BB314" s="50"/>
      <c r="BD314" s="50"/>
      <c r="BF314" s="50"/>
      <c r="BH314" s="50"/>
      <c r="BI314" s="51" t="s">
        <v>404</v>
      </c>
      <c r="BK314" s="50"/>
      <c r="BM314" s="50"/>
      <c r="BO314" s="50"/>
      <c r="BQ314" s="50"/>
      <c r="BS314" s="50"/>
      <c r="BU314" s="50"/>
      <c r="BW314" s="50"/>
      <c r="BX314" s="51" t="s">
        <v>404</v>
      </c>
      <c r="BZ314" s="50"/>
      <c r="CB314" s="50"/>
      <c r="CD314" s="50"/>
      <c r="CF314" s="50"/>
      <c r="CH314" s="50"/>
      <c r="CJ314" s="50"/>
      <c r="CL314" s="50"/>
      <c r="CM314" s="51" t="s">
        <v>404</v>
      </c>
      <c r="CO314" s="50"/>
      <c r="CQ314" s="50"/>
    </row>
    <row r="315" spans="1:95" x14ac:dyDescent="0.3">
      <c r="A315" s="51" t="s">
        <v>357</v>
      </c>
      <c r="B315">
        <v>4.4999999999999999E-4</v>
      </c>
      <c r="C315" s="50">
        <f>B315*39.3701</f>
        <v>1.7716545E-2</v>
      </c>
      <c r="D315">
        <v>6.3E-3</v>
      </c>
      <c r="E315" s="50">
        <f>D315*39.3701</f>
        <v>0.24803163</v>
      </c>
      <c r="F315">
        <v>1.4999999999999999E-4</v>
      </c>
      <c r="G315" s="50">
        <f t="shared" ref="G315:O315" si="233">F315*39.3701</f>
        <v>5.9055149999999992E-3</v>
      </c>
      <c r="H315">
        <v>9.0000000000000006E-5</v>
      </c>
      <c r="I315" s="50">
        <f t="shared" si="233"/>
        <v>3.5433090000000001E-3</v>
      </c>
      <c r="J315">
        <v>1.1E-4</v>
      </c>
      <c r="K315" s="50">
        <f t="shared" si="233"/>
        <v>4.3307110000000001E-3</v>
      </c>
      <c r="L315">
        <v>1E-3</v>
      </c>
      <c r="M315" s="50">
        <f t="shared" si="233"/>
        <v>3.9370099999999998E-2</v>
      </c>
      <c r="N315">
        <v>2.3999999999999998E-3</v>
      </c>
      <c r="O315" s="50">
        <f t="shared" si="233"/>
        <v>9.4488239999999987E-2</v>
      </c>
      <c r="P315" s="51" t="s">
        <v>357</v>
      </c>
      <c r="Q315" s="1">
        <v>1.7000000000000001E-4</v>
      </c>
      <c r="R315" s="50">
        <f t="shared" ref="R315:AD315" si="234">Q315*39.3701</f>
        <v>6.6929170000000005E-3</v>
      </c>
      <c r="S315">
        <v>2.9999999999999997E-4</v>
      </c>
      <c r="T315" s="50">
        <f t="shared" si="234"/>
        <v>1.1811029999999998E-2</v>
      </c>
      <c r="U315">
        <v>1.9E-3</v>
      </c>
      <c r="V315" s="50">
        <f t="shared" si="234"/>
        <v>7.4803190000000006E-2</v>
      </c>
      <c r="W315">
        <v>1.1E-4</v>
      </c>
      <c r="X315" s="50">
        <f t="shared" si="234"/>
        <v>4.3307110000000001E-3</v>
      </c>
      <c r="Y315">
        <v>3.5E-4</v>
      </c>
      <c r="Z315" s="50">
        <f t="shared" si="234"/>
        <v>1.3779535000000001E-2</v>
      </c>
      <c r="AA315">
        <v>1.8E-3</v>
      </c>
      <c r="AB315" s="50">
        <f t="shared" si="234"/>
        <v>7.0866180000000001E-2</v>
      </c>
      <c r="AC315">
        <v>6.7999999999999999E-5</v>
      </c>
      <c r="AD315" s="50">
        <f t="shared" si="234"/>
        <v>2.6771668000000002E-3</v>
      </c>
      <c r="AE315" s="51" t="s">
        <v>357</v>
      </c>
      <c r="AF315">
        <v>2.5999999999999999E-3</v>
      </c>
      <c r="AG315" s="50">
        <f t="shared" ref="AG315:AS315" si="235">AF315*39.3701</f>
        <v>0.10236226</v>
      </c>
      <c r="AH315">
        <v>5.9999999999999995E-4</v>
      </c>
      <c r="AI315" s="50">
        <f t="shared" si="235"/>
        <v>2.3622059999999997E-2</v>
      </c>
      <c r="AJ315">
        <v>2.7000000000000001E-3</v>
      </c>
      <c r="AK315" s="50">
        <f t="shared" si="235"/>
        <v>0.10629927</v>
      </c>
      <c r="AL315">
        <v>4.0000000000000002E-4</v>
      </c>
      <c r="AM315" s="50">
        <f t="shared" si="235"/>
        <v>1.5748040000000001E-2</v>
      </c>
      <c r="AN315">
        <v>1.2999999999999999E-4</v>
      </c>
      <c r="AO315" s="50">
        <f t="shared" si="235"/>
        <v>5.1181129999999997E-3</v>
      </c>
      <c r="AP315">
        <v>6.4999999999999994E-5</v>
      </c>
      <c r="AQ315" s="50">
        <f t="shared" si="235"/>
        <v>2.5590564999999998E-3</v>
      </c>
      <c r="AR315">
        <v>2.0000000000000001E-4</v>
      </c>
      <c r="AS315" s="50">
        <f t="shared" si="235"/>
        <v>7.8740200000000007E-3</v>
      </c>
      <c r="AT315" s="51" t="s">
        <v>357</v>
      </c>
      <c r="AU315">
        <v>2.8E-3</v>
      </c>
      <c r="AV315" s="50">
        <f t="shared" ref="AV315:BH315" si="236">AU315*39.3701</f>
        <v>0.11023628000000001</v>
      </c>
      <c r="AW315">
        <v>3.6999999999999998E-5</v>
      </c>
      <c r="AX315" s="50">
        <f t="shared" si="236"/>
        <v>1.4566937E-3</v>
      </c>
      <c r="AY315">
        <v>6.2000000000000003E-5</v>
      </c>
      <c r="AZ315" s="50">
        <f t="shared" si="236"/>
        <v>2.4409462000000003E-3</v>
      </c>
      <c r="BA315">
        <v>8.0000000000000004E-4</v>
      </c>
      <c r="BB315" s="50">
        <f t="shared" si="236"/>
        <v>3.1496080000000003E-2</v>
      </c>
      <c r="BC315">
        <v>3.1E-4</v>
      </c>
      <c r="BD315" s="50">
        <f t="shared" si="236"/>
        <v>1.2204731E-2</v>
      </c>
      <c r="BE315">
        <v>2.3999999999999998E-3</v>
      </c>
      <c r="BF315" s="50">
        <f t="shared" si="236"/>
        <v>9.4488239999999987E-2</v>
      </c>
      <c r="BG315">
        <v>7.9999999999999996E-6</v>
      </c>
      <c r="BH315" s="50">
        <f t="shared" si="236"/>
        <v>3.1496079999999998E-4</v>
      </c>
      <c r="BI315" s="51" t="s">
        <v>357</v>
      </c>
      <c r="BK315" s="50">
        <f>BJ315*39.3701</f>
        <v>0</v>
      </c>
      <c r="BM315" s="50">
        <f>BL315*39.3701</f>
        <v>0</v>
      </c>
      <c r="BN315">
        <v>1.1E-4</v>
      </c>
      <c r="BO315" s="50">
        <f>BN315*39.3701</f>
        <v>4.3307110000000001E-3</v>
      </c>
      <c r="BP315">
        <v>6.3000000000000003E-4</v>
      </c>
      <c r="BQ315" s="50">
        <f>BP315*39.3701</f>
        <v>2.4803163000000003E-2</v>
      </c>
      <c r="BR315">
        <v>2.8999999999999998E-3</v>
      </c>
      <c r="BS315" s="50">
        <f>BR315*39.3701</f>
        <v>0.11417329</v>
      </c>
      <c r="BT315">
        <v>1.2999999999999999E-4</v>
      </c>
      <c r="BU315" s="50">
        <f>BT315*39.3701</f>
        <v>5.1181129999999997E-3</v>
      </c>
      <c r="BV315">
        <v>7.2000000000000002E-5</v>
      </c>
      <c r="BW315" s="50">
        <f>BV315*39.3701</f>
        <v>2.8346472000000001E-3</v>
      </c>
      <c r="BX315" s="51" t="s">
        <v>357</v>
      </c>
      <c r="BY315">
        <v>3.8999999999999999E-4</v>
      </c>
      <c r="BZ315" s="50">
        <f t="shared" ref="BZ315:CL315" si="237">BY315*39.3701</f>
        <v>1.5354339E-2</v>
      </c>
      <c r="CA315">
        <v>9.0000000000000006E-5</v>
      </c>
      <c r="CB315" s="50">
        <f t="shared" si="237"/>
        <v>3.5433090000000001E-3</v>
      </c>
      <c r="CC315">
        <v>2.0000000000000001E-4</v>
      </c>
      <c r="CD315" s="50">
        <f t="shared" si="237"/>
        <v>7.8740200000000007E-3</v>
      </c>
      <c r="CE315">
        <v>2.5999999999999999E-3</v>
      </c>
      <c r="CF315" s="50">
        <f t="shared" si="237"/>
        <v>0.10236226</v>
      </c>
      <c r="CG315">
        <v>1E-3</v>
      </c>
      <c r="CH315" s="50">
        <f t="shared" si="237"/>
        <v>3.9370099999999998E-2</v>
      </c>
      <c r="CI315">
        <v>1E-4</v>
      </c>
      <c r="CJ315" s="50">
        <f t="shared" si="237"/>
        <v>3.9370100000000003E-3</v>
      </c>
      <c r="CK315">
        <v>7.4999999999999993E-5</v>
      </c>
      <c r="CL315" s="50">
        <f t="shared" si="237"/>
        <v>2.9527574999999996E-3</v>
      </c>
      <c r="CM315" s="51" t="s">
        <v>357</v>
      </c>
      <c r="CN315">
        <v>1.8E-3</v>
      </c>
      <c r="CO315" s="50">
        <f>CN315*39.3701</f>
        <v>7.0866180000000001E-2</v>
      </c>
      <c r="CP315">
        <v>1E-4</v>
      </c>
      <c r="CQ315" s="50">
        <f>CP315*39.3701</f>
        <v>3.9370100000000003E-3</v>
      </c>
    </row>
    <row r="316" spans="1:95" x14ac:dyDescent="0.3">
      <c r="A316" s="51" t="s">
        <v>312</v>
      </c>
      <c r="C316" s="1"/>
      <c r="J316"/>
      <c r="O316" s="1"/>
      <c r="P316" s="51" t="s">
        <v>312</v>
      </c>
      <c r="R316" s="1"/>
      <c r="S316"/>
      <c r="T316" s="1"/>
      <c r="U316"/>
      <c r="V316" s="1"/>
      <c r="X316" s="1"/>
      <c r="Z316" s="1"/>
      <c r="AB316" s="1"/>
      <c r="AD316" s="1"/>
      <c r="AE316" s="51" t="s">
        <v>312</v>
      </c>
      <c r="AG316" s="1"/>
      <c r="AI316" s="1"/>
      <c r="AK316" s="1"/>
      <c r="AM316" s="1"/>
      <c r="AO316" s="1"/>
      <c r="AQ316" s="1"/>
      <c r="AS316" s="1"/>
      <c r="AT316" s="51" t="s">
        <v>312</v>
      </c>
      <c r="AV316" s="1"/>
      <c r="AX316" s="1"/>
      <c r="AZ316" s="1"/>
      <c r="BB316" s="1"/>
      <c r="BD316" s="1"/>
      <c r="BF316" s="1"/>
      <c r="BH316" s="1"/>
      <c r="BI316" s="51" t="s">
        <v>312</v>
      </c>
      <c r="BK316" s="1"/>
      <c r="BM316" s="1"/>
      <c r="BO316" s="1"/>
      <c r="BQ316" s="1"/>
      <c r="BS316" s="1"/>
      <c r="BU316" s="1"/>
      <c r="BW316" s="1"/>
      <c r="BX316" s="51" t="s">
        <v>312</v>
      </c>
      <c r="BZ316" s="1"/>
      <c r="CB316" s="1"/>
      <c r="CD316" s="1"/>
      <c r="CF316" s="1"/>
      <c r="CH316" s="1"/>
      <c r="CJ316" s="1"/>
      <c r="CL316" s="1"/>
      <c r="CM316" s="51" t="s">
        <v>312</v>
      </c>
      <c r="CO316" s="1"/>
      <c r="CQ316" s="1"/>
    </row>
    <row r="317" spans="1:95" x14ac:dyDescent="0.3">
      <c r="A317" s="51" t="s">
        <v>313</v>
      </c>
      <c r="C317" s="1"/>
      <c r="J317"/>
      <c r="O317" s="1"/>
      <c r="P317" s="51" t="s">
        <v>313</v>
      </c>
      <c r="R317" s="1"/>
      <c r="S317"/>
      <c r="T317" s="1"/>
      <c r="U317"/>
      <c r="V317" s="1"/>
      <c r="X317" s="1"/>
      <c r="Z317" s="1"/>
      <c r="AB317" s="1"/>
      <c r="AD317" s="1"/>
      <c r="AE317" s="51" t="s">
        <v>313</v>
      </c>
      <c r="AG317" s="1"/>
      <c r="AI317" s="1"/>
      <c r="AK317" s="1"/>
      <c r="AM317" s="1"/>
      <c r="AO317" s="1"/>
      <c r="AQ317" s="1"/>
      <c r="AS317" s="1"/>
      <c r="AT317" s="51" t="s">
        <v>313</v>
      </c>
      <c r="AV317" s="1"/>
      <c r="AX317" s="1"/>
      <c r="AZ317" s="1"/>
      <c r="BB317" s="1"/>
      <c r="BD317" s="1"/>
      <c r="BF317" s="1"/>
      <c r="BH317" s="1"/>
      <c r="BI317" s="51" t="s">
        <v>313</v>
      </c>
      <c r="BJ317">
        <v>6.7999999999999999E-5</v>
      </c>
      <c r="BK317" s="50">
        <f>BJ317*39.3701</f>
        <v>2.6771668000000002E-3</v>
      </c>
      <c r="BL317">
        <v>3.8999999999999999E-4</v>
      </c>
      <c r="BM317" s="50">
        <f>BL317*39.3701</f>
        <v>1.5354339E-2</v>
      </c>
      <c r="BO317" s="50"/>
      <c r="BQ317" s="50"/>
      <c r="BS317" s="50"/>
      <c r="BU317" s="50"/>
      <c r="BW317" s="50"/>
      <c r="BX317" s="51" t="s">
        <v>313</v>
      </c>
      <c r="BZ317" s="50"/>
      <c r="CB317" s="50"/>
      <c r="CD317" s="50"/>
      <c r="CF317" s="50"/>
      <c r="CH317" s="50"/>
      <c r="CJ317" s="50"/>
      <c r="CL317" s="50"/>
      <c r="CM317" s="51" t="s">
        <v>313</v>
      </c>
      <c r="CO317" s="50"/>
      <c r="CQ317" s="50"/>
    </row>
    <row r="318" spans="1:95" x14ac:dyDescent="0.3">
      <c r="A318" s="49"/>
      <c r="C318" s="1"/>
      <c r="J318"/>
      <c r="O318" s="1"/>
      <c r="P318" s="49"/>
      <c r="R318" s="1"/>
      <c r="S318"/>
      <c r="T318" s="1"/>
      <c r="U318"/>
      <c r="V318" s="1"/>
      <c r="X318" s="1"/>
      <c r="Z318" s="1"/>
      <c r="AB318" s="1"/>
      <c r="AD318" s="1"/>
      <c r="AE318" s="49"/>
      <c r="AG318" s="1"/>
      <c r="AI318" s="1"/>
      <c r="AK318" s="1"/>
      <c r="AM318" s="1"/>
      <c r="AO318" s="1"/>
      <c r="AQ318" s="1"/>
      <c r="AS318" s="1"/>
      <c r="AT318" s="49"/>
      <c r="AV318" s="1"/>
      <c r="AX318" s="1"/>
      <c r="AZ318" s="1"/>
      <c r="BB318" s="1"/>
      <c r="BD318" s="1"/>
      <c r="BF318" s="1"/>
      <c r="BH318" s="1"/>
      <c r="BI318" s="49"/>
      <c r="BK318" s="1"/>
      <c r="BM318" s="1"/>
      <c r="BO318" s="1"/>
      <c r="BQ318" s="1"/>
      <c r="BS318" s="1"/>
      <c r="BU318" s="1"/>
      <c r="BW318" s="1"/>
      <c r="BX318" s="49"/>
      <c r="BZ318" s="1"/>
      <c r="CB318" s="1"/>
      <c r="CD318" s="1"/>
      <c r="CF318" s="1"/>
      <c r="CH318" s="1"/>
      <c r="CJ318" s="1"/>
      <c r="CL318" s="1"/>
      <c r="CM318" s="49"/>
      <c r="CO318" s="1"/>
      <c r="CQ318" s="1"/>
    </row>
    <row r="319" spans="1:95" x14ac:dyDescent="0.3">
      <c r="A319" s="51" t="s">
        <v>358</v>
      </c>
      <c r="C319" s="50"/>
      <c r="E319" s="50"/>
      <c r="G319" s="50"/>
      <c r="I319" s="50"/>
      <c r="J319"/>
      <c r="K319" s="50"/>
      <c r="M319" s="50"/>
      <c r="O319" s="50"/>
      <c r="P319" s="51" t="s">
        <v>358</v>
      </c>
      <c r="R319" s="50"/>
      <c r="S319"/>
      <c r="T319" s="50"/>
      <c r="U319"/>
      <c r="V319" s="50"/>
      <c r="X319" s="50"/>
      <c r="Z319" s="50"/>
      <c r="AB319" s="50"/>
      <c r="AD319" s="50"/>
      <c r="AE319" s="51" t="s">
        <v>358</v>
      </c>
      <c r="AG319" s="50"/>
      <c r="AI319" s="50"/>
      <c r="AK319" s="50"/>
      <c r="AM319" s="50"/>
      <c r="AO319" s="50"/>
      <c r="AQ319" s="50"/>
      <c r="AS319" s="50"/>
      <c r="AT319" s="51" t="s">
        <v>358</v>
      </c>
      <c r="AV319" s="50"/>
      <c r="AX319" s="50"/>
      <c r="AZ319" s="50"/>
      <c r="BB319" s="50"/>
      <c r="BD319" s="50"/>
      <c r="BF319" s="50"/>
      <c r="BH319" s="50"/>
      <c r="BI319" s="51" t="s">
        <v>358</v>
      </c>
      <c r="BK319" s="50"/>
      <c r="BM319" s="50"/>
      <c r="BO319" s="50"/>
      <c r="BQ319" s="50"/>
      <c r="BS319" s="50"/>
      <c r="BU319" s="50"/>
      <c r="BW319" s="50"/>
      <c r="BX319" s="51" t="s">
        <v>358</v>
      </c>
      <c r="BZ319" s="50"/>
      <c r="CB319" s="50"/>
      <c r="CD319" s="50"/>
      <c r="CF319" s="50"/>
      <c r="CH319" s="50"/>
      <c r="CJ319" s="50"/>
      <c r="CL319" s="50"/>
      <c r="CM319" s="51" t="s">
        <v>358</v>
      </c>
      <c r="CO319" s="50"/>
      <c r="CQ319" s="50"/>
    </row>
    <row r="320" spans="1:95" x14ac:dyDescent="0.3">
      <c r="A320" s="51" t="s">
        <v>357</v>
      </c>
      <c r="B320">
        <v>3.3E-4</v>
      </c>
      <c r="C320" s="50">
        <f>B320*39.3701</f>
        <v>1.2992132999999999E-2</v>
      </c>
      <c r="D320">
        <v>3.2000000000000003E-4</v>
      </c>
      <c r="E320" s="50">
        <f>D320*39.3701</f>
        <v>1.2598432000000001E-2</v>
      </c>
      <c r="F320">
        <v>1.55E-4</v>
      </c>
      <c r="G320" s="50">
        <f t="shared" ref="G320:O320" si="238">F320*39.3701</f>
        <v>6.1023655E-3</v>
      </c>
      <c r="H320">
        <v>1.6000000000000001E-4</v>
      </c>
      <c r="I320" s="50">
        <f t="shared" si="238"/>
        <v>6.2992160000000007E-3</v>
      </c>
      <c r="J320">
        <v>1.2999999999999999E-4</v>
      </c>
      <c r="K320" s="50">
        <f t="shared" si="238"/>
        <v>5.1181129999999997E-3</v>
      </c>
      <c r="L320">
        <v>3.3E-4</v>
      </c>
      <c r="M320" s="50">
        <f t="shared" si="238"/>
        <v>1.2992132999999999E-2</v>
      </c>
      <c r="N320">
        <v>6.3E-5</v>
      </c>
      <c r="O320" s="50">
        <f t="shared" si="238"/>
        <v>2.4803162999999999E-3</v>
      </c>
      <c r="P320" s="51" t="s">
        <v>357</v>
      </c>
      <c r="Q320" s="1">
        <v>1.2999999999999999E-4</v>
      </c>
      <c r="R320" s="50">
        <f t="shared" ref="R320:AD320" si="239">Q320*39.3701</f>
        <v>5.1181129999999997E-3</v>
      </c>
      <c r="S320">
        <v>5.8E-5</v>
      </c>
      <c r="T320" s="50">
        <f t="shared" si="239"/>
        <v>2.2834658E-3</v>
      </c>
      <c r="U320">
        <v>3.8999999999999999E-5</v>
      </c>
      <c r="V320" s="50">
        <f t="shared" si="239"/>
        <v>1.5354339E-3</v>
      </c>
      <c r="W320">
        <v>1.2999999999999999E-4</v>
      </c>
      <c r="X320" s="50">
        <f t="shared" si="239"/>
        <v>5.1181129999999997E-3</v>
      </c>
      <c r="Y320">
        <v>3.4000000000000002E-4</v>
      </c>
      <c r="Z320" s="50">
        <f t="shared" si="239"/>
        <v>1.3385834000000001E-2</v>
      </c>
      <c r="AA320">
        <v>5.3000000000000001E-5</v>
      </c>
      <c r="AB320" s="50">
        <f t="shared" si="239"/>
        <v>2.0866153000000001E-3</v>
      </c>
      <c r="AC320">
        <v>3.8999999999999999E-4</v>
      </c>
      <c r="AD320" s="50">
        <f t="shared" si="239"/>
        <v>1.5354339E-2</v>
      </c>
      <c r="AE320" s="51" t="s">
        <v>357</v>
      </c>
      <c r="AF320">
        <v>1.3999999999999999E-4</v>
      </c>
      <c r="AG320" s="50">
        <f t="shared" ref="AG320:AS320" si="240">AF320*39.3701</f>
        <v>5.5118139999999994E-3</v>
      </c>
      <c r="AH320">
        <v>3.2000000000000003E-4</v>
      </c>
      <c r="AI320" s="50">
        <f t="shared" si="240"/>
        <v>1.2598432000000001E-2</v>
      </c>
      <c r="AJ320">
        <v>8.0000000000000007E-5</v>
      </c>
      <c r="AK320" s="50">
        <f t="shared" si="240"/>
        <v>3.1496080000000004E-3</v>
      </c>
      <c r="AL320">
        <v>8.0000000000000007E-5</v>
      </c>
      <c r="AM320" s="50">
        <f t="shared" si="240"/>
        <v>3.1496080000000004E-3</v>
      </c>
      <c r="AN320">
        <v>9.0000000000000006E-5</v>
      </c>
      <c r="AO320" s="50">
        <f t="shared" si="240"/>
        <v>3.5433090000000001E-3</v>
      </c>
      <c r="AP320">
        <v>2.4000000000000001E-4</v>
      </c>
      <c r="AQ320" s="50">
        <f t="shared" si="240"/>
        <v>9.4488239999999998E-3</v>
      </c>
      <c r="AR320">
        <v>5.2999999999999998E-4</v>
      </c>
      <c r="AS320" s="50">
        <f t="shared" si="240"/>
        <v>2.0866152999999998E-2</v>
      </c>
      <c r="AT320" s="51" t="s">
        <v>357</v>
      </c>
      <c r="AU320">
        <v>1.4999999999999999E-4</v>
      </c>
      <c r="AV320" s="50">
        <f>AU320*39.3701</f>
        <v>5.9055149999999992E-3</v>
      </c>
      <c r="AW320">
        <v>3.1000000000000001E-5</v>
      </c>
      <c r="AX320" s="50">
        <f>AW320*39.3701</f>
        <v>1.2204731000000002E-3</v>
      </c>
      <c r="AY320">
        <v>1.8000000000000001E-4</v>
      </c>
      <c r="AZ320" s="50">
        <f>AY320*39.3701</f>
        <v>7.0866180000000003E-3</v>
      </c>
      <c r="BA320">
        <v>2.5999999999999998E-4</v>
      </c>
      <c r="BB320" s="50">
        <f>BA320*39.3701</f>
        <v>1.0236225999999999E-2</v>
      </c>
      <c r="BC320">
        <v>2.7999999999999998E-4</v>
      </c>
      <c r="BD320" s="50">
        <f>BC320*39.3701</f>
        <v>1.1023627999999999E-2</v>
      </c>
      <c r="BE320">
        <v>8.0000000000000007E-5</v>
      </c>
      <c r="BF320" s="50">
        <f>BE320*39.3701</f>
        <v>3.1496080000000004E-3</v>
      </c>
      <c r="BG320">
        <v>8.4999999999999999E-6</v>
      </c>
      <c r="BH320" s="50">
        <f>BG320*39.3701</f>
        <v>3.3464585000000002E-4</v>
      </c>
      <c r="BI320" s="51" t="s">
        <v>357</v>
      </c>
      <c r="BK320" s="50">
        <f t="shared" ref="BK320:BW320" si="241">BJ320*39.3701</f>
        <v>0</v>
      </c>
      <c r="BM320" s="50">
        <f t="shared" si="241"/>
        <v>0</v>
      </c>
      <c r="BN320">
        <v>2.3000000000000001E-4</v>
      </c>
      <c r="BO320" s="50">
        <f t="shared" si="241"/>
        <v>9.055123E-3</v>
      </c>
      <c r="BP320">
        <v>2.3000000000000001E-4</v>
      </c>
      <c r="BQ320" s="50">
        <f t="shared" si="241"/>
        <v>9.055123E-3</v>
      </c>
      <c r="BR320">
        <v>1E-4</v>
      </c>
      <c r="BS320" s="50">
        <f t="shared" si="241"/>
        <v>3.9370100000000003E-3</v>
      </c>
      <c r="BT320">
        <v>2.3000000000000001E-4</v>
      </c>
      <c r="BU320" s="50">
        <f t="shared" si="241"/>
        <v>9.055123E-3</v>
      </c>
      <c r="BV320">
        <v>2.5000000000000001E-4</v>
      </c>
      <c r="BW320" s="50">
        <f t="shared" si="241"/>
        <v>9.8425249999999995E-3</v>
      </c>
      <c r="BX320" s="51" t="s">
        <v>357</v>
      </c>
      <c r="BZ320" s="50">
        <f t="shared" ref="BZ320:CL320" si="242">BY320*39.3701</f>
        <v>0</v>
      </c>
      <c r="CA320">
        <v>1.2999999999999999E-4</v>
      </c>
      <c r="CB320" s="50">
        <f t="shared" si="242"/>
        <v>5.1181129999999997E-3</v>
      </c>
      <c r="CC320">
        <v>3.6999999999999999E-4</v>
      </c>
      <c r="CD320" s="50">
        <f t="shared" si="242"/>
        <v>1.4566937E-2</v>
      </c>
      <c r="CE320">
        <v>1.1E-4</v>
      </c>
      <c r="CF320" s="50">
        <f t="shared" si="242"/>
        <v>4.3307110000000001E-3</v>
      </c>
      <c r="CG320">
        <v>2.7E-4</v>
      </c>
      <c r="CH320" s="50">
        <f t="shared" si="242"/>
        <v>1.0629927000000001E-2</v>
      </c>
      <c r="CI320">
        <v>9.5000000000000005E-5</v>
      </c>
      <c r="CJ320" s="50">
        <f t="shared" si="242"/>
        <v>3.7401595000000004E-3</v>
      </c>
      <c r="CK320">
        <v>9.5000000000000005E-5</v>
      </c>
      <c r="CL320" s="50">
        <f t="shared" si="242"/>
        <v>3.7401595000000004E-3</v>
      </c>
      <c r="CM320" s="51" t="s">
        <v>357</v>
      </c>
      <c r="CN320">
        <v>1.2999999999999999E-4</v>
      </c>
      <c r="CO320" s="50">
        <f>CN320*39.3701</f>
        <v>5.1181129999999997E-3</v>
      </c>
      <c r="CP320">
        <v>3.2000000000000003E-4</v>
      </c>
      <c r="CQ320" s="50">
        <f>CP320*39.3701</f>
        <v>1.2598432000000001E-2</v>
      </c>
    </row>
    <row r="321" spans="1:91" x14ac:dyDescent="0.3">
      <c r="A321" s="51" t="s">
        <v>312</v>
      </c>
      <c r="E321"/>
      <c r="G321"/>
      <c r="I321"/>
      <c r="J321"/>
      <c r="K321"/>
      <c r="P321" s="51" t="s">
        <v>312</v>
      </c>
      <c r="AE321" s="51" t="s">
        <v>312</v>
      </c>
      <c r="AT321" s="51" t="s">
        <v>312</v>
      </c>
      <c r="BA321">
        <v>2.7999999999999998E-4</v>
      </c>
      <c r="BB321" s="50">
        <f>BA321*39.3701</f>
        <v>1.1023627999999999E-2</v>
      </c>
      <c r="BI321" s="51" t="s">
        <v>312</v>
      </c>
      <c r="BX321" s="51" t="s">
        <v>312</v>
      </c>
      <c r="CM321" s="51" t="s">
        <v>312</v>
      </c>
    </row>
    <row r="322" spans="1:91" x14ac:dyDescent="0.3">
      <c r="A322" s="51" t="s">
        <v>313</v>
      </c>
      <c r="E322"/>
      <c r="G322"/>
      <c r="I322"/>
      <c r="J322"/>
      <c r="K322"/>
      <c r="P322" s="51" t="s">
        <v>313</v>
      </c>
      <c r="AE322" s="51" t="s">
        <v>313</v>
      </c>
      <c r="AT322" s="51" t="s">
        <v>313</v>
      </c>
      <c r="BA322">
        <v>3.6000000000000002E-4</v>
      </c>
      <c r="BB322" s="50">
        <f>BA322*39.3701</f>
        <v>1.4173236000000001E-2</v>
      </c>
      <c r="BI322" s="51" t="s">
        <v>313</v>
      </c>
      <c r="BX322" s="51" t="s">
        <v>313</v>
      </c>
      <c r="CM322" s="51" t="s">
        <v>313</v>
      </c>
    </row>
    <row r="324" spans="1:91" s="6" customFormat="1" x14ac:dyDescent="0.3">
      <c r="E324" s="16"/>
      <c r="G324" s="16"/>
      <c r="I324" s="16"/>
      <c r="J324" s="16"/>
      <c r="K324" s="16"/>
      <c r="M324" s="16"/>
      <c r="Q324" s="16"/>
      <c r="S324" s="16"/>
      <c r="U324" s="16"/>
    </row>
    <row r="325" spans="1:91" x14ac:dyDescent="0.3">
      <c r="A325">
        <v>2020</v>
      </c>
      <c r="B325" s="5">
        <v>43983</v>
      </c>
      <c r="C325" t="s">
        <v>565</v>
      </c>
      <c r="D325" s="5">
        <v>43984</v>
      </c>
      <c r="E325" s="1" t="s">
        <v>680</v>
      </c>
      <c r="F325" s="5">
        <v>43985</v>
      </c>
      <c r="G325" s="1" t="s">
        <v>522</v>
      </c>
      <c r="H325" s="5">
        <v>43985</v>
      </c>
      <c r="I325" s="1" t="s">
        <v>560</v>
      </c>
      <c r="J325" s="45">
        <v>43986</v>
      </c>
      <c r="K325" s="1">
        <v>1730</v>
      </c>
      <c r="L325" s="5">
        <v>43987</v>
      </c>
      <c r="M325" s="1" t="s">
        <v>681</v>
      </c>
      <c r="N325" s="5">
        <v>43990</v>
      </c>
      <c r="O325" t="s">
        <v>580</v>
      </c>
      <c r="P325" s="5">
        <v>43990</v>
      </c>
      <c r="Q325" s="1" t="s">
        <v>682</v>
      </c>
      <c r="S325" s="45">
        <v>43991</v>
      </c>
      <c r="T325" t="s">
        <v>560</v>
      </c>
      <c r="U325" s="45">
        <v>43992</v>
      </c>
      <c r="V325" t="s">
        <v>683</v>
      </c>
      <c r="W325" s="5">
        <v>43992</v>
      </c>
      <c r="X325" t="s">
        <v>565</v>
      </c>
      <c r="Y325" s="5">
        <v>43993</v>
      </c>
      <c r="Z325" t="s">
        <v>605</v>
      </c>
      <c r="AA325" s="5">
        <v>43994</v>
      </c>
      <c r="AB325" t="s">
        <v>489</v>
      </c>
      <c r="AC325" s="5">
        <v>43994</v>
      </c>
      <c r="AD325" t="s">
        <v>537</v>
      </c>
      <c r="AF325" s="5">
        <v>43997</v>
      </c>
      <c r="AG325" t="s">
        <v>661</v>
      </c>
      <c r="AH325" s="5">
        <v>43997</v>
      </c>
      <c r="AI325" t="s">
        <v>576</v>
      </c>
      <c r="AJ325" s="5">
        <v>43997</v>
      </c>
      <c r="AK325" t="s">
        <v>655</v>
      </c>
      <c r="AL325" s="5">
        <v>43998</v>
      </c>
      <c r="AM325" t="s">
        <v>684</v>
      </c>
      <c r="AN325" s="5">
        <v>43998</v>
      </c>
      <c r="AO325" t="s">
        <v>685</v>
      </c>
      <c r="AP325" s="5">
        <v>43999</v>
      </c>
      <c r="AQ325" t="s">
        <v>580</v>
      </c>
      <c r="AR325" s="5">
        <v>44000</v>
      </c>
      <c r="AS325" t="s">
        <v>562</v>
      </c>
      <c r="AU325" s="5">
        <v>44000</v>
      </c>
      <c r="AV325" t="s">
        <v>568</v>
      </c>
      <c r="AW325" s="5">
        <v>44000</v>
      </c>
      <c r="AX325" t="s">
        <v>617</v>
      </c>
      <c r="AY325" s="5">
        <v>44001</v>
      </c>
      <c r="AZ325" t="s">
        <v>565</v>
      </c>
      <c r="BA325" s="5">
        <v>44004</v>
      </c>
      <c r="BB325" t="s">
        <v>607</v>
      </c>
      <c r="BC325" s="5">
        <v>44004</v>
      </c>
      <c r="BD325" t="s">
        <v>542</v>
      </c>
      <c r="BE325" s="5">
        <v>44005</v>
      </c>
      <c r="BF325" t="s">
        <v>562</v>
      </c>
      <c r="BG325" s="5">
        <v>44005</v>
      </c>
      <c r="BH325" t="s">
        <v>565</v>
      </c>
      <c r="BJ325" s="5">
        <v>44005</v>
      </c>
      <c r="BK325" t="s">
        <v>522</v>
      </c>
      <c r="BL325" s="5">
        <v>44006</v>
      </c>
      <c r="BM325" t="s">
        <v>565</v>
      </c>
      <c r="BN325" s="5">
        <v>44007</v>
      </c>
      <c r="BO325" t="s">
        <v>487</v>
      </c>
      <c r="BP325" s="5">
        <v>44007</v>
      </c>
      <c r="BQ325" t="s">
        <v>565</v>
      </c>
      <c r="BR325" s="5">
        <v>44008</v>
      </c>
      <c r="BS325" t="s">
        <v>536</v>
      </c>
      <c r="BT325" s="5">
        <v>44011</v>
      </c>
      <c r="BU325" t="s">
        <v>686</v>
      </c>
      <c r="BV325" s="5">
        <v>44011</v>
      </c>
      <c r="BW325" t="s">
        <v>687</v>
      </c>
      <c r="BY325" s="5">
        <v>44011</v>
      </c>
      <c r="BZ325" t="s">
        <v>560</v>
      </c>
      <c r="CA325" s="5">
        <v>44012</v>
      </c>
      <c r="CB325" t="s">
        <v>562</v>
      </c>
      <c r="CC325" s="5">
        <v>44012</v>
      </c>
      <c r="CD325" t="s">
        <v>688</v>
      </c>
    </row>
    <row r="326" spans="1:91" x14ac:dyDescent="0.3">
      <c r="A326" s="49" t="s">
        <v>356</v>
      </c>
      <c r="R326" s="49" t="s">
        <v>356</v>
      </c>
      <c r="AE326" s="49" t="s">
        <v>356</v>
      </c>
      <c r="AT326" s="49" t="s">
        <v>356</v>
      </c>
      <c r="BI326" s="49" t="s">
        <v>356</v>
      </c>
      <c r="BX326" s="49" t="s">
        <v>356</v>
      </c>
    </row>
    <row r="327" spans="1:91" x14ac:dyDescent="0.3">
      <c r="A327" s="51" t="s">
        <v>357</v>
      </c>
      <c r="B327">
        <v>5.5000000000000003E-4</v>
      </c>
      <c r="C327" s="50">
        <f>B327*39.3701</f>
        <v>2.1653555000000001E-2</v>
      </c>
      <c r="D327">
        <v>1.2E-4</v>
      </c>
      <c r="E327" s="50">
        <f>D327*39.3701</f>
        <v>4.7244119999999999E-3</v>
      </c>
      <c r="F327">
        <v>6.4999999999999994E-5</v>
      </c>
      <c r="G327" s="50">
        <f>F327*39.3701</f>
        <v>2.5590564999999998E-3</v>
      </c>
      <c r="H327">
        <v>1.4E-3</v>
      </c>
      <c r="I327" s="50">
        <f>H327*39.3701</f>
        <v>5.5118140000000003E-2</v>
      </c>
      <c r="J327" s="1">
        <v>1.5499999999999999E-3</v>
      </c>
      <c r="K327" s="50">
        <f>J327*39.3701</f>
        <v>6.1023654999999996E-2</v>
      </c>
      <c r="L327">
        <v>5.1999999999999997E-5</v>
      </c>
      <c r="M327" s="50">
        <f>L327*39.3701</f>
        <v>2.0472452000000001E-3</v>
      </c>
      <c r="N327">
        <v>1.4E-5</v>
      </c>
      <c r="O327" s="50">
        <f>N327*39.3701</f>
        <v>5.5118140000000001E-4</v>
      </c>
      <c r="P327">
        <v>1.6999999999999999E-3</v>
      </c>
      <c r="Q327" s="50">
        <f>P327*39.3701</f>
        <v>6.6929169999999996E-2</v>
      </c>
      <c r="R327" s="51" t="s">
        <v>357</v>
      </c>
      <c r="S327" s="1">
        <v>1.2999999999999999E-3</v>
      </c>
      <c r="T327" s="50">
        <f>S327*39.3701</f>
        <v>5.1181129999999998E-2</v>
      </c>
      <c r="U327" s="1">
        <v>5.8999999999999998E-5</v>
      </c>
      <c r="V327" s="50">
        <f>U327*39.3701</f>
        <v>2.3228359E-3</v>
      </c>
      <c r="W327">
        <v>1.0499999999999999E-3</v>
      </c>
      <c r="X327" s="50">
        <f>W327*39.3701</f>
        <v>4.1338605E-2</v>
      </c>
      <c r="Y327">
        <v>1.8E-3</v>
      </c>
      <c r="Z327" s="50">
        <f>Y327*39.3701</f>
        <v>7.0866180000000001E-2</v>
      </c>
      <c r="AB327" s="50">
        <f>AA327*39.3701</f>
        <v>0</v>
      </c>
      <c r="AD327" s="50">
        <f>AC327*39.3701</f>
        <v>0</v>
      </c>
      <c r="AE327" s="51" t="s">
        <v>357</v>
      </c>
      <c r="AG327" s="50">
        <f>AF327*39.3701</f>
        <v>0</v>
      </c>
      <c r="AI327" s="50">
        <f>AH327*39.3701</f>
        <v>0</v>
      </c>
      <c r="AK327" s="50">
        <f>AJ327*39.3701</f>
        <v>0</v>
      </c>
      <c r="AM327" s="50">
        <f>AL327*39.3701</f>
        <v>0</v>
      </c>
      <c r="AO327" s="50">
        <f>AN327*39.3701</f>
        <v>0</v>
      </c>
      <c r="AQ327" s="50">
        <f>AP327*39.3701</f>
        <v>0</v>
      </c>
      <c r="AS327" s="50">
        <f>AR327*39.3701</f>
        <v>0</v>
      </c>
      <c r="AT327" s="51" t="s">
        <v>357</v>
      </c>
      <c r="AV327" s="50">
        <f>AU327*39.3701</f>
        <v>0</v>
      </c>
      <c r="AX327" s="50">
        <f>AW327*39.3701</f>
        <v>0</v>
      </c>
      <c r="AZ327" s="50">
        <f>AY327*39.3701</f>
        <v>0</v>
      </c>
      <c r="BA327">
        <v>1.4E-5</v>
      </c>
      <c r="BB327" s="50">
        <f>BA327*39.3701</f>
        <v>5.5118140000000001E-4</v>
      </c>
      <c r="BC327">
        <v>2.5000000000000001E-3</v>
      </c>
      <c r="BD327" s="50">
        <f>BC327*39.3701</f>
        <v>9.8425250000000006E-2</v>
      </c>
      <c r="BE327">
        <v>5.7000000000000003E-5</v>
      </c>
      <c r="BF327" s="50">
        <f>BE327*39.3701</f>
        <v>2.2440957E-3</v>
      </c>
      <c r="BG327">
        <v>1.8000000000000001E-4</v>
      </c>
      <c r="BH327" s="50">
        <f>BG327*39.3701</f>
        <v>7.0866180000000003E-3</v>
      </c>
      <c r="BI327" s="51" t="s">
        <v>357</v>
      </c>
      <c r="BJ327">
        <v>4.0000000000000001E-3</v>
      </c>
      <c r="BK327" s="50">
        <f>BJ327*39.3701</f>
        <v>0.15748039999999999</v>
      </c>
      <c r="BL327">
        <v>1.1999999999999999E-3</v>
      </c>
      <c r="BM327" s="50">
        <f>BL327*39.3701</f>
        <v>4.7244119999999994E-2</v>
      </c>
      <c r="BN327">
        <v>1.2999999999999999E-3</v>
      </c>
      <c r="BO327" s="50">
        <f>BN327*39.3701</f>
        <v>5.1181129999999998E-2</v>
      </c>
      <c r="BP327">
        <v>6.0000000000000002E-5</v>
      </c>
      <c r="BQ327" s="50">
        <f>BP327*39.3701</f>
        <v>2.3622059999999999E-3</v>
      </c>
      <c r="BR327">
        <v>9.0000000000000006E-5</v>
      </c>
      <c r="BS327" s="50">
        <f>BR327*39.3701</f>
        <v>3.5433090000000001E-3</v>
      </c>
      <c r="BT327">
        <v>1.1E-5</v>
      </c>
      <c r="BU327" s="50">
        <f>BT327*39.3701</f>
        <v>4.3307110000000002E-4</v>
      </c>
      <c r="BV327">
        <v>1.8000000000000001E-4</v>
      </c>
      <c r="BW327" s="50">
        <f>BV327*39.3701</f>
        <v>7.0866180000000003E-3</v>
      </c>
      <c r="BX327" s="51" t="s">
        <v>357</v>
      </c>
      <c r="BY327">
        <v>4.7000000000000002E-3</v>
      </c>
      <c r="BZ327" s="50">
        <f>BY327*39.3701</f>
        <v>0.18503947000000001</v>
      </c>
      <c r="CA327">
        <v>8.0000000000000007E-5</v>
      </c>
      <c r="CB327" s="50">
        <f>CA327*39.3701</f>
        <v>3.1496080000000004E-3</v>
      </c>
      <c r="CC327">
        <v>1E-4</v>
      </c>
      <c r="CD327" s="50">
        <f>CC327*39.3701</f>
        <v>3.9370100000000003E-3</v>
      </c>
    </row>
    <row r="328" spans="1:91" x14ac:dyDescent="0.3">
      <c r="A328" s="51" t="s">
        <v>312</v>
      </c>
      <c r="C328" s="50"/>
      <c r="E328" s="50"/>
      <c r="G328" s="50"/>
      <c r="I328" s="50"/>
      <c r="K328" s="50"/>
      <c r="M328" s="50"/>
      <c r="O328" s="50"/>
      <c r="Q328" s="50"/>
      <c r="R328" s="51" t="s">
        <v>312</v>
      </c>
      <c r="T328" s="50"/>
      <c r="V328" s="50"/>
      <c r="X328" s="50"/>
      <c r="Z328" s="50"/>
      <c r="AB328" s="50"/>
      <c r="AD328" s="50"/>
      <c r="AE328" s="51" t="s">
        <v>312</v>
      </c>
      <c r="AG328" s="50"/>
      <c r="AI328" s="50"/>
      <c r="AK328" s="50"/>
      <c r="AM328" s="50"/>
      <c r="AO328" s="50"/>
      <c r="AQ328" s="50"/>
      <c r="AS328" s="50"/>
      <c r="AT328" s="51" t="s">
        <v>312</v>
      </c>
      <c r="AV328" s="50"/>
      <c r="AX328" s="50"/>
      <c r="AZ328" s="50"/>
      <c r="BB328" s="50"/>
      <c r="BD328" s="50"/>
      <c r="BF328" s="50"/>
      <c r="BH328" s="50"/>
      <c r="BI328" s="51" t="s">
        <v>312</v>
      </c>
      <c r="BK328" s="50"/>
      <c r="BM328" s="50"/>
      <c r="BO328" s="50"/>
      <c r="BQ328" s="50"/>
      <c r="BS328" s="50"/>
      <c r="BT328">
        <v>1.2E-5</v>
      </c>
      <c r="BU328" s="50"/>
      <c r="BW328" s="50"/>
      <c r="BX328" s="51" t="s">
        <v>312</v>
      </c>
      <c r="BZ328" s="50"/>
      <c r="CB328" s="50"/>
      <c r="CD328" s="50"/>
    </row>
    <row r="329" spans="1:91" x14ac:dyDescent="0.3">
      <c r="A329" s="51" t="s">
        <v>313</v>
      </c>
      <c r="C329" s="1"/>
      <c r="O329" s="1"/>
      <c r="R329" s="51" t="s">
        <v>313</v>
      </c>
      <c r="T329" s="1"/>
      <c r="V329" s="1"/>
      <c r="X329" s="1"/>
      <c r="Z329" s="1"/>
      <c r="AB329" s="1"/>
      <c r="AD329" s="1"/>
      <c r="AE329" s="51" t="s">
        <v>313</v>
      </c>
      <c r="AG329" s="1"/>
      <c r="AI329" s="1"/>
      <c r="AK329" s="1"/>
      <c r="AM329" s="1"/>
      <c r="AO329" s="1"/>
      <c r="AQ329" s="1"/>
      <c r="AS329" s="1"/>
      <c r="AT329" s="51" t="s">
        <v>313</v>
      </c>
      <c r="AV329" s="1"/>
      <c r="AX329" s="1"/>
      <c r="AZ329" s="1"/>
      <c r="BB329" s="1"/>
      <c r="BD329" s="1"/>
      <c r="BF329" s="1"/>
      <c r="BH329" s="1"/>
      <c r="BI329" s="51" t="s">
        <v>313</v>
      </c>
      <c r="BK329" s="1"/>
      <c r="BM329" s="1"/>
      <c r="BO329" s="1"/>
      <c r="BQ329" s="1"/>
      <c r="BS329" s="1"/>
      <c r="BT329">
        <v>9.0000000000000002E-6</v>
      </c>
      <c r="BU329" s="1"/>
      <c r="BW329" s="1"/>
      <c r="BX329" s="51" t="s">
        <v>313</v>
      </c>
      <c r="BZ329" s="1"/>
      <c r="CB329" s="1"/>
      <c r="CD329" s="1"/>
    </row>
    <row r="330" spans="1:91" x14ac:dyDescent="0.3">
      <c r="A330" s="51"/>
      <c r="C330" s="50"/>
      <c r="E330" s="50"/>
      <c r="G330" s="50"/>
      <c r="I330" s="50"/>
      <c r="K330" s="50"/>
      <c r="M330" s="50"/>
      <c r="O330" s="50"/>
      <c r="Q330" s="50"/>
      <c r="R330" s="51"/>
      <c r="T330" s="50"/>
      <c r="V330" s="50"/>
      <c r="X330" s="50"/>
      <c r="Z330" s="50"/>
      <c r="AB330" s="50"/>
      <c r="AD330" s="50"/>
      <c r="AE330" s="51"/>
      <c r="AG330" s="50"/>
      <c r="AI330" s="50"/>
      <c r="AK330" s="50"/>
      <c r="AM330" s="50"/>
      <c r="AO330" s="50"/>
      <c r="AQ330" s="50"/>
      <c r="AS330" s="50"/>
      <c r="AT330" s="51"/>
      <c r="AV330" s="50"/>
      <c r="AX330" s="50"/>
      <c r="AZ330" s="50"/>
      <c r="BB330" s="50"/>
      <c r="BD330" s="50"/>
      <c r="BF330" s="50"/>
      <c r="BH330" s="50"/>
      <c r="BI330" s="51"/>
      <c r="BK330" s="50"/>
      <c r="BM330" s="50"/>
      <c r="BO330" s="50"/>
      <c r="BQ330" s="50"/>
      <c r="BS330" s="50"/>
      <c r="BU330" s="50"/>
      <c r="BW330" s="50"/>
      <c r="BX330" s="51"/>
      <c r="BZ330" s="50"/>
      <c r="CB330" s="50"/>
      <c r="CD330" s="50"/>
    </row>
    <row r="331" spans="1:91" x14ac:dyDescent="0.3">
      <c r="A331" s="51" t="s">
        <v>69</v>
      </c>
      <c r="B331">
        <v>1.3999999999999999E-6</v>
      </c>
      <c r="C331" s="50">
        <f>B331*39.3701</f>
        <v>5.5118139999999999E-5</v>
      </c>
      <c r="D331">
        <v>2.7E-6</v>
      </c>
      <c r="E331" s="50">
        <f>D331*39.3701</f>
        <v>1.0629927E-4</v>
      </c>
      <c r="F331">
        <v>6.0000000000000002E-6</v>
      </c>
      <c r="G331" s="50">
        <f>F331*39.3701</f>
        <v>2.362206E-4</v>
      </c>
      <c r="H331">
        <v>6.0000000000000002E-6</v>
      </c>
      <c r="I331" s="50">
        <f>H331*39.3701</f>
        <v>2.362206E-4</v>
      </c>
      <c r="J331" s="1">
        <v>6.3999999999999997E-6</v>
      </c>
      <c r="K331" s="50">
        <f>J331*39.3701</f>
        <v>2.5196863999999997E-4</v>
      </c>
      <c r="L331">
        <v>2.9000000000000002E-6</v>
      </c>
      <c r="M331" s="50">
        <f>L331*39.3701</f>
        <v>1.1417329000000001E-4</v>
      </c>
      <c r="N331">
        <v>8.9999999999999996E-7</v>
      </c>
      <c r="O331" s="50">
        <f>N331*39.3701</f>
        <v>3.5433089999999997E-5</v>
      </c>
      <c r="P331">
        <v>7.3000000000000004E-6</v>
      </c>
      <c r="Q331" s="50">
        <f>P331*39.3701</f>
        <v>2.8740173000000002E-4</v>
      </c>
      <c r="R331" s="51" t="s">
        <v>69</v>
      </c>
      <c r="S331" s="1">
        <v>3.7000000000000002E-6</v>
      </c>
      <c r="T331" s="50">
        <f>S331*39.3701</f>
        <v>1.4566937E-4</v>
      </c>
      <c r="U331" s="1">
        <v>5.4999999999999999E-6</v>
      </c>
      <c r="V331" s="50">
        <f>U331*39.3701</f>
        <v>2.1653555000000001E-4</v>
      </c>
      <c r="W331">
        <v>7.1999999999999997E-6</v>
      </c>
      <c r="X331" s="50">
        <f>W331*39.3701</f>
        <v>2.8346471999999998E-4</v>
      </c>
      <c r="Y331">
        <v>6.0000000000000002E-6</v>
      </c>
      <c r="Z331" s="50">
        <f>Y331*39.3701</f>
        <v>2.362206E-4</v>
      </c>
      <c r="AA331">
        <v>5.0000000000000004E-6</v>
      </c>
      <c r="AB331" s="50">
        <f>AA331*39.3701</f>
        <v>1.9685050000000002E-4</v>
      </c>
      <c r="AC331">
        <v>1.9E-6</v>
      </c>
      <c r="AD331" s="50">
        <f>AC331*39.3701</f>
        <v>7.4803190000000008E-5</v>
      </c>
      <c r="AE331" s="51" t="s">
        <v>69</v>
      </c>
      <c r="AF331">
        <v>2.3E-6</v>
      </c>
      <c r="AG331" s="50">
        <f>AF331*39.3701</f>
        <v>9.0551229999999997E-5</v>
      </c>
      <c r="AI331" s="50">
        <f>AH331*39.3701</f>
        <v>0</v>
      </c>
      <c r="AJ331">
        <v>3.8999999999999999E-6</v>
      </c>
      <c r="AK331" s="50">
        <f>AJ331*39.3701</f>
        <v>1.5354339E-4</v>
      </c>
      <c r="AL331">
        <v>6.9999999999999999E-6</v>
      </c>
      <c r="AM331" s="50">
        <f>AL331*39.3701</f>
        <v>2.755907E-4</v>
      </c>
      <c r="AN331">
        <v>1.1999999999999999E-6</v>
      </c>
      <c r="AO331" s="50">
        <f>AN331*39.3701</f>
        <v>4.7244119999999999E-5</v>
      </c>
      <c r="AP331">
        <v>7.9999999999999996E-6</v>
      </c>
      <c r="AQ331" s="50">
        <f>AP331*39.3701</f>
        <v>3.1496079999999998E-4</v>
      </c>
      <c r="AR331">
        <v>7.5000000000000002E-6</v>
      </c>
      <c r="AS331" s="50">
        <f>AR331*39.3701</f>
        <v>2.9527574999999999E-4</v>
      </c>
      <c r="AT331" s="51" t="s">
        <v>69</v>
      </c>
      <c r="AU331">
        <v>4.3000000000000003E-6</v>
      </c>
      <c r="AV331" s="50">
        <f>AU331*39.3701</f>
        <v>1.6929143000000001E-4</v>
      </c>
      <c r="AW331">
        <v>1.3999999999999999E-6</v>
      </c>
      <c r="AX331" s="50">
        <f>AW331*39.3701</f>
        <v>5.5118139999999999E-5</v>
      </c>
      <c r="AY331">
        <v>7.9999999999999996E-6</v>
      </c>
      <c r="AZ331" s="50">
        <f>AY331*39.3701</f>
        <v>3.1496079999999998E-4</v>
      </c>
      <c r="BB331" s="50">
        <f>BA331*39.3701</f>
        <v>0</v>
      </c>
      <c r="BC331">
        <v>3.7000000000000002E-6</v>
      </c>
      <c r="BD331" s="50">
        <f>BC331*39.3701</f>
        <v>1.4566937E-4</v>
      </c>
      <c r="BE331">
        <v>4.6999999999999999E-6</v>
      </c>
      <c r="BF331" s="50">
        <f>BE331*39.3701</f>
        <v>1.8503947000000001E-4</v>
      </c>
      <c r="BG331">
        <v>2.3E-6</v>
      </c>
      <c r="BH331" s="50">
        <f>BG331*39.3701</f>
        <v>9.0551229999999997E-5</v>
      </c>
      <c r="BI331" s="51" t="s">
        <v>69</v>
      </c>
      <c r="BJ331">
        <v>3.0000000000000001E-6</v>
      </c>
      <c r="BK331" s="50">
        <f>BJ331*39.3701</f>
        <v>1.181103E-4</v>
      </c>
      <c r="BL331">
        <v>7.3000000000000004E-6</v>
      </c>
      <c r="BM331" s="50">
        <f>BL331*39.3701</f>
        <v>2.8740173000000002E-4</v>
      </c>
      <c r="BN331">
        <v>7.1999999999999997E-6</v>
      </c>
      <c r="BO331" s="50">
        <f>BN331*39.3701</f>
        <v>2.8346471999999998E-4</v>
      </c>
      <c r="BP331">
        <v>2.7999999999999999E-6</v>
      </c>
      <c r="BQ331" s="50">
        <f>BP331*39.3701</f>
        <v>1.1023628E-4</v>
      </c>
      <c r="BR331">
        <v>6.4999999999999996E-6</v>
      </c>
      <c r="BS331" s="50">
        <f>BR331*39.3701</f>
        <v>2.5590565000000002E-4</v>
      </c>
      <c r="BU331" s="50">
        <f>BT331*39.3701</f>
        <v>0</v>
      </c>
      <c r="BV331">
        <v>1.3E-6</v>
      </c>
      <c r="BW331" s="50">
        <f>BV331*39.3701</f>
        <v>5.1181130000000006E-5</v>
      </c>
      <c r="BX331" s="51" t="s">
        <v>69</v>
      </c>
      <c r="BY331">
        <v>3.4999999999999999E-6</v>
      </c>
      <c r="BZ331" s="50">
        <f>BY331*39.3701</f>
        <v>1.3779535E-4</v>
      </c>
      <c r="CA331">
        <v>5.2000000000000002E-6</v>
      </c>
      <c r="CB331" s="50">
        <f>CA331*39.3701</f>
        <v>2.0472452000000002E-4</v>
      </c>
      <c r="CC331">
        <v>2.6000000000000001E-6</v>
      </c>
      <c r="CD331" s="50">
        <f>CC331*39.3701</f>
        <v>1.0236226000000001E-4</v>
      </c>
    </row>
    <row r="332" spans="1:91" x14ac:dyDescent="0.3">
      <c r="A332" s="51" t="s">
        <v>357</v>
      </c>
      <c r="B332" t="s">
        <v>336</v>
      </c>
      <c r="D332" t="s">
        <v>361</v>
      </c>
      <c r="E332"/>
      <c r="F332" t="s">
        <v>332</v>
      </c>
      <c r="G332"/>
      <c r="H332" t="s">
        <v>327</v>
      </c>
      <c r="I332"/>
      <c r="J332" s="1" t="s">
        <v>336</v>
      </c>
      <c r="K332"/>
      <c r="L332" t="s">
        <v>332</v>
      </c>
      <c r="M332"/>
      <c r="N332" t="s">
        <v>372</v>
      </c>
      <c r="P332" t="s">
        <v>410</v>
      </c>
      <c r="Q332"/>
      <c r="R332" s="51" t="s">
        <v>357</v>
      </c>
      <c r="S332" s="1" t="s">
        <v>335</v>
      </c>
      <c r="U332" s="1" t="s">
        <v>459</v>
      </c>
      <c r="W332" t="s">
        <v>376</v>
      </c>
      <c r="Y332" t="s">
        <v>337</v>
      </c>
      <c r="AA332" t="s">
        <v>336</v>
      </c>
      <c r="AC332" t="s">
        <v>380</v>
      </c>
      <c r="AE332" s="51" t="s">
        <v>357</v>
      </c>
      <c r="AF332" t="s">
        <v>324</v>
      </c>
      <c r="AJ332" t="s">
        <v>379</v>
      </c>
      <c r="AL332" t="s">
        <v>338</v>
      </c>
      <c r="AN332" t="s">
        <v>327</v>
      </c>
      <c r="AP332" t="s">
        <v>327</v>
      </c>
      <c r="AR332" t="s">
        <v>435</v>
      </c>
      <c r="AT332" s="51" t="s">
        <v>357</v>
      </c>
      <c r="AU332" t="s">
        <v>368</v>
      </c>
      <c r="AW332" t="s">
        <v>338</v>
      </c>
      <c r="AY332" t="s">
        <v>327</v>
      </c>
      <c r="BA332" t="s">
        <v>426</v>
      </c>
      <c r="BC332" t="s">
        <v>327</v>
      </c>
      <c r="BE332" t="s">
        <v>361</v>
      </c>
      <c r="BG332" t="s">
        <v>332</v>
      </c>
      <c r="BI332" s="51" t="s">
        <v>357</v>
      </c>
      <c r="BJ332" t="s">
        <v>689</v>
      </c>
      <c r="BL332" t="s">
        <v>336</v>
      </c>
      <c r="BN332" t="s">
        <v>332</v>
      </c>
      <c r="BP332" t="s">
        <v>332</v>
      </c>
      <c r="BR332" t="s">
        <v>327</v>
      </c>
      <c r="BV332" t="s">
        <v>331</v>
      </c>
      <c r="BX332" s="51" t="s">
        <v>357</v>
      </c>
      <c r="BY332" t="s">
        <v>440</v>
      </c>
      <c r="CA332" t="s">
        <v>325</v>
      </c>
      <c r="CC332" t="s">
        <v>690</v>
      </c>
    </row>
    <row r="333" spans="1:91" x14ac:dyDescent="0.3">
      <c r="A333" s="51" t="s">
        <v>323</v>
      </c>
      <c r="B333" t="s">
        <v>346</v>
      </c>
      <c r="D333" t="s">
        <v>351</v>
      </c>
      <c r="E333"/>
      <c r="F333" t="s">
        <v>386</v>
      </c>
      <c r="G333"/>
      <c r="H333" t="s">
        <v>349</v>
      </c>
      <c r="I333"/>
      <c r="J333" s="1" t="s">
        <v>600</v>
      </c>
      <c r="K333"/>
      <c r="L333" t="s">
        <v>351</v>
      </c>
      <c r="M333"/>
      <c r="N333" t="s">
        <v>347</v>
      </c>
      <c r="P333" t="s">
        <v>424</v>
      </c>
      <c r="Q333"/>
      <c r="R333" s="51" t="s">
        <v>323</v>
      </c>
      <c r="S333" s="1" t="s">
        <v>352</v>
      </c>
      <c r="U333" s="1" t="s">
        <v>547</v>
      </c>
      <c r="W333" t="s">
        <v>386</v>
      </c>
      <c r="Y333" t="s">
        <v>549</v>
      </c>
      <c r="AA333" t="s">
        <v>342</v>
      </c>
      <c r="AC333" t="s">
        <v>386</v>
      </c>
      <c r="AE333" s="51" t="s">
        <v>323</v>
      </c>
      <c r="AF333" t="s">
        <v>509</v>
      </c>
      <c r="AJ333" t="s">
        <v>456</v>
      </c>
      <c r="AL333" t="s">
        <v>342</v>
      </c>
      <c r="AN333" t="s">
        <v>403</v>
      </c>
      <c r="AP333" t="s">
        <v>351</v>
      </c>
      <c r="AR333" t="s">
        <v>463</v>
      </c>
      <c r="AT333" s="51" t="s">
        <v>323</v>
      </c>
      <c r="AU333" t="s">
        <v>464</v>
      </c>
      <c r="AW333" t="s">
        <v>351</v>
      </c>
      <c r="AY333" t="s">
        <v>400</v>
      </c>
      <c r="BA333" t="s">
        <v>352</v>
      </c>
      <c r="BC333" t="s">
        <v>342</v>
      </c>
      <c r="BE333" t="s">
        <v>351</v>
      </c>
      <c r="BG333" t="s">
        <v>385</v>
      </c>
      <c r="BI333" s="51" t="s">
        <v>323</v>
      </c>
      <c r="BJ333" t="s">
        <v>677</v>
      </c>
      <c r="BL333" t="s">
        <v>342</v>
      </c>
      <c r="BN333" t="s">
        <v>350</v>
      </c>
      <c r="BP333" t="s">
        <v>348</v>
      </c>
      <c r="BR333" t="s">
        <v>402</v>
      </c>
      <c r="BV333" t="s">
        <v>351</v>
      </c>
      <c r="BX333" s="51" t="s">
        <v>323</v>
      </c>
      <c r="BY333" t="s">
        <v>422</v>
      </c>
      <c r="CA333" t="s">
        <v>428</v>
      </c>
      <c r="CC333" t="s">
        <v>456</v>
      </c>
    </row>
    <row r="334" spans="1:91" x14ac:dyDescent="0.3">
      <c r="A334" s="51"/>
      <c r="E334"/>
      <c r="G334"/>
      <c r="I334"/>
      <c r="K334"/>
      <c r="M334"/>
      <c r="Q334"/>
      <c r="R334" s="51"/>
      <c r="AE334" s="51"/>
      <c r="AT334" s="51"/>
      <c r="BI334" s="51"/>
      <c r="BX334" s="51"/>
    </row>
    <row r="335" spans="1:91" x14ac:dyDescent="0.3">
      <c r="A335" s="51" t="s">
        <v>359</v>
      </c>
      <c r="C335" s="50"/>
      <c r="E335" s="50"/>
      <c r="G335" s="50"/>
      <c r="I335" s="50"/>
      <c r="K335" s="50"/>
      <c r="M335" s="50"/>
      <c r="O335" s="50"/>
      <c r="Q335" s="50"/>
      <c r="R335" s="51" t="s">
        <v>359</v>
      </c>
      <c r="T335" s="50"/>
      <c r="V335" s="50"/>
      <c r="X335" s="50"/>
      <c r="Z335" s="50"/>
      <c r="AB335" s="50"/>
      <c r="AD335" s="50"/>
      <c r="AE335" s="51" t="s">
        <v>359</v>
      </c>
      <c r="AG335" s="50"/>
      <c r="AI335" s="50"/>
      <c r="AK335" s="50"/>
      <c r="AM335" s="50"/>
      <c r="AO335" s="50"/>
      <c r="AQ335" s="50"/>
      <c r="AS335" s="50"/>
      <c r="AT335" s="51" t="s">
        <v>359</v>
      </c>
      <c r="AV335" s="50"/>
      <c r="AX335" s="50"/>
      <c r="AZ335" s="50"/>
      <c r="BB335" s="50"/>
      <c r="BD335" s="50"/>
      <c r="BF335" s="50"/>
      <c r="BH335" s="50"/>
      <c r="BI335" s="51" t="s">
        <v>359</v>
      </c>
      <c r="BK335" s="50"/>
      <c r="BM335" s="50"/>
      <c r="BO335" s="50"/>
      <c r="BQ335" s="50"/>
      <c r="BS335" s="50"/>
      <c r="BU335" s="50"/>
      <c r="BW335" s="50"/>
      <c r="BX335" s="51" t="s">
        <v>359</v>
      </c>
      <c r="BZ335" s="50"/>
      <c r="CB335" s="50"/>
      <c r="CD335" s="50"/>
    </row>
    <row r="336" spans="1:91" x14ac:dyDescent="0.3">
      <c r="A336" s="51" t="s">
        <v>357</v>
      </c>
      <c r="B336">
        <v>1.9000000000000001E-4</v>
      </c>
      <c r="C336" s="50">
        <f>B336*39.3701</f>
        <v>7.4803190000000009E-3</v>
      </c>
      <c r="D336">
        <v>1.4999999999999999E-4</v>
      </c>
      <c r="E336" s="50">
        <f>D336*39.3701</f>
        <v>5.9055149999999992E-3</v>
      </c>
      <c r="F336">
        <v>6.4999999999999994E-5</v>
      </c>
      <c r="G336" s="50">
        <f>F336*39.3701</f>
        <v>2.5590564999999998E-3</v>
      </c>
      <c r="H336">
        <v>7.5000000000000002E-4</v>
      </c>
      <c r="I336" s="50">
        <f>H336*39.3701</f>
        <v>2.9527575E-2</v>
      </c>
      <c r="J336" s="1">
        <v>5.1999999999999995E-4</v>
      </c>
      <c r="K336" s="50">
        <f>J336*39.3701</f>
        <v>2.0472451999999999E-2</v>
      </c>
      <c r="L336">
        <v>9.5000000000000005E-5</v>
      </c>
      <c r="M336" s="50">
        <f>L336*39.3701</f>
        <v>3.7401595000000004E-3</v>
      </c>
      <c r="N336">
        <v>2.5000000000000001E-5</v>
      </c>
      <c r="O336" s="50">
        <f>N336*39.3701</f>
        <v>9.8425250000000008E-4</v>
      </c>
      <c r="Q336" s="50">
        <f>P336*39.3701</f>
        <v>0</v>
      </c>
      <c r="R336" s="51" t="s">
        <v>357</v>
      </c>
      <c r="S336" s="1">
        <v>5.8E-4</v>
      </c>
      <c r="T336" s="50">
        <f>S336*39.3701</f>
        <v>2.2834658000000001E-2</v>
      </c>
      <c r="U336" s="1">
        <v>1.2E-4</v>
      </c>
      <c r="V336" s="50">
        <f>U336*39.3701</f>
        <v>4.7244119999999999E-3</v>
      </c>
      <c r="W336">
        <v>6.3000000000000003E-4</v>
      </c>
      <c r="X336" s="50">
        <f>W336*39.3701</f>
        <v>2.4803163000000003E-2</v>
      </c>
      <c r="Y336">
        <v>4.2999999999999999E-4</v>
      </c>
      <c r="Z336" s="50">
        <f>Y336*39.3701</f>
        <v>1.6929143000000001E-2</v>
      </c>
      <c r="AA336">
        <v>3.8999999999999999E-4</v>
      </c>
      <c r="AB336" s="50">
        <f>AA336*39.3701</f>
        <v>1.5354339E-2</v>
      </c>
      <c r="AC336">
        <v>1.8000000000000001E-4</v>
      </c>
      <c r="AD336" s="50">
        <f>AC336*39.3701</f>
        <v>7.0866180000000003E-3</v>
      </c>
      <c r="AE336" s="51" t="s">
        <v>357</v>
      </c>
      <c r="AF336">
        <v>1.2999999999999999E-4</v>
      </c>
      <c r="AG336" s="50">
        <f>AF336*39.3701</f>
        <v>5.1181129999999997E-3</v>
      </c>
      <c r="AH336">
        <v>1.2999999999999999E-5</v>
      </c>
      <c r="AI336" s="50">
        <f>AH336*39.3701</f>
        <v>5.1181130000000003E-4</v>
      </c>
      <c r="AJ336">
        <v>5.2999999999999998E-4</v>
      </c>
      <c r="AK336" s="50">
        <f>AJ336*39.3701</f>
        <v>2.0866152999999998E-2</v>
      </c>
      <c r="AL336">
        <v>7.2999999999999996E-4</v>
      </c>
      <c r="AM336" s="50">
        <f>AL336*39.3701</f>
        <v>2.8740173000000001E-2</v>
      </c>
      <c r="AN336">
        <v>7.4999999999999993E-5</v>
      </c>
      <c r="AO336" s="50">
        <f>AN336*39.3701</f>
        <v>2.9527574999999996E-3</v>
      </c>
      <c r="AP336">
        <v>6.3000000000000003E-4</v>
      </c>
      <c r="AQ336" s="50">
        <f>AP336*39.3701</f>
        <v>2.4803163000000003E-2</v>
      </c>
      <c r="AR336">
        <v>9.0000000000000006E-5</v>
      </c>
      <c r="AS336" s="50">
        <f>AR336*39.3701</f>
        <v>3.5433090000000001E-3</v>
      </c>
      <c r="AT336" s="51" t="s">
        <v>357</v>
      </c>
      <c r="AU336">
        <v>8.9999999999999998E-4</v>
      </c>
      <c r="AV336" s="50">
        <f>AU336*39.3701</f>
        <v>3.543309E-2</v>
      </c>
      <c r="AW336">
        <v>1.7000000000000001E-4</v>
      </c>
      <c r="AX336" s="50">
        <f>AW336*39.3701</f>
        <v>6.6929170000000005E-3</v>
      </c>
      <c r="AY336">
        <v>6.8000000000000005E-4</v>
      </c>
      <c r="AZ336" s="50">
        <f>AY336*39.3701</f>
        <v>2.6771668000000002E-2</v>
      </c>
      <c r="BA336">
        <v>2.1999999999999999E-5</v>
      </c>
      <c r="BB336" s="50">
        <f>BA336*39.3701</f>
        <v>8.6614220000000004E-4</v>
      </c>
      <c r="BC336">
        <v>6.3000000000000003E-4</v>
      </c>
      <c r="BD336" s="50">
        <f>BC336*39.3701</f>
        <v>2.4803163000000003E-2</v>
      </c>
      <c r="BE336">
        <v>1.3999999999999999E-4</v>
      </c>
      <c r="BF336" s="50">
        <f>BE336*39.3701</f>
        <v>5.5118139999999994E-3</v>
      </c>
      <c r="BG336">
        <v>1.7000000000000001E-4</v>
      </c>
      <c r="BH336" s="50">
        <f>BG336*39.3701</f>
        <v>6.6929170000000005E-3</v>
      </c>
      <c r="BI336" s="51" t="s">
        <v>357</v>
      </c>
      <c r="BJ336">
        <v>5.9999999999999995E-4</v>
      </c>
      <c r="BK336" s="50">
        <f>BJ336*39.3701</f>
        <v>2.3622059999999997E-2</v>
      </c>
      <c r="BL336">
        <v>5.9999999999999995E-4</v>
      </c>
      <c r="BM336" s="50">
        <f>BL336*39.3701</f>
        <v>2.3622059999999997E-2</v>
      </c>
      <c r="BN336">
        <v>7.2000000000000005E-4</v>
      </c>
      <c r="BO336" s="50">
        <f>BN336*39.3701</f>
        <v>2.8346472000000001E-2</v>
      </c>
      <c r="BP336">
        <v>1.1E-4</v>
      </c>
      <c r="BQ336" s="50">
        <f>BP336*39.3701</f>
        <v>4.3307110000000001E-3</v>
      </c>
      <c r="BR336">
        <v>1E-4</v>
      </c>
      <c r="BS336" s="50">
        <f>BR336*39.3701</f>
        <v>3.9370100000000003E-3</v>
      </c>
      <c r="BT336">
        <v>1.4E-5</v>
      </c>
      <c r="BU336" s="50">
        <f>BT336*39.3701</f>
        <v>5.5118140000000001E-4</v>
      </c>
      <c r="BV336">
        <v>1.2999999999999999E-4</v>
      </c>
      <c r="BW336" s="50">
        <f>BV336*39.3701</f>
        <v>5.1181129999999997E-3</v>
      </c>
      <c r="BX336" s="51" t="s">
        <v>357</v>
      </c>
      <c r="BY336">
        <v>8.0000000000000004E-4</v>
      </c>
      <c r="BZ336" s="50">
        <f>BY336*39.3701</f>
        <v>3.1496080000000003E-2</v>
      </c>
      <c r="CA336">
        <v>2.1000000000000001E-4</v>
      </c>
      <c r="CB336" s="50">
        <f>CA336*39.3701</f>
        <v>8.2677210000000004E-3</v>
      </c>
      <c r="CC336">
        <v>8.0000000000000007E-5</v>
      </c>
      <c r="CD336" s="50">
        <f>CC336*39.3701</f>
        <v>3.1496080000000004E-3</v>
      </c>
    </row>
    <row r="337" spans="1:82" x14ac:dyDescent="0.3">
      <c r="A337" s="51" t="s">
        <v>312</v>
      </c>
      <c r="C337" s="50"/>
      <c r="E337" s="50"/>
      <c r="G337" s="50"/>
      <c r="I337" s="50"/>
      <c r="K337" s="50"/>
      <c r="M337" s="50"/>
      <c r="N337">
        <v>4.3000000000000002E-5</v>
      </c>
      <c r="O337" s="50">
        <f>N337*39.3701</f>
        <v>1.6929143000000001E-3</v>
      </c>
      <c r="Q337" s="50"/>
      <c r="R337" s="51" t="s">
        <v>312</v>
      </c>
      <c r="T337" s="50"/>
      <c r="V337" s="50"/>
      <c r="X337" s="50"/>
      <c r="Z337" s="50"/>
      <c r="AB337" s="50"/>
      <c r="AD337" s="50"/>
      <c r="AE337" s="51" t="s">
        <v>312</v>
      </c>
      <c r="AG337" s="50"/>
      <c r="AI337" s="50"/>
      <c r="AK337" s="50"/>
      <c r="AM337" s="50"/>
      <c r="AO337" s="50"/>
      <c r="AQ337" s="50"/>
      <c r="AS337" s="50"/>
      <c r="AT337" s="51" t="s">
        <v>312</v>
      </c>
      <c r="AV337" s="50"/>
      <c r="AX337" s="50"/>
      <c r="AZ337" s="50"/>
      <c r="BB337" s="50"/>
      <c r="BD337" s="50"/>
      <c r="BF337" s="50"/>
      <c r="BH337" s="50"/>
      <c r="BI337" s="51" t="s">
        <v>312</v>
      </c>
      <c r="BK337" s="50"/>
      <c r="BM337" s="50"/>
      <c r="BO337" s="50"/>
      <c r="BQ337" s="50"/>
      <c r="BS337" s="50"/>
      <c r="BU337" s="50"/>
      <c r="BW337" s="50"/>
      <c r="BX337" s="51" t="s">
        <v>312</v>
      </c>
      <c r="BZ337" s="50"/>
      <c r="CB337" s="50"/>
      <c r="CD337" s="50"/>
    </row>
    <row r="338" spans="1:82" x14ac:dyDescent="0.3">
      <c r="A338" s="51" t="s">
        <v>313</v>
      </c>
      <c r="E338"/>
      <c r="G338"/>
      <c r="I338"/>
      <c r="K338"/>
      <c r="M338"/>
      <c r="N338">
        <v>3.0000000000000001E-5</v>
      </c>
      <c r="O338" s="50">
        <f>N338*39.3701</f>
        <v>1.181103E-3</v>
      </c>
      <c r="Q338"/>
      <c r="R338" s="51" t="s">
        <v>313</v>
      </c>
      <c r="AE338" s="51" t="s">
        <v>313</v>
      </c>
      <c r="AT338" s="51" t="s">
        <v>313</v>
      </c>
      <c r="BI338" s="51" t="s">
        <v>313</v>
      </c>
      <c r="BX338" s="51" t="s">
        <v>313</v>
      </c>
    </row>
    <row r="339" spans="1:82" x14ac:dyDescent="0.3">
      <c r="A339" s="51"/>
      <c r="C339" s="50"/>
      <c r="E339" s="50"/>
      <c r="G339" s="50"/>
      <c r="I339" s="50"/>
      <c r="K339" s="50"/>
      <c r="M339" s="50"/>
      <c r="O339" s="50"/>
      <c r="Q339" s="50"/>
      <c r="R339" s="51"/>
      <c r="T339" s="50"/>
      <c r="V339" s="50"/>
      <c r="X339" s="50"/>
      <c r="Z339" s="50"/>
      <c r="AB339" s="50"/>
      <c r="AD339" s="50"/>
      <c r="AE339" s="51"/>
      <c r="AG339" s="50"/>
      <c r="AI339" s="50"/>
      <c r="AK339" s="50"/>
      <c r="AM339" s="50"/>
      <c r="AO339" s="50"/>
      <c r="AQ339" s="50"/>
      <c r="AS339" s="50"/>
      <c r="AT339" s="51"/>
      <c r="AV339" s="50"/>
      <c r="AX339" s="50"/>
      <c r="AZ339" s="50"/>
      <c r="BB339" s="50"/>
      <c r="BD339" s="50"/>
      <c r="BF339" s="50"/>
      <c r="BH339" s="50"/>
      <c r="BI339" s="51"/>
      <c r="BK339" s="50"/>
      <c r="BM339" s="50"/>
      <c r="BO339" s="50"/>
      <c r="BQ339" s="50"/>
      <c r="BS339" s="50"/>
      <c r="BU339" s="50"/>
      <c r="BW339" s="50"/>
      <c r="BX339" s="51"/>
      <c r="BZ339" s="50"/>
      <c r="CB339" s="50"/>
      <c r="CD339" s="50"/>
    </row>
    <row r="340" spans="1:82" x14ac:dyDescent="0.3">
      <c r="A340" s="51" t="s">
        <v>68</v>
      </c>
      <c r="B340">
        <v>4.0000000000000002E-4</v>
      </c>
      <c r="C340" s="50">
        <f>B340*39.3701</f>
        <v>1.5748040000000001E-2</v>
      </c>
      <c r="D340">
        <v>1.4999999999999999E-4</v>
      </c>
      <c r="E340" s="50">
        <f>D340*39.3701</f>
        <v>5.9055149999999992E-3</v>
      </c>
      <c r="F340">
        <v>7.4999999999999993E-5</v>
      </c>
      <c r="G340" s="50">
        <f>F340*39.3701</f>
        <v>2.9527574999999996E-3</v>
      </c>
      <c r="H340">
        <v>8.9999999999999998E-4</v>
      </c>
      <c r="I340" s="50">
        <f>H340*39.3701</f>
        <v>3.543309E-2</v>
      </c>
      <c r="J340" s="1">
        <v>6.8000000000000005E-4</v>
      </c>
      <c r="K340" s="50">
        <f>J340*39.3701</f>
        <v>2.6771668000000002E-2</v>
      </c>
      <c r="L340">
        <v>7.2999999999999999E-5</v>
      </c>
      <c r="M340" s="50">
        <f>L340*39.3701</f>
        <v>2.8740173000000001E-3</v>
      </c>
      <c r="N340">
        <v>2.0000000000000002E-5</v>
      </c>
      <c r="O340" s="50">
        <f>N340*39.3701</f>
        <v>7.8740200000000009E-4</v>
      </c>
      <c r="P340">
        <v>5.9999999999999995E-4</v>
      </c>
      <c r="Q340" s="50">
        <f>P340*39.3701</f>
        <v>2.3622059999999997E-2</v>
      </c>
      <c r="R340" s="51" t="s">
        <v>68</v>
      </c>
      <c r="S340" s="1">
        <v>1.4E-3</v>
      </c>
      <c r="T340" s="50">
        <f>S340*39.3701</f>
        <v>5.5118140000000003E-2</v>
      </c>
      <c r="U340" s="1">
        <v>6.9999999999999994E-5</v>
      </c>
      <c r="V340" s="50">
        <f>U340*39.3701</f>
        <v>2.7559069999999997E-3</v>
      </c>
      <c r="W340">
        <v>8.9999999999999998E-4</v>
      </c>
      <c r="X340" s="50">
        <f>W340*39.3701</f>
        <v>3.543309E-2</v>
      </c>
      <c r="Y340">
        <v>5.0000000000000001E-4</v>
      </c>
      <c r="Z340" s="50">
        <f>Y340*39.3701</f>
        <v>1.9685049999999999E-2</v>
      </c>
      <c r="AA340">
        <v>4.8000000000000001E-4</v>
      </c>
      <c r="AB340" s="50">
        <f>AA340*39.3701</f>
        <v>1.8897648E-2</v>
      </c>
      <c r="AC340">
        <v>1.8000000000000001E-4</v>
      </c>
      <c r="AD340" s="50">
        <f>AC340*39.3701</f>
        <v>7.0866180000000003E-3</v>
      </c>
      <c r="AE340" s="51" t="s">
        <v>68</v>
      </c>
      <c r="AF340">
        <v>1E-4</v>
      </c>
      <c r="AG340" s="50">
        <f>AF340*39.3701</f>
        <v>3.9370100000000003E-3</v>
      </c>
      <c r="AH340">
        <v>1.2999999999999999E-5</v>
      </c>
      <c r="AI340" s="50">
        <f>AH340*39.3701</f>
        <v>5.1181130000000003E-4</v>
      </c>
      <c r="AJ340">
        <v>6.8000000000000005E-4</v>
      </c>
      <c r="AK340" s="50">
        <f>AJ340*39.3701</f>
        <v>2.6771668000000002E-2</v>
      </c>
      <c r="AL340">
        <v>8.9999999999999998E-4</v>
      </c>
      <c r="AM340" s="50">
        <f>AL340*39.3701</f>
        <v>3.543309E-2</v>
      </c>
      <c r="AN340">
        <v>5.5000000000000002E-5</v>
      </c>
      <c r="AO340" s="50">
        <f>AN340*39.3701</f>
        <v>2.1653555000000001E-3</v>
      </c>
      <c r="AQ340" s="50">
        <f>AP340*39.3701</f>
        <v>0</v>
      </c>
      <c r="AS340" s="50">
        <f>AR340*39.3701</f>
        <v>0</v>
      </c>
      <c r="AT340" s="51" t="s">
        <v>68</v>
      </c>
      <c r="AV340" s="50">
        <f>AU340*39.3701</f>
        <v>0</v>
      </c>
      <c r="AX340" s="50">
        <f>AW340*39.3701</f>
        <v>0</v>
      </c>
      <c r="AZ340" s="50">
        <f>AY340*39.3701</f>
        <v>0</v>
      </c>
      <c r="BA340">
        <v>2.3E-5</v>
      </c>
      <c r="BB340" s="50">
        <f>BA340*39.3701</f>
        <v>9.0551230000000002E-4</v>
      </c>
      <c r="BC340">
        <v>7.9000000000000001E-4</v>
      </c>
      <c r="BD340" s="50">
        <f>BC340*39.3701</f>
        <v>3.1102378999999999E-2</v>
      </c>
      <c r="BE340">
        <v>8.0000000000000007E-5</v>
      </c>
      <c r="BF340" s="50">
        <f>BE340*39.3701</f>
        <v>3.1496080000000004E-3</v>
      </c>
      <c r="BG340">
        <v>1.4999999999999999E-4</v>
      </c>
      <c r="BH340" s="50">
        <f>BG340*39.3701</f>
        <v>5.9055149999999992E-3</v>
      </c>
      <c r="BI340" s="51" t="s">
        <v>68</v>
      </c>
      <c r="BJ340">
        <v>1E-3</v>
      </c>
      <c r="BK340" s="50">
        <f>BJ340*39.3701</f>
        <v>3.9370099999999998E-2</v>
      </c>
      <c r="BL340">
        <v>8.9999999999999998E-4</v>
      </c>
      <c r="BM340" s="50">
        <f>BL340*39.3701</f>
        <v>3.543309E-2</v>
      </c>
      <c r="BN340">
        <v>6.4000000000000005E-4</v>
      </c>
      <c r="BO340" s="50">
        <f>BN340*39.3701</f>
        <v>2.5196864000000003E-2</v>
      </c>
      <c r="BP340">
        <v>8.0000000000000007E-5</v>
      </c>
      <c r="BQ340" s="50">
        <f>BP340*39.3701</f>
        <v>3.1496080000000004E-3</v>
      </c>
      <c r="BR340">
        <v>7.4999999999999993E-5</v>
      </c>
      <c r="BS340" s="50">
        <f>BR340*39.3701</f>
        <v>2.9527574999999996E-3</v>
      </c>
      <c r="BT340">
        <v>1.2999999999999999E-5</v>
      </c>
      <c r="BU340" s="50">
        <f>BT340*39.3701</f>
        <v>5.1181130000000003E-4</v>
      </c>
      <c r="BV340">
        <v>1.3999999999999999E-4</v>
      </c>
      <c r="BW340" s="50">
        <f>BV340*39.3701</f>
        <v>5.5118139999999994E-3</v>
      </c>
      <c r="BX340" s="51" t="s">
        <v>68</v>
      </c>
      <c r="BY340">
        <v>1.5E-3</v>
      </c>
      <c r="BZ340" s="50">
        <f>BY340*39.3701</f>
        <v>5.9055150000000001E-2</v>
      </c>
      <c r="CA340">
        <v>1.2E-4</v>
      </c>
      <c r="CB340" s="50">
        <f>CA340*39.3701</f>
        <v>4.7244119999999999E-3</v>
      </c>
      <c r="CC340">
        <v>8.0000000000000007E-5</v>
      </c>
      <c r="CD340" s="50">
        <f>CC340*39.3701</f>
        <v>3.1496080000000004E-3</v>
      </c>
    </row>
    <row r="341" spans="1:82" x14ac:dyDescent="0.3">
      <c r="A341" s="51" t="s">
        <v>357</v>
      </c>
      <c r="B341" t="s">
        <v>327</v>
      </c>
      <c r="D341" t="s">
        <v>372</v>
      </c>
      <c r="E341"/>
      <c r="F341" t="s">
        <v>376</v>
      </c>
      <c r="G341"/>
      <c r="H341" t="s">
        <v>378</v>
      </c>
      <c r="I341"/>
      <c r="J341" s="1" t="s">
        <v>333</v>
      </c>
      <c r="K341"/>
      <c r="L341" t="s">
        <v>376</v>
      </c>
      <c r="M341"/>
      <c r="N341" t="s">
        <v>374</v>
      </c>
      <c r="P341" t="s">
        <v>326</v>
      </c>
      <c r="Q341"/>
      <c r="R341" s="51" t="s">
        <v>357</v>
      </c>
      <c r="S341" s="1" t="s">
        <v>409</v>
      </c>
      <c r="U341" s="1" t="s">
        <v>381</v>
      </c>
      <c r="W341" t="s">
        <v>375</v>
      </c>
      <c r="Y341" t="s">
        <v>363</v>
      </c>
      <c r="AA341" t="s">
        <v>363</v>
      </c>
      <c r="AC341" t="s">
        <v>372</v>
      </c>
      <c r="AE341" s="51" t="s">
        <v>357</v>
      </c>
      <c r="AF341" t="s">
        <v>381</v>
      </c>
      <c r="AH341" t="s">
        <v>408</v>
      </c>
      <c r="AJ341" t="s">
        <v>331</v>
      </c>
      <c r="AL341" t="s">
        <v>362</v>
      </c>
      <c r="AN341" t="s">
        <v>440</v>
      </c>
      <c r="AT341" s="51" t="s">
        <v>357</v>
      </c>
      <c r="BC341" t="s">
        <v>332</v>
      </c>
      <c r="BE341" t="s">
        <v>691</v>
      </c>
      <c r="BG341" t="s">
        <v>500</v>
      </c>
      <c r="BI341" s="51" t="s">
        <v>357</v>
      </c>
      <c r="BJ341" t="s">
        <v>587</v>
      </c>
      <c r="BL341" t="s">
        <v>332</v>
      </c>
      <c r="BN341" t="s">
        <v>458</v>
      </c>
      <c r="BP341" t="s">
        <v>372</v>
      </c>
      <c r="BR341" t="s">
        <v>503</v>
      </c>
      <c r="BT341" t="s">
        <v>692</v>
      </c>
      <c r="BV341" t="s">
        <v>414</v>
      </c>
      <c r="BX341" s="51" t="s">
        <v>357</v>
      </c>
      <c r="BY341" t="s">
        <v>328</v>
      </c>
      <c r="CA341" t="s">
        <v>361</v>
      </c>
      <c r="CC341" t="s">
        <v>372</v>
      </c>
    </row>
    <row r="342" spans="1:82" x14ac:dyDescent="0.3">
      <c r="A342" s="51" t="s">
        <v>323</v>
      </c>
      <c r="B342" t="s">
        <v>382</v>
      </c>
      <c r="D342" t="s">
        <v>346</v>
      </c>
      <c r="E342"/>
      <c r="F342" t="s">
        <v>600</v>
      </c>
      <c r="G342"/>
      <c r="H342" t="s">
        <v>385</v>
      </c>
      <c r="I342"/>
      <c r="J342" s="1" t="s">
        <v>547</v>
      </c>
      <c r="K342"/>
      <c r="L342" t="s">
        <v>506</v>
      </c>
      <c r="M342"/>
      <c r="N342" t="s">
        <v>423</v>
      </c>
      <c r="P342" t="s">
        <v>348</v>
      </c>
      <c r="Q342"/>
      <c r="R342" s="51" t="s">
        <v>323</v>
      </c>
      <c r="S342" s="1" t="s">
        <v>388</v>
      </c>
      <c r="U342" s="1" t="s">
        <v>600</v>
      </c>
      <c r="W342" t="s">
        <v>385</v>
      </c>
      <c r="Y342" t="s">
        <v>349</v>
      </c>
      <c r="AA342" t="s">
        <v>350</v>
      </c>
      <c r="AC342" t="s">
        <v>600</v>
      </c>
      <c r="AE342" s="51" t="s">
        <v>323</v>
      </c>
      <c r="AF342" t="s">
        <v>346</v>
      </c>
      <c r="AH342" t="s">
        <v>678</v>
      </c>
      <c r="AJ342" t="s">
        <v>341</v>
      </c>
      <c r="AL342" t="s">
        <v>428</v>
      </c>
      <c r="AN342" t="s">
        <v>389</v>
      </c>
      <c r="AT342" s="51" t="s">
        <v>323</v>
      </c>
      <c r="BC342" t="s">
        <v>384</v>
      </c>
      <c r="BE342" t="s">
        <v>346</v>
      </c>
      <c r="BG342" t="s">
        <v>693</v>
      </c>
      <c r="BI342" s="51" t="s">
        <v>323</v>
      </c>
      <c r="BJ342" t="s">
        <v>399</v>
      </c>
      <c r="BL342" t="s">
        <v>341</v>
      </c>
      <c r="BN342" t="s">
        <v>344</v>
      </c>
      <c r="BP342" t="s">
        <v>600</v>
      </c>
      <c r="BR342" t="s">
        <v>590</v>
      </c>
      <c r="BT342" t="s">
        <v>694</v>
      </c>
      <c r="BV342" t="s">
        <v>352</v>
      </c>
      <c r="BX342" s="51" t="s">
        <v>323</v>
      </c>
      <c r="BY342" t="s">
        <v>433</v>
      </c>
      <c r="CA342" t="s">
        <v>382</v>
      </c>
      <c r="CC342" t="s">
        <v>511</v>
      </c>
    </row>
    <row r="343" spans="1:82" x14ac:dyDescent="0.3">
      <c r="A343" s="49"/>
      <c r="E343"/>
      <c r="G343"/>
      <c r="I343"/>
      <c r="K343"/>
      <c r="M343"/>
      <c r="Q343"/>
      <c r="R343" s="49"/>
      <c r="AE343" s="49"/>
      <c r="AT343" s="49"/>
      <c r="BI343" s="49"/>
      <c r="BX343" s="49"/>
    </row>
    <row r="344" spans="1:82" x14ac:dyDescent="0.3">
      <c r="A344" s="51" t="s">
        <v>404</v>
      </c>
      <c r="C344" s="50"/>
      <c r="E344" s="50"/>
      <c r="G344" s="50"/>
      <c r="I344" s="50"/>
      <c r="K344" s="50"/>
      <c r="M344" s="50"/>
      <c r="O344" s="50"/>
      <c r="Q344" s="50"/>
      <c r="R344" s="51" t="s">
        <v>404</v>
      </c>
      <c r="T344" s="50"/>
      <c r="V344" s="50"/>
      <c r="X344" s="50"/>
      <c r="Z344" s="50"/>
      <c r="AB344" s="50"/>
      <c r="AD344" s="50"/>
      <c r="AE344" s="51" t="s">
        <v>404</v>
      </c>
      <c r="AG344" s="50"/>
      <c r="AI344" s="50"/>
      <c r="AK344" s="50"/>
      <c r="AM344" s="50"/>
      <c r="AO344" s="50"/>
      <c r="AQ344" s="50"/>
      <c r="AS344" s="50"/>
      <c r="AT344" s="51" t="s">
        <v>404</v>
      </c>
      <c r="AV344" s="50"/>
      <c r="AX344" s="50"/>
      <c r="AZ344" s="50"/>
      <c r="BB344" s="50"/>
      <c r="BD344" s="50"/>
      <c r="BF344" s="50"/>
      <c r="BH344" s="50"/>
      <c r="BI344" s="51" t="s">
        <v>404</v>
      </c>
      <c r="BK344" s="50"/>
      <c r="BM344" s="50"/>
      <c r="BO344" s="50"/>
      <c r="BQ344" s="50"/>
      <c r="BS344" s="50"/>
      <c r="BU344" s="50"/>
      <c r="BW344" s="50"/>
      <c r="BX344" s="51" t="s">
        <v>404</v>
      </c>
      <c r="BZ344" s="50"/>
      <c r="CB344" s="50"/>
      <c r="CD344" s="50"/>
    </row>
    <row r="345" spans="1:82" x14ac:dyDescent="0.3">
      <c r="A345" s="51" t="s">
        <v>357</v>
      </c>
      <c r="B345">
        <v>6.4999999999999997E-4</v>
      </c>
      <c r="C345" s="50">
        <f>B345*39.3701</f>
        <v>2.5590564999999999E-2</v>
      </c>
      <c r="D345">
        <v>2.1000000000000001E-4</v>
      </c>
      <c r="E345" s="50">
        <f>D345*39.3701</f>
        <v>8.2677210000000004E-3</v>
      </c>
      <c r="F345">
        <v>9.0000000000000006E-5</v>
      </c>
      <c r="G345" s="50">
        <f>F345*39.3701</f>
        <v>3.5433090000000001E-3</v>
      </c>
      <c r="H345">
        <v>2.2000000000000001E-4</v>
      </c>
      <c r="I345" s="50">
        <f>H345*39.3701</f>
        <v>8.6614220000000002E-3</v>
      </c>
      <c r="J345" s="1">
        <v>1.9000000000000001E-4</v>
      </c>
      <c r="K345" s="50">
        <f>J345*39.3701</f>
        <v>7.4803190000000009E-3</v>
      </c>
      <c r="L345">
        <v>9.5000000000000005E-5</v>
      </c>
      <c r="M345" s="50">
        <f>L345*39.3701</f>
        <v>3.7401595000000004E-3</v>
      </c>
      <c r="N345">
        <v>2.5000000000000001E-5</v>
      </c>
      <c r="O345" s="50">
        <f>N345*39.3701</f>
        <v>9.8425250000000008E-4</v>
      </c>
      <c r="P345">
        <v>4.2000000000000002E-4</v>
      </c>
      <c r="Q345" s="50">
        <f>P345*39.3701</f>
        <v>1.6535442000000001E-2</v>
      </c>
      <c r="R345" s="51" t="s">
        <v>357</v>
      </c>
      <c r="S345" s="1">
        <v>1.2E-4</v>
      </c>
      <c r="T345" s="50">
        <f>S345*39.3701</f>
        <v>4.7244119999999999E-3</v>
      </c>
      <c r="U345" s="1">
        <v>1.1E-4</v>
      </c>
      <c r="V345" s="50">
        <f>U345*39.3701</f>
        <v>4.3307110000000001E-3</v>
      </c>
      <c r="W345">
        <v>2.9E-4</v>
      </c>
      <c r="X345" s="50">
        <f>W345*39.3701</f>
        <v>1.1417329E-2</v>
      </c>
      <c r="Y345">
        <v>4.4000000000000002E-4</v>
      </c>
      <c r="Z345" s="50">
        <f>Y345*39.3701</f>
        <v>1.7322844E-2</v>
      </c>
      <c r="AA345">
        <v>1.9000000000000001E-4</v>
      </c>
      <c r="AB345" s="50">
        <f>AA345*39.3701</f>
        <v>7.4803190000000009E-3</v>
      </c>
      <c r="AC345">
        <v>3.5000000000000001E-3</v>
      </c>
      <c r="AD345" s="50">
        <f>AC345*39.3701</f>
        <v>0.13779535000000001</v>
      </c>
      <c r="AE345" s="51" t="s">
        <v>357</v>
      </c>
      <c r="AF345">
        <v>1.2999999999999999E-4</v>
      </c>
      <c r="AG345" s="50">
        <f>AF345*39.3701</f>
        <v>5.1181129999999997E-3</v>
      </c>
      <c r="AH345">
        <v>1.7E-5</v>
      </c>
      <c r="AI345" s="50">
        <f>AH345*39.3701</f>
        <v>6.6929170000000005E-4</v>
      </c>
      <c r="AJ345">
        <v>4.2000000000000002E-4</v>
      </c>
      <c r="AK345" s="50">
        <f>AJ345*39.3701</f>
        <v>1.6535442000000001E-2</v>
      </c>
      <c r="AL345">
        <v>1.6000000000000001E-4</v>
      </c>
      <c r="AM345" s="50">
        <f>AL345*39.3701</f>
        <v>6.2992160000000007E-3</v>
      </c>
      <c r="AN345">
        <v>9.0000000000000006E-5</v>
      </c>
      <c r="AO345" s="50">
        <f>AN345*39.3701</f>
        <v>3.5433090000000001E-3</v>
      </c>
      <c r="AP345">
        <v>3.5E-4</v>
      </c>
      <c r="AQ345" s="50">
        <f>AP345*39.3701</f>
        <v>1.3779535000000001E-2</v>
      </c>
      <c r="AR345">
        <v>1.2999999999999999E-4</v>
      </c>
      <c r="AS345" s="50">
        <f>AR345*39.3701</f>
        <v>5.1181129999999997E-3</v>
      </c>
      <c r="AT345" s="51" t="s">
        <v>357</v>
      </c>
      <c r="AU345">
        <v>1.8000000000000001E-4</v>
      </c>
      <c r="AV345" s="50">
        <f>AU345*39.3701</f>
        <v>7.0866180000000003E-3</v>
      </c>
      <c r="AW345">
        <v>1.7000000000000001E-4</v>
      </c>
      <c r="AX345" s="50">
        <f>AW345*39.3701</f>
        <v>6.6929170000000005E-3</v>
      </c>
      <c r="AY345">
        <v>2.5999999999999998E-4</v>
      </c>
      <c r="AZ345" s="50">
        <f>AY345*39.3701</f>
        <v>1.0236225999999999E-2</v>
      </c>
      <c r="BA345">
        <v>1.9000000000000001E-5</v>
      </c>
      <c r="BB345" s="50">
        <f>BA345*39.3701</f>
        <v>7.480319E-4</v>
      </c>
      <c r="BC345">
        <v>3.2000000000000003E-4</v>
      </c>
      <c r="BD345" s="50">
        <f>BC345*39.3701</f>
        <v>1.2598432000000001E-2</v>
      </c>
      <c r="BE345">
        <v>8.0000000000000007E-5</v>
      </c>
      <c r="BF345" s="50">
        <f>BE345*39.3701</f>
        <v>3.1496080000000004E-3</v>
      </c>
      <c r="BG345">
        <v>1.6000000000000001E-3</v>
      </c>
      <c r="BH345" s="50">
        <f>BG345*39.3701</f>
        <v>6.2992160000000005E-2</v>
      </c>
      <c r="BI345" s="51" t="s">
        <v>357</v>
      </c>
      <c r="BJ345">
        <v>1.7000000000000001E-4</v>
      </c>
      <c r="BK345" s="50">
        <f>BJ345*39.3701</f>
        <v>6.6929170000000005E-3</v>
      </c>
      <c r="BL345">
        <v>2.7999999999999998E-4</v>
      </c>
      <c r="BM345" s="50">
        <f>BL345*39.3701</f>
        <v>1.1023627999999999E-2</v>
      </c>
      <c r="BN345">
        <v>3.1E-4</v>
      </c>
      <c r="BO345" s="50">
        <f>BN345*39.3701</f>
        <v>1.2204731E-2</v>
      </c>
      <c r="BP345">
        <v>1.2E-4</v>
      </c>
      <c r="BQ345" s="50">
        <f>BP345*39.3701</f>
        <v>4.7244119999999999E-3</v>
      </c>
      <c r="BR345">
        <v>1.9000000000000001E-4</v>
      </c>
      <c r="BS345" s="50">
        <f>BR345*39.3701</f>
        <v>7.4803190000000009E-3</v>
      </c>
      <c r="BT345">
        <v>1.4E-5</v>
      </c>
      <c r="BU345" s="50">
        <f>BT345*39.3701</f>
        <v>5.5118140000000001E-4</v>
      </c>
      <c r="BV345">
        <v>2.2000000000000001E-3</v>
      </c>
      <c r="BW345" s="50">
        <f>BV345*39.3701</f>
        <v>8.6614220000000006E-2</v>
      </c>
      <c r="BX345" s="51" t="s">
        <v>357</v>
      </c>
      <c r="BY345">
        <v>2.3000000000000001E-4</v>
      </c>
      <c r="BZ345" s="50">
        <f>BY345*39.3701</f>
        <v>9.055123E-3</v>
      </c>
      <c r="CA345">
        <v>1.2E-4</v>
      </c>
      <c r="CB345" s="50">
        <f>CA345*39.3701</f>
        <v>4.7244119999999999E-3</v>
      </c>
      <c r="CC345">
        <v>2.2000000000000001E-4</v>
      </c>
      <c r="CD345" s="50">
        <f>CC345*39.3701</f>
        <v>8.6614220000000002E-3</v>
      </c>
    </row>
    <row r="346" spans="1:82" x14ac:dyDescent="0.3">
      <c r="A346" s="51" t="s">
        <v>312</v>
      </c>
      <c r="C346" s="1"/>
      <c r="O346" s="1"/>
      <c r="P346">
        <v>1.9000000000000001E-4</v>
      </c>
      <c r="Q346" s="50">
        <f>P346*39.3701</f>
        <v>7.4803190000000009E-3</v>
      </c>
      <c r="R346" s="51" t="s">
        <v>312</v>
      </c>
      <c r="T346" s="1"/>
      <c r="V346" s="1"/>
      <c r="X346" s="1"/>
      <c r="Z346" s="1"/>
      <c r="AB346" s="1"/>
      <c r="AD346" s="1"/>
      <c r="AE346" s="51" t="s">
        <v>312</v>
      </c>
      <c r="AG346" s="1"/>
      <c r="AI346" s="1"/>
      <c r="AK346" s="1"/>
      <c r="AM346" s="1"/>
      <c r="AO346" s="1"/>
      <c r="AQ346" s="1"/>
      <c r="AS346" s="1"/>
      <c r="AT346" s="51" t="s">
        <v>312</v>
      </c>
      <c r="AV346" s="1"/>
      <c r="AX346" s="1"/>
      <c r="AZ346" s="1"/>
      <c r="BB346" s="1"/>
      <c r="BD346" s="1"/>
      <c r="BF346" s="1"/>
      <c r="BH346" s="1"/>
      <c r="BI346" s="51" t="s">
        <v>312</v>
      </c>
      <c r="BK346" s="1"/>
      <c r="BM346" s="1"/>
      <c r="BO346" s="1"/>
      <c r="BQ346" s="1"/>
      <c r="BS346" s="1"/>
      <c r="BU346" s="1"/>
      <c r="BW346" s="1"/>
      <c r="BX346" s="51" t="s">
        <v>312</v>
      </c>
      <c r="BZ346" s="1"/>
      <c r="CB346" s="1"/>
      <c r="CD346" s="1"/>
    </row>
    <row r="347" spans="1:82" x14ac:dyDescent="0.3">
      <c r="A347" s="51" t="s">
        <v>313</v>
      </c>
      <c r="C347" s="1"/>
      <c r="O347" s="1"/>
      <c r="P347">
        <v>4.2000000000000002E-4</v>
      </c>
      <c r="Q347" s="50">
        <f>P347*39.3701</f>
        <v>1.6535442000000001E-2</v>
      </c>
      <c r="R347" s="51" t="s">
        <v>313</v>
      </c>
      <c r="T347" s="1"/>
      <c r="V347" s="1"/>
      <c r="X347" s="1"/>
      <c r="Z347" s="1"/>
      <c r="AB347" s="1"/>
      <c r="AD347" s="1"/>
      <c r="AE347" s="51" t="s">
        <v>313</v>
      </c>
      <c r="AG347" s="1"/>
      <c r="AI347" s="1"/>
      <c r="AK347" s="1"/>
      <c r="AM347" s="1"/>
      <c r="AO347" s="1"/>
      <c r="AQ347" s="1"/>
      <c r="AS347" s="1"/>
      <c r="AT347" s="51" t="s">
        <v>313</v>
      </c>
      <c r="AV347" s="1"/>
      <c r="AX347" s="1"/>
      <c r="AZ347" s="1"/>
      <c r="BB347" s="1"/>
      <c r="BD347" s="1"/>
      <c r="BF347" s="1"/>
      <c r="BH347" s="1"/>
      <c r="BI347" s="51" t="s">
        <v>313</v>
      </c>
      <c r="BK347" s="1"/>
      <c r="BM347" s="1"/>
      <c r="BO347" s="1"/>
      <c r="BQ347" s="1"/>
      <c r="BS347" s="1"/>
      <c r="BU347" s="1"/>
      <c r="BW347" s="1"/>
      <c r="BX347" s="51" t="s">
        <v>313</v>
      </c>
      <c r="BZ347" s="1"/>
      <c r="CB347" s="1"/>
      <c r="CD347" s="1"/>
    </row>
    <row r="348" spans="1:82" x14ac:dyDescent="0.3">
      <c r="A348" s="49"/>
      <c r="C348" s="1"/>
      <c r="O348" s="1"/>
      <c r="R348" s="49"/>
      <c r="T348" s="1"/>
      <c r="V348" s="1"/>
      <c r="X348" s="1"/>
      <c r="Z348" s="1"/>
      <c r="AB348" s="1"/>
      <c r="AD348" s="1"/>
      <c r="AE348" s="49"/>
      <c r="AG348" s="1"/>
      <c r="AI348" s="1"/>
      <c r="AK348" s="1"/>
      <c r="AM348" s="1"/>
      <c r="AO348" s="1"/>
      <c r="AQ348" s="1"/>
      <c r="AS348" s="1"/>
      <c r="AT348" s="49"/>
      <c r="AV348" s="1"/>
      <c r="AX348" s="1"/>
      <c r="AZ348" s="1"/>
      <c r="BB348" s="1"/>
      <c r="BD348" s="1"/>
      <c r="BF348" s="1"/>
      <c r="BH348" s="1"/>
      <c r="BI348" s="49"/>
      <c r="BK348" s="1"/>
      <c r="BM348" s="1"/>
      <c r="BO348" s="1"/>
      <c r="BQ348" s="1"/>
      <c r="BS348" s="1"/>
      <c r="BU348" s="1"/>
      <c r="BW348" s="1"/>
      <c r="BX348" s="49"/>
      <c r="BZ348" s="1"/>
      <c r="CB348" s="1"/>
      <c r="CD348" s="1"/>
    </row>
    <row r="349" spans="1:82" x14ac:dyDescent="0.3">
      <c r="A349" s="51" t="s">
        <v>358</v>
      </c>
      <c r="C349" s="50"/>
      <c r="E349" s="50"/>
      <c r="G349" s="50"/>
      <c r="I349" s="50"/>
      <c r="K349" s="50"/>
      <c r="M349" s="50"/>
      <c r="O349" s="50"/>
      <c r="Q349" s="50"/>
      <c r="R349" s="51" t="s">
        <v>358</v>
      </c>
      <c r="T349" s="50"/>
      <c r="V349" s="50"/>
      <c r="X349" s="50"/>
      <c r="Z349" s="50"/>
      <c r="AB349" s="50"/>
      <c r="AD349" s="50"/>
      <c r="AE349" s="51" t="s">
        <v>358</v>
      </c>
      <c r="AG349" s="50"/>
      <c r="AI349" s="50"/>
      <c r="AK349" s="50"/>
      <c r="AM349" s="50"/>
      <c r="AO349" s="50"/>
      <c r="AQ349" s="50"/>
      <c r="AS349" s="50"/>
      <c r="AT349" s="51" t="s">
        <v>358</v>
      </c>
      <c r="AV349" s="50"/>
      <c r="AX349" s="50"/>
      <c r="AZ349" s="50"/>
      <c r="BB349" s="50"/>
      <c r="BD349" s="50"/>
      <c r="BF349" s="50"/>
      <c r="BH349" s="50"/>
      <c r="BI349" s="51" t="s">
        <v>358</v>
      </c>
      <c r="BK349" s="50"/>
      <c r="BM349" s="50"/>
      <c r="BO349" s="50"/>
      <c r="BQ349" s="50"/>
      <c r="BS349" s="50"/>
      <c r="BU349" s="50"/>
      <c r="BW349" s="50"/>
      <c r="BX349" s="51" t="s">
        <v>358</v>
      </c>
      <c r="BZ349" s="50"/>
      <c r="CB349" s="50"/>
      <c r="CD349" s="50"/>
    </row>
    <row r="350" spans="1:82" x14ac:dyDescent="0.3">
      <c r="A350" s="51" t="s">
        <v>357</v>
      </c>
      <c r="B350">
        <v>1.8000000000000001E-4</v>
      </c>
      <c r="C350" s="50">
        <f>B350*39.3701</f>
        <v>7.0866180000000003E-3</v>
      </c>
      <c r="D350">
        <v>2.0000000000000001E-4</v>
      </c>
      <c r="E350" s="50">
        <f>D350*39.3701</f>
        <v>7.8740200000000007E-3</v>
      </c>
      <c r="F350">
        <v>2.3000000000000001E-4</v>
      </c>
      <c r="G350" s="50">
        <f>F350*39.3701</f>
        <v>9.055123E-3</v>
      </c>
      <c r="H350">
        <v>7.2999999999999996E-4</v>
      </c>
      <c r="I350" s="50">
        <f>H350*39.3701</f>
        <v>2.8740173000000001E-2</v>
      </c>
      <c r="J350" s="1">
        <v>3.8000000000000002E-4</v>
      </c>
      <c r="K350" s="50">
        <f>J350*39.3701</f>
        <v>1.4960638000000002E-2</v>
      </c>
      <c r="L350">
        <v>1.3999999999999999E-4</v>
      </c>
      <c r="M350" s="50">
        <f>L350*39.3701</f>
        <v>5.5118139999999994E-3</v>
      </c>
      <c r="N350">
        <v>2.3E-5</v>
      </c>
      <c r="O350" s="50">
        <f>N350*39.3701</f>
        <v>9.0551230000000002E-4</v>
      </c>
      <c r="P350">
        <v>2.9999999999999997E-4</v>
      </c>
      <c r="Q350" s="50">
        <f>P350*39.3701</f>
        <v>1.1811029999999998E-2</v>
      </c>
      <c r="R350" s="51" t="s">
        <v>357</v>
      </c>
      <c r="S350" s="1">
        <v>4.4000000000000002E-4</v>
      </c>
      <c r="T350" s="50">
        <f>S350*39.3701</f>
        <v>1.7322844E-2</v>
      </c>
      <c r="U350" s="1">
        <v>1.7000000000000001E-4</v>
      </c>
      <c r="V350" s="50">
        <f>U350*39.3701</f>
        <v>6.6929170000000005E-3</v>
      </c>
      <c r="W350">
        <v>4.4000000000000002E-4</v>
      </c>
      <c r="X350" s="50">
        <f>W350*39.3701</f>
        <v>1.7322844E-2</v>
      </c>
      <c r="Y350">
        <v>2.9999999999999997E-4</v>
      </c>
      <c r="Z350" s="50">
        <f>Y350*39.3701</f>
        <v>1.1811029999999998E-2</v>
      </c>
      <c r="AA350">
        <v>3.6000000000000002E-4</v>
      </c>
      <c r="AB350" s="50">
        <f>AA350*39.3701</f>
        <v>1.4173236000000001E-2</v>
      </c>
      <c r="AC350">
        <v>2.9999999999999997E-4</v>
      </c>
      <c r="AD350" s="50">
        <f>AC350*39.3701</f>
        <v>1.1811029999999998E-2</v>
      </c>
      <c r="AE350" s="51" t="s">
        <v>357</v>
      </c>
      <c r="AF350">
        <v>1.8000000000000001E-4</v>
      </c>
      <c r="AG350" s="50">
        <f>AF350*39.3701</f>
        <v>7.0866180000000003E-3</v>
      </c>
      <c r="AH350">
        <v>1.8E-5</v>
      </c>
      <c r="AI350" s="50">
        <f>AH350*39.3701</f>
        <v>7.0866180000000003E-4</v>
      </c>
      <c r="AJ350">
        <v>2.9999999999999997E-4</v>
      </c>
      <c r="AK350" s="50">
        <f>AJ350*39.3701</f>
        <v>1.1811029999999998E-2</v>
      </c>
      <c r="AL350">
        <v>5.1999999999999995E-4</v>
      </c>
      <c r="AM350" s="50">
        <f>AL350*39.3701</f>
        <v>2.0472451999999999E-2</v>
      </c>
      <c r="AN350">
        <v>9.0000000000000006E-5</v>
      </c>
      <c r="AO350" s="50">
        <f>AN350*39.3701</f>
        <v>3.5433090000000001E-3</v>
      </c>
      <c r="AP350">
        <v>5.8E-4</v>
      </c>
      <c r="AQ350" s="50">
        <f>AP350*39.3701</f>
        <v>2.2834658000000001E-2</v>
      </c>
      <c r="AR350">
        <v>1.4999999999999999E-4</v>
      </c>
      <c r="AS350" s="50">
        <f>AR350*39.3701</f>
        <v>5.9055149999999992E-3</v>
      </c>
      <c r="AT350" s="51" t="s">
        <v>357</v>
      </c>
      <c r="AU350">
        <v>4.0000000000000002E-4</v>
      </c>
      <c r="AV350" s="50">
        <f>AU350*39.3701</f>
        <v>1.5748040000000001E-2</v>
      </c>
      <c r="AW350">
        <v>3.1E-4</v>
      </c>
      <c r="AX350" s="50">
        <f>AW350*39.3701</f>
        <v>1.2204731E-2</v>
      </c>
      <c r="AY350">
        <v>4.6000000000000001E-4</v>
      </c>
      <c r="AZ350" s="50">
        <f>AY350*39.3701</f>
        <v>1.8110246E-2</v>
      </c>
      <c r="BA350">
        <v>3.0000000000000001E-5</v>
      </c>
      <c r="BB350" s="50">
        <f>BA350*39.3701</f>
        <v>1.181103E-3</v>
      </c>
      <c r="BC350">
        <v>4.6999999999999999E-4</v>
      </c>
      <c r="BD350" s="50">
        <f>BC350*39.3701</f>
        <v>1.8503947E-2</v>
      </c>
      <c r="BE350">
        <v>1.5999999999999999E-5</v>
      </c>
      <c r="BF350" s="50">
        <f>BE350*39.3701</f>
        <v>6.2992159999999996E-4</v>
      </c>
      <c r="BG350">
        <v>2.3000000000000001E-4</v>
      </c>
      <c r="BH350" s="50">
        <f>BG350*39.3701</f>
        <v>9.055123E-3</v>
      </c>
      <c r="BI350" s="51" t="s">
        <v>357</v>
      </c>
      <c r="BJ350">
        <v>5.2999999999999998E-4</v>
      </c>
      <c r="BK350" s="50">
        <f>BJ350*39.3701</f>
        <v>2.0866152999999998E-2</v>
      </c>
      <c r="BL350">
        <v>5.1999999999999995E-4</v>
      </c>
      <c r="BM350" s="50">
        <f>BL350*39.3701</f>
        <v>2.0472451999999999E-2</v>
      </c>
      <c r="BN350">
        <v>5.2999999999999998E-4</v>
      </c>
      <c r="BO350" s="50">
        <f>BN350*39.3701</f>
        <v>2.0866152999999998E-2</v>
      </c>
      <c r="BP350">
        <v>1.7000000000000001E-4</v>
      </c>
      <c r="BQ350" s="50">
        <f>BP350*39.3701</f>
        <v>6.6929170000000005E-3</v>
      </c>
      <c r="BR350">
        <v>1.3999999999999999E-4</v>
      </c>
      <c r="BS350" s="50">
        <f>BR350*39.3701</f>
        <v>5.5118139999999994E-3</v>
      </c>
      <c r="BT350">
        <v>1.8E-5</v>
      </c>
      <c r="BU350" s="50">
        <f>BT350*39.3701</f>
        <v>7.0866180000000003E-4</v>
      </c>
      <c r="BV350">
        <v>2.1000000000000001E-4</v>
      </c>
      <c r="BW350" s="50">
        <f>BV350*39.3701</f>
        <v>8.2677210000000004E-3</v>
      </c>
      <c r="BX350" s="51" t="s">
        <v>357</v>
      </c>
      <c r="BY350">
        <v>3.8000000000000002E-4</v>
      </c>
      <c r="BZ350" s="50">
        <f>BY350*39.3701</f>
        <v>1.4960638000000002E-2</v>
      </c>
      <c r="CA350">
        <v>2.7E-4</v>
      </c>
      <c r="CB350" s="50">
        <f>CA350*39.3701</f>
        <v>1.0629927000000001E-2</v>
      </c>
      <c r="CC350">
        <v>1.3999999999999999E-4</v>
      </c>
      <c r="CD350" s="50">
        <f>CC350*39.3701</f>
        <v>5.5118139999999994E-3</v>
      </c>
    </row>
    <row r="351" spans="1:82" x14ac:dyDescent="0.3">
      <c r="A351" s="51" t="s">
        <v>312</v>
      </c>
      <c r="R351" s="51" t="s">
        <v>312</v>
      </c>
      <c r="AE351" s="51" t="s">
        <v>312</v>
      </c>
      <c r="AF351">
        <v>1.2E-4</v>
      </c>
      <c r="AG351" s="50">
        <f t="shared" ref="AG351:AI352" si="243">AF351*39.3701</f>
        <v>4.7244119999999999E-3</v>
      </c>
      <c r="AH351">
        <v>2.9E-5</v>
      </c>
      <c r="AI351" s="50">
        <f t="shared" si="243"/>
        <v>1.1417329E-3</v>
      </c>
      <c r="AJ351">
        <v>2.4000000000000001E-4</v>
      </c>
      <c r="AK351" s="50">
        <f>AJ351*39.3701</f>
        <v>9.4488239999999998E-3</v>
      </c>
      <c r="AT351" s="51" t="s">
        <v>312</v>
      </c>
      <c r="BI351" s="51" t="s">
        <v>312</v>
      </c>
      <c r="BX351" s="51" t="s">
        <v>312</v>
      </c>
    </row>
    <row r="352" spans="1:82" x14ac:dyDescent="0.3">
      <c r="A352" s="51" t="s">
        <v>313</v>
      </c>
      <c r="R352" s="51" t="s">
        <v>313</v>
      </c>
      <c r="AE352" s="51" t="s">
        <v>313</v>
      </c>
      <c r="AF352">
        <v>1.4999999999999999E-4</v>
      </c>
      <c r="AG352" s="50">
        <f t="shared" si="243"/>
        <v>5.9055149999999992E-3</v>
      </c>
      <c r="AH352">
        <v>1.5999999999999999E-5</v>
      </c>
      <c r="AI352" s="50">
        <f t="shared" si="243"/>
        <v>6.2992159999999996E-4</v>
      </c>
      <c r="AJ352">
        <v>2.7E-4</v>
      </c>
      <c r="AK352" s="50">
        <f>AJ352*39.3701</f>
        <v>1.0629927000000001E-2</v>
      </c>
      <c r="AT352" s="51" t="s">
        <v>313</v>
      </c>
      <c r="BI352" s="51" t="s">
        <v>313</v>
      </c>
      <c r="BX352" s="51" t="s">
        <v>313</v>
      </c>
    </row>
    <row r="354" spans="1:58" s="6" customFormat="1" x14ac:dyDescent="0.3">
      <c r="E354" s="16"/>
      <c r="G354" s="16"/>
      <c r="I354" s="16"/>
      <c r="J354" s="16"/>
      <c r="K354" s="16"/>
      <c r="M354" s="16"/>
      <c r="Q354" s="16"/>
      <c r="S354" s="16"/>
      <c r="U354" s="16"/>
    </row>
    <row r="355" spans="1:58" x14ac:dyDescent="0.3">
      <c r="A355">
        <v>2020</v>
      </c>
      <c r="B355" s="5">
        <v>44013</v>
      </c>
      <c r="C355" t="s">
        <v>530</v>
      </c>
      <c r="D355" s="5">
        <v>44014</v>
      </c>
      <c r="E355" s="1" t="s">
        <v>560</v>
      </c>
      <c r="F355" s="5">
        <v>44018</v>
      </c>
      <c r="G355" s="1" t="s">
        <v>695</v>
      </c>
      <c r="H355" s="5">
        <v>44019</v>
      </c>
      <c r="I355" s="1" t="s">
        <v>565</v>
      </c>
      <c r="J355" s="45">
        <v>44019</v>
      </c>
      <c r="K355" s="1" t="s">
        <v>522</v>
      </c>
      <c r="L355" s="5">
        <v>44020</v>
      </c>
      <c r="M355" s="1" t="s">
        <v>696</v>
      </c>
      <c r="N355" s="5">
        <v>44020</v>
      </c>
      <c r="O355" t="s">
        <v>530</v>
      </c>
      <c r="Q355" s="45">
        <v>44021</v>
      </c>
      <c r="R355" s="51" t="s">
        <v>565</v>
      </c>
      <c r="S355" s="45">
        <v>44022</v>
      </c>
      <c r="T355">
        <v>1630</v>
      </c>
      <c r="U355" s="45">
        <v>44026</v>
      </c>
      <c r="V355" t="s">
        <v>560</v>
      </c>
      <c r="W355" s="5">
        <v>44027</v>
      </c>
      <c r="X355" t="s">
        <v>697</v>
      </c>
      <c r="Y355" s="5">
        <v>44029</v>
      </c>
      <c r="Z355" t="s">
        <v>655</v>
      </c>
      <c r="AA355" s="5">
        <v>44029</v>
      </c>
      <c r="AB355" t="s">
        <v>698</v>
      </c>
      <c r="AC355" s="5">
        <v>44032</v>
      </c>
      <c r="AD355" t="s">
        <v>699</v>
      </c>
      <c r="AF355" s="5">
        <v>44033</v>
      </c>
      <c r="AG355" t="s">
        <v>522</v>
      </c>
      <c r="AH355" s="5">
        <v>44034</v>
      </c>
      <c r="AI355" t="s">
        <v>700</v>
      </c>
      <c r="AJ355" s="5">
        <v>44034</v>
      </c>
      <c r="AK355" t="s">
        <v>653</v>
      </c>
      <c r="AL355" s="5">
        <v>44036</v>
      </c>
      <c r="AM355" t="s">
        <v>562</v>
      </c>
      <c r="AN355" s="5">
        <v>44036</v>
      </c>
      <c r="AO355">
        <v>1545</v>
      </c>
      <c r="AP355" s="5">
        <v>44036</v>
      </c>
      <c r="AQ355" t="s">
        <v>701</v>
      </c>
      <c r="AR355" s="5">
        <v>44039</v>
      </c>
      <c r="AS355" t="s">
        <v>487</v>
      </c>
      <c r="AU355" s="5">
        <v>44040</v>
      </c>
      <c r="AV355" t="s">
        <v>522</v>
      </c>
      <c r="AW355" s="5">
        <v>44040</v>
      </c>
      <c r="AX355" t="s">
        <v>702</v>
      </c>
      <c r="AY355" s="5">
        <v>44042</v>
      </c>
      <c r="AZ355" t="s">
        <v>703</v>
      </c>
      <c r="BA355" s="5">
        <v>44042</v>
      </c>
      <c r="BB355" t="s">
        <v>580</v>
      </c>
      <c r="BC355" s="5">
        <v>44043</v>
      </c>
      <c r="BD355" t="s">
        <v>704</v>
      </c>
    </row>
    <row r="356" spans="1:58" x14ac:dyDescent="0.3">
      <c r="A356" s="49" t="s">
        <v>356</v>
      </c>
      <c r="P356" s="49" t="s">
        <v>356</v>
      </c>
      <c r="AE356" s="49" t="s">
        <v>356</v>
      </c>
      <c r="AT356" s="49" t="s">
        <v>356</v>
      </c>
    </row>
    <row r="357" spans="1:58" x14ac:dyDescent="0.3">
      <c r="A357" s="51" t="s">
        <v>357</v>
      </c>
      <c r="B357">
        <v>7.9000000000000001E-4</v>
      </c>
      <c r="C357" s="50">
        <f>B357*39.3701</f>
        <v>3.1102378999999999E-2</v>
      </c>
      <c r="D357">
        <v>1E-3</v>
      </c>
      <c r="E357" s="50">
        <f>D357*39.3701</f>
        <v>3.9370099999999998E-2</v>
      </c>
      <c r="F357">
        <v>1.5E-3</v>
      </c>
      <c r="G357" s="50">
        <f>F357*39.3701</f>
        <v>5.9055150000000001E-2</v>
      </c>
      <c r="H357">
        <v>5.2999999999999998E-4</v>
      </c>
      <c r="I357" s="50">
        <f>H357*39.3701</f>
        <v>2.0866152999999998E-2</v>
      </c>
      <c r="J357" s="1">
        <v>1E-4</v>
      </c>
      <c r="K357" s="50">
        <f>J357*39.3701</f>
        <v>3.9370100000000003E-3</v>
      </c>
      <c r="L357">
        <v>1.7000000000000001E-4</v>
      </c>
      <c r="M357" s="50">
        <f>L357*39.3701</f>
        <v>6.6929170000000005E-3</v>
      </c>
      <c r="N357">
        <v>3.7000000000000002E-3</v>
      </c>
      <c r="O357" s="50">
        <f>N357*39.3701</f>
        <v>0.14566937000000002</v>
      </c>
      <c r="P357" s="51" t="s">
        <v>357</v>
      </c>
      <c r="Q357" s="1">
        <v>8.9999999999999998E-4</v>
      </c>
      <c r="R357" s="50">
        <f>Q357*39.3701</f>
        <v>3.543309E-2</v>
      </c>
      <c r="S357" s="1">
        <v>3.8999999999999999E-5</v>
      </c>
      <c r="T357" s="50">
        <f>S357*39.3701</f>
        <v>1.5354339E-3</v>
      </c>
      <c r="U357" s="1">
        <v>1.4999999999999999E-4</v>
      </c>
      <c r="V357" s="50">
        <f>U357*39.3701</f>
        <v>5.9055149999999992E-3</v>
      </c>
      <c r="W357">
        <v>5.5000000000000002E-5</v>
      </c>
      <c r="X357" s="50">
        <f>W357*39.3701</f>
        <v>2.1653555000000001E-3</v>
      </c>
      <c r="Y357">
        <v>4.1000000000000003E-3</v>
      </c>
      <c r="Z357" s="50">
        <f>Y357*39.3701</f>
        <v>0.16141741000000001</v>
      </c>
      <c r="AA357">
        <v>1.2E-4</v>
      </c>
      <c r="AB357" s="50">
        <f>AA357*39.3701</f>
        <v>4.7244119999999999E-3</v>
      </c>
      <c r="AC357">
        <v>2.3000000000000001E-4</v>
      </c>
      <c r="AD357" s="50">
        <f>AC357*39.3701</f>
        <v>9.055123E-3</v>
      </c>
      <c r="AE357" s="51" t="s">
        <v>357</v>
      </c>
      <c r="AF357">
        <v>3.8E-3</v>
      </c>
      <c r="AG357" s="50">
        <f>AF357*39.3701</f>
        <v>0.14960638000000001</v>
      </c>
      <c r="AH357">
        <v>5.5000000000000002E-5</v>
      </c>
      <c r="AI357" s="50">
        <f>AH357*39.3701</f>
        <v>2.1653555000000001E-3</v>
      </c>
      <c r="AJ357">
        <v>1.3999999999999999E-4</v>
      </c>
      <c r="AK357" s="50">
        <f>AJ357*39.3701</f>
        <v>5.5118139999999994E-3</v>
      </c>
      <c r="AL357">
        <v>7.4999999999999993E-5</v>
      </c>
      <c r="AM357" s="50">
        <f>AL357*39.3701</f>
        <v>2.9527574999999996E-3</v>
      </c>
      <c r="AN357">
        <v>3.3E-3</v>
      </c>
      <c r="AO357" s="50">
        <f>AN357*39.3701</f>
        <v>0.12992133</v>
      </c>
      <c r="AP357">
        <v>3.1E-4</v>
      </c>
      <c r="AQ357" s="50">
        <f>AP357*39.3701</f>
        <v>1.2204731E-2</v>
      </c>
      <c r="AR357">
        <v>8.0000000000000004E-4</v>
      </c>
      <c r="AS357" s="50">
        <f>AR357*39.3701</f>
        <v>3.1496080000000003E-2</v>
      </c>
      <c r="AT357" s="51" t="s">
        <v>357</v>
      </c>
      <c r="AU357">
        <v>4.4000000000000003E-3</v>
      </c>
      <c r="AV357" s="50">
        <f>AU357*39.3701</f>
        <v>0.17322844000000001</v>
      </c>
      <c r="AW357">
        <v>1.3999999999999999E-4</v>
      </c>
      <c r="AX357" s="50">
        <f>AW357*39.3701</f>
        <v>5.5118139999999994E-3</v>
      </c>
      <c r="AY357">
        <v>3.6000000000000001E-5</v>
      </c>
      <c r="AZ357" s="50">
        <f>AY357*39.3701</f>
        <v>1.4173236000000001E-3</v>
      </c>
      <c r="BA357">
        <v>1.1E-5</v>
      </c>
      <c r="BB357" s="50">
        <f>BA357*39.3701</f>
        <v>4.3307110000000002E-4</v>
      </c>
      <c r="BC357">
        <v>1.8000000000000001E-4</v>
      </c>
      <c r="BD357" s="50">
        <f>BC357*39.3701</f>
        <v>7.0866180000000003E-3</v>
      </c>
      <c r="BE357">
        <v>3.0999999999999999E-3</v>
      </c>
      <c r="BF357" s="50">
        <f>BE357*39.3701</f>
        <v>0.12204730999999999</v>
      </c>
    </row>
    <row r="358" spans="1:58" x14ac:dyDescent="0.3">
      <c r="A358" s="51" t="s">
        <v>312</v>
      </c>
      <c r="C358" s="50"/>
      <c r="E358" s="50"/>
      <c r="F358">
        <v>5.1999999999999995E-4</v>
      </c>
      <c r="G358" s="50">
        <f>F358*39.3701</f>
        <v>2.0472451999999999E-2</v>
      </c>
      <c r="I358" s="50"/>
      <c r="K358" s="50"/>
      <c r="M358" s="50"/>
      <c r="O358" s="50"/>
      <c r="P358" s="51" t="s">
        <v>312</v>
      </c>
      <c r="R358" s="50"/>
      <c r="T358" s="50"/>
      <c r="V358" s="50"/>
      <c r="X358" s="50"/>
      <c r="Y358">
        <v>1.9E-3</v>
      </c>
      <c r="Z358" s="50">
        <f>Y358*39.3701</f>
        <v>7.4803190000000006E-2</v>
      </c>
      <c r="AB358" s="50"/>
      <c r="AC358">
        <v>1.8000000000000001E-4</v>
      </c>
      <c r="AD358" s="50">
        <f>AC358*39.3701</f>
        <v>7.0866180000000003E-3</v>
      </c>
      <c r="AE358" s="51" t="s">
        <v>312</v>
      </c>
      <c r="AF358">
        <v>1.2999999999999999E-3</v>
      </c>
      <c r="AG358" s="50">
        <f>AF358*39.3701</f>
        <v>5.1181129999999998E-2</v>
      </c>
      <c r="AI358" s="50"/>
      <c r="AK358" s="50"/>
      <c r="AM358" s="50"/>
      <c r="AO358" s="50"/>
      <c r="AQ358" s="50"/>
      <c r="AS358" s="50"/>
      <c r="AT358" s="51" t="s">
        <v>312</v>
      </c>
      <c r="AV358" s="50"/>
      <c r="AX358" s="50"/>
      <c r="AZ358" s="50"/>
      <c r="BB358" s="50"/>
      <c r="BD358" s="50"/>
    </row>
    <row r="359" spans="1:58" x14ac:dyDescent="0.3">
      <c r="A359" s="51" t="s">
        <v>313</v>
      </c>
      <c r="C359" s="1"/>
      <c r="F359">
        <v>7.5000000000000002E-4</v>
      </c>
      <c r="G359" s="50">
        <f>F359*39.3701</f>
        <v>2.9527575E-2</v>
      </c>
      <c r="O359" s="1"/>
      <c r="P359" s="51" t="s">
        <v>313</v>
      </c>
      <c r="R359" s="1"/>
      <c r="T359" s="1"/>
      <c r="V359" s="1"/>
      <c r="X359" s="1"/>
      <c r="Z359" s="1"/>
      <c r="AB359" s="1"/>
      <c r="AD359" s="1"/>
      <c r="AE359" s="51" t="s">
        <v>313</v>
      </c>
      <c r="AG359" s="1"/>
      <c r="AI359" s="1"/>
      <c r="AK359" s="1"/>
      <c r="AM359" s="1"/>
      <c r="AO359" s="1"/>
      <c r="AQ359" s="1"/>
      <c r="AS359" s="1"/>
      <c r="AT359" s="51" t="s">
        <v>313</v>
      </c>
      <c r="AV359" s="1"/>
      <c r="AX359" s="1"/>
      <c r="AZ359" s="1"/>
      <c r="BB359" s="1"/>
      <c r="BD359" s="1"/>
    </row>
    <row r="360" spans="1:58" x14ac:dyDescent="0.3">
      <c r="A360" s="51"/>
      <c r="C360" s="50"/>
      <c r="E360" s="50"/>
      <c r="G360" s="50"/>
      <c r="I360" s="50"/>
      <c r="K360" s="50"/>
      <c r="M360" s="50"/>
      <c r="O360" s="50"/>
      <c r="P360" s="51"/>
      <c r="R360" s="50"/>
      <c r="T360" s="50"/>
      <c r="V360" s="50"/>
      <c r="X360" s="50"/>
      <c r="Z360" s="50"/>
      <c r="AB360" s="50"/>
      <c r="AD360" s="50"/>
      <c r="AE360" s="51"/>
      <c r="AG360" s="50"/>
      <c r="AI360" s="50"/>
      <c r="AK360" s="50"/>
      <c r="AM360" s="50"/>
      <c r="AO360" s="50"/>
      <c r="AQ360" s="50"/>
      <c r="AS360" s="50"/>
      <c r="AT360" s="51"/>
      <c r="AV360" s="50"/>
      <c r="AX360" s="50"/>
      <c r="AZ360" s="50"/>
      <c r="BB360" s="50"/>
      <c r="BD360" s="50"/>
    </row>
    <row r="361" spans="1:58" x14ac:dyDescent="0.3">
      <c r="A361" s="51" t="s">
        <v>69</v>
      </c>
      <c r="B361">
        <v>1.1E-5</v>
      </c>
      <c r="C361" s="50">
        <f>B361*39.3701</f>
        <v>4.3307110000000002E-4</v>
      </c>
      <c r="D361">
        <v>9.0000000000000002E-6</v>
      </c>
      <c r="E361" s="50">
        <f>D361*39.3701</f>
        <v>3.5433090000000001E-4</v>
      </c>
      <c r="F361">
        <v>6.0000000000000002E-6</v>
      </c>
      <c r="G361" s="50">
        <f>F361*39.3701</f>
        <v>2.362206E-4</v>
      </c>
      <c r="H361">
        <v>7.9999999999999996E-6</v>
      </c>
      <c r="I361" s="50">
        <f>H361*39.3701</f>
        <v>3.1496079999999998E-4</v>
      </c>
      <c r="J361" s="1">
        <v>2.7999999999999999E-6</v>
      </c>
      <c r="K361" s="50">
        <f>J361*39.3701</f>
        <v>1.1023628E-4</v>
      </c>
      <c r="L361">
        <v>8.9999999999999996E-7</v>
      </c>
      <c r="M361" s="50">
        <f>L361*39.3701</f>
        <v>3.5433089999999997E-5</v>
      </c>
      <c r="N361">
        <v>3.8999999999999999E-6</v>
      </c>
      <c r="O361" s="50">
        <f>N361*39.3701</f>
        <v>1.5354339E-4</v>
      </c>
      <c r="P361" s="51" t="s">
        <v>69</v>
      </c>
      <c r="Q361" s="1">
        <v>1.2E-5</v>
      </c>
      <c r="R361" s="50">
        <f>Q361*39.3701</f>
        <v>4.724412E-4</v>
      </c>
      <c r="S361" s="1">
        <v>6.1E-6</v>
      </c>
      <c r="T361" s="50">
        <f>S361*39.3701</f>
        <v>2.4015761000000001E-4</v>
      </c>
      <c r="U361" s="1">
        <v>5.4999999999999999E-6</v>
      </c>
      <c r="V361" s="50">
        <f>U361*39.3701</f>
        <v>2.1653555000000001E-4</v>
      </c>
      <c r="W361">
        <v>1.0000000000000001E-5</v>
      </c>
      <c r="X361" s="50">
        <f>W361*39.3701</f>
        <v>3.9370100000000004E-4</v>
      </c>
      <c r="Y361">
        <v>4.5000000000000001E-6</v>
      </c>
      <c r="Z361" s="50">
        <f>Y361*39.3701</f>
        <v>1.7716545000000001E-4</v>
      </c>
      <c r="AA361">
        <v>7.5000000000000002E-6</v>
      </c>
      <c r="AB361" s="50">
        <f>AA361*39.3701</f>
        <v>2.9527574999999999E-4</v>
      </c>
      <c r="AC361">
        <v>9.9999999999999995E-7</v>
      </c>
      <c r="AD361" s="50">
        <f>AC361*39.3701</f>
        <v>3.9370099999999998E-5</v>
      </c>
      <c r="AE361" s="51" t="s">
        <v>69</v>
      </c>
      <c r="AF361">
        <v>2.7E-6</v>
      </c>
      <c r="AG361" s="50">
        <f>AF361*39.3701</f>
        <v>1.0629927E-4</v>
      </c>
      <c r="AH361">
        <v>3.9999999999999998E-6</v>
      </c>
      <c r="AI361" s="50">
        <f>AH361*39.3701</f>
        <v>1.5748039999999999E-4</v>
      </c>
      <c r="AJ361">
        <v>5.4999999999999999E-6</v>
      </c>
      <c r="AK361" s="50">
        <f>AJ361*39.3701</f>
        <v>2.1653555000000001E-4</v>
      </c>
      <c r="AL361">
        <v>1.2999999999999999E-5</v>
      </c>
      <c r="AM361" s="50">
        <f>AL361*39.3701</f>
        <v>5.1181130000000003E-4</v>
      </c>
      <c r="AN361">
        <v>1.7999999999999999E-6</v>
      </c>
      <c r="AO361" s="50">
        <f>AN361*39.3701</f>
        <v>7.0866179999999994E-5</v>
      </c>
      <c r="AP361">
        <v>5.4999999999999999E-6</v>
      </c>
      <c r="AQ361" s="50">
        <f>AP361*39.3701</f>
        <v>2.1653555000000001E-4</v>
      </c>
      <c r="AR361">
        <v>7.9999999999999996E-6</v>
      </c>
      <c r="AS361" s="50">
        <f>AR361*39.3701</f>
        <v>3.1496079999999998E-4</v>
      </c>
      <c r="AT361" s="51" t="s">
        <v>69</v>
      </c>
      <c r="AU361">
        <v>3.1999999999999999E-6</v>
      </c>
      <c r="AV361" s="50">
        <f>AU361*39.3701</f>
        <v>1.2598431999999999E-4</v>
      </c>
      <c r="AW361">
        <v>6.8000000000000001E-6</v>
      </c>
      <c r="AX361" s="50">
        <f>AW361*39.3701</f>
        <v>2.6771668000000003E-4</v>
      </c>
      <c r="AY361">
        <v>1.9999999999999999E-6</v>
      </c>
      <c r="AZ361" s="50">
        <f>AY361*39.3701</f>
        <v>7.8740199999999995E-5</v>
      </c>
      <c r="BA361">
        <v>1.5E-6</v>
      </c>
      <c r="BB361" s="50">
        <f>BA361*39.3701</f>
        <v>5.905515E-5</v>
      </c>
      <c r="BC361">
        <v>1.5999999999999999E-6</v>
      </c>
      <c r="BD361" s="50">
        <f>BC361*39.3701</f>
        <v>6.2992159999999994E-5</v>
      </c>
    </row>
    <row r="362" spans="1:58" x14ac:dyDescent="0.3">
      <c r="A362" s="51" t="s">
        <v>357</v>
      </c>
      <c r="B362" t="s">
        <v>375</v>
      </c>
      <c r="D362" t="s">
        <v>324</v>
      </c>
      <c r="E362"/>
      <c r="F362" t="s">
        <v>336</v>
      </c>
      <c r="G362"/>
      <c r="H362" t="s">
        <v>326</v>
      </c>
      <c r="I362"/>
      <c r="J362" s="1" t="s">
        <v>362</v>
      </c>
      <c r="K362"/>
      <c r="L362" t="s">
        <v>459</v>
      </c>
      <c r="M362"/>
      <c r="N362" t="s">
        <v>426</v>
      </c>
      <c r="P362" s="51" t="s">
        <v>357</v>
      </c>
      <c r="Q362" s="1" t="s">
        <v>326</v>
      </c>
      <c r="S362" s="1" t="s">
        <v>324</v>
      </c>
      <c r="U362" s="1" t="s">
        <v>375</v>
      </c>
      <c r="W362" t="s">
        <v>332</v>
      </c>
      <c r="Y362" t="s">
        <v>369</v>
      </c>
      <c r="AA362" t="s">
        <v>361</v>
      </c>
      <c r="AC362" t="s">
        <v>324</v>
      </c>
      <c r="AE362" s="51" t="s">
        <v>357</v>
      </c>
      <c r="AF362" t="s">
        <v>337</v>
      </c>
      <c r="AH362" t="s">
        <v>445</v>
      </c>
      <c r="AJ362" t="s">
        <v>543</v>
      </c>
      <c r="AL362" t="s">
        <v>412</v>
      </c>
      <c r="AN362" t="s">
        <v>369</v>
      </c>
      <c r="AP362" t="s">
        <v>375</v>
      </c>
      <c r="AR362" t="s">
        <v>324</v>
      </c>
      <c r="AT362" s="51" t="s">
        <v>357</v>
      </c>
      <c r="AU362" t="s">
        <v>364</v>
      </c>
      <c r="AW362" t="s">
        <v>326</v>
      </c>
      <c r="AY362" t="s">
        <v>705</v>
      </c>
      <c r="BA362" t="s">
        <v>414</v>
      </c>
      <c r="BC362" t="s">
        <v>361</v>
      </c>
    </row>
    <row r="363" spans="1:58" x14ac:dyDescent="0.3">
      <c r="A363" s="51" t="s">
        <v>323</v>
      </c>
      <c r="B363" t="s">
        <v>351</v>
      </c>
      <c r="D363" t="s">
        <v>385</v>
      </c>
      <c r="E363"/>
      <c r="F363" t="s">
        <v>400</v>
      </c>
      <c r="G363"/>
      <c r="H363" t="s">
        <v>341</v>
      </c>
      <c r="I363"/>
      <c r="J363" s="1" t="s">
        <v>343</v>
      </c>
      <c r="K363"/>
      <c r="L363" t="s">
        <v>433</v>
      </c>
      <c r="M363"/>
      <c r="N363" t="s">
        <v>396</v>
      </c>
      <c r="P363" s="51" t="s">
        <v>323</v>
      </c>
      <c r="Q363" s="1" t="s">
        <v>348</v>
      </c>
      <c r="S363" s="1" t="s">
        <v>386</v>
      </c>
      <c r="U363" s="1" t="s">
        <v>547</v>
      </c>
      <c r="W363" t="s">
        <v>400</v>
      </c>
      <c r="Y363" t="s">
        <v>677</v>
      </c>
      <c r="AA363" t="s">
        <v>349</v>
      </c>
      <c r="AC363" t="s">
        <v>349</v>
      </c>
      <c r="AE363" s="51" t="s">
        <v>323</v>
      </c>
      <c r="AF363" t="s">
        <v>347</v>
      </c>
      <c r="AH363" t="s">
        <v>598</v>
      </c>
      <c r="AJ363" t="s">
        <v>418</v>
      </c>
      <c r="AL363" t="s">
        <v>677</v>
      </c>
      <c r="AN363" t="s">
        <v>347</v>
      </c>
      <c r="AP363" t="s">
        <v>349</v>
      </c>
      <c r="AR363" t="s">
        <v>341</v>
      </c>
      <c r="AT363" s="51" t="s">
        <v>323</v>
      </c>
      <c r="AU363" t="s">
        <v>706</v>
      </c>
      <c r="AW363" t="s">
        <v>399</v>
      </c>
      <c r="AY363" t="s">
        <v>707</v>
      </c>
      <c r="BA363" t="s">
        <v>389</v>
      </c>
      <c r="BC363" t="s">
        <v>386</v>
      </c>
    </row>
    <row r="364" spans="1:58" x14ac:dyDescent="0.3">
      <c r="A364" s="51"/>
      <c r="E364"/>
      <c r="G364"/>
      <c r="I364"/>
      <c r="K364"/>
      <c r="M364"/>
      <c r="P364" s="51"/>
      <c r="AE364" s="51"/>
      <c r="AT364" s="51"/>
    </row>
    <row r="365" spans="1:58" x14ac:dyDescent="0.3">
      <c r="A365" s="51" t="s">
        <v>359</v>
      </c>
      <c r="C365" s="50"/>
      <c r="E365" s="50"/>
      <c r="G365" s="50"/>
      <c r="I365" s="50"/>
      <c r="K365" s="50"/>
      <c r="M365" s="50"/>
      <c r="O365" s="50"/>
      <c r="P365" s="51" t="s">
        <v>359</v>
      </c>
      <c r="R365" s="50"/>
      <c r="T365" s="50"/>
      <c r="V365" s="50"/>
      <c r="X365" s="50"/>
      <c r="Z365" s="50"/>
      <c r="AB365" s="50"/>
      <c r="AD365" s="50"/>
      <c r="AE365" s="51" t="s">
        <v>359</v>
      </c>
      <c r="AG365" s="50"/>
      <c r="AI365" s="50"/>
      <c r="AK365" s="50"/>
      <c r="AM365" s="50"/>
      <c r="AO365" s="50"/>
      <c r="AQ365" s="50"/>
      <c r="AS365" s="50"/>
      <c r="AT365" s="51" t="s">
        <v>359</v>
      </c>
      <c r="AV365" s="50"/>
      <c r="AX365" s="50"/>
      <c r="AZ365" s="50"/>
      <c r="BB365" s="50"/>
      <c r="BD365" s="50"/>
    </row>
    <row r="366" spans="1:58" x14ac:dyDescent="0.3">
      <c r="A366" s="51" t="s">
        <v>357</v>
      </c>
      <c r="B366">
        <v>4.0999999999999999E-4</v>
      </c>
      <c r="C366" s="50">
        <f>B366*39.3701</f>
        <v>1.6141741000000001E-2</v>
      </c>
      <c r="D366">
        <v>6.7000000000000002E-4</v>
      </c>
      <c r="E366" s="50">
        <f>D366*39.3701</f>
        <v>2.6377967000000002E-2</v>
      </c>
      <c r="F366">
        <v>7.2999999999999996E-4</v>
      </c>
      <c r="G366" s="50">
        <f>F366*39.3701</f>
        <v>2.8740173000000001E-2</v>
      </c>
      <c r="H366">
        <v>4.2000000000000002E-4</v>
      </c>
      <c r="I366" s="50">
        <f>H366*39.3701</f>
        <v>1.6535442000000001E-2</v>
      </c>
      <c r="J366" s="1">
        <v>1E-4</v>
      </c>
      <c r="K366" s="50">
        <f>J366*39.3701</f>
        <v>3.9370100000000003E-3</v>
      </c>
      <c r="L366">
        <v>1.8000000000000001E-4</v>
      </c>
      <c r="M366" s="50">
        <f>L366*39.3701</f>
        <v>7.0866180000000003E-3</v>
      </c>
      <c r="N366">
        <v>6.0999999999999997E-4</v>
      </c>
      <c r="O366" s="50">
        <f>N366*39.3701</f>
        <v>2.4015761E-2</v>
      </c>
      <c r="P366" s="51" t="s">
        <v>357</v>
      </c>
      <c r="Q366" s="1">
        <v>4.0999999999999999E-4</v>
      </c>
      <c r="R366" s="50">
        <f>Q366*39.3701</f>
        <v>1.6141741000000001E-2</v>
      </c>
      <c r="S366" s="1">
        <v>9.0000000000000006E-5</v>
      </c>
      <c r="T366" s="50">
        <f>S366*39.3701</f>
        <v>3.5433090000000001E-3</v>
      </c>
      <c r="U366" s="1">
        <v>1.2E-4</v>
      </c>
      <c r="V366" s="50">
        <f>U366*39.3701</f>
        <v>4.7244119999999999E-3</v>
      </c>
      <c r="W366">
        <v>1E-4</v>
      </c>
      <c r="X366" s="50">
        <f>W366*39.3701</f>
        <v>3.9370100000000003E-3</v>
      </c>
      <c r="Y366">
        <v>6.2E-4</v>
      </c>
      <c r="Z366" s="50">
        <f>Y366*39.3701</f>
        <v>2.4409462E-2</v>
      </c>
      <c r="AA366">
        <v>1.3999999999999999E-4</v>
      </c>
      <c r="AB366" s="50">
        <f>AA366*39.3701</f>
        <v>5.5118139999999994E-3</v>
      </c>
      <c r="AC366">
        <v>1.4999999999999999E-4</v>
      </c>
      <c r="AD366" s="50">
        <f>AC366*39.3701</f>
        <v>5.9055149999999992E-3</v>
      </c>
      <c r="AE366" s="51" t="s">
        <v>357</v>
      </c>
      <c r="AF366">
        <v>4.8000000000000001E-4</v>
      </c>
      <c r="AG366" s="50">
        <f>AF366*39.3701</f>
        <v>1.8897648E-2</v>
      </c>
      <c r="AH366">
        <v>1.6000000000000001E-4</v>
      </c>
      <c r="AI366" s="50">
        <f>AH366*39.3701</f>
        <v>6.2992160000000007E-3</v>
      </c>
      <c r="AJ366">
        <v>1.8000000000000001E-4</v>
      </c>
      <c r="AK366" s="50">
        <f>AJ366*39.3701</f>
        <v>7.0866180000000003E-3</v>
      </c>
      <c r="AL366">
        <v>9.0000000000000006E-5</v>
      </c>
      <c r="AM366" s="50">
        <f>AL366*39.3701</f>
        <v>3.5433090000000001E-3</v>
      </c>
      <c r="AN366">
        <v>3.4000000000000002E-4</v>
      </c>
      <c r="AO366" s="50">
        <f>AN366*39.3701</f>
        <v>1.3385834000000001E-2</v>
      </c>
      <c r="AP366">
        <v>2.5999999999999998E-4</v>
      </c>
      <c r="AQ366" s="50">
        <f>AP366*39.3701</f>
        <v>1.0236225999999999E-2</v>
      </c>
      <c r="AR366">
        <v>6.7000000000000002E-4</v>
      </c>
      <c r="AS366" s="50">
        <f>AR366*39.3701</f>
        <v>2.6377967000000002E-2</v>
      </c>
      <c r="AT366" s="51" t="s">
        <v>357</v>
      </c>
      <c r="AU366">
        <v>7.5000000000000002E-4</v>
      </c>
      <c r="AV366" s="50">
        <f>AU366*39.3701</f>
        <v>2.9527575E-2</v>
      </c>
      <c r="AW366">
        <v>2.0000000000000001E-4</v>
      </c>
      <c r="AX366" s="50">
        <f>AW366*39.3701</f>
        <v>7.8740200000000007E-3</v>
      </c>
      <c r="AY366">
        <v>5.3999999999999998E-5</v>
      </c>
      <c r="AZ366" s="50">
        <f>AY366*39.3701</f>
        <v>2.1259854000000001E-3</v>
      </c>
      <c r="BA366">
        <v>2.4000000000000001E-5</v>
      </c>
      <c r="BB366" s="50">
        <f>BA366*39.3701</f>
        <v>9.448824E-4</v>
      </c>
      <c r="BC366">
        <v>1.3999999999999999E-4</v>
      </c>
      <c r="BD366" s="50">
        <f>BC366*39.3701</f>
        <v>5.5118139999999994E-3</v>
      </c>
    </row>
    <row r="367" spans="1:58" x14ac:dyDescent="0.3">
      <c r="A367" s="51" t="s">
        <v>312</v>
      </c>
      <c r="C367" s="50"/>
      <c r="E367" s="50"/>
      <c r="G367" s="50"/>
      <c r="I367" s="50"/>
      <c r="K367" s="50"/>
      <c r="M367" s="50"/>
      <c r="O367" s="50"/>
      <c r="P367" s="51" t="s">
        <v>312</v>
      </c>
      <c r="R367" s="50"/>
      <c r="S367" s="1">
        <v>8.0000000000000007E-5</v>
      </c>
      <c r="T367" s="50">
        <f>S367*39.3701</f>
        <v>3.1496080000000004E-3</v>
      </c>
      <c r="V367" s="50"/>
      <c r="X367" s="50"/>
      <c r="Z367" s="50"/>
      <c r="AB367" s="50"/>
      <c r="AD367" s="50"/>
      <c r="AE367" s="51" t="s">
        <v>312</v>
      </c>
      <c r="AG367" s="50"/>
      <c r="AI367" s="50"/>
      <c r="AK367" s="50"/>
      <c r="AM367" s="50"/>
      <c r="AO367" s="50"/>
      <c r="AQ367" s="50"/>
      <c r="AS367" s="50"/>
      <c r="AT367" s="51" t="s">
        <v>312</v>
      </c>
      <c r="AV367" s="50"/>
      <c r="AX367" s="50"/>
      <c r="AZ367" s="50"/>
      <c r="BB367" s="50"/>
      <c r="BD367" s="50"/>
    </row>
    <row r="368" spans="1:58" x14ac:dyDescent="0.3">
      <c r="A368" s="51" t="s">
        <v>313</v>
      </c>
      <c r="E368"/>
      <c r="G368"/>
      <c r="I368"/>
      <c r="K368"/>
      <c r="M368"/>
      <c r="P368" s="51" t="s">
        <v>313</v>
      </c>
      <c r="S368" s="1">
        <v>8.0000000000000007E-5</v>
      </c>
      <c r="T368" s="50">
        <f>S368*39.3701</f>
        <v>3.1496080000000004E-3</v>
      </c>
      <c r="AE368" s="51" t="s">
        <v>313</v>
      </c>
      <c r="AT368" s="51" t="s">
        <v>313</v>
      </c>
    </row>
    <row r="369" spans="1:56" x14ac:dyDescent="0.3">
      <c r="A369" s="51"/>
      <c r="C369" s="50"/>
      <c r="E369" s="50"/>
      <c r="G369" s="50"/>
      <c r="I369" s="50"/>
      <c r="K369" s="50"/>
      <c r="M369" s="50"/>
      <c r="O369" s="50"/>
      <c r="P369" s="51"/>
      <c r="R369" s="50"/>
      <c r="T369" s="50"/>
      <c r="V369" s="50"/>
      <c r="X369" s="50"/>
      <c r="Z369" s="50"/>
      <c r="AB369" s="50"/>
      <c r="AD369" s="50"/>
      <c r="AE369" s="51"/>
      <c r="AG369" s="50"/>
      <c r="AI369" s="50"/>
      <c r="AK369" s="50"/>
      <c r="AM369" s="50"/>
      <c r="AO369" s="50"/>
      <c r="AQ369" s="50"/>
      <c r="AS369" s="50"/>
      <c r="AT369" s="51"/>
      <c r="AV369" s="50"/>
      <c r="AX369" s="50"/>
      <c r="AZ369" s="50"/>
      <c r="BB369" s="50"/>
      <c r="BD369" s="50"/>
    </row>
    <row r="370" spans="1:56" x14ac:dyDescent="0.3">
      <c r="A370" s="51" t="s">
        <v>68</v>
      </c>
      <c r="B370">
        <v>4.2000000000000002E-4</v>
      </c>
      <c r="C370" s="50">
        <f>B370*39.3701</f>
        <v>1.6535442000000001E-2</v>
      </c>
      <c r="D370">
        <v>5.0000000000000001E-4</v>
      </c>
      <c r="E370" s="50">
        <f>D370*39.3701</f>
        <v>1.9685049999999999E-2</v>
      </c>
      <c r="F370">
        <v>9.5E-4</v>
      </c>
      <c r="G370" s="50">
        <f>F370*39.3701</f>
        <v>3.7401595000000003E-2</v>
      </c>
      <c r="H370">
        <v>4.6000000000000001E-4</v>
      </c>
      <c r="I370" s="50">
        <f>H370*39.3701</f>
        <v>1.8110246E-2</v>
      </c>
      <c r="J370" s="1">
        <v>6.7000000000000002E-5</v>
      </c>
      <c r="K370" s="50">
        <f>J370*39.3701</f>
        <v>2.6377967000000002E-3</v>
      </c>
      <c r="L370">
        <v>1.2999999999999999E-4</v>
      </c>
      <c r="M370" s="50">
        <f>L370*39.3701</f>
        <v>5.1181129999999997E-3</v>
      </c>
      <c r="N370">
        <v>9.5E-4</v>
      </c>
      <c r="O370" s="50">
        <f>N370*39.3701</f>
        <v>3.7401595000000003E-2</v>
      </c>
      <c r="P370" s="51" t="s">
        <v>68</v>
      </c>
      <c r="Q370" s="1">
        <v>4.2000000000000002E-4</v>
      </c>
      <c r="R370" s="50">
        <f>Q370*39.3701</f>
        <v>1.6535442000000001E-2</v>
      </c>
      <c r="S370" s="1">
        <v>5.5000000000000002E-5</v>
      </c>
      <c r="T370" s="50">
        <f>S370*39.3701</f>
        <v>2.1653555000000001E-3</v>
      </c>
      <c r="U370" s="1">
        <v>1.2E-4</v>
      </c>
      <c r="V370" s="50">
        <f>U370*39.3701</f>
        <v>4.7244119999999999E-3</v>
      </c>
      <c r="W370">
        <v>8.0000000000000007E-5</v>
      </c>
      <c r="X370" s="50">
        <f>W370*39.3701</f>
        <v>3.1496080000000004E-3</v>
      </c>
      <c r="Y370">
        <v>1.6000000000000001E-3</v>
      </c>
      <c r="Z370" s="50">
        <f>Y370*39.3701</f>
        <v>6.2992160000000005E-2</v>
      </c>
      <c r="AA370">
        <v>1.3999999999999999E-4</v>
      </c>
      <c r="AB370" s="50">
        <f>AA370*39.3701</f>
        <v>5.5118139999999994E-3</v>
      </c>
      <c r="AC370">
        <v>1.4999999999999999E-4</v>
      </c>
      <c r="AD370" s="50">
        <f>AC370*39.3701</f>
        <v>5.9055149999999992E-3</v>
      </c>
      <c r="AE370" s="51" t="s">
        <v>68</v>
      </c>
      <c r="AF370">
        <v>5.5000000000000003E-4</v>
      </c>
      <c r="AG370" s="50">
        <f>AF370*39.3701</f>
        <v>2.1653555000000001E-2</v>
      </c>
      <c r="AH370">
        <v>7.4999999999999993E-5</v>
      </c>
      <c r="AI370" s="50">
        <f>AH370*39.3701</f>
        <v>2.9527574999999996E-3</v>
      </c>
      <c r="AJ370">
        <v>1.7000000000000001E-4</v>
      </c>
      <c r="AK370" s="50">
        <f>AJ370*39.3701</f>
        <v>6.6929170000000005E-3</v>
      </c>
      <c r="AL370">
        <v>9.5000000000000005E-5</v>
      </c>
      <c r="AM370" s="50">
        <f>AL370*39.3701</f>
        <v>3.7401595000000004E-3</v>
      </c>
      <c r="AN370">
        <v>3.8000000000000002E-4</v>
      </c>
      <c r="AO370" s="50">
        <f>AN370*39.3701</f>
        <v>1.4960638000000002E-2</v>
      </c>
      <c r="AP370">
        <v>2.7E-4</v>
      </c>
      <c r="AQ370" s="50">
        <f>AP370*39.3701</f>
        <v>1.0629927000000001E-2</v>
      </c>
      <c r="AR370">
        <v>8.0000000000000004E-4</v>
      </c>
      <c r="AS370" s="50">
        <f>AR370*39.3701</f>
        <v>3.1496080000000003E-2</v>
      </c>
      <c r="AT370" s="51" t="s">
        <v>68</v>
      </c>
      <c r="AU370">
        <v>8.0000000000000004E-4</v>
      </c>
      <c r="AV370" s="50">
        <f>AU370*39.3701</f>
        <v>3.1496080000000003E-2</v>
      </c>
      <c r="AW370">
        <v>1.8000000000000001E-4</v>
      </c>
      <c r="AX370" s="50">
        <f>AW370*39.3701</f>
        <v>7.0866180000000003E-3</v>
      </c>
      <c r="AY370">
        <v>5.5000000000000002E-5</v>
      </c>
      <c r="AZ370" s="50">
        <f>AY370*39.3701</f>
        <v>2.1653555000000001E-3</v>
      </c>
      <c r="BA370">
        <v>1.8E-5</v>
      </c>
      <c r="BB370" s="50">
        <f>BA370*39.3701</f>
        <v>7.0866180000000003E-4</v>
      </c>
      <c r="BC370">
        <v>1.3999999999999999E-4</v>
      </c>
      <c r="BD370" s="50">
        <f>BC370*39.3701</f>
        <v>5.5118139999999994E-3</v>
      </c>
    </row>
    <row r="371" spans="1:56" x14ac:dyDescent="0.3">
      <c r="A371" s="51" t="s">
        <v>357</v>
      </c>
      <c r="B371" t="s">
        <v>362</v>
      </c>
      <c r="D371" t="s">
        <v>708</v>
      </c>
      <c r="E371"/>
      <c r="F371" t="s">
        <v>332</v>
      </c>
      <c r="G371"/>
      <c r="H371" t="s">
        <v>375</v>
      </c>
      <c r="I371"/>
      <c r="J371" s="1" t="s">
        <v>336</v>
      </c>
      <c r="K371"/>
      <c r="L371" t="s">
        <v>336</v>
      </c>
      <c r="M371"/>
      <c r="N371" t="s">
        <v>445</v>
      </c>
      <c r="P371" s="51" t="s">
        <v>357</v>
      </c>
      <c r="Q371" s="1" t="s">
        <v>331</v>
      </c>
      <c r="S371" s="1" t="s">
        <v>335</v>
      </c>
      <c r="U371" s="1" t="s">
        <v>381</v>
      </c>
      <c r="W371" t="s">
        <v>335</v>
      </c>
      <c r="Y371" t="s">
        <v>445</v>
      </c>
      <c r="AA371" t="s">
        <v>381</v>
      </c>
      <c r="AC371" t="s">
        <v>705</v>
      </c>
      <c r="AE371" s="51" t="s">
        <v>357</v>
      </c>
      <c r="AF371" t="s">
        <v>363</v>
      </c>
      <c r="AH371" t="s">
        <v>338</v>
      </c>
      <c r="AJ371" t="s">
        <v>327</v>
      </c>
      <c r="AL371" t="s">
        <v>673</v>
      </c>
      <c r="AN371" t="s">
        <v>332</v>
      </c>
      <c r="AP371" t="s">
        <v>362</v>
      </c>
      <c r="AR371" t="s">
        <v>458</v>
      </c>
      <c r="AT371" s="51" t="s">
        <v>357</v>
      </c>
      <c r="AU371" t="s">
        <v>459</v>
      </c>
      <c r="AW371" t="s">
        <v>500</v>
      </c>
      <c r="AY371" t="s">
        <v>673</v>
      </c>
      <c r="BA371" t="s">
        <v>414</v>
      </c>
      <c r="BC371" t="s">
        <v>369</v>
      </c>
    </row>
    <row r="372" spans="1:56" x14ac:dyDescent="0.3">
      <c r="A372" s="51" t="s">
        <v>323</v>
      </c>
      <c r="B372" t="s">
        <v>348</v>
      </c>
      <c r="D372" t="s">
        <v>449</v>
      </c>
      <c r="E372"/>
      <c r="F372" t="s">
        <v>418</v>
      </c>
      <c r="G372"/>
      <c r="H372" t="s">
        <v>349</v>
      </c>
      <c r="I372"/>
      <c r="J372" s="1" t="s">
        <v>597</v>
      </c>
      <c r="K372"/>
      <c r="L372" t="s">
        <v>382</v>
      </c>
      <c r="M372"/>
      <c r="N372" t="s">
        <v>433</v>
      </c>
      <c r="P372" s="51" t="s">
        <v>323</v>
      </c>
      <c r="Q372" s="1" t="s">
        <v>344</v>
      </c>
      <c r="S372" s="1" t="s">
        <v>422</v>
      </c>
      <c r="U372" s="1" t="s">
        <v>630</v>
      </c>
      <c r="W372" t="s">
        <v>352</v>
      </c>
      <c r="Y372" t="s">
        <v>418</v>
      </c>
      <c r="AA372" t="s">
        <v>386</v>
      </c>
      <c r="AC372" t="s">
        <v>709</v>
      </c>
      <c r="AE372" s="51" t="s">
        <v>323</v>
      </c>
      <c r="AF372" t="s">
        <v>385</v>
      </c>
      <c r="AH372" t="s">
        <v>399</v>
      </c>
      <c r="AJ372" t="s">
        <v>342</v>
      </c>
      <c r="AL372" t="s">
        <v>352</v>
      </c>
      <c r="AN372" t="s">
        <v>382</v>
      </c>
      <c r="AP372" t="s">
        <v>344</v>
      </c>
      <c r="AR372" t="s">
        <v>385</v>
      </c>
      <c r="AT372" s="51" t="s">
        <v>323</v>
      </c>
      <c r="AU372" t="s">
        <v>428</v>
      </c>
      <c r="AW372" t="s">
        <v>600</v>
      </c>
      <c r="AY372" t="s">
        <v>710</v>
      </c>
      <c r="BA372" t="s">
        <v>389</v>
      </c>
      <c r="BC372" t="s">
        <v>548</v>
      </c>
    </row>
    <row r="373" spans="1:56" x14ac:dyDescent="0.3">
      <c r="A373" s="49"/>
      <c r="E373"/>
      <c r="G373"/>
      <c r="I373"/>
      <c r="K373"/>
      <c r="M373"/>
      <c r="P373" s="49"/>
      <c r="AE373" s="49"/>
      <c r="AT373" s="49"/>
    </row>
    <row r="374" spans="1:56" x14ac:dyDescent="0.3">
      <c r="A374" s="51" t="s">
        <v>404</v>
      </c>
      <c r="C374" s="50"/>
      <c r="E374" s="50"/>
      <c r="G374" s="50"/>
      <c r="I374" s="50"/>
      <c r="K374" s="50"/>
      <c r="M374" s="50"/>
      <c r="O374" s="50"/>
      <c r="P374" s="51" t="s">
        <v>404</v>
      </c>
      <c r="R374" s="50"/>
      <c r="T374" s="50"/>
      <c r="V374" s="50"/>
      <c r="X374" s="50"/>
      <c r="Z374" s="50"/>
      <c r="AB374" s="50"/>
      <c r="AD374" s="50"/>
      <c r="AE374" s="51" t="s">
        <v>404</v>
      </c>
      <c r="AG374" s="50"/>
      <c r="AI374" s="50"/>
      <c r="AK374" s="50"/>
      <c r="AM374" s="50"/>
      <c r="AO374" s="50"/>
      <c r="AQ374" s="50"/>
      <c r="AS374" s="50"/>
      <c r="AT374" s="51" t="s">
        <v>404</v>
      </c>
      <c r="AV374" s="50"/>
      <c r="AX374" s="50"/>
      <c r="AZ374" s="50"/>
      <c r="BB374" s="50"/>
      <c r="BD374" s="50"/>
    </row>
    <row r="375" spans="1:56" x14ac:dyDescent="0.3">
      <c r="A375" s="51" t="s">
        <v>357</v>
      </c>
      <c r="B375">
        <v>3.6999999999999999E-4</v>
      </c>
      <c r="C375" s="50">
        <f>B375*39.3701</f>
        <v>1.4566937E-2</v>
      </c>
      <c r="D375">
        <v>3.6999999999999999E-4</v>
      </c>
      <c r="E375" s="50">
        <f>D375*39.3701</f>
        <v>1.4566937E-2</v>
      </c>
      <c r="G375" s="50">
        <f>F375*39.3701</f>
        <v>0</v>
      </c>
      <c r="H375">
        <v>4.4999999999999999E-4</v>
      </c>
      <c r="I375" s="50">
        <f>H375*39.3701</f>
        <v>1.7716545E-2</v>
      </c>
      <c r="J375" s="1">
        <v>7.7999999999999999E-5</v>
      </c>
      <c r="K375" s="50">
        <f>J375*39.3701</f>
        <v>3.0708678E-3</v>
      </c>
      <c r="L375">
        <v>2.5000000000000001E-3</v>
      </c>
      <c r="M375" s="50">
        <f>L375*39.3701</f>
        <v>9.8425250000000006E-2</v>
      </c>
      <c r="N375">
        <v>2.7999999999999998E-4</v>
      </c>
      <c r="O375" s="50">
        <f>N375*39.3701</f>
        <v>1.1023627999999999E-2</v>
      </c>
      <c r="P375" s="51" t="s">
        <v>357</v>
      </c>
      <c r="Q375" s="1">
        <v>5.3999999999999998E-5</v>
      </c>
      <c r="R375" s="50">
        <f>Q375*39.3701</f>
        <v>2.1259854000000001E-3</v>
      </c>
      <c r="S375" s="1">
        <v>5.3999999999999998E-5</v>
      </c>
      <c r="T375" s="50">
        <f>S375*39.3701</f>
        <v>2.1259854000000001E-3</v>
      </c>
      <c r="U375" s="1">
        <v>2.2000000000000001E-4</v>
      </c>
      <c r="V375" s="50">
        <f>U375*39.3701</f>
        <v>8.6614220000000002E-3</v>
      </c>
      <c r="W375">
        <v>9.0000000000000006E-5</v>
      </c>
      <c r="X375" s="50">
        <f>W375*39.3701</f>
        <v>3.5433090000000001E-3</v>
      </c>
      <c r="Y375">
        <v>1.7000000000000001E-4</v>
      </c>
      <c r="Z375" s="50">
        <f>Y375*39.3701</f>
        <v>6.6929170000000005E-3</v>
      </c>
      <c r="AA375">
        <v>2.1000000000000001E-4</v>
      </c>
      <c r="AB375" s="50">
        <f>AA375*39.3701</f>
        <v>8.2677210000000004E-3</v>
      </c>
      <c r="AC375">
        <v>3.3E-3</v>
      </c>
      <c r="AD375" s="50">
        <f>AC375*39.3701</f>
        <v>0.12992133</v>
      </c>
      <c r="AE375" s="51" t="s">
        <v>357</v>
      </c>
      <c r="AF375">
        <v>1.4999999999999999E-4</v>
      </c>
      <c r="AG375" s="50">
        <f>AF375*39.3701</f>
        <v>5.9055149999999992E-3</v>
      </c>
      <c r="AH375">
        <v>6.9999999999999994E-5</v>
      </c>
      <c r="AI375" s="50">
        <f>AH375*39.3701</f>
        <v>2.7559069999999997E-3</v>
      </c>
      <c r="AJ375">
        <v>2.2000000000000001E-4</v>
      </c>
      <c r="AK375" s="50">
        <f>AJ375*39.3701</f>
        <v>8.6614220000000002E-3</v>
      </c>
      <c r="AL375">
        <v>1.2999999999999999E-4</v>
      </c>
      <c r="AM375" s="50">
        <f>AL375*39.3701</f>
        <v>5.1181129999999997E-3</v>
      </c>
      <c r="AN375">
        <v>1.7000000000000001E-4</v>
      </c>
      <c r="AO375" s="50">
        <f>AN375*39.3701</f>
        <v>6.6929170000000005E-3</v>
      </c>
      <c r="AP375">
        <v>1.1999999999999999E-3</v>
      </c>
      <c r="AQ375" s="50">
        <f>AP375*39.3701</f>
        <v>4.7244119999999994E-2</v>
      </c>
      <c r="AR375">
        <v>3.6000000000000002E-4</v>
      </c>
      <c r="AS375" s="50">
        <f>AR375*39.3701</f>
        <v>1.4173236000000001E-2</v>
      </c>
      <c r="AT375" s="51" t="s">
        <v>357</v>
      </c>
      <c r="AU375">
        <v>2.7999999999999998E-4</v>
      </c>
      <c r="AV375" s="50">
        <f>AU375*39.3701</f>
        <v>1.1023627999999999E-2</v>
      </c>
      <c r="AW375">
        <v>2.0000000000000001E-4</v>
      </c>
      <c r="AX375" s="50">
        <f>AW375*39.3701</f>
        <v>7.8740200000000007E-3</v>
      </c>
      <c r="AY375">
        <v>6.3999999999999997E-5</v>
      </c>
      <c r="AZ375" s="50">
        <f>AY375*39.3701</f>
        <v>2.5196863999999999E-3</v>
      </c>
      <c r="BA375">
        <v>2.3E-5</v>
      </c>
      <c r="BB375" s="50">
        <f>BA375*39.3701</f>
        <v>9.0551230000000002E-4</v>
      </c>
      <c r="BC375">
        <v>2E-3</v>
      </c>
      <c r="BD375" s="50">
        <f>BC375*39.3701</f>
        <v>7.8740199999999996E-2</v>
      </c>
    </row>
    <row r="376" spans="1:56" x14ac:dyDescent="0.3">
      <c r="A376" s="51" t="s">
        <v>312</v>
      </c>
      <c r="C376" s="1"/>
      <c r="O376" s="1"/>
      <c r="P376" s="51" t="s">
        <v>312</v>
      </c>
      <c r="R376" s="1"/>
      <c r="T376" s="1"/>
      <c r="V376" s="1"/>
      <c r="X376" s="1"/>
      <c r="Z376" s="1"/>
      <c r="AB376" s="1"/>
      <c r="AD376" s="1"/>
      <c r="AE376" s="51" t="s">
        <v>312</v>
      </c>
      <c r="AG376" s="1"/>
      <c r="AI376" s="1"/>
      <c r="AK376" s="1"/>
      <c r="AM376" s="1"/>
      <c r="AO376" s="1"/>
      <c r="AQ376" s="1"/>
      <c r="AS376" s="1"/>
      <c r="AT376" s="51" t="s">
        <v>312</v>
      </c>
      <c r="AV376" s="1"/>
      <c r="AX376" s="1"/>
      <c r="AZ376" s="1"/>
      <c r="BB376" s="1"/>
      <c r="BD376" s="1"/>
    </row>
    <row r="377" spans="1:56" x14ac:dyDescent="0.3">
      <c r="A377" s="51" t="s">
        <v>313</v>
      </c>
      <c r="C377" s="1"/>
      <c r="O377" s="1"/>
      <c r="P377" s="51" t="s">
        <v>313</v>
      </c>
      <c r="R377" s="1"/>
      <c r="T377" s="1"/>
      <c r="V377" s="1"/>
      <c r="X377" s="1"/>
      <c r="Z377" s="1"/>
      <c r="AB377" s="1"/>
      <c r="AD377" s="1"/>
      <c r="AE377" s="51" t="s">
        <v>313</v>
      </c>
      <c r="AG377" s="1"/>
      <c r="AI377" s="1"/>
      <c r="AK377" s="1"/>
      <c r="AM377" s="1"/>
      <c r="AO377" s="1"/>
      <c r="AQ377" s="1"/>
      <c r="AS377" s="1"/>
      <c r="AT377" s="51" t="s">
        <v>313</v>
      </c>
      <c r="AV377" s="1"/>
      <c r="AX377" s="1"/>
      <c r="AZ377" s="1"/>
      <c r="BB377" s="1"/>
      <c r="BD377" s="1"/>
    </row>
    <row r="378" spans="1:56" x14ac:dyDescent="0.3">
      <c r="A378" s="49"/>
      <c r="C378" s="1"/>
      <c r="O378" s="1"/>
      <c r="P378" s="49"/>
      <c r="R378" s="1"/>
      <c r="T378" s="1"/>
      <c r="V378" s="1"/>
      <c r="X378" s="1"/>
      <c r="Z378" s="1"/>
      <c r="AB378" s="1"/>
      <c r="AD378" s="1"/>
      <c r="AE378" s="49"/>
      <c r="AG378" s="1"/>
      <c r="AI378" s="1"/>
      <c r="AK378" s="1"/>
      <c r="AM378" s="1"/>
      <c r="AO378" s="1"/>
      <c r="AQ378" s="1"/>
      <c r="AS378" s="1"/>
      <c r="AT378" s="49"/>
      <c r="AV378" s="1"/>
      <c r="AX378" s="1"/>
      <c r="AZ378" s="1"/>
      <c r="BB378" s="1"/>
      <c r="BD378" s="1"/>
    </row>
    <row r="379" spans="1:56" x14ac:dyDescent="0.3">
      <c r="A379" s="51" t="s">
        <v>358</v>
      </c>
      <c r="C379" s="50"/>
      <c r="E379" s="50"/>
      <c r="G379" s="50"/>
      <c r="I379" s="50"/>
      <c r="K379" s="50"/>
      <c r="M379" s="50"/>
      <c r="O379" s="50"/>
      <c r="P379" s="51" t="s">
        <v>358</v>
      </c>
      <c r="R379" s="50"/>
      <c r="T379" s="50"/>
      <c r="V379" s="50"/>
      <c r="X379" s="50"/>
      <c r="Z379" s="50"/>
      <c r="AB379" s="50"/>
      <c r="AD379" s="50"/>
      <c r="AE379" s="51" t="s">
        <v>358</v>
      </c>
      <c r="AG379" s="50"/>
      <c r="AI379" s="50"/>
      <c r="AK379" s="50"/>
      <c r="AM379" s="50"/>
      <c r="AO379" s="50"/>
      <c r="AQ379" s="50"/>
      <c r="AS379" s="50"/>
      <c r="AT379" s="51" t="s">
        <v>358</v>
      </c>
      <c r="AV379" s="50"/>
      <c r="AX379" s="50"/>
      <c r="AZ379" s="50"/>
      <c r="BB379" s="50"/>
      <c r="BD379" s="50"/>
    </row>
    <row r="380" spans="1:56" x14ac:dyDescent="0.3">
      <c r="A380" s="51" t="s">
        <v>357</v>
      </c>
      <c r="B380">
        <v>4.0000000000000002E-4</v>
      </c>
      <c r="C380" s="50">
        <f>B380*39.3701</f>
        <v>1.5748040000000001E-2</v>
      </c>
      <c r="D380">
        <v>5.5000000000000003E-4</v>
      </c>
      <c r="E380" s="50">
        <f>D380*39.3701</f>
        <v>2.1653555000000001E-2</v>
      </c>
      <c r="F380">
        <v>5.4000000000000001E-4</v>
      </c>
      <c r="G380" s="50">
        <f>F380*39.3701</f>
        <v>2.1259854000000002E-2</v>
      </c>
      <c r="H380">
        <v>5.6999999999999998E-4</v>
      </c>
      <c r="I380" s="50">
        <f>H380*39.3701</f>
        <v>2.2440957000000001E-2</v>
      </c>
      <c r="J380" s="1">
        <v>1.3999999999999999E-4</v>
      </c>
      <c r="K380" s="50">
        <f>J380*39.3701</f>
        <v>5.5118139999999994E-3</v>
      </c>
      <c r="L380">
        <v>3.6999999999999999E-4</v>
      </c>
      <c r="M380" s="50">
        <f>L380*39.3701</f>
        <v>1.4566937E-2</v>
      </c>
      <c r="N380">
        <v>4.0999999999999999E-4</v>
      </c>
      <c r="O380" s="50">
        <f>N380*39.3701</f>
        <v>1.6141741000000001E-2</v>
      </c>
      <c r="P380" s="51" t="s">
        <v>357</v>
      </c>
      <c r="Q380" s="1">
        <v>1.25E-4</v>
      </c>
      <c r="R380" s="50">
        <f>Q380*39.3701</f>
        <v>4.9212624999999998E-3</v>
      </c>
      <c r="S380" s="1">
        <v>1.25E-4</v>
      </c>
      <c r="T380" s="50">
        <f>S380*39.3701</f>
        <v>4.9212624999999998E-3</v>
      </c>
      <c r="U380" s="1">
        <v>1.9000000000000001E-4</v>
      </c>
      <c r="V380" s="50">
        <f>U380*39.3701</f>
        <v>7.4803190000000009E-3</v>
      </c>
      <c r="W380">
        <v>2.9E-4</v>
      </c>
      <c r="X380" s="50">
        <f>W380*39.3701</f>
        <v>1.1417329E-2</v>
      </c>
      <c r="Y380">
        <v>5.4000000000000001E-4</v>
      </c>
      <c r="Z380" s="50">
        <f>Y380*39.3701</f>
        <v>2.1259854000000002E-2</v>
      </c>
      <c r="AA380">
        <v>2.0000000000000001E-4</v>
      </c>
      <c r="AB380" s="50">
        <f>AA380*39.3701</f>
        <v>7.8740200000000007E-3</v>
      </c>
      <c r="AC380">
        <v>3.3E-4</v>
      </c>
      <c r="AD380" s="50">
        <f>AC380*39.3701</f>
        <v>1.2992132999999999E-2</v>
      </c>
      <c r="AE380" s="51" t="s">
        <v>357</v>
      </c>
      <c r="AF380">
        <v>4.2000000000000002E-4</v>
      </c>
      <c r="AG380" s="50">
        <f>AF380*39.3701</f>
        <v>1.6535442000000001E-2</v>
      </c>
      <c r="AH380">
        <v>1.8000000000000001E-4</v>
      </c>
      <c r="AI380" s="50">
        <f>AH380*39.3701</f>
        <v>7.0866180000000003E-3</v>
      </c>
      <c r="AJ380">
        <v>2.4000000000000001E-4</v>
      </c>
      <c r="AK380" s="50">
        <f>AJ380*39.3701</f>
        <v>9.4488239999999998E-3</v>
      </c>
      <c r="AL380">
        <v>3.3E-4</v>
      </c>
      <c r="AM380" s="50">
        <f>AL380*39.3701</f>
        <v>1.2992132999999999E-2</v>
      </c>
      <c r="AN380">
        <v>2.5999999999999998E-4</v>
      </c>
      <c r="AO380" s="50">
        <f>AN380*39.3701</f>
        <v>1.0236225999999999E-2</v>
      </c>
      <c r="AP380">
        <v>3.5E-4</v>
      </c>
      <c r="AQ380" s="50">
        <f>AP380*39.3701</f>
        <v>1.3779535000000001E-2</v>
      </c>
      <c r="AR380">
        <v>8.0000000000000004E-4</v>
      </c>
      <c r="AS380" s="50">
        <f>AR380*39.3701</f>
        <v>3.1496080000000003E-2</v>
      </c>
      <c r="AT380" s="51" t="s">
        <v>357</v>
      </c>
      <c r="AU380">
        <v>3.5E-4</v>
      </c>
      <c r="AV380" s="50">
        <f>AU380*39.3701</f>
        <v>1.3779535000000001E-2</v>
      </c>
      <c r="AW380">
        <v>2.4000000000000001E-4</v>
      </c>
      <c r="AX380" s="50">
        <f>AW380*39.3701</f>
        <v>9.4488239999999998E-3</v>
      </c>
      <c r="AY380">
        <v>1E-4</v>
      </c>
      <c r="AZ380" s="50">
        <f>AY380*39.3701</f>
        <v>3.9370100000000003E-3</v>
      </c>
      <c r="BA380">
        <v>3.0000000000000001E-5</v>
      </c>
      <c r="BB380" s="50">
        <f>BA380*39.3701</f>
        <v>1.181103E-3</v>
      </c>
      <c r="BC380">
        <v>1.9000000000000001E-4</v>
      </c>
      <c r="BD380" s="50">
        <f>BC380*39.3701</f>
        <v>7.4803190000000009E-3</v>
      </c>
    </row>
    <row r="381" spans="1:56" x14ac:dyDescent="0.3">
      <c r="A381" s="51" t="s">
        <v>312</v>
      </c>
      <c r="P381" s="51" t="s">
        <v>312</v>
      </c>
      <c r="AE381" s="51" t="s">
        <v>312</v>
      </c>
      <c r="AT381" s="51" t="s">
        <v>312</v>
      </c>
    </row>
    <row r="382" spans="1:56" x14ac:dyDescent="0.3">
      <c r="A382" s="51" t="s">
        <v>313</v>
      </c>
      <c r="P382" s="51" t="s">
        <v>313</v>
      </c>
      <c r="AE382" s="51" t="s">
        <v>313</v>
      </c>
      <c r="AT382" s="51" t="s">
        <v>313</v>
      </c>
    </row>
    <row r="384" spans="1:56" s="6" customFormat="1" x14ac:dyDescent="0.3">
      <c r="E384" s="16"/>
      <c r="G384" s="16"/>
      <c r="I384" s="16"/>
      <c r="J384" s="16"/>
      <c r="K384" s="16"/>
      <c r="M384" s="16"/>
      <c r="Q384" s="16"/>
      <c r="S384" s="16"/>
      <c r="U384" s="16"/>
    </row>
    <row r="385" spans="1:71" x14ac:dyDescent="0.3">
      <c r="A385">
        <v>2020</v>
      </c>
      <c r="B385" s="5">
        <v>44046</v>
      </c>
      <c r="C385" t="s">
        <v>711</v>
      </c>
      <c r="D385" s="5">
        <v>44046</v>
      </c>
      <c r="E385" s="1" t="s">
        <v>522</v>
      </c>
      <c r="F385" s="5">
        <v>44047</v>
      </c>
      <c r="G385" s="1" t="s">
        <v>712</v>
      </c>
      <c r="H385" s="5">
        <v>44048</v>
      </c>
      <c r="I385" s="1" t="s">
        <v>565</v>
      </c>
      <c r="J385" s="45">
        <v>44049</v>
      </c>
      <c r="K385" s="1" t="s">
        <v>580</v>
      </c>
      <c r="L385" s="5">
        <v>44050</v>
      </c>
      <c r="M385" s="1" t="s">
        <v>565</v>
      </c>
      <c r="N385" s="5">
        <v>44050</v>
      </c>
      <c r="O385" t="s">
        <v>713</v>
      </c>
      <c r="Q385" s="45">
        <v>44050</v>
      </c>
      <c r="R385" t="s">
        <v>684</v>
      </c>
      <c r="S385" s="45">
        <v>44054</v>
      </c>
      <c r="T385" t="s">
        <v>714</v>
      </c>
      <c r="U385" s="45">
        <v>44054</v>
      </c>
      <c r="V385" t="s">
        <v>580</v>
      </c>
      <c r="W385" s="5">
        <v>44055</v>
      </c>
      <c r="X385" t="s">
        <v>715</v>
      </c>
      <c r="Y385" s="5">
        <v>44056</v>
      </c>
      <c r="Z385" t="s">
        <v>716</v>
      </c>
      <c r="AA385" s="5">
        <v>44056</v>
      </c>
      <c r="AB385" t="s">
        <v>660</v>
      </c>
      <c r="AC385" s="5">
        <v>44057</v>
      </c>
      <c r="AD385" t="s">
        <v>565</v>
      </c>
      <c r="AF385" s="5">
        <v>44057</v>
      </c>
      <c r="AG385" t="s">
        <v>700</v>
      </c>
      <c r="AH385" s="5">
        <v>44060</v>
      </c>
      <c r="AI385" t="s">
        <v>562</v>
      </c>
      <c r="AJ385" s="5">
        <v>44061</v>
      </c>
      <c r="AK385" t="s">
        <v>522</v>
      </c>
      <c r="AL385" s="5">
        <v>44061</v>
      </c>
      <c r="AM385" t="s">
        <v>717</v>
      </c>
      <c r="AN385" s="5">
        <v>44062</v>
      </c>
      <c r="AO385" t="s">
        <v>605</v>
      </c>
      <c r="AP385" s="5">
        <v>44062</v>
      </c>
      <c r="AQ385" t="s">
        <v>492</v>
      </c>
      <c r="AR385" s="5">
        <v>44063</v>
      </c>
      <c r="AS385" t="s">
        <v>568</v>
      </c>
      <c r="AU385" s="5">
        <v>44063</v>
      </c>
      <c r="AV385" t="s">
        <v>536</v>
      </c>
      <c r="AW385" s="5">
        <v>44067</v>
      </c>
      <c r="AX385" t="s">
        <v>718</v>
      </c>
      <c r="AY385" s="5">
        <v>44069</v>
      </c>
      <c r="AZ385" t="s">
        <v>562</v>
      </c>
      <c r="BA385" s="5">
        <v>44068</v>
      </c>
      <c r="BB385" t="s">
        <v>565</v>
      </c>
      <c r="BC385" s="5">
        <v>44069</v>
      </c>
      <c r="BD385" t="s">
        <v>719</v>
      </c>
      <c r="BE385" s="5">
        <v>44070</v>
      </c>
      <c r="BF385" t="s">
        <v>720</v>
      </c>
      <c r="BG385" s="5">
        <v>44070</v>
      </c>
      <c r="BH385" t="s">
        <v>605</v>
      </c>
      <c r="BJ385" s="5">
        <v>44070</v>
      </c>
      <c r="BK385" t="s">
        <v>642</v>
      </c>
      <c r="BL385" s="5">
        <v>44071</v>
      </c>
      <c r="BM385" t="s">
        <v>480</v>
      </c>
      <c r="BN385" s="5">
        <v>44071</v>
      </c>
      <c r="BO385">
        <v>1817</v>
      </c>
      <c r="BP385" s="5">
        <v>44074</v>
      </c>
      <c r="BQ385" t="s">
        <v>487</v>
      </c>
      <c r="BR385" s="5">
        <v>44074</v>
      </c>
      <c r="BS385" t="s">
        <v>569</v>
      </c>
    </row>
    <row r="386" spans="1:71" x14ac:dyDescent="0.3">
      <c r="A386" s="49" t="s">
        <v>356</v>
      </c>
      <c r="P386" s="49" t="s">
        <v>356</v>
      </c>
      <c r="AE386" s="49" t="s">
        <v>356</v>
      </c>
      <c r="AT386" s="49" t="s">
        <v>356</v>
      </c>
      <c r="BI386" s="49" t="s">
        <v>356</v>
      </c>
    </row>
    <row r="387" spans="1:71" x14ac:dyDescent="0.3">
      <c r="A387" s="51" t="s">
        <v>357</v>
      </c>
      <c r="B387">
        <v>2.1000000000000001E-4</v>
      </c>
      <c r="C387" s="50">
        <f>B387*39.3701</f>
        <v>8.2677210000000004E-3</v>
      </c>
      <c r="D387">
        <v>3.0999999999999999E-3</v>
      </c>
      <c r="E387" s="50">
        <f>D387*39.3701</f>
        <v>0.12204730999999999</v>
      </c>
      <c r="F387">
        <v>1.6000000000000001E-4</v>
      </c>
      <c r="G387" s="50">
        <f>F387*39.3701</f>
        <v>6.2992160000000007E-3</v>
      </c>
      <c r="H387">
        <v>5.1999999999999998E-3</v>
      </c>
      <c r="I387" s="50">
        <f>H387*39.3701</f>
        <v>0.20472451999999999</v>
      </c>
      <c r="J387" s="1">
        <v>7.5000000000000002E-4</v>
      </c>
      <c r="K387" s="50">
        <f>J387*39.3701</f>
        <v>2.9527575E-2</v>
      </c>
      <c r="L387">
        <v>2.2000000000000001E-3</v>
      </c>
      <c r="M387" s="50">
        <f>L387*39.3701</f>
        <v>8.6614220000000006E-2</v>
      </c>
      <c r="N387">
        <v>1.6000000000000001E-4</v>
      </c>
      <c r="O387" s="50">
        <f>N387*39.3701</f>
        <v>6.2992160000000007E-3</v>
      </c>
      <c r="P387" s="51" t="s">
        <v>357</v>
      </c>
      <c r="Q387" s="1">
        <v>5.3000000000000001E-5</v>
      </c>
      <c r="R387" s="50">
        <f>Q387*39.3701</f>
        <v>2.0866153000000001E-3</v>
      </c>
      <c r="S387" s="1">
        <v>2.3000000000000001E-4</v>
      </c>
      <c r="T387" s="50">
        <f>S387*39.3701</f>
        <v>9.055123E-3</v>
      </c>
      <c r="U387" s="1">
        <v>3.5999999999999999E-3</v>
      </c>
      <c r="V387" s="50">
        <f>U387*39.3701</f>
        <v>0.14173236</v>
      </c>
      <c r="W387">
        <v>1.1E-4</v>
      </c>
      <c r="X387" s="50">
        <f>W387*39.3701</f>
        <v>4.3307110000000001E-3</v>
      </c>
      <c r="Y387">
        <v>6.0000000000000002E-5</v>
      </c>
      <c r="Z387" s="50">
        <f>Y387*39.3701</f>
        <v>2.3622059999999999E-3</v>
      </c>
      <c r="AA387">
        <v>2.5000000000000001E-4</v>
      </c>
      <c r="AB387" s="50">
        <f>AA387*39.3701</f>
        <v>9.8425249999999995E-3</v>
      </c>
      <c r="AC387">
        <v>2.8E-3</v>
      </c>
      <c r="AD387" s="50">
        <f>AC387*39.3701</f>
        <v>0.11023628000000001</v>
      </c>
      <c r="AE387" s="51" t="s">
        <v>357</v>
      </c>
      <c r="AF387">
        <v>1.1E-4</v>
      </c>
      <c r="AG387" s="50">
        <f>AF387*39.3701</f>
        <v>4.3307110000000001E-3</v>
      </c>
      <c r="AH387">
        <v>2.2000000000000001E-4</v>
      </c>
      <c r="AI387" s="50">
        <f>AH387*39.3701</f>
        <v>8.6614220000000002E-3</v>
      </c>
      <c r="AJ387">
        <v>2.7000000000000001E-3</v>
      </c>
      <c r="AK387" s="50">
        <f>AJ387*39.3701</f>
        <v>0.10629927</v>
      </c>
      <c r="AL387">
        <v>1.2E-4</v>
      </c>
      <c r="AM387" s="50">
        <f>AL387*39.3701</f>
        <v>4.7244119999999999E-3</v>
      </c>
      <c r="AN387">
        <v>2.0000000000000002E-5</v>
      </c>
      <c r="AO387" s="50">
        <f>AN387*39.3701</f>
        <v>7.8740200000000009E-4</v>
      </c>
      <c r="AP387">
        <v>9.0000000000000006E-5</v>
      </c>
      <c r="AQ387" s="50">
        <f>AP387*39.3701</f>
        <v>3.5433090000000001E-3</v>
      </c>
      <c r="AR387">
        <v>1.9E-3</v>
      </c>
      <c r="AS387" s="50">
        <f>AR387*39.3701</f>
        <v>7.4803190000000006E-2</v>
      </c>
      <c r="AT387" s="51" t="s">
        <v>357</v>
      </c>
      <c r="AU387">
        <v>1.7000000000000001E-4</v>
      </c>
      <c r="AV387" s="50">
        <f>AU387*39.3701</f>
        <v>6.6929170000000005E-3</v>
      </c>
      <c r="AW387">
        <v>1.8000000000000001E-4</v>
      </c>
      <c r="AX387" s="50">
        <f>AW387*39.3701</f>
        <v>7.0866180000000003E-3</v>
      </c>
      <c r="AY387">
        <v>9.5000000000000005E-5</v>
      </c>
      <c r="AZ387" s="50">
        <f>AY387*39.3701</f>
        <v>3.7401595000000004E-3</v>
      </c>
      <c r="BA387">
        <v>2.8E-3</v>
      </c>
      <c r="BB387" s="50">
        <f>BA387*39.3701</f>
        <v>0.11023628000000001</v>
      </c>
      <c r="BC387">
        <v>6.2000000000000003E-5</v>
      </c>
      <c r="BD387" s="50">
        <f>BC387*39.3701</f>
        <v>2.4409462000000003E-3</v>
      </c>
      <c r="BE387">
        <v>7.2999999999999999E-5</v>
      </c>
      <c r="BF387" s="50">
        <f>BE387*39.3701</f>
        <v>2.8740173000000001E-3</v>
      </c>
      <c r="BG387">
        <v>4.3E-3</v>
      </c>
      <c r="BH387" s="50">
        <f>BG387*39.3701</f>
        <v>0.16929142999999999</v>
      </c>
      <c r="BI387" s="51" t="s">
        <v>357</v>
      </c>
      <c r="BJ387">
        <v>7.4999999999999993E-5</v>
      </c>
      <c r="BK387" s="50">
        <f>BJ387*39.3701</f>
        <v>2.9527574999999996E-3</v>
      </c>
      <c r="BL387">
        <v>2.0000000000000002E-5</v>
      </c>
      <c r="BM387" s="50">
        <f>BL387*39.3701</f>
        <v>7.8740200000000009E-4</v>
      </c>
      <c r="BN387">
        <v>9.5000000000000005E-5</v>
      </c>
      <c r="BO387" s="50">
        <f>BN387*39.3701</f>
        <v>3.7401595000000004E-3</v>
      </c>
      <c r="BP387">
        <v>2.0999999999999999E-3</v>
      </c>
      <c r="BQ387" s="50">
        <f>BP387*39.3701</f>
        <v>8.2677210000000001E-2</v>
      </c>
      <c r="BR387">
        <v>5.0000000000000002E-5</v>
      </c>
      <c r="BS387" s="50">
        <f>BR387*39.3701</f>
        <v>1.9685050000000002E-3</v>
      </c>
    </row>
    <row r="388" spans="1:71" x14ac:dyDescent="0.3">
      <c r="A388" s="51" t="s">
        <v>312</v>
      </c>
      <c r="C388" s="50"/>
      <c r="E388" s="50"/>
      <c r="G388" s="50"/>
      <c r="I388" s="50"/>
      <c r="K388" s="50"/>
      <c r="M388" s="50"/>
      <c r="O388" s="50"/>
      <c r="P388" s="51" t="s">
        <v>312</v>
      </c>
      <c r="R388" s="50"/>
      <c r="T388" s="50"/>
      <c r="V388" s="50"/>
      <c r="X388" s="50"/>
      <c r="Z388" s="50"/>
      <c r="AB388" s="50"/>
      <c r="AD388" s="50"/>
      <c r="AE388" s="51" t="s">
        <v>312</v>
      </c>
      <c r="AG388" s="50"/>
      <c r="AI388" s="50"/>
      <c r="AK388" s="50"/>
      <c r="AM388" s="50"/>
      <c r="AO388" s="50"/>
      <c r="AQ388" s="50"/>
      <c r="AS388" s="50"/>
      <c r="AT388" s="51" t="s">
        <v>312</v>
      </c>
      <c r="AV388" s="50"/>
      <c r="AX388" s="50"/>
      <c r="AZ388" s="50"/>
      <c r="BB388" s="50"/>
      <c r="BD388" s="50"/>
      <c r="BF388" s="50"/>
      <c r="BH388" s="50"/>
      <c r="BI388" s="51" t="s">
        <v>312</v>
      </c>
      <c r="BK388" s="50"/>
      <c r="BM388" s="50"/>
      <c r="BO388" s="50"/>
      <c r="BQ388" s="50"/>
      <c r="BS388" s="50"/>
    </row>
    <row r="389" spans="1:71" x14ac:dyDescent="0.3">
      <c r="A389" s="51" t="s">
        <v>313</v>
      </c>
      <c r="C389" s="1"/>
      <c r="O389" s="1"/>
      <c r="P389" s="51" t="s">
        <v>313</v>
      </c>
      <c r="R389" s="1"/>
      <c r="T389" s="1"/>
      <c r="V389" s="1"/>
      <c r="X389" s="1"/>
      <c r="Z389" s="1"/>
      <c r="AB389" s="1"/>
      <c r="AD389" s="1"/>
      <c r="AE389" s="51" t="s">
        <v>313</v>
      </c>
      <c r="AG389" s="1"/>
      <c r="AI389" s="1"/>
      <c r="AK389" s="1"/>
      <c r="AM389" s="1"/>
      <c r="AO389" s="1"/>
      <c r="AQ389" s="1"/>
      <c r="AS389" s="1"/>
      <c r="AT389" s="51" t="s">
        <v>313</v>
      </c>
      <c r="AV389" s="1"/>
      <c r="AX389" s="1"/>
      <c r="AZ389" s="1"/>
      <c r="BB389" s="1"/>
      <c r="BD389" s="1"/>
      <c r="BF389" s="1"/>
      <c r="BH389" s="1"/>
      <c r="BI389" s="51" t="s">
        <v>313</v>
      </c>
      <c r="BK389" s="1"/>
      <c r="BM389" s="1"/>
      <c r="BO389" s="1"/>
      <c r="BQ389" s="1"/>
      <c r="BS389" s="1"/>
    </row>
    <row r="390" spans="1:71" x14ac:dyDescent="0.3">
      <c r="A390" s="51"/>
      <c r="C390" s="50"/>
      <c r="E390" s="50"/>
      <c r="G390" s="50"/>
      <c r="I390" s="50"/>
      <c r="K390" s="50"/>
      <c r="M390" s="50"/>
      <c r="O390" s="50"/>
      <c r="P390" s="51"/>
      <c r="R390" s="50"/>
      <c r="T390" s="50"/>
      <c r="V390" s="50"/>
      <c r="X390" s="50"/>
      <c r="Z390" s="50"/>
      <c r="AB390" s="50"/>
      <c r="AD390" s="50"/>
      <c r="AE390" s="51"/>
      <c r="AG390" s="50"/>
      <c r="AI390" s="50"/>
      <c r="AK390" s="50"/>
      <c r="AM390" s="50"/>
      <c r="AO390" s="50"/>
      <c r="AQ390" s="50"/>
      <c r="AS390" s="50"/>
      <c r="AT390" s="51"/>
      <c r="AV390" s="50"/>
      <c r="AX390" s="50"/>
      <c r="AZ390" s="50"/>
      <c r="BB390" s="50"/>
      <c r="BD390" s="50"/>
      <c r="BF390" s="50"/>
      <c r="BH390" s="50"/>
      <c r="BI390" s="51"/>
      <c r="BK390" s="50"/>
      <c r="BM390" s="50"/>
      <c r="BO390" s="50"/>
      <c r="BQ390" s="50"/>
      <c r="BS390" s="50"/>
    </row>
    <row r="391" spans="1:71" x14ac:dyDescent="0.3">
      <c r="A391" s="51" t="s">
        <v>69</v>
      </c>
      <c r="B391">
        <v>4.3000000000000003E-6</v>
      </c>
      <c r="C391" s="50">
        <f>B391*39.3701</f>
        <v>1.6929143000000001E-4</v>
      </c>
      <c r="D391">
        <v>1.3999999999999999E-6</v>
      </c>
      <c r="E391" s="50">
        <f>D391*39.3701</f>
        <v>5.5118139999999999E-5</v>
      </c>
      <c r="F391">
        <v>5.0000000000000004E-6</v>
      </c>
      <c r="G391" s="50">
        <f>F391*39.3701</f>
        <v>1.9685050000000002E-4</v>
      </c>
      <c r="H391">
        <v>5.6999999999999996E-6</v>
      </c>
      <c r="I391" s="50">
        <f>H391*39.3701</f>
        <v>2.2440956999999998E-4</v>
      </c>
      <c r="K391" s="50">
        <f>J391*39.3701</f>
        <v>0</v>
      </c>
      <c r="L391">
        <v>2.0999999999999998E-6</v>
      </c>
      <c r="M391" s="50">
        <f>L391*39.3701</f>
        <v>8.2677209999999996E-5</v>
      </c>
      <c r="N391">
        <v>3.1E-6</v>
      </c>
      <c r="O391" s="50">
        <f>N391*39.3701</f>
        <v>1.2204731E-4</v>
      </c>
      <c r="P391" s="51" t="s">
        <v>69</v>
      </c>
      <c r="Q391" s="1">
        <v>1.2999999999999999E-5</v>
      </c>
      <c r="R391" s="50">
        <f>Q391*39.3701</f>
        <v>5.1181130000000003E-4</v>
      </c>
      <c r="S391" s="1">
        <v>2.0999999999999998E-6</v>
      </c>
      <c r="T391" s="50">
        <f>S391*39.3701</f>
        <v>8.2677209999999996E-5</v>
      </c>
      <c r="U391" s="1">
        <v>2.3E-5</v>
      </c>
      <c r="V391" s="50">
        <f>U391*39.3701</f>
        <v>9.0551230000000002E-4</v>
      </c>
      <c r="W391">
        <v>2.7999999999999999E-6</v>
      </c>
      <c r="X391" s="50">
        <f>W391*39.3701</f>
        <v>1.1023628E-4</v>
      </c>
      <c r="Y391">
        <v>4.1999999999999996E-6</v>
      </c>
      <c r="Z391" s="50">
        <f>Y391*39.3701</f>
        <v>1.6535441999999999E-4</v>
      </c>
      <c r="AA391">
        <v>2.3999999999999999E-6</v>
      </c>
      <c r="AB391" s="50">
        <f>AA391*39.3701</f>
        <v>9.4488239999999997E-5</v>
      </c>
      <c r="AC391">
        <v>5.3000000000000001E-6</v>
      </c>
      <c r="AD391" s="50">
        <f>AC391*39.3701</f>
        <v>2.0866153000000001E-4</v>
      </c>
      <c r="AE391" s="51" t="s">
        <v>69</v>
      </c>
      <c r="AF391">
        <v>1.2E-5</v>
      </c>
      <c r="AG391" s="50">
        <f>AF391*39.3701</f>
        <v>4.724412E-4</v>
      </c>
      <c r="AH391">
        <v>1.1999999999999999E-6</v>
      </c>
      <c r="AI391" s="50">
        <f>AH391*39.3701</f>
        <v>4.7244119999999999E-5</v>
      </c>
      <c r="AJ391">
        <v>6.7000000000000002E-6</v>
      </c>
      <c r="AK391" s="50">
        <f>AJ391*39.3701</f>
        <v>2.6377966999999999E-4</v>
      </c>
      <c r="AL391">
        <v>1.5999999999999999E-6</v>
      </c>
      <c r="AM391" s="50">
        <f>AL391*39.3701</f>
        <v>6.2992159999999994E-5</v>
      </c>
      <c r="AN391">
        <v>1.3E-6</v>
      </c>
      <c r="AO391" s="50">
        <f>AN391*39.3701</f>
        <v>5.1181130000000006E-5</v>
      </c>
      <c r="AP391">
        <v>1.1000000000000001E-6</v>
      </c>
      <c r="AQ391" s="50">
        <f>AP391*39.3701</f>
        <v>4.3307110000000005E-5</v>
      </c>
      <c r="AR391">
        <v>5.3000000000000001E-6</v>
      </c>
      <c r="AS391" s="50">
        <f>AR391*39.3701</f>
        <v>2.0866153000000001E-4</v>
      </c>
      <c r="AT391" s="51" t="s">
        <v>69</v>
      </c>
      <c r="AU391">
        <v>1.9999999999999999E-6</v>
      </c>
      <c r="AV391" s="50">
        <f>AU391*39.3701</f>
        <v>7.8740199999999995E-5</v>
      </c>
      <c r="AW391">
        <v>1.9999999999999999E-6</v>
      </c>
      <c r="AX391" s="50">
        <f>AW391*39.3701</f>
        <v>7.8740199999999995E-5</v>
      </c>
      <c r="AY391">
        <v>1.5E-5</v>
      </c>
      <c r="AZ391" s="50">
        <f>AY391*39.3701</f>
        <v>5.9055149999999999E-4</v>
      </c>
      <c r="BA391">
        <v>6.8000000000000001E-6</v>
      </c>
      <c r="BB391" s="50">
        <f>BA391*39.3701</f>
        <v>2.6771668000000003E-4</v>
      </c>
      <c r="BC391">
        <v>2.3E-6</v>
      </c>
      <c r="BD391" s="50">
        <f>BC391*39.3701</f>
        <v>9.0551229999999997E-5</v>
      </c>
      <c r="BE391">
        <v>3.1E-6</v>
      </c>
      <c r="BF391" s="50">
        <f>BE391*39.3701</f>
        <v>1.2204731E-4</v>
      </c>
      <c r="BG391">
        <v>7.9999999999999996E-6</v>
      </c>
      <c r="BH391" s="50">
        <f>BG391*39.3701</f>
        <v>3.1496079999999998E-4</v>
      </c>
      <c r="BI391" s="51" t="s">
        <v>69</v>
      </c>
      <c r="BJ391">
        <v>2.7E-6</v>
      </c>
      <c r="BK391" s="50">
        <f>BJ391*39.3701</f>
        <v>1.0629927E-4</v>
      </c>
      <c r="BL391">
        <v>9.9999999999999995E-7</v>
      </c>
      <c r="BM391" s="50">
        <f>BL391*39.3701</f>
        <v>3.9370099999999998E-5</v>
      </c>
      <c r="BN391">
        <v>1.9999999999999999E-6</v>
      </c>
      <c r="BO391" s="50">
        <f>BN391*39.3701</f>
        <v>7.8740199999999995E-5</v>
      </c>
      <c r="BP391">
        <v>3.4000000000000001E-6</v>
      </c>
      <c r="BQ391" s="50">
        <f>BP391*39.3701</f>
        <v>1.3385834000000002E-4</v>
      </c>
      <c r="BR391">
        <v>1.4E-5</v>
      </c>
      <c r="BS391" s="50">
        <f>BR391*39.3701</f>
        <v>5.5118140000000001E-4</v>
      </c>
    </row>
    <row r="392" spans="1:71" x14ac:dyDescent="0.3">
      <c r="A392" s="51" t="s">
        <v>357</v>
      </c>
      <c r="B392" t="s">
        <v>459</v>
      </c>
      <c r="D392" t="s">
        <v>337</v>
      </c>
      <c r="E392"/>
      <c r="F392" t="s">
        <v>331</v>
      </c>
      <c r="G392"/>
      <c r="H392" t="s">
        <v>376</v>
      </c>
      <c r="I392"/>
      <c r="K392"/>
      <c r="L392" t="s">
        <v>379</v>
      </c>
      <c r="M392"/>
      <c r="N392" t="s">
        <v>375</v>
      </c>
      <c r="P392" s="51" t="s">
        <v>357</v>
      </c>
      <c r="Q392" s="1" t="s">
        <v>327</v>
      </c>
      <c r="S392" s="1" t="s">
        <v>375</v>
      </c>
      <c r="U392" s="1" t="s">
        <v>721</v>
      </c>
      <c r="W392" t="s">
        <v>445</v>
      </c>
      <c r="Y392" t="s">
        <v>369</v>
      </c>
      <c r="AA392" t="s">
        <v>361</v>
      </c>
      <c r="AC392" t="s">
        <v>337</v>
      </c>
      <c r="AE392" s="51" t="s">
        <v>357</v>
      </c>
      <c r="AF392" t="s">
        <v>326</v>
      </c>
      <c r="AH392" t="s">
        <v>338</v>
      </c>
      <c r="AJ392" t="s">
        <v>412</v>
      </c>
      <c r="AL392" t="s">
        <v>338</v>
      </c>
      <c r="AN392" t="s">
        <v>376</v>
      </c>
      <c r="AP392" t="s">
        <v>440</v>
      </c>
      <c r="AR392" t="s">
        <v>337</v>
      </c>
      <c r="AT392" s="51" t="s">
        <v>357</v>
      </c>
      <c r="AU392" t="s">
        <v>327</v>
      </c>
      <c r="AW392" t="s">
        <v>458</v>
      </c>
      <c r="AY392" t="s">
        <v>332</v>
      </c>
      <c r="BA392" t="s">
        <v>364</v>
      </c>
      <c r="BC392" t="s">
        <v>332</v>
      </c>
      <c r="BE392" t="s">
        <v>331</v>
      </c>
      <c r="BG392" t="s">
        <v>376</v>
      </c>
      <c r="BI392" s="51" t="s">
        <v>357</v>
      </c>
      <c r="BJ392" t="s">
        <v>336</v>
      </c>
      <c r="BL392" t="s">
        <v>722</v>
      </c>
      <c r="BN392" t="s">
        <v>372</v>
      </c>
      <c r="BP392" t="s">
        <v>372</v>
      </c>
      <c r="BR392" t="s">
        <v>338</v>
      </c>
    </row>
    <row r="393" spans="1:71" x14ac:dyDescent="0.3">
      <c r="A393" s="51" t="s">
        <v>323</v>
      </c>
      <c r="B393" t="s">
        <v>428</v>
      </c>
      <c r="D393" t="s">
        <v>506</v>
      </c>
      <c r="E393"/>
      <c r="F393" t="s">
        <v>343</v>
      </c>
      <c r="G393"/>
      <c r="H393" t="s">
        <v>402</v>
      </c>
      <c r="I393"/>
      <c r="K393"/>
      <c r="L393" t="s">
        <v>521</v>
      </c>
      <c r="M393"/>
      <c r="N393" t="s">
        <v>384</v>
      </c>
      <c r="P393" s="51" t="s">
        <v>323</v>
      </c>
      <c r="Q393" s="1" t="s">
        <v>382</v>
      </c>
      <c r="S393" s="1" t="s">
        <v>342</v>
      </c>
      <c r="U393" s="1" t="s">
        <v>591</v>
      </c>
      <c r="W393" t="s">
        <v>390</v>
      </c>
      <c r="Y393" t="s">
        <v>342</v>
      </c>
      <c r="AA393" t="s">
        <v>386</v>
      </c>
      <c r="AC393" t="s">
        <v>421</v>
      </c>
      <c r="AE393" s="51" t="s">
        <v>323</v>
      </c>
      <c r="AF393" t="s">
        <v>344</v>
      </c>
      <c r="AH393" t="s">
        <v>386</v>
      </c>
      <c r="AJ393" t="s">
        <v>591</v>
      </c>
      <c r="AL393" t="s">
        <v>400</v>
      </c>
      <c r="AN393" t="s">
        <v>723</v>
      </c>
      <c r="AP393" t="s">
        <v>347</v>
      </c>
      <c r="AR393" t="s">
        <v>456</v>
      </c>
      <c r="AT393" s="51" t="s">
        <v>323</v>
      </c>
      <c r="AU393" t="s">
        <v>342</v>
      </c>
      <c r="AW393" t="s">
        <v>385</v>
      </c>
      <c r="AY393" t="s">
        <v>400</v>
      </c>
      <c r="BA393" t="s">
        <v>347</v>
      </c>
      <c r="BC393" t="s">
        <v>382</v>
      </c>
      <c r="BE393" t="s">
        <v>428</v>
      </c>
      <c r="BG393" t="s">
        <v>382</v>
      </c>
      <c r="BI393" s="51" t="s">
        <v>323</v>
      </c>
      <c r="BJ393" t="s">
        <v>386</v>
      </c>
      <c r="BL393" t="s">
        <v>389</v>
      </c>
      <c r="BN393" t="s">
        <v>591</v>
      </c>
      <c r="BP393" t="s">
        <v>423</v>
      </c>
      <c r="BR393" t="s">
        <v>342</v>
      </c>
    </row>
    <row r="394" spans="1:71" x14ac:dyDescent="0.3">
      <c r="A394" s="51"/>
      <c r="E394"/>
      <c r="G394"/>
      <c r="I394"/>
      <c r="K394"/>
      <c r="M394"/>
      <c r="P394" s="51"/>
      <c r="AE394" s="51"/>
      <c r="AT394" s="51"/>
      <c r="BI394" s="51"/>
    </row>
    <row r="395" spans="1:71" x14ac:dyDescent="0.3">
      <c r="A395" s="51" t="s">
        <v>359</v>
      </c>
      <c r="C395" s="50"/>
      <c r="E395" s="50"/>
      <c r="G395" s="50"/>
      <c r="I395" s="50"/>
      <c r="K395" s="50"/>
      <c r="M395" s="50"/>
      <c r="O395" s="50"/>
      <c r="P395" s="51" t="s">
        <v>359</v>
      </c>
      <c r="R395" s="50"/>
      <c r="T395" s="50"/>
      <c r="V395" s="50"/>
      <c r="X395" s="50"/>
      <c r="Z395" s="50"/>
      <c r="AB395" s="50"/>
      <c r="AD395" s="50"/>
      <c r="AE395" s="51" t="s">
        <v>359</v>
      </c>
      <c r="AG395" s="50"/>
      <c r="AI395" s="50"/>
      <c r="AK395" s="50"/>
      <c r="AM395" s="50"/>
      <c r="AO395" s="50"/>
      <c r="AQ395" s="50"/>
      <c r="AS395" s="50"/>
      <c r="AT395" s="51" t="s">
        <v>359</v>
      </c>
      <c r="AV395" s="50"/>
      <c r="AX395" s="50"/>
      <c r="AZ395" s="50"/>
      <c r="BB395" s="50"/>
      <c r="BD395" s="50"/>
      <c r="BF395" s="50"/>
      <c r="BH395" s="50"/>
      <c r="BI395" s="51" t="s">
        <v>359</v>
      </c>
      <c r="BK395" s="50"/>
      <c r="BM395" s="50"/>
      <c r="BO395" s="50"/>
      <c r="BQ395" s="50"/>
      <c r="BS395" s="50"/>
    </row>
    <row r="396" spans="1:71" x14ac:dyDescent="0.3">
      <c r="A396" s="51" t="s">
        <v>357</v>
      </c>
      <c r="B396">
        <v>2.0000000000000001E-4</v>
      </c>
      <c r="C396" s="50">
        <f>B396*39.3701</f>
        <v>7.8740200000000007E-3</v>
      </c>
      <c r="D396">
        <v>4.4000000000000002E-4</v>
      </c>
      <c r="E396" s="50">
        <f>D396*39.3701</f>
        <v>1.7322844E-2</v>
      </c>
      <c r="F396">
        <v>2.2000000000000001E-4</v>
      </c>
      <c r="G396" s="50">
        <f>F396*39.3701</f>
        <v>8.6614220000000002E-3</v>
      </c>
      <c r="H396">
        <v>8.9999999999999998E-4</v>
      </c>
      <c r="I396" s="50">
        <f>H396*39.3701</f>
        <v>3.543309E-2</v>
      </c>
      <c r="J396" s="1">
        <v>1.7000000000000001E-4</v>
      </c>
      <c r="K396" s="50">
        <f>J396*39.3701</f>
        <v>6.6929170000000005E-3</v>
      </c>
      <c r="L396">
        <v>8.0000000000000004E-4</v>
      </c>
      <c r="M396" s="50">
        <f>L396*39.3701</f>
        <v>3.1496080000000003E-2</v>
      </c>
      <c r="N396">
        <v>1.3999999999999999E-4</v>
      </c>
      <c r="O396" s="50">
        <f>N396*39.3701</f>
        <v>5.5118139999999994E-3</v>
      </c>
      <c r="P396" s="51" t="s">
        <v>357</v>
      </c>
      <c r="Q396" s="1">
        <v>5.0000000000000002E-5</v>
      </c>
      <c r="R396" s="50">
        <f>Q396*39.3701</f>
        <v>1.9685050000000002E-3</v>
      </c>
      <c r="S396" s="1">
        <v>1.1E-4</v>
      </c>
      <c r="T396" s="50">
        <f>S396*39.3701</f>
        <v>4.3307110000000001E-3</v>
      </c>
      <c r="U396" s="1">
        <v>7.7999999999999999E-4</v>
      </c>
      <c r="V396" s="50">
        <f>U396*39.3701</f>
        <v>3.0708678E-2</v>
      </c>
      <c r="W396">
        <v>1.4999999999999999E-4</v>
      </c>
      <c r="X396" s="50">
        <f>W396*39.3701</f>
        <v>5.9055149999999992E-3</v>
      </c>
      <c r="Y396">
        <v>1.4999999999999999E-4</v>
      </c>
      <c r="Z396" s="50">
        <f>Y396*39.3701</f>
        <v>5.9055149999999992E-3</v>
      </c>
      <c r="AA396">
        <v>1.2E-4</v>
      </c>
      <c r="AB396" s="50">
        <f>AA396*39.3701</f>
        <v>4.7244119999999999E-3</v>
      </c>
      <c r="AC396">
        <v>5.1999999999999995E-4</v>
      </c>
      <c r="AD396" s="50">
        <f>AC396*39.3701</f>
        <v>2.0472451999999999E-2</v>
      </c>
      <c r="AE396" s="51" t="s">
        <v>357</v>
      </c>
      <c r="AF396">
        <v>1.3999999999999999E-4</v>
      </c>
      <c r="AG396" s="50">
        <f>AF396*39.3701</f>
        <v>5.5118139999999994E-3</v>
      </c>
      <c r="AH396">
        <v>1.2999999999999999E-4</v>
      </c>
      <c r="AI396" s="50">
        <f>AH396*39.3701</f>
        <v>5.1181129999999997E-3</v>
      </c>
      <c r="AJ396">
        <v>6.4000000000000005E-4</v>
      </c>
      <c r="AK396" s="50">
        <f>AJ396*39.3701</f>
        <v>2.5196864000000003E-2</v>
      </c>
      <c r="AL396">
        <v>1.4999999999999999E-4</v>
      </c>
      <c r="AM396" s="50">
        <f>AL396*39.3701</f>
        <v>5.9055149999999992E-3</v>
      </c>
      <c r="AN396">
        <v>3.0000000000000001E-5</v>
      </c>
      <c r="AO396" s="50">
        <f>AN396*39.3701</f>
        <v>1.181103E-3</v>
      </c>
      <c r="AP396">
        <v>5.3000000000000001E-5</v>
      </c>
      <c r="AQ396" s="50">
        <f>AP396*39.3701</f>
        <v>2.0866153000000001E-3</v>
      </c>
      <c r="AR396">
        <v>4.4000000000000002E-4</v>
      </c>
      <c r="AS396" s="50">
        <f>AR396*39.3701</f>
        <v>1.7322844E-2</v>
      </c>
      <c r="AT396" s="51" t="s">
        <v>357</v>
      </c>
      <c r="AU396">
        <v>1.4999999999999999E-4</v>
      </c>
      <c r="AV396" s="50">
        <f>AU396*39.3701</f>
        <v>5.9055149999999992E-3</v>
      </c>
      <c r="AW396">
        <v>1.7000000000000001E-4</v>
      </c>
      <c r="AX396" s="50">
        <f>AW396*39.3701</f>
        <v>6.6929170000000005E-3</v>
      </c>
      <c r="AY396">
        <v>1E-4</v>
      </c>
      <c r="AZ396" s="50">
        <f>AY396*39.3701</f>
        <v>3.9370100000000003E-3</v>
      </c>
      <c r="BA396">
        <v>5.5000000000000003E-4</v>
      </c>
      <c r="BB396" s="50">
        <f>BA396*39.3701</f>
        <v>2.1653555000000001E-2</v>
      </c>
      <c r="BC396">
        <v>1E-4</v>
      </c>
      <c r="BD396" s="50">
        <f>BC396*39.3701</f>
        <v>3.9370100000000003E-3</v>
      </c>
      <c r="BE396">
        <v>1.8000000000000001E-4</v>
      </c>
      <c r="BF396" s="50">
        <f>BE396*39.3701</f>
        <v>7.0866180000000003E-3</v>
      </c>
      <c r="BG396">
        <v>8.0000000000000004E-4</v>
      </c>
      <c r="BH396" s="50">
        <f>BG396*39.3701</f>
        <v>3.1496080000000003E-2</v>
      </c>
      <c r="BI396" s="51" t="s">
        <v>357</v>
      </c>
      <c r="BJ396">
        <v>6.3E-5</v>
      </c>
      <c r="BK396" s="50">
        <f>BJ396*39.3701</f>
        <v>2.4803162999999999E-3</v>
      </c>
      <c r="BL396">
        <v>3.1999999999999999E-5</v>
      </c>
      <c r="BM396" s="50">
        <f>BL396*39.3701</f>
        <v>1.2598431999999999E-3</v>
      </c>
      <c r="BN396">
        <v>5.8E-5</v>
      </c>
      <c r="BO396" s="50">
        <f>BN396*39.3701</f>
        <v>2.2834658E-3</v>
      </c>
      <c r="BP396">
        <v>5.2999999999999998E-4</v>
      </c>
      <c r="BQ396" s="50">
        <f>BP396*39.3701</f>
        <v>2.0866152999999998E-2</v>
      </c>
      <c r="BR396">
        <v>7.2999999999999999E-5</v>
      </c>
      <c r="BS396" s="50">
        <f>BR396*39.3701</f>
        <v>2.8740173000000001E-3</v>
      </c>
    </row>
    <row r="397" spans="1:71" x14ac:dyDescent="0.3">
      <c r="A397" s="51" t="s">
        <v>312</v>
      </c>
      <c r="C397" s="50"/>
      <c r="E397" s="50"/>
      <c r="G397" s="50"/>
      <c r="I397" s="50"/>
      <c r="K397" s="50"/>
      <c r="M397" s="50"/>
      <c r="O397" s="50"/>
      <c r="P397" s="51" t="s">
        <v>312</v>
      </c>
      <c r="R397" s="50"/>
      <c r="T397" s="50"/>
      <c r="V397" s="50"/>
      <c r="X397" s="50"/>
      <c r="Z397" s="50"/>
      <c r="AB397" s="50"/>
      <c r="AD397" s="50"/>
      <c r="AE397" s="51" t="s">
        <v>312</v>
      </c>
      <c r="AG397" s="50"/>
      <c r="AI397" s="50"/>
      <c r="AK397" s="50"/>
      <c r="AM397" s="50"/>
      <c r="AO397" s="50"/>
      <c r="AQ397" s="50"/>
      <c r="AS397" s="50"/>
      <c r="AT397" s="51" t="s">
        <v>312</v>
      </c>
      <c r="AV397" s="50"/>
      <c r="AX397" s="50"/>
      <c r="AZ397" s="50"/>
      <c r="BB397" s="50"/>
      <c r="BD397" s="50"/>
      <c r="BF397" s="50"/>
      <c r="BH397" s="50"/>
      <c r="BI397" s="51" t="s">
        <v>312</v>
      </c>
      <c r="BK397" s="50"/>
      <c r="BM397" s="50"/>
      <c r="BO397" s="50"/>
      <c r="BQ397" s="50"/>
      <c r="BS397" s="50"/>
    </row>
    <row r="398" spans="1:71" x14ac:dyDescent="0.3">
      <c r="A398" s="51" t="s">
        <v>313</v>
      </c>
      <c r="E398"/>
      <c r="G398"/>
      <c r="I398"/>
      <c r="K398"/>
      <c r="M398"/>
      <c r="P398" s="51" t="s">
        <v>313</v>
      </c>
      <c r="AE398" s="51" t="s">
        <v>313</v>
      </c>
      <c r="AT398" s="51" t="s">
        <v>313</v>
      </c>
      <c r="BI398" s="51" t="s">
        <v>313</v>
      </c>
    </row>
    <row r="399" spans="1:71" x14ac:dyDescent="0.3">
      <c r="A399" s="51"/>
      <c r="C399" s="50"/>
      <c r="E399" s="50"/>
      <c r="G399" s="50"/>
      <c r="I399" s="50"/>
      <c r="K399" s="50"/>
      <c r="M399" s="50"/>
      <c r="O399" s="50"/>
      <c r="P399" s="51"/>
      <c r="R399" s="50"/>
      <c r="T399" s="50"/>
      <c r="V399" s="50"/>
      <c r="X399" s="50"/>
      <c r="Z399" s="50"/>
      <c r="AB399" s="50"/>
      <c r="AD399" s="50"/>
      <c r="AE399" s="51"/>
      <c r="AG399" s="50"/>
      <c r="AI399" s="50"/>
      <c r="AK399" s="50"/>
      <c r="AM399" s="50"/>
      <c r="AO399" s="50"/>
      <c r="AQ399" s="50"/>
      <c r="AS399" s="50"/>
      <c r="AT399" s="51"/>
      <c r="AV399" s="50"/>
      <c r="AX399" s="50"/>
      <c r="AZ399" s="50"/>
      <c r="BB399" s="50"/>
      <c r="BD399" s="50"/>
      <c r="BF399" s="50"/>
      <c r="BH399" s="50"/>
      <c r="BI399" s="51"/>
      <c r="BK399" s="50"/>
      <c r="BM399" s="50"/>
      <c r="BO399" s="50"/>
      <c r="BQ399" s="50"/>
      <c r="BS399" s="50"/>
    </row>
    <row r="400" spans="1:71" x14ac:dyDescent="0.3">
      <c r="A400" s="51" t="s">
        <v>68</v>
      </c>
      <c r="B400">
        <v>1.7000000000000001E-4</v>
      </c>
      <c r="C400" s="50">
        <f>B400*39.3701</f>
        <v>6.6929170000000005E-3</v>
      </c>
      <c r="D400">
        <v>3.8000000000000002E-4</v>
      </c>
      <c r="E400" s="50">
        <f>D400*39.3701</f>
        <v>1.4960638000000002E-2</v>
      </c>
      <c r="F400">
        <v>2.0000000000000001E-4</v>
      </c>
      <c r="G400" s="50">
        <f>F400*39.3701</f>
        <v>7.8740200000000007E-3</v>
      </c>
      <c r="H400">
        <v>7.2999999999999996E-4</v>
      </c>
      <c r="I400" s="50">
        <f>H400*39.3701</f>
        <v>2.8740173000000001E-2</v>
      </c>
      <c r="J400" s="1">
        <v>1.8000000000000001E-4</v>
      </c>
      <c r="K400" s="50">
        <f>J400*39.3701</f>
        <v>7.0866180000000003E-3</v>
      </c>
      <c r="L400">
        <v>4.0999999999999999E-4</v>
      </c>
      <c r="M400" s="50">
        <f>L400*39.3701</f>
        <v>1.6141741000000001E-2</v>
      </c>
      <c r="N400">
        <v>9.0000000000000006E-5</v>
      </c>
      <c r="O400" s="50">
        <f>N400*39.3701</f>
        <v>3.5433090000000001E-3</v>
      </c>
      <c r="P400" s="51" t="s">
        <v>68</v>
      </c>
      <c r="Q400" s="1">
        <v>7.3999999999999996E-5</v>
      </c>
      <c r="R400" s="50">
        <f>Q400*39.3701</f>
        <v>2.9133874000000001E-3</v>
      </c>
      <c r="S400" s="1">
        <v>1.4999999999999999E-4</v>
      </c>
      <c r="T400" s="50">
        <f>S400*39.3701</f>
        <v>5.9055149999999992E-3</v>
      </c>
      <c r="U400" s="1">
        <v>5.5000000000000003E-4</v>
      </c>
      <c r="V400" s="50">
        <f>U400*39.3701</f>
        <v>2.1653555000000001E-2</v>
      </c>
      <c r="W400">
        <v>1.6000000000000001E-4</v>
      </c>
      <c r="X400" s="50">
        <f>W400*39.3701</f>
        <v>6.2992160000000007E-3</v>
      </c>
      <c r="Y400">
        <v>8.0000000000000007E-5</v>
      </c>
      <c r="Z400" s="50">
        <f>Y400*39.3701</f>
        <v>3.1496080000000004E-3</v>
      </c>
      <c r="AA400">
        <v>1.4999999999999999E-4</v>
      </c>
      <c r="AB400" s="50">
        <f>AA400*39.3701</f>
        <v>5.9055149999999992E-3</v>
      </c>
      <c r="AC400">
        <v>6.3000000000000003E-4</v>
      </c>
      <c r="AD400" s="50">
        <f>AC400*39.3701</f>
        <v>2.4803163000000003E-2</v>
      </c>
      <c r="AE400" s="51" t="s">
        <v>68</v>
      </c>
      <c r="AF400">
        <v>1.3999999999999999E-4</v>
      </c>
      <c r="AG400" s="50">
        <f>AF400*39.3701</f>
        <v>5.5118139999999994E-3</v>
      </c>
      <c r="AH400">
        <v>1.3999999999999999E-4</v>
      </c>
      <c r="AI400" s="50">
        <f>AH400*39.3701</f>
        <v>5.5118139999999994E-3</v>
      </c>
      <c r="AJ400">
        <v>8.9999999999999998E-4</v>
      </c>
      <c r="AK400" s="50">
        <f>AJ400*39.3701</f>
        <v>3.543309E-2</v>
      </c>
      <c r="AL400">
        <v>1.4999999999999999E-4</v>
      </c>
      <c r="AM400" s="50">
        <f>AL400*39.3701</f>
        <v>5.9055149999999992E-3</v>
      </c>
      <c r="AN400">
        <v>2.0000000000000002E-5</v>
      </c>
      <c r="AO400" s="50">
        <f>AN400*39.3701</f>
        <v>7.8740200000000009E-4</v>
      </c>
      <c r="AP400">
        <v>9.0000000000000006E-5</v>
      </c>
      <c r="AQ400" s="50">
        <f>AP400*39.3701</f>
        <v>3.5433090000000001E-3</v>
      </c>
      <c r="AR400">
        <v>5.5000000000000003E-4</v>
      </c>
      <c r="AS400" s="50">
        <f>AR400*39.3701</f>
        <v>2.1653555000000001E-2</v>
      </c>
      <c r="AT400" s="51" t="s">
        <v>68</v>
      </c>
      <c r="AU400">
        <v>1.6000000000000001E-4</v>
      </c>
      <c r="AV400" s="50">
        <f>AU400*39.3701</f>
        <v>6.2992160000000007E-3</v>
      </c>
      <c r="AW400">
        <v>2.0000000000000001E-4</v>
      </c>
      <c r="AX400" s="50">
        <f>AW400*39.3701</f>
        <v>7.8740200000000007E-3</v>
      </c>
      <c r="AY400">
        <v>1.2E-4</v>
      </c>
      <c r="AZ400" s="50">
        <f>AY400*39.3701</f>
        <v>4.7244119999999999E-3</v>
      </c>
      <c r="BA400">
        <v>7.5000000000000002E-4</v>
      </c>
      <c r="BB400" s="50">
        <f>BA400*39.3701</f>
        <v>2.9527575E-2</v>
      </c>
      <c r="BC400">
        <v>7.2000000000000002E-5</v>
      </c>
      <c r="BD400" s="50">
        <f>BC400*39.3701</f>
        <v>2.8346472000000001E-3</v>
      </c>
      <c r="BE400">
        <v>1.2999999999999999E-4</v>
      </c>
      <c r="BF400" s="50">
        <f>BE400*39.3701</f>
        <v>5.1181129999999997E-3</v>
      </c>
      <c r="BG400">
        <v>8.9999999999999998E-4</v>
      </c>
      <c r="BH400" s="50">
        <f>BG400*39.3701</f>
        <v>3.543309E-2</v>
      </c>
      <c r="BI400" s="51" t="s">
        <v>68</v>
      </c>
      <c r="BJ400">
        <v>7.4999999999999993E-5</v>
      </c>
      <c r="BK400" s="50">
        <f>BJ400*39.3701</f>
        <v>2.9527574999999996E-3</v>
      </c>
      <c r="BL400">
        <v>2.3E-5</v>
      </c>
      <c r="BM400" s="50">
        <f>BL400*39.3701</f>
        <v>9.0551230000000002E-4</v>
      </c>
      <c r="BN400">
        <v>8.0000000000000007E-5</v>
      </c>
      <c r="BO400" s="50">
        <f>BN400*39.3701</f>
        <v>3.1496080000000004E-3</v>
      </c>
      <c r="BP400">
        <v>8.0000000000000004E-4</v>
      </c>
      <c r="BQ400" s="50">
        <f>BP400*39.3701</f>
        <v>3.1496080000000003E-2</v>
      </c>
      <c r="BR400">
        <v>7.4999999999999993E-5</v>
      </c>
      <c r="BS400" s="50">
        <f>BR400*39.3701</f>
        <v>2.9527574999999996E-3</v>
      </c>
    </row>
    <row r="401" spans="1:82" x14ac:dyDescent="0.3">
      <c r="A401" s="51" t="s">
        <v>357</v>
      </c>
      <c r="B401" t="s">
        <v>375</v>
      </c>
      <c r="D401" t="s">
        <v>332</v>
      </c>
      <c r="E401"/>
      <c r="F401" t="s">
        <v>376</v>
      </c>
      <c r="G401"/>
      <c r="H401" t="s">
        <v>378</v>
      </c>
      <c r="I401"/>
      <c r="J401" s="1" t="s">
        <v>338</v>
      </c>
      <c r="K401"/>
      <c r="L401" t="s">
        <v>332</v>
      </c>
      <c r="M401"/>
      <c r="N401" t="s">
        <v>504</v>
      </c>
      <c r="P401" s="51" t="s">
        <v>357</v>
      </c>
      <c r="Q401" s="1" t="s">
        <v>503</v>
      </c>
      <c r="S401" s="1" t="s">
        <v>337</v>
      </c>
      <c r="U401" s="1" t="s">
        <v>326</v>
      </c>
      <c r="W401" t="s">
        <v>336</v>
      </c>
      <c r="Y401" t="s">
        <v>414</v>
      </c>
      <c r="AA401" t="s">
        <v>364</v>
      </c>
      <c r="AC401" t="s">
        <v>409</v>
      </c>
      <c r="AE401" s="51" t="s">
        <v>357</v>
      </c>
      <c r="AF401" t="s">
        <v>369</v>
      </c>
      <c r="AH401" t="s">
        <v>337</v>
      </c>
      <c r="AJ401" t="s">
        <v>724</v>
      </c>
      <c r="AL401" t="s">
        <v>337</v>
      </c>
      <c r="AN401" t="s">
        <v>338</v>
      </c>
      <c r="AP401" t="s">
        <v>414</v>
      </c>
      <c r="AR401" t="s">
        <v>409</v>
      </c>
      <c r="AT401" s="51" t="s">
        <v>357</v>
      </c>
      <c r="AU401" t="s">
        <v>336</v>
      </c>
      <c r="AW401" t="s">
        <v>376</v>
      </c>
      <c r="AY401" t="s">
        <v>337</v>
      </c>
      <c r="BA401" t="s">
        <v>445</v>
      </c>
      <c r="BC401" t="s">
        <v>381</v>
      </c>
      <c r="BE401" t="s">
        <v>381</v>
      </c>
      <c r="BG401" t="s">
        <v>325</v>
      </c>
      <c r="BI401" s="51" t="s">
        <v>357</v>
      </c>
      <c r="BJ401" t="s">
        <v>368</v>
      </c>
      <c r="BL401" t="s">
        <v>725</v>
      </c>
      <c r="BN401" t="s">
        <v>335</v>
      </c>
      <c r="BP401" t="s">
        <v>555</v>
      </c>
      <c r="BR401" t="s">
        <v>673</v>
      </c>
    </row>
    <row r="402" spans="1:82" x14ac:dyDescent="0.3">
      <c r="A402" s="51" t="s">
        <v>323</v>
      </c>
      <c r="B402" t="s">
        <v>351</v>
      </c>
      <c r="D402" t="s">
        <v>385</v>
      </c>
      <c r="E402"/>
      <c r="F402" t="s">
        <v>382</v>
      </c>
      <c r="G402"/>
      <c r="H402" t="s">
        <v>341</v>
      </c>
      <c r="I402"/>
      <c r="J402" s="1" t="s">
        <v>349</v>
      </c>
      <c r="K402"/>
      <c r="L402" t="s">
        <v>351</v>
      </c>
      <c r="M402"/>
      <c r="N402" t="s">
        <v>341</v>
      </c>
      <c r="P402" s="51" t="s">
        <v>323</v>
      </c>
      <c r="Q402" s="1" t="s">
        <v>423</v>
      </c>
      <c r="S402" s="1" t="s">
        <v>393</v>
      </c>
      <c r="U402" s="1" t="s">
        <v>342</v>
      </c>
      <c r="W402" t="s">
        <v>351</v>
      </c>
      <c r="Y402" t="s">
        <v>347</v>
      </c>
      <c r="AA402" t="s">
        <v>393</v>
      </c>
      <c r="AC402" t="s">
        <v>418</v>
      </c>
      <c r="AE402" s="51" t="s">
        <v>323</v>
      </c>
      <c r="AF402" t="s">
        <v>382</v>
      </c>
      <c r="AH402" t="s">
        <v>456</v>
      </c>
      <c r="AJ402" t="s">
        <v>442</v>
      </c>
      <c r="AL402" t="s">
        <v>393</v>
      </c>
      <c r="AN402" t="s">
        <v>418</v>
      </c>
      <c r="AP402" t="s">
        <v>347</v>
      </c>
      <c r="AR402" t="s">
        <v>434</v>
      </c>
      <c r="AT402" s="51" t="s">
        <v>323</v>
      </c>
      <c r="AU402" t="s">
        <v>600</v>
      </c>
      <c r="AW402" t="s">
        <v>342</v>
      </c>
      <c r="AY402" t="s">
        <v>726</v>
      </c>
      <c r="BA402" t="s">
        <v>418</v>
      </c>
      <c r="BC402" t="s">
        <v>352</v>
      </c>
      <c r="BE402" t="s">
        <v>727</v>
      </c>
      <c r="BG402" t="s">
        <v>397</v>
      </c>
      <c r="BI402" s="51" t="s">
        <v>323</v>
      </c>
      <c r="BJ402" t="s">
        <v>464</v>
      </c>
      <c r="BL402" t="s">
        <v>520</v>
      </c>
      <c r="BN402" t="s">
        <v>521</v>
      </c>
      <c r="BP402" t="s">
        <v>348</v>
      </c>
      <c r="BR402" t="s">
        <v>590</v>
      </c>
    </row>
    <row r="403" spans="1:82" x14ac:dyDescent="0.3">
      <c r="A403" s="49"/>
      <c r="E403"/>
      <c r="G403"/>
      <c r="I403"/>
      <c r="K403"/>
      <c r="M403"/>
      <c r="P403" s="49"/>
      <c r="AE403" s="49"/>
      <c r="AT403" s="49"/>
      <c r="BI403" s="49"/>
    </row>
    <row r="404" spans="1:82" x14ac:dyDescent="0.3">
      <c r="A404" s="51" t="s">
        <v>404</v>
      </c>
      <c r="C404" s="50"/>
      <c r="E404" s="50"/>
      <c r="G404" s="50"/>
      <c r="I404" s="50"/>
      <c r="K404" s="50"/>
      <c r="M404" s="50"/>
      <c r="O404" s="50"/>
      <c r="P404" s="51" t="s">
        <v>404</v>
      </c>
      <c r="R404" s="50"/>
      <c r="T404" s="50"/>
      <c r="V404" s="50"/>
      <c r="X404" s="50"/>
      <c r="Z404" s="50"/>
      <c r="AB404" s="50"/>
      <c r="AD404" s="50"/>
      <c r="AE404" s="51" t="s">
        <v>404</v>
      </c>
      <c r="AG404" s="50"/>
      <c r="AI404" s="50"/>
      <c r="AK404" s="50"/>
      <c r="AM404" s="50"/>
      <c r="AO404" s="50"/>
      <c r="AQ404" s="50"/>
      <c r="AS404" s="50"/>
      <c r="AT404" s="51" t="s">
        <v>404</v>
      </c>
      <c r="AV404" s="50"/>
      <c r="AX404" s="50"/>
      <c r="AZ404" s="50"/>
      <c r="BB404" s="50"/>
      <c r="BD404" s="50"/>
      <c r="BF404" s="50"/>
      <c r="BH404" s="50"/>
      <c r="BI404" s="51" t="s">
        <v>404</v>
      </c>
      <c r="BK404" s="50"/>
      <c r="BM404" s="50"/>
      <c r="BO404" s="50"/>
      <c r="BQ404" s="50"/>
      <c r="BS404" s="50"/>
    </row>
    <row r="405" spans="1:82" x14ac:dyDescent="0.3">
      <c r="A405" s="51" t="s">
        <v>357</v>
      </c>
      <c r="B405">
        <v>6.4000000000000005E-4</v>
      </c>
      <c r="C405" s="50">
        <f>B405*39.3701</f>
        <v>2.5196864000000003E-2</v>
      </c>
      <c r="D405">
        <v>1.4999999999999999E-4</v>
      </c>
      <c r="E405" s="50">
        <f>D405*39.3701</f>
        <v>5.9055149999999992E-3</v>
      </c>
      <c r="F405">
        <v>1.6000000000000001E-4</v>
      </c>
      <c r="G405" s="50">
        <f>F405*39.3701</f>
        <v>6.2992160000000007E-3</v>
      </c>
      <c r="H405">
        <v>4.4999999999999999E-4</v>
      </c>
      <c r="I405" s="50">
        <f>H405*39.3701</f>
        <v>1.7716545E-2</v>
      </c>
      <c r="J405" s="1">
        <v>3.5E-4</v>
      </c>
      <c r="K405" s="50">
        <f>J405*39.3701</f>
        <v>1.3779535000000001E-2</v>
      </c>
      <c r="L405">
        <v>2.7E-4</v>
      </c>
      <c r="M405" s="50">
        <f>L405*39.3701</f>
        <v>1.0629927000000001E-2</v>
      </c>
      <c r="N405">
        <v>8.0000000000000004E-4</v>
      </c>
      <c r="O405" s="50">
        <f>N405*39.3701</f>
        <v>3.1496080000000003E-2</v>
      </c>
      <c r="P405" s="51" t="s">
        <v>357</v>
      </c>
      <c r="Q405" s="1">
        <v>9.0000000000000006E-5</v>
      </c>
      <c r="R405" s="50">
        <f>Q405*39.3701</f>
        <v>3.5433090000000001E-3</v>
      </c>
      <c r="S405" s="1">
        <v>3.0000000000000001E-3</v>
      </c>
      <c r="T405" s="50">
        <f>S405*39.3701</f>
        <v>0.1181103</v>
      </c>
      <c r="U405" s="1">
        <v>3.2000000000000003E-4</v>
      </c>
      <c r="V405" s="50">
        <f>U405*39.3701</f>
        <v>1.2598432000000001E-2</v>
      </c>
      <c r="W405">
        <v>2.2000000000000001E-4</v>
      </c>
      <c r="X405" s="50">
        <f>W405*39.3701</f>
        <v>8.6614220000000002E-3</v>
      </c>
      <c r="Y405">
        <v>1.2E-4</v>
      </c>
      <c r="Z405" s="50">
        <f>Y405*39.3701</f>
        <v>4.7244119999999999E-3</v>
      </c>
      <c r="AA405">
        <v>2.3E-3</v>
      </c>
      <c r="AB405" s="50">
        <f>AA405*39.3701</f>
        <v>9.0551229999999996E-2</v>
      </c>
      <c r="AC405">
        <v>3.3E-4</v>
      </c>
      <c r="AD405" s="50">
        <f>AC405*39.3701</f>
        <v>1.2992132999999999E-2</v>
      </c>
      <c r="AE405" s="51" t="s">
        <v>357</v>
      </c>
      <c r="AF405">
        <v>1.7000000000000001E-4</v>
      </c>
      <c r="AG405" s="50">
        <f>AF405*39.3701</f>
        <v>6.6929170000000005E-3</v>
      </c>
      <c r="AH405">
        <v>4.7999999999999996E-3</v>
      </c>
      <c r="AI405" s="50">
        <f>AH405*39.3701</f>
        <v>0.18897647999999997</v>
      </c>
      <c r="AJ405">
        <v>2.9999999999999997E-4</v>
      </c>
      <c r="AK405" s="50">
        <f>AJ405*39.3701</f>
        <v>1.1811029999999998E-2</v>
      </c>
      <c r="AL405">
        <v>1.7000000000000001E-4</v>
      </c>
      <c r="AM405" s="50">
        <f>AL405*39.3701</f>
        <v>6.6929170000000005E-3</v>
      </c>
      <c r="AN405">
        <v>2.0000000000000002E-5</v>
      </c>
      <c r="AO405" s="50">
        <f>AN405*39.3701</f>
        <v>7.8740200000000009E-4</v>
      </c>
      <c r="AP405">
        <v>2.5000000000000001E-3</v>
      </c>
      <c r="AQ405" s="50">
        <f>AP405*39.3701</f>
        <v>9.8425250000000006E-2</v>
      </c>
      <c r="AR405">
        <v>2.0000000000000001E-4</v>
      </c>
      <c r="AS405" s="50">
        <f>AR405*39.3701</f>
        <v>7.8740200000000007E-3</v>
      </c>
      <c r="AT405" s="51" t="s">
        <v>357</v>
      </c>
      <c r="AU405">
        <v>1.4E-3</v>
      </c>
      <c r="AV405" s="50">
        <f>AU405*39.3701</f>
        <v>5.5118140000000003E-2</v>
      </c>
      <c r="AW405">
        <v>2.3999999999999998E-3</v>
      </c>
      <c r="AX405" s="50">
        <f>AW405*39.3701</f>
        <v>9.4488239999999987E-2</v>
      </c>
      <c r="AY405">
        <v>1.3999999999999999E-4</v>
      </c>
      <c r="AZ405" s="50">
        <f>AY405*39.3701</f>
        <v>5.5118139999999994E-3</v>
      </c>
      <c r="BA405">
        <v>3.8000000000000002E-4</v>
      </c>
      <c r="BB405" s="50">
        <f>BA405*39.3701</f>
        <v>1.4960638000000002E-2</v>
      </c>
      <c r="BC405">
        <v>1.9000000000000001E-4</v>
      </c>
      <c r="BD405" s="50">
        <f>BC405*39.3701</f>
        <v>7.4803190000000009E-3</v>
      </c>
      <c r="BE405">
        <v>1.3999999999999999E-4</v>
      </c>
      <c r="BF405" s="50">
        <f>BE405*39.3701</f>
        <v>5.5118139999999994E-3</v>
      </c>
      <c r="BG405">
        <v>5.0000000000000001E-4</v>
      </c>
      <c r="BH405" s="50">
        <f>BG405*39.3701</f>
        <v>1.9685049999999999E-2</v>
      </c>
      <c r="BI405" s="51" t="s">
        <v>357</v>
      </c>
      <c r="BJ405">
        <v>2.2000000000000001E-3</v>
      </c>
      <c r="BK405" s="50">
        <f>BJ405*39.3701</f>
        <v>8.6614220000000006E-2</v>
      </c>
      <c r="BL405">
        <v>4.3000000000000002E-5</v>
      </c>
      <c r="BM405" s="50">
        <f>BL405*39.3701</f>
        <v>1.6929143000000001E-3</v>
      </c>
      <c r="BN405">
        <v>2E-3</v>
      </c>
      <c r="BO405" s="50">
        <f>BN405*39.3701</f>
        <v>7.8740199999999996E-2</v>
      </c>
      <c r="BP405">
        <v>1.8000000000000001E-4</v>
      </c>
      <c r="BQ405" s="50">
        <f>BP405*39.3701</f>
        <v>7.0866180000000003E-3</v>
      </c>
      <c r="BR405">
        <v>9.5000000000000005E-5</v>
      </c>
      <c r="BS405" s="50">
        <f>BR405*39.3701</f>
        <v>3.7401595000000004E-3</v>
      </c>
    </row>
    <row r="406" spans="1:82" x14ac:dyDescent="0.3">
      <c r="A406" s="51" t="s">
        <v>312</v>
      </c>
      <c r="C406" s="1"/>
      <c r="O406" s="1"/>
      <c r="P406" s="51" t="s">
        <v>312</v>
      </c>
      <c r="R406" s="1"/>
      <c r="T406" s="1"/>
      <c r="V406" s="1"/>
      <c r="X406" s="1"/>
      <c r="Z406" s="1"/>
      <c r="AB406" s="1"/>
      <c r="AD406" s="1"/>
      <c r="AE406" s="51" t="s">
        <v>312</v>
      </c>
      <c r="AG406" s="1"/>
      <c r="AI406" s="1"/>
      <c r="AK406" s="1"/>
      <c r="AM406" s="1"/>
      <c r="AO406" s="1"/>
      <c r="AQ406" s="1"/>
      <c r="AS406" s="1"/>
      <c r="AT406" s="51" t="s">
        <v>312</v>
      </c>
      <c r="AV406" s="1"/>
      <c r="AX406" s="1"/>
      <c r="AZ406" s="1"/>
      <c r="BB406" s="1"/>
      <c r="BD406" s="1"/>
      <c r="BF406" s="1"/>
      <c r="BH406" s="1"/>
      <c r="BI406" s="51" t="s">
        <v>312</v>
      </c>
      <c r="BK406" s="1"/>
      <c r="BM406" s="1"/>
      <c r="BO406" s="1"/>
      <c r="BQ406" s="1"/>
      <c r="BS406" s="1"/>
    </row>
    <row r="407" spans="1:82" x14ac:dyDescent="0.3">
      <c r="A407" s="51" t="s">
        <v>313</v>
      </c>
      <c r="C407" s="1"/>
      <c r="O407" s="1"/>
      <c r="P407" s="51" t="s">
        <v>313</v>
      </c>
      <c r="R407" s="1"/>
      <c r="T407" s="1"/>
      <c r="V407" s="1"/>
      <c r="X407" s="1"/>
      <c r="Z407" s="1"/>
      <c r="AB407" s="1"/>
      <c r="AD407" s="1"/>
      <c r="AE407" s="51" t="s">
        <v>313</v>
      </c>
      <c r="AG407" s="1"/>
      <c r="AI407" s="1"/>
      <c r="AK407" s="1"/>
      <c r="AM407" s="1"/>
      <c r="AO407" s="1"/>
      <c r="AQ407" s="1"/>
      <c r="AS407" s="1"/>
      <c r="AT407" s="51" t="s">
        <v>313</v>
      </c>
      <c r="AV407" s="1"/>
      <c r="AX407" s="1"/>
      <c r="AZ407" s="1"/>
      <c r="BB407" s="1"/>
      <c r="BD407" s="1"/>
      <c r="BF407" s="1"/>
      <c r="BH407" s="1"/>
      <c r="BI407" s="51" t="s">
        <v>313</v>
      </c>
      <c r="BK407" s="1"/>
      <c r="BM407" s="1"/>
      <c r="BO407" s="1"/>
      <c r="BQ407" s="1"/>
      <c r="BS407" s="1"/>
    </row>
    <row r="408" spans="1:82" x14ac:dyDescent="0.3">
      <c r="A408" s="49"/>
      <c r="C408" s="1"/>
      <c r="O408" s="1"/>
      <c r="P408" s="49"/>
      <c r="R408" s="1"/>
      <c r="T408" s="1"/>
      <c r="V408" s="1"/>
      <c r="X408" s="1"/>
      <c r="Z408" s="1"/>
      <c r="AB408" s="1"/>
      <c r="AD408" s="1"/>
      <c r="AE408" s="49"/>
      <c r="AG408" s="1"/>
      <c r="AI408" s="1"/>
      <c r="AK408" s="1"/>
      <c r="AM408" s="1"/>
      <c r="AO408" s="1"/>
      <c r="AQ408" s="1"/>
      <c r="AS408" s="1"/>
      <c r="AT408" s="49"/>
      <c r="AV408" s="1"/>
      <c r="AX408" s="1"/>
      <c r="AZ408" s="1"/>
      <c r="BB408" s="1"/>
      <c r="BD408" s="1"/>
      <c r="BF408" s="1"/>
      <c r="BH408" s="1"/>
      <c r="BI408" s="49"/>
      <c r="BK408" s="1"/>
      <c r="BM408" s="1"/>
      <c r="BO408" s="1"/>
      <c r="BQ408" s="1"/>
      <c r="BS408" s="1"/>
    </row>
    <row r="409" spans="1:82" x14ac:dyDescent="0.3">
      <c r="A409" s="51" t="s">
        <v>358</v>
      </c>
      <c r="C409" s="50"/>
      <c r="E409" s="50"/>
      <c r="G409" s="50"/>
      <c r="I409" s="50"/>
      <c r="K409" s="50"/>
      <c r="M409" s="50"/>
      <c r="O409" s="50"/>
      <c r="P409" s="51" t="s">
        <v>358</v>
      </c>
      <c r="R409" s="50"/>
      <c r="T409" s="50"/>
      <c r="V409" s="50"/>
      <c r="X409" s="50"/>
      <c r="Z409" s="50"/>
      <c r="AB409" s="50"/>
      <c r="AD409" s="50"/>
      <c r="AE409" s="51" t="s">
        <v>358</v>
      </c>
      <c r="AG409" s="50"/>
      <c r="AI409" s="50"/>
      <c r="AK409" s="50"/>
      <c r="AM409" s="50"/>
      <c r="AO409" s="50"/>
      <c r="AQ409" s="50"/>
      <c r="AS409" s="50"/>
      <c r="AT409" s="51" t="s">
        <v>358</v>
      </c>
      <c r="AV409" s="50"/>
      <c r="AX409" s="50"/>
      <c r="AZ409" s="50"/>
      <c r="BB409" s="50"/>
      <c r="BD409" s="50"/>
      <c r="BF409" s="50"/>
      <c r="BH409" s="50"/>
      <c r="BI409" s="51" t="s">
        <v>358</v>
      </c>
      <c r="BK409" s="50"/>
      <c r="BM409" s="50"/>
      <c r="BO409" s="50"/>
      <c r="BQ409" s="50"/>
      <c r="BS409" s="50"/>
    </row>
    <row r="410" spans="1:82" x14ac:dyDescent="0.3">
      <c r="A410" s="51" t="s">
        <v>357</v>
      </c>
      <c r="B410">
        <v>2.7999999999999998E-4</v>
      </c>
      <c r="C410" s="50">
        <f>B410*39.3701</f>
        <v>1.1023627999999999E-2</v>
      </c>
      <c r="D410">
        <v>2.5000000000000001E-4</v>
      </c>
      <c r="E410" s="50">
        <f>D410*39.3701</f>
        <v>9.8425249999999995E-3</v>
      </c>
      <c r="F410">
        <v>2.7E-4</v>
      </c>
      <c r="G410" s="50">
        <f>F410*39.3701</f>
        <v>1.0629927000000001E-2</v>
      </c>
      <c r="H410">
        <v>6.4999999999999997E-4</v>
      </c>
      <c r="I410" s="50">
        <f>H410*39.3701</f>
        <v>2.5590564999999999E-2</v>
      </c>
      <c r="J410" s="1">
        <v>2.0000000000000001E-4</v>
      </c>
      <c r="K410" s="50">
        <f>J410*39.3701</f>
        <v>7.8740200000000007E-3</v>
      </c>
      <c r="L410">
        <v>2.7E-4</v>
      </c>
      <c r="M410" s="50">
        <f>L410*39.3701</f>
        <v>1.0629927000000001E-2</v>
      </c>
      <c r="N410">
        <v>2.7E-4</v>
      </c>
      <c r="O410" s="50">
        <f>N410*39.3701</f>
        <v>1.0629927000000001E-2</v>
      </c>
      <c r="P410" s="51" t="s">
        <v>357</v>
      </c>
      <c r="Q410" s="1">
        <v>1.8000000000000001E-4</v>
      </c>
      <c r="R410" s="50">
        <f>Q410*39.3701</f>
        <v>7.0866180000000003E-3</v>
      </c>
      <c r="S410" s="1">
        <v>2.7E-4</v>
      </c>
      <c r="T410" s="50">
        <f>S410*39.3701</f>
        <v>1.0629927000000001E-2</v>
      </c>
      <c r="U410" s="1">
        <v>5.2999999999999998E-4</v>
      </c>
      <c r="V410" s="50">
        <f>U410*39.3701</f>
        <v>2.0866152999999998E-2</v>
      </c>
      <c r="W410">
        <v>2.5999999999999998E-4</v>
      </c>
      <c r="X410" s="50">
        <f>W410*39.3701</f>
        <v>1.0236225999999999E-2</v>
      </c>
      <c r="Y410">
        <v>1.6000000000000001E-4</v>
      </c>
      <c r="Z410" s="50">
        <f>Y410*39.3701</f>
        <v>6.2992160000000007E-3</v>
      </c>
      <c r="AA410">
        <v>2.1000000000000001E-4</v>
      </c>
      <c r="AB410" s="50">
        <f>AA410*39.3701</f>
        <v>8.2677210000000004E-3</v>
      </c>
      <c r="AC410">
        <v>5.0000000000000001E-4</v>
      </c>
      <c r="AD410" s="50">
        <f>AC410*39.3701</f>
        <v>1.9685049999999999E-2</v>
      </c>
      <c r="AE410" s="51" t="s">
        <v>357</v>
      </c>
      <c r="AF410">
        <v>3.6000000000000002E-4</v>
      </c>
      <c r="AG410" s="50">
        <f>AF410*39.3701</f>
        <v>1.4173236000000001E-2</v>
      </c>
      <c r="AH410">
        <v>2.0000000000000001E-4</v>
      </c>
      <c r="AI410" s="50">
        <f>AH410*39.3701</f>
        <v>7.8740200000000007E-3</v>
      </c>
      <c r="AJ410">
        <v>5.8E-4</v>
      </c>
      <c r="AK410" s="50">
        <f>AJ410*39.3701</f>
        <v>2.2834658000000001E-2</v>
      </c>
      <c r="AL410">
        <v>1.8000000000000001E-4</v>
      </c>
      <c r="AM410" s="50">
        <f>AL410*39.3701</f>
        <v>7.0866180000000003E-3</v>
      </c>
      <c r="AN410">
        <v>2.9E-5</v>
      </c>
      <c r="AO410" s="50">
        <f>AN410*39.3701</f>
        <v>1.1417329E-3</v>
      </c>
      <c r="AP410">
        <v>9.0000000000000006E-5</v>
      </c>
      <c r="AQ410" s="50">
        <f>AP410*39.3701</f>
        <v>3.5433090000000001E-3</v>
      </c>
      <c r="AR410">
        <v>2.7E-4</v>
      </c>
      <c r="AS410" s="50">
        <f>AR410*39.3701</f>
        <v>1.0629927000000001E-2</v>
      </c>
      <c r="AT410" s="51" t="s">
        <v>357</v>
      </c>
      <c r="AU410">
        <v>2.1000000000000001E-4</v>
      </c>
      <c r="AV410" s="50">
        <f>AU410*39.3701</f>
        <v>8.2677210000000004E-3</v>
      </c>
      <c r="AW410">
        <v>2.9999999999999997E-4</v>
      </c>
      <c r="AX410" s="50">
        <f>AW410*39.3701</f>
        <v>1.1811029999999998E-2</v>
      </c>
      <c r="AY410">
        <v>2.7999999999999998E-4</v>
      </c>
      <c r="AZ410" s="50">
        <f>AY410*39.3701</f>
        <v>1.1023627999999999E-2</v>
      </c>
      <c r="BA410">
        <v>5.1999999999999995E-4</v>
      </c>
      <c r="BB410" s="50">
        <f>BA410*39.3701</f>
        <v>2.0472451999999999E-2</v>
      </c>
      <c r="BC410">
        <v>1.3999999999999999E-4</v>
      </c>
      <c r="BD410" s="50">
        <f>BC410*39.3701</f>
        <v>5.5118139999999994E-3</v>
      </c>
      <c r="BE410">
        <v>2.5999999999999998E-4</v>
      </c>
      <c r="BF410" s="50">
        <f>BE410*39.3701</f>
        <v>1.0236225999999999E-2</v>
      </c>
      <c r="BG410">
        <v>8.9999999999999998E-4</v>
      </c>
      <c r="BH410" s="50">
        <f>BG410*39.3701</f>
        <v>3.543309E-2</v>
      </c>
      <c r="BI410" s="51" t="s">
        <v>357</v>
      </c>
      <c r="BJ410">
        <v>1.2E-4</v>
      </c>
      <c r="BK410" s="50">
        <f>BJ410*39.3701</f>
        <v>4.7244119999999999E-3</v>
      </c>
      <c r="BL410">
        <v>4.6999999999999997E-5</v>
      </c>
      <c r="BM410" s="50">
        <f>BL410*39.3701</f>
        <v>1.8503947E-3</v>
      </c>
      <c r="BN410">
        <v>1.7000000000000001E-4</v>
      </c>
      <c r="BO410" s="50">
        <f>BN410*39.3701</f>
        <v>6.6929170000000005E-3</v>
      </c>
      <c r="BP410">
        <v>2.9999999999999997E-4</v>
      </c>
      <c r="BQ410" s="50">
        <f>BP410*39.3701</f>
        <v>1.1811029999999998E-2</v>
      </c>
      <c r="BR410">
        <v>2.1000000000000001E-4</v>
      </c>
      <c r="BS410" s="50">
        <f>BR410*39.3701</f>
        <v>8.2677210000000004E-3</v>
      </c>
    </row>
    <row r="411" spans="1:82" x14ac:dyDescent="0.3">
      <c r="A411" s="51" t="s">
        <v>312</v>
      </c>
      <c r="P411" s="51" t="s">
        <v>312</v>
      </c>
      <c r="AE411" s="51" t="s">
        <v>312</v>
      </c>
      <c r="AT411" s="51" t="s">
        <v>312</v>
      </c>
      <c r="BI411" s="51" t="s">
        <v>312</v>
      </c>
    </row>
    <row r="412" spans="1:82" x14ac:dyDescent="0.3">
      <c r="A412" s="51" t="s">
        <v>313</v>
      </c>
      <c r="P412" s="51" t="s">
        <v>313</v>
      </c>
      <c r="AE412" s="51" t="s">
        <v>313</v>
      </c>
      <c r="AT412" s="51" t="s">
        <v>313</v>
      </c>
      <c r="BI412" s="51" t="s">
        <v>313</v>
      </c>
    </row>
    <row r="414" spans="1:82" s="6" customFormat="1" x14ac:dyDescent="0.3">
      <c r="E414" s="16"/>
      <c r="G414" s="16"/>
      <c r="I414" s="16"/>
      <c r="J414" s="16"/>
      <c r="K414" s="16"/>
      <c r="M414" s="16"/>
      <c r="Q414" s="16"/>
      <c r="S414" s="16"/>
      <c r="U414" s="16"/>
    </row>
    <row r="415" spans="1:82" x14ac:dyDescent="0.3">
      <c r="A415">
        <v>2020</v>
      </c>
      <c r="B415" s="5">
        <v>44075</v>
      </c>
      <c r="C415" t="s">
        <v>728</v>
      </c>
      <c r="D415" s="5">
        <v>44075</v>
      </c>
      <c r="E415" s="1" t="s">
        <v>580</v>
      </c>
      <c r="F415" s="5">
        <v>44076</v>
      </c>
      <c r="G415" s="1" t="s">
        <v>524</v>
      </c>
      <c r="H415" s="5">
        <v>44077</v>
      </c>
      <c r="I415" s="1" t="s">
        <v>729</v>
      </c>
      <c r="J415" s="45">
        <v>44077</v>
      </c>
      <c r="K415" s="1" t="s">
        <v>730</v>
      </c>
      <c r="L415" s="5">
        <v>44078</v>
      </c>
      <c r="M415" s="1" t="s">
        <v>731</v>
      </c>
      <c r="N415" s="5">
        <v>44078</v>
      </c>
      <c r="O415" t="s">
        <v>579</v>
      </c>
      <c r="P415" s="5"/>
      <c r="Q415" s="45">
        <v>44078</v>
      </c>
      <c r="R415" t="s">
        <v>487</v>
      </c>
      <c r="S415" s="45">
        <v>44082</v>
      </c>
      <c r="T415" t="s">
        <v>613</v>
      </c>
      <c r="U415" s="45">
        <v>44082</v>
      </c>
      <c r="V415" t="s">
        <v>732</v>
      </c>
      <c r="W415" s="5">
        <v>44082</v>
      </c>
      <c r="X415" t="s">
        <v>733</v>
      </c>
      <c r="Y415" s="5">
        <v>44083</v>
      </c>
      <c r="Z415" t="s">
        <v>580</v>
      </c>
      <c r="AA415" s="5">
        <v>44084</v>
      </c>
      <c r="AB415" t="s">
        <v>734</v>
      </c>
      <c r="AC415" s="5">
        <v>44084</v>
      </c>
      <c r="AD415" t="s">
        <v>735</v>
      </c>
      <c r="AF415" s="5">
        <v>44084</v>
      </c>
      <c r="AG415" t="s">
        <v>537</v>
      </c>
      <c r="AH415" s="5">
        <v>44085</v>
      </c>
      <c r="AI415" t="s">
        <v>731</v>
      </c>
      <c r="AJ415" s="5">
        <v>44088</v>
      </c>
      <c r="AK415" t="s">
        <v>736</v>
      </c>
      <c r="AL415" s="5">
        <v>44088</v>
      </c>
      <c r="AM415" t="s">
        <v>737</v>
      </c>
      <c r="AN415" s="5">
        <v>44088</v>
      </c>
      <c r="AO415" t="s">
        <v>648</v>
      </c>
      <c r="AP415" s="5">
        <v>44089</v>
      </c>
      <c r="AQ415" t="s">
        <v>487</v>
      </c>
      <c r="AR415" s="5">
        <v>44090</v>
      </c>
      <c r="AS415" t="s">
        <v>738</v>
      </c>
      <c r="AU415" s="5">
        <v>44091</v>
      </c>
      <c r="AV415" t="s">
        <v>739</v>
      </c>
      <c r="AW415" s="5">
        <v>44091</v>
      </c>
      <c r="AX415" t="s">
        <v>489</v>
      </c>
      <c r="AY415" s="5">
        <v>44091</v>
      </c>
      <c r="AZ415" t="s">
        <v>682</v>
      </c>
      <c r="BA415" s="5">
        <v>44091</v>
      </c>
      <c r="BB415" t="s">
        <v>740</v>
      </c>
      <c r="BC415" s="5">
        <v>44092</v>
      </c>
      <c r="BD415" t="s">
        <v>661</v>
      </c>
      <c r="BE415" s="5">
        <v>44092</v>
      </c>
      <c r="BF415" t="s">
        <v>741</v>
      </c>
      <c r="BG415" s="5">
        <v>44092</v>
      </c>
      <c r="BH415" t="s">
        <v>742</v>
      </c>
      <c r="BJ415" s="5">
        <v>44095</v>
      </c>
      <c r="BK415" t="s">
        <v>743</v>
      </c>
      <c r="BL415" s="5">
        <v>44095</v>
      </c>
      <c r="BM415" t="s">
        <v>580</v>
      </c>
      <c r="BN415" s="5">
        <v>44095</v>
      </c>
      <c r="BO415" t="s">
        <v>496</v>
      </c>
      <c r="BP415" s="5">
        <v>44096</v>
      </c>
      <c r="BQ415" t="s">
        <v>683</v>
      </c>
      <c r="BR415" s="5">
        <v>44096</v>
      </c>
      <c r="BS415" t="s">
        <v>583</v>
      </c>
      <c r="BT415" s="5">
        <v>44097</v>
      </c>
      <c r="BU415" t="s">
        <v>744</v>
      </c>
      <c r="BV415" s="5">
        <v>44098</v>
      </c>
      <c r="BW415" t="s">
        <v>661</v>
      </c>
      <c r="BY415" s="5">
        <v>44098</v>
      </c>
      <c r="BZ415" t="s">
        <v>655</v>
      </c>
      <c r="CA415" s="5">
        <v>44102</v>
      </c>
      <c r="CB415" t="s">
        <v>585</v>
      </c>
      <c r="CC415" s="5">
        <v>44104</v>
      </c>
      <c r="CD415" t="s">
        <v>745</v>
      </c>
    </row>
    <row r="416" spans="1:82" x14ac:dyDescent="0.3">
      <c r="A416" s="49" t="s">
        <v>356</v>
      </c>
      <c r="P416" s="49" t="s">
        <v>356</v>
      </c>
      <c r="AE416" s="49" t="s">
        <v>356</v>
      </c>
      <c r="AT416" s="49" t="s">
        <v>356</v>
      </c>
      <c r="BI416" s="49" t="s">
        <v>356</v>
      </c>
      <c r="BX416" s="49" t="s">
        <v>356</v>
      </c>
    </row>
    <row r="417" spans="1:82" x14ac:dyDescent="0.3">
      <c r="A417" s="51" t="s">
        <v>357</v>
      </c>
      <c r="B417">
        <v>5.0000000000000002E-5</v>
      </c>
      <c r="C417" s="50">
        <f>B417*39.3701</f>
        <v>1.9685050000000002E-3</v>
      </c>
      <c r="D417">
        <v>2.7000000000000001E-3</v>
      </c>
      <c r="E417" s="50">
        <f>D417*39.3701</f>
        <v>0.10629927</v>
      </c>
      <c r="F417">
        <v>1.4999999999999999E-4</v>
      </c>
      <c r="G417" s="50">
        <f>F417*39.3701</f>
        <v>5.9055149999999992E-3</v>
      </c>
      <c r="H417">
        <v>8.0000000000000007E-5</v>
      </c>
      <c r="I417" s="50">
        <f>H417*39.3701</f>
        <v>3.1496080000000004E-3</v>
      </c>
      <c r="J417" s="1">
        <v>8.0000000000000007E-5</v>
      </c>
      <c r="K417" s="50">
        <f>J417*39.3701</f>
        <v>3.1496080000000004E-3</v>
      </c>
      <c r="L417">
        <v>1.1E-4</v>
      </c>
      <c r="M417" s="50">
        <f>L417*39.3701</f>
        <v>4.3307110000000001E-3</v>
      </c>
      <c r="N417">
        <v>6.0000000000000002E-5</v>
      </c>
      <c r="O417" s="50">
        <f>N417*39.3701</f>
        <v>2.3622059999999999E-3</v>
      </c>
      <c r="P417" s="51" t="s">
        <v>357</v>
      </c>
      <c r="Q417" s="50">
        <v>1.8E-3</v>
      </c>
      <c r="R417" s="50">
        <f>Q417*39.3701</f>
        <v>7.0866180000000001E-2</v>
      </c>
      <c r="S417" s="1">
        <v>1.8E-5</v>
      </c>
      <c r="T417" s="50">
        <f>S417*39.3701</f>
        <v>7.0866180000000003E-4</v>
      </c>
      <c r="U417" s="1">
        <v>1.3999999999999999E-4</v>
      </c>
      <c r="V417" s="50">
        <f>U417*39.3701</f>
        <v>5.5118139999999994E-3</v>
      </c>
      <c r="W417">
        <v>6.3999999999999997E-5</v>
      </c>
      <c r="X417" s="50">
        <f>W417*39.3701</f>
        <v>2.5196863999999999E-3</v>
      </c>
      <c r="Y417">
        <v>5.0000000000000001E-3</v>
      </c>
      <c r="Z417" s="50">
        <f>Y417*39.3701</f>
        <v>0.19685050000000001</v>
      </c>
      <c r="AA417">
        <v>1.2E-4</v>
      </c>
      <c r="AB417" s="50">
        <f>AA417*39.3701</f>
        <v>4.7244119999999999E-3</v>
      </c>
      <c r="AC417">
        <v>1.3999999999999999E-4</v>
      </c>
      <c r="AD417" s="50">
        <f>AC417*39.3701</f>
        <v>5.5118139999999994E-3</v>
      </c>
      <c r="AE417" s="51" t="s">
        <v>357</v>
      </c>
      <c r="AF417">
        <v>1.2999999999999999E-5</v>
      </c>
      <c r="AG417" s="50">
        <f>AF417*39.3701</f>
        <v>5.1181130000000003E-4</v>
      </c>
      <c r="AH417">
        <v>1E-4</v>
      </c>
      <c r="AI417" s="50">
        <f>AH417*39.3701</f>
        <v>3.9370100000000003E-3</v>
      </c>
      <c r="AJ417">
        <v>1.2999999999999999E-4</v>
      </c>
      <c r="AK417" s="50">
        <f>AJ417*39.3701</f>
        <v>5.1181129999999997E-3</v>
      </c>
      <c r="AL417">
        <v>8.0000000000000007E-5</v>
      </c>
      <c r="AM417" s="50">
        <f>AL417*39.3701</f>
        <v>3.1496080000000004E-3</v>
      </c>
      <c r="AN417">
        <v>2.7E-4</v>
      </c>
      <c r="AO417" s="50">
        <f>AN417*39.3701</f>
        <v>1.0629927000000001E-2</v>
      </c>
      <c r="AP417">
        <v>2.8E-3</v>
      </c>
      <c r="AQ417" s="50">
        <f>AP417*39.3701</f>
        <v>0.11023628000000001</v>
      </c>
      <c r="AR417">
        <v>1.3999999999999999E-4</v>
      </c>
      <c r="AS417" s="50">
        <f>AR417*39.3701</f>
        <v>5.5118139999999994E-3</v>
      </c>
      <c r="AT417" s="51" t="s">
        <v>357</v>
      </c>
      <c r="AU417">
        <v>1.8E-5</v>
      </c>
      <c r="AV417" s="50">
        <f>AU417*39.3701</f>
        <v>7.0866180000000003E-4</v>
      </c>
      <c r="AW417">
        <v>2.8E-3</v>
      </c>
      <c r="AX417" s="50">
        <f>AW417*39.3701</f>
        <v>0.11023628000000001</v>
      </c>
      <c r="AY417">
        <v>1.7000000000000001E-4</v>
      </c>
      <c r="AZ417" s="50">
        <f>AY417*39.3701</f>
        <v>6.6929170000000005E-3</v>
      </c>
      <c r="BA417">
        <v>1.8000000000000001E-4</v>
      </c>
      <c r="BB417" s="50">
        <f>BA417*39.3701</f>
        <v>7.0866180000000003E-3</v>
      </c>
      <c r="BC417">
        <v>6.9999999999999994E-5</v>
      </c>
      <c r="BD417" s="50">
        <f>BC417*39.3701</f>
        <v>2.7559069999999997E-3</v>
      </c>
      <c r="BE417">
        <v>7.4999999999999993E-5</v>
      </c>
      <c r="BF417" s="50">
        <f>BE417*39.3701</f>
        <v>2.9527574999999996E-3</v>
      </c>
      <c r="BG417">
        <v>1.9000000000000001E-4</v>
      </c>
      <c r="BH417" s="50">
        <f>BG417*39.3701</f>
        <v>7.4803190000000009E-3</v>
      </c>
      <c r="BI417" s="51" t="s">
        <v>357</v>
      </c>
      <c r="BJ417">
        <v>2.0000000000000001E-4</v>
      </c>
      <c r="BK417" s="50">
        <f>BJ417*39.3701</f>
        <v>7.8740200000000007E-3</v>
      </c>
      <c r="BL417">
        <v>3.7000000000000002E-3</v>
      </c>
      <c r="BM417" s="50">
        <f>BL417*39.3701</f>
        <v>0.14566937000000002</v>
      </c>
      <c r="BN417">
        <v>3.3000000000000003E-5</v>
      </c>
      <c r="BO417" s="50">
        <f>BN417*39.3701</f>
        <v>1.2992133000000001E-3</v>
      </c>
      <c r="BQ417" s="50">
        <f>BP417*39.3701</f>
        <v>0</v>
      </c>
      <c r="BR417">
        <v>6.0000000000000002E-5</v>
      </c>
      <c r="BS417" s="50">
        <f>BR417*39.3701</f>
        <v>2.3622059999999999E-3</v>
      </c>
      <c r="BT417">
        <v>1.3999999999999999E-4</v>
      </c>
      <c r="BU417" s="50">
        <f>BT417*39.3701</f>
        <v>5.5118139999999994E-3</v>
      </c>
      <c r="BV417">
        <v>5.3000000000000001E-5</v>
      </c>
      <c r="BW417" s="50">
        <f>BV417*39.3701</f>
        <v>2.0866153000000001E-3</v>
      </c>
      <c r="BX417" s="51" t="s">
        <v>357</v>
      </c>
      <c r="BY417">
        <v>1.9000000000000001E-5</v>
      </c>
      <c r="BZ417" s="50">
        <f>BY417*39.3701</f>
        <v>7.480319E-4</v>
      </c>
      <c r="CA417">
        <v>2.7E-4</v>
      </c>
      <c r="CB417" s="50">
        <f>CA417*39.3701</f>
        <v>1.0629927000000001E-2</v>
      </c>
      <c r="CC417">
        <v>5.8E-5</v>
      </c>
      <c r="CD417" s="50">
        <f>CC417*39.3701</f>
        <v>2.2834658E-3</v>
      </c>
    </row>
    <row r="418" spans="1:82" x14ac:dyDescent="0.3">
      <c r="A418" s="51" t="s">
        <v>312</v>
      </c>
      <c r="C418" s="50"/>
      <c r="E418" s="50"/>
      <c r="G418" s="50"/>
      <c r="I418" s="50"/>
      <c r="K418" s="50"/>
      <c r="M418" s="50"/>
      <c r="O418" s="50"/>
      <c r="P418" s="51" t="s">
        <v>312</v>
      </c>
      <c r="R418" s="50"/>
      <c r="T418" s="50"/>
      <c r="V418" s="50"/>
      <c r="X418" s="50"/>
      <c r="Z418" s="50"/>
      <c r="AB418" s="50"/>
      <c r="AD418" s="50"/>
      <c r="AE418" s="51" t="s">
        <v>312</v>
      </c>
      <c r="AG418" s="50"/>
      <c r="AI418" s="50"/>
      <c r="AK418" s="50"/>
      <c r="AM418" s="50"/>
      <c r="AO418" s="50"/>
      <c r="AQ418" s="50"/>
      <c r="AS418" s="50"/>
      <c r="AT418" s="51" t="s">
        <v>312</v>
      </c>
      <c r="AV418" s="50"/>
      <c r="AX418" s="50"/>
      <c r="AZ418" s="50"/>
      <c r="BB418" s="50"/>
      <c r="BD418" s="50"/>
      <c r="BF418" s="50"/>
      <c r="BH418" s="50"/>
      <c r="BI418" s="51" t="s">
        <v>312</v>
      </c>
      <c r="BK418" s="50"/>
      <c r="BM418" s="50"/>
      <c r="BO418" s="50"/>
      <c r="BQ418" s="50"/>
      <c r="BS418" s="50"/>
      <c r="BU418" s="50"/>
      <c r="BW418" s="50"/>
      <c r="BX418" s="51" t="s">
        <v>312</v>
      </c>
      <c r="BZ418" s="50"/>
      <c r="CB418" s="50"/>
      <c r="CD418" s="50"/>
    </row>
    <row r="419" spans="1:82" x14ac:dyDescent="0.3">
      <c r="A419" s="51" t="s">
        <v>313</v>
      </c>
      <c r="C419" s="1"/>
      <c r="O419" s="1"/>
      <c r="P419" s="51" t="s">
        <v>313</v>
      </c>
      <c r="R419" s="1"/>
      <c r="T419" s="1"/>
      <c r="V419" s="1"/>
      <c r="X419" s="1"/>
      <c r="Z419" s="1"/>
      <c r="AB419" s="1"/>
      <c r="AD419" s="1"/>
      <c r="AE419" s="51" t="s">
        <v>313</v>
      </c>
      <c r="AG419" s="1"/>
      <c r="AI419" s="1"/>
      <c r="AK419" s="1"/>
      <c r="AM419" s="1"/>
      <c r="AO419" s="1"/>
      <c r="AQ419" s="1"/>
      <c r="AS419" s="1"/>
      <c r="AT419" s="51" t="s">
        <v>313</v>
      </c>
      <c r="AV419" s="1"/>
      <c r="AX419" s="1"/>
      <c r="AZ419" s="1"/>
      <c r="BB419" s="1"/>
      <c r="BD419" s="1"/>
      <c r="BF419" s="1"/>
      <c r="BH419" s="1"/>
      <c r="BI419" s="51" t="s">
        <v>313</v>
      </c>
      <c r="BK419" s="1"/>
      <c r="BM419" s="1"/>
      <c r="BO419" s="1"/>
      <c r="BQ419" s="1"/>
      <c r="BS419" s="1"/>
      <c r="BU419" s="1"/>
      <c r="BW419" s="1"/>
      <c r="BX419" s="51" t="s">
        <v>313</v>
      </c>
      <c r="BZ419" s="1"/>
      <c r="CB419" s="1"/>
      <c r="CD419" s="1"/>
    </row>
    <row r="420" spans="1:82" x14ac:dyDescent="0.3">
      <c r="A420" s="51"/>
      <c r="C420" s="50"/>
      <c r="E420" s="50"/>
      <c r="G420" s="50"/>
      <c r="I420" s="50"/>
      <c r="K420" s="50"/>
      <c r="M420" s="50"/>
      <c r="O420" s="50"/>
      <c r="P420" s="51"/>
      <c r="R420" s="50"/>
      <c r="T420" s="50"/>
      <c r="V420" s="50"/>
      <c r="X420" s="50"/>
      <c r="Z420" s="50"/>
      <c r="AB420" s="50"/>
      <c r="AD420" s="50"/>
      <c r="AE420" s="51"/>
      <c r="AG420" s="50"/>
      <c r="AI420" s="50"/>
      <c r="AK420" s="50"/>
      <c r="AM420" s="50"/>
      <c r="AO420" s="50"/>
      <c r="AQ420" s="50"/>
      <c r="AS420" s="50"/>
      <c r="AT420" s="51"/>
      <c r="AV420" s="50"/>
      <c r="AX420" s="50"/>
      <c r="AZ420" s="50"/>
      <c r="BB420" s="50"/>
      <c r="BD420" s="50"/>
      <c r="BF420" s="50"/>
      <c r="BH420" s="50"/>
      <c r="BI420" s="51"/>
      <c r="BK420" s="50"/>
      <c r="BM420" s="50"/>
      <c r="BO420" s="50"/>
      <c r="BQ420" s="50"/>
      <c r="BS420" s="50"/>
      <c r="BU420" s="50"/>
      <c r="BW420" s="50"/>
      <c r="BX420" s="51"/>
      <c r="BZ420" s="50"/>
      <c r="CB420" s="50"/>
      <c r="CD420" s="50"/>
    </row>
    <row r="421" spans="1:82" x14ac:dyDescent="0.3">
      <c r="A421" s="51" t="s">
        <v>69</v>
      </c>
      <c r="B421">
        <v>1.9999999999999999E-6</v>
      </c>
      <c r="C421" s="50">
        <f>B421*39.3701</f>
        <v>7.8740199999999995E-5</v>
      </c>
      <c r="D421">
        <v>3.7000000000000002E-6</v>
      </c>
      <c r="E421" s="50">
        <f>D421*39.3701</f>
        <v>1.4566937E-4</v>
      </c>
      <c r="F421">
        <v>1.9999999999999999E-6</v>
      </c>
      <c r="G421" s="50">
        <f>F421*39.3701</f>
        <v>7.8740199999999995E-5</v>
      </c>
      <c r="H421">
        <v>1.3E-6</v>
      </c>
      <c r="I421" s="50">
        <f>H421*39.3701</f>
        <v>5.1181130000000006E-5</v>
      </c>
      <c r="J421" s="1">
        <v>3.1999999999999999E-6</v>
      </c>
      <c r="K421" s="50">
        <f>J421*39.3701</f>
        <v>1.2598431999999999E-4</v>
      </c>
      <c r="L421">
        <v>2.6000000000000001E-6</v>
      </c>
      <c r="M421" s="50">
        <f>L421*39.3701</f>
        <v>1.0236226000000001E-4</v>
      </c>
      <c r="N421">
        <v>7.5000000000000002E-6</v>
      </c>
      <c r="O421" s="50">
        <f>N421*39.3701</f>
        <v>2.9527574999999999E-4</v>
      </c>
      <c r="P421" s="51" t="s">
        <v>69</v>
      </c>
      <c r="Q421" s="1">
        <v>2.7999999999999999E-6</v>
      </c>
      <c r="R421" s="50">
        <f>Q421*39.3701</f>
        <v>1.1023628E-4</v>
      </c>
      <c r="S421" s="1">
        <v>9.9999999999999995E-7</v>
      </c>
      <c r="T421" s="50">
        <f>S421*39.3701</f>
        <v>3.9370099999999998E-5</v>
      </c>
      <c r="U421" s="1">
        <v>2.0999999999999998E-6</v>
      </c>
      <c r="V421" s="50">
        <f>U421*39.3701</f>
        <v>8.2677209999999996E-5</v>
      </c>
      <c r="W421">
        <v>1.5E-6</v>
      </c>
      <c r="X421" s="50">
        <f>W421*39.3701</f>
        <v>5.905515E-5</v>
      </c>
      <c r="Y421">
        <v>5.0000000000000004E-6</v>
      </c>
      <c r="Z421" s="50">
        <f>Y421*39.3701</f>
        <v>1.9685050000000002E-4</v>
      </c>
      <c r="AA421">
        <v>3.1E-6</v>
      </c>
      <c r="AB421" s="50">
        <f>AA421*39.3701</f>
        <v>1.2204731E-4</v>
      </c>
      <c r="AC421">
        <v>1.3999999999999999E-6</v>
      </c>
      <c r="AD421" s="50">
        <f>AC421*39.3701</f>
        <v>5.5118139999999999E-5</v>
      </c>
      <c r="AE421" s="51" t="s">
        <v>69</v>
      </c>
      <c r="AG421" s="50">
        <f>AF421*39.3701</f>
        <v>0</v>
      </c>
      <c r="AH421">
        <v>2.2000000000000001E-6</v>
      </c>
      <c r="AI421" s="50">
        <f>AH421*39.3701</f>
        <v>8.661422000000001E-5</v>
      </c>
      <c r="AJ421">
        <v>2.5000000000000002E-6</v>
      </c>
      <c r="AK421" s="50">
        <f>AJ421*39.3701</f>
        <v>9.8425250000000011E-5</v>
      </c>
      <c r="AL421">
        <v>9.9999999999999995E-7</v>
      </c>
      <c r="AM421" s="50">
        <f>AL421*39.3701</f>
        <v>3.9370099999999998E-5</v>
      </c>
      <c r="AN421">
        <v>1.3E-6</v>
      </c>
      <c r="AO421" s="50">
        <f>AN421*39.3701</f>
        <v>5.1181130000000006E-5</v>
      </c>
      <c r="AP421">
        <v>4.3000000000000003E-6</v>
      </c>
      <c r="AQ421" s="50">
        <f>AP421*39.3701</f>
        <v>1.6929143000000001E-4</v>
      </c>
      <c r="AR421">
        <v>2.2000000000000001E-6</v>
      </c>
      <c r="AS421" s="50">
        <f>AR421*39.3701</f>
        <v>8.661422000000001E-5</v>
      </c>
      <c r="AT421" s="51" t="s">
        <v>69</v>
      </c>
      <c r="AU421">
        <v>9.9999999999999995E-7</v>
      </c>
      <c r="AV421" s="50">
        <f>AU421*39.3701</f>
        <v>3.9370099999999998E-5</v>
      </c>
      <c r="AW421">
        <v>2.5000000000000002E-6</v>
      </c>
      <c r="AX421" s="50">
        <f>AW421*39.3701</f>
        <v>9.8425250000000011E-5</v>
      </c>
      <c r="AY421">
        <v>1.5999999999999999E-6</v>
      </c>
      <c r="AZ421" s="50">
        <f>AY421*39.3701</f>
        <v>6.2992159999999994E-5</v>
      </c>
      <c r="BA421">
        <v>2.3E-6</v>
      </c>
      <c r="BB421" s="50">
        <f>BA421*39.3701</f>
        <v>9.0551229999999997E-5</v>
      </c>
      <c r="BC421">
        <v>1.5E-6</v>
      </c>
      <c r="BD421" s="50">
        <f>BC421*39.3701</f>
        <v>5.905515E-5</v>
      </c>
      <c r="BE421">
        <v>1.3E-6</v>
      </c>
      <c r="BF421" s="50">
        <f>BE421*39.3701</f>
        <v>5.1181130000000006E-5</v>
      </c>
      <c r="BG421">
        <v>2.2000000000000001E-6</v>
      </c>
      <c r="BH421" s="50">
        <f>BG421*39.3701</f>
        <v>8.661422000000001E-5</v>
      </c>
      <c r="BI421" s="51" t="s">
        <v>69</v>
      </c>
      <c r="BJ421">
        <v>1.3999999999999999E-6</v>
      </c>
      <c r="BK421" s="50">
        <f>BJ421*39.3701</f>
        <v>5.5118139999999999E-5</v>
      </c>
      <c r="BL421">
        <v>2.5000000000000002E-6</v>
      </c>
      <c r="BM421" s="50">
        <f>BL421*39.3701</f>
        <v>9.8425250000000011E-5</v>
      </c>
      <c r="BN421">
        <v>2.2000000000000001E-6</v>
      </c>
      <c r="BO421" s="50">
        <f>BN421*39.3701</f>
        <v>8.661422000000001E-5</v>
      </c>
      <c r="BQ421" s="50">
        <f>BP421*39.3701</f>
        <v>0</v>
      </c>
      <c r="BR421">
        <v>3.0000000000000001E-6</v>
      </c>
      <c r="BS421" s="50">
        <f>BR421*39.3701</f>
        <v>1.181103E-4</v>
      </c>
      <c r="BT421">
        <v>4.3000000000000003E-6</v>
      </c>
      <c r="BU421" s="50">
        <f>BT421*39.3701</f>
        <v>1.6929143000000001E-4</v>
      </c>
      <c r="BV421">
        <v>2.7999999999999999E-6</v>
      </c>
      <c r="BW421" s="50">
        <f>BV421*39.3701</f>
        <v>1.1023628E-4</v>
      </c>
      <c r="BX421" s="51" t="s">
        <v>69</v>
      </c>
      <c r="BY421">
        <v>1.3999999999999999E-6</v>
      </c>
      <c r="BZ421" s="50">
        <f>BY421*39.3701</f>
        <v>5.5118139999999999E-5</v>
      </c>
      <c r="CA421">
        <v>7.9999999999999996E-6</v>
      </c>
      <c r="CB421" s="50">
        <f>CA421*39.3701</f>
        <v>3.1496079999999998E-4</v>
      </c>
      <c r="CC421">
        <v>2.3999999999999999E-6</v>
      </c>
      <c r="CD421" s="50">
        <f>CC421*39.3701</f>
        <v>9.4488239999999997E-5</v>
      </c>
    </row>
    <row r="422" spans="1:82" x14ac:dyDescent="0.3">
      <c r="A422" s="51" t="s">
        <v>357</v>
      </c>
      <c r="B422" t="s">
        <v>406</v>
      </c>
      <c r="D422" t="s">
        <v>439</v>
      </c>
      <c r="E422"/>
      <c r="F422" t="s">
        <v>425</v>
      </c>
      <c r="G422"/>
      <c r="H422" t="s">
        <v>337</v>
      </c>
      <c r="I422"/>
      <c r="J422" s="1" t="s">
        <v>332</v>
      </c>
      <c r="K422"/>
      <c r="L422" t="s">
        <v>407</v>
      </c>
      <c r="M422"/>
      <c r="N422" t="s">
        <v>363</v>
      </c>
      <c r="P422" s="51" t="s">
        <v>357</v>
      </c>
      <c r="Q422" s="1" t="s">
        <v>466</v>
      </c>
      <c r="S422" s="1" t="s">
        <v>746</v>
      </c>
      <c r="U422" s="1" t="s">
        <v>379</v>
      </c>
      <c r="W422" t="s">
        <v>381</v>
      </c>
      <c r="Y422" t="s">
        <v>446</v>
      </c>
      <c r="AA422" t="s">
        <v>338</v>
      </c>
      <c r="AC422" t="s">
        <v>372</v>
      </c>
      <c r="AE422" s="51" t="s">
        <v>357</v>
      </c>
      <c r="AH422" t="s">
        <v>517</v>
      </c>
      <c r="AJ422" t="s">
        <v>372</v>
      </c>
      <c r="AL422" t="s">
        <v>336</v>
      </c>
      <c r="AN422" t="s">
        <v>362</v>
      </c>
      <c r="AP422" t="s">
        <v>673</v>
      </c>
      <c r="AR422" t="s">
        <v>337</v>
      </c>
      <c r="AT422" s="51" t="s">
        <v>357</v>
      </c>
      <c r="AU422" t="s">
        <v>628</v>
      </c>
      <c r="AW422" t="s">
        <v>468</v>
      </c>
      <c r="AY422" t="s">
        <v>336</v>
      </c>
      <c r="BA422" t="s">
        <v>336</v>
      </c>
      <c r="BC422" t="s">
        <v>366</v>
      </c>
      <c r="BE422" t="s">
        <v>747</v>
      </c>
      <c r="BG422" t="s">
        <v>748</v>
      </c>
      <c r="BI422" s="51" t="s">
        <v>357</v>
      </c>
      <c r="BJ422" t="s">
        <v>749</v>
      </c>
      <c r="BL422" t="s">
        <v>750</v>
      </c>
      <c r="BN422" t="s">
        <v>751</v>
      </c>
      <c r="BR422" t="s">
        <v>752</v>
      </c>
      <c r="BT422" t="s">
        <v>753</v>
      </c>
      <c r="BV422" t="s">
        <v>754</v>
      </c>
      <c r="BX422" s="51" t="s">
        <v>357</v>
      </c>
      <c r="BY422" t="s">
        <v>755</v>
      </c>
      <c r="CA422" t="s">
        <v>366</v>
      </c>
      <c r="CC422" t="s">
        <v>750</v>
      </c>
    </row>
    <row r="423" spans="1:82" x14ac:dyDescent="0.3">
      <c r="A423" s="51" t="s">
        <v>323</v>
      </c>
      <c r="B423" t="s">
        <v>400</v>
      </c>
      <c r="D423" t="s">
        <v>756</v>
      </c>
      <c r="E423"/>
      <c r="F423" t="s">
        <v>456</v>
      </c>
      <c r="G423"/>
      <c r="H423" t="s">
        <v>347</v>
      </c>
      <c r="I423"/>
      <c r="J423" s="1" t="s">
        <v>428</v>
      </c>
      <c r="K423"/>
      <c r="L423" t="s">
        <v>347</v>
      </c>
      <c r="M423"/>
      <c r="N423" t="s">
        <v>385</v>
      </c>
      <c r="P423" s="51" t="s">
        <v>323</v>
      </c>
      <c r="Q423" s="1" t="s">
        <v>706</v>
      </c>
      <c r="S423" s="1" t="s">
        <v>757</v>
      </c>
      <c r="U423" s="1" t="s">
        <v>346</v>
      </c>
      <c r="W423" t="s">
        <v>403</v>
      </c>
      <c r="Y423" t="s">
        <v>421</v>
      </c>
      <c r="AA423" t="s">
        <v>382</v>
      </c>
      <c r="AC423" t="s">
        <v>557</v>
      </c>
      <c r="AE423" s="51" t="s">
        <v>323</v>
      </c>
      <c r="AH423">
        <v>-3.1</v>
      </c>
      <c r="AJ423" t="s">
        <v>403</v>
      </c>
      <c r="AL423" t="s">
        <v>347</v>
      </c>
      <c r="AN423" t="s">
        <v>344</v>
      </c>
      <c r="AP423" t="s">
        <v>430</v>
      </c>
      <c r="AR423" t="s">
        <v>403</v>
      </c>
      <c r="AT423" s="51" t="s">
        <v>323</v>
      </c>
      <c r="AU423" t="s">
        <v>758</v>
      </c>
      <c r="AW423" t="s">
        <v>417</v>
      </c>
      <c r="AY423" t="s">
        <v>344</v>
      </c>
      <c r="BA423" t="s">
        <v>679</v>
      </c>
      <c r="BC423" t="s">
        <v>674</v>
      </c>
      <c r="BE423" t="s">
        <v>386</v>
      </c>
      <c r="BG423" t="s">
        <v>347</v>
      </c>
      <c r="BI423" s="51" t="s">
        <v>323</v>
      </c>
      <c r="BJ423" t="s">
        <v>759</v>
      </c>
      <c r="BL423" t="s">
        <v>760</v>
      </c>
      <c r="BN423" t="s">
        <v>761</v>
      </c>
      <c r="BR423" t="s">
        <v>762</v>
      </c>
      <c r="BT423" t="s">
        <v>763</v>
      </c>
      <c r="BV423" t="s">
        <v>694</v>
      </c>
      <c r="BX423" s="51" t="s">
        <v>323</v>
      </c>
      <c r="BY423" t="s">
        <v>764</v>
      </c>
      <c r="CA423" t="s">
        <v>765</v>
      </c>
      <c r="CC423" t="s">
        <v>766</v>
      </c>
    </row>
    <row r="424" spans="1:82" x14ac:dyDescent="0.3">
      <c r="A424" s="51"/>
      <c r="E424"/>
      <c r="G424"/>
      <c r="I424"/>
      <c r="K424"/>
      <c r="M424"/>
      <c r="P424" s="51"/>
      <c r="AE424" s="51"/>
      <c r="AT424" s="51"/>
      <c r="BI424" s="51"/>
      <c r="BX424" s="51"/>
    </row>
    <row r="425" spans="1:82" x14ac:dyDescent="0.3">
      <c r="A425" s="51" t="s">
        <v>359</v>
      </c>
      <c r="C425" s="50"/>
      <c r="E425" s="50"/>
      <c r="G425" s="50"/>
      <c r="I425" s="50"/>
      <c r="K425" s="50"/>
      <c r="M425" s="50"/>
      <c r="O425" s="50"/>
      <c r="P425" s="51" t="s">
        <v>359</v>
      </c>
      <c r="R425" s="50"/>
      <c r="T425" s="50"/>
      <c r="V425" s="50"/>
      <c r="X425" s="50"/>
      <c r="Z425" s="50"/>
      <c r="AB425" s="50"/>
      <c r="AD425" s="50"/>
      <c r="AE425" s="51" t="s">
        <v>359</v>
      </c>
      <c r="AG425" s="50"/>
      <c r="AI425" s="50"/>
      <c r="AK425" s="50"/>
      <c r="AM425" s="50"/>
      <c r="AO425" s="50"/>
      <c r="AQ425" s="50"/>
      <c r="AS425" s="50"/>
      <c r="AT425" s="51" t="s">
        <v>359</v>
      </c>
      <c r="AV425" s="50"/>
      <c r="AX425" s="50"/>
      <c r="AZ425" s="50"/>
      <c r="BB425" s="50"/>
      <c r="BD425" s="50"/>
      <c r="BF425" s="50"/>
      <c r="BH425" s="50"/>
      <c r="BI425" s="51" t="s">
        <v>359</v>
      </c>
      <c r="BK425" s="50"/>
      <c r="BM425" s="50"/>
      <c r="BO425" s="50"/>
      <c r="BQ425" s="50"/>
      <c r="BS425" s="50"/>
      <c r="BU425" s="50"/>
      <c r="BW425" s="50"/>
      <c r="BX425" s="51" t="s">
        <v>359</v>
      </c>
      <c r="BZ425" s="50"/>
      <c r="CB425" s="50"/>
      <c r="CD425" s="50"/>
    </row>
    <row r="426" spans="1:82" x14ac:dyDescent="0.3">
      <c r="A426" s="51" t="s">
        <v>357</v>
      </c>
      <c r="B426">
        <v>4.3999999999999999E-5</v>
      </c>
      <c r="C426" s="50">
        <f>B426*39.3701</f>
        <v>1.7322844000000001E-3</v>
      </c>
      <c r="D426">
        <v>5.5000000000000003E-4</v>
      </c>
      <c r="E426" s="50">
        <f>D426*39.3701</f>
        <v>2.1653555000000001E-2</v>
      </c>
      <c r="G426" s="50">
        <f>F426*39.3701</f>
        <v>0</v>
      </c>
      <c r="I426" s="50">
        <f>H426*39.3701</f>
        <v>0</v>
      </c>
      <c r="J426" s="1">
        <v>2.2000000000000001E-4</v>
      </c>
      <c r="K426" s="50">
        <f>J426*39.3701</f>
        <v>8.6614220000000002E-3</v>
      </c>
      <c r="L426">
        <v>8.0000000000000007E-5</v>
      </c>
      <c r="M426" s="50">
        <f>L426*39.3701</f>
        <v>3.1496080000000004E-3</v>
      </c>
      <c r="N426">
        <v>9.0000000000000006E-5</v>
      </c>
      <c r="O426" s="50">
        <f>N426*39.3701</f>
        <v>3.5433090000000001E-3</v>
      </c>
      <c r="P426" s="51" t="s">
        <v>357</v>
      </c>
      <c r="Q426" s="1">
        <v>5.5000000000000003E-4</v>
      </c>
      <c r="R426" s="50">
        <f>Q426*39.3701</f>
        <v>2.1653555000000001E-2</v>
      </c>
      <c r="S426" s="1">
        <v>2.5000000000000001E-5</v>
      </c>
      <c r="T426" s="50">
        <f>S426*39.3701</f>
        <v>9.8425250000000008E-4</v>
      </c>
      <c r="U426" s="1">
        <v>6.9999999999999994E-5</v>
      </c>
      <c r="V426" s="50">
        <f>U426*39.3701</f>
        <v>2.7559069999999997E-3</v>
      </c>
      <c r="W426">
        <v>4.0000000000000003E-5</v>
      </c>
      <c r="X426" s="50">
        <f>W426*39.3701</f>
        <v>1.5748040000000002E-3</v>
      </c>
      <c r="Y426">
        <v>1.4E-3</v>
      </c>
      <c r="Z426" s="50">
        <f>Y426*39.3701</f>
        <v>5.5118140000000003E-2</v>
      </c>
      <c r="AA426">
        <v>1.2E-4</v>
      </c>
      <c r="AB426" s="50">
        <f>AA426*39.3701</f>
        <v>4.7244119999999999E-3</v>
      </c>
      <c r="AC426">
        <v>9.0000000000000006E-5</v>
      </c>
      <c r="AD426" s="50">
        <f>AC426*39.3701</f>
        <v>3.5433090000000001E-3</v>
      </c>
      <c r="AE426" s="51" t="s">
        <v>357</v>
      </c>
      <c r="AF426">
        <v>1.8E-5</v>
      </c>
      <c r="AG426" s="50">
        <f>AF426*39.3701</f>
        <v>7.0866180000000003E-4</v>
      </c>
      <c r="AH426">
        <v>6.3E-5</v>
      </c>
      <c r="AI426" s="50">
        <f>AH426*39.3701</f>
        <v>2.4803162999999999E-3</v>
      </c>
      <c r="AJ426">
        <v>7.4999999999999993E-5</v>
      </c>
      <c r="AK426" s="50">
        <f>AJ426*39.3701</f>
        <v>2.9527574999999996E-3</v>
      </c>
      <c r="AL426">
        <v>4.5000000000000003E-5</v>
      </c>
      <c r="AM426" s="50">
        <f>AL426*39.3701</f>
        <v>1.7716545000000001E-3</v>
      </c>
      <c r="AN426">
        <v>1.9000000000000001E-4</v>
      </c>
      <c r="AO426" s="50">
        <f>AN426*39.3701</f>
        <v>7.4803190000000009E-3</v>
      </c>
      <c r="AP426">
        <v>1.1000000000000001E-3</v>
      </c>
      <c r="AQ426" s="50">
        <f>AP426*39.3701</f>
        <v>4.3307110000000003E-2</v>
      </c>
      <c r="AR426">
        <v>1.1E-4</v>
      </c>
      <c r="AS426" s="50">
        <f>AR426*39.3701</f>
        <v>4.3307110000000001E-3</v>
      </c>
      <c r="AT426" s="51" t="s">
        <v>357</v>
      </c>
      <c r="AU426">
        <v>2.5999999999999998E-5</v>
      </c>
      <c r="AV426" s="50">
        <f>AU426*39.3701</f>
        <v>1.0236226000000001E-3</v>
      </c>
      <c r="AW426">
        <v>1.4E-3</v>
      </c>
      <c r="AX426" s="50">
        <f>AW426*39.3701</f>
        <v>5.5118140000000003E-2</v>
      </c>
      <c r="AY426">
        <v>8.0000000000000007E-5</v>
      </c>
      <c r="AZ426" s="50">
        <f>AY426*39.3701</f>
        <v>3.1496080000000004E-3</v>
      </c>
      <c r="BA426">
        <v>1.1E-4</v>
      </c>
      <c r="BB426" s="50">
        <f>BA426*39.3701</f>
        <v>4.3307110000000001E-3</v>
      </c>
      <c r="BC426">
        <v>1.7000000000000001E-4</v>
      </c>
      <c r="BD426" s="50">
        <f>BC426*39.3701</f>
        <v>6.6929170000000005E-3</v>
      </c>
      <c r="BE426">
        <v>1.2999999999999999E-4</v>
      </c>
      <c r="BF426" s="50">
        <f>BE426*39.3701</f>
        <v>5.1181129999999997E-3</v>
      </c>
      <c r="BG426">
        <v>8.0000000000000007E-5</v>
      </c>
      <c r="BH426" s="50">
        <f>BG426*39.3701</f>
        <v>3.1496080000000004E-3</v>
      </c>
      <c r="BI426" s="51" t="s">
        <v>357</v>
      </c>
      <c r="BJ426">
        <v>9.0000000000000006E-5</v>
      </c>
      <c r="BK426" s="50">
        <f>BJ426*39.3701</f>
        <v>3.5433090000000001E-3</v>
      </c>
      <c r="BL426">
        <v>8.0000000000000004E-4</v>
      </c>
      <c r="BM426" s="50">
        <f>BL426*39.3701</f>
        <v>3.1496080000000003E-2</v>
      </c>
      <c r="BN426">
        <v>3.6999999999999998E-5</v>
      </c>
      <c r="BO426" s="50">
        <f>BN426*39.3701</f>
        <v>1.4566937E-3</v>
      </c>
      <c r="BP426">
        <v>1.7E-5</v>
      </c>
      <c r="BQ426" s="50">
        <f>BP426*39.3701</f>
        <v>6.6929170000000005E-4</v>
      </c>
      <c r="BR426">
        <v>1.2E-4</v>
      </c>
      <c r="BS426" s="50">
        <f>BR426*39.3701</f>
        <v>4.7244119999999999E-3</v>
      </c>
      <c r="BT426">
        <v>1.3999999999999999E-4</v>
      </c>
      <c r="BU426" s="50">
        <f>BT426*39.3701</f>
        <v>5.5118139999999994E-3</v>
      </c>
      <c r="BV426">
        <v>1E-4</v>
      </c>
      <c r="BW426" s="50">
        <f>BV426*39.3701</f>
        <v>3.9370100000000003E-3</v>
      </c>
      <c r="BX426" s="51" t="s">
        <v>357</v>
      </c>
      <c r="BY426">
        <v>2.6999999999999999E-5</v>
      </c>
      <c r="BZ426" s="50">
        <f>BY426*39.3701</f>
        <v>1.0629927E-3</v>
      </c>
      <c r="CA426">
        <v>2.7E-4</v>
      </c>
      <c r="CB426" s="50">
        <f>CA426*39.3701</f>
        <v>1.0629927000000001E-2</v>
      </c>
      <c r="CC426">
        <v>5.0000000000000002E-5</v>
      </c>
      <c r="CD426" s="50">
        <f>CC426*39.3701</f>
        <v>1.9685050000000002E-3</v>
      </c>
    </row>
    <row r="427" spans="1:82" x14ac:dyDescent="0.3">
      <c r="A427" s="51" t="s">
        <v>312</v>
      </c>
      <c r="C427" s="50"/>
      <c r="E427" s="50"/>
      <c r="G427" s="50"/>
      <c r="I427" s="50"/>
      <c r="K427" s="50"/>
      <c r="M427" s="50"/>
      <c r="O427" s="50"/>
      <c r="P427" s="51" t="s">
        <v>312</v>
      </c>
      <c r="R427" s="50"/>
      <c r="T427" s="50"/>
      <c r="V427" s="50"/>
      <c r="X427" s="50"/>
      <c r="Z427" s="50"/>
      <c r="AB427" s="50"/>
      <c r="AD427" s="50"/>
      <c r="AE427" s="51" t="s">
        <v>312</v>
      </c>
      <c r="AG427" s="50"/>
      <c r="AI427" s="50"/>
      <c r="AK427" s="50"/>
      <c r="AM427" s="50"/>
      <c r="AO427" s="50"/>
      <c r="AQ427" s="50"/>
      <c r="AS427" s="50"/>
      <c r="AT427" s="51" t="s">
        <v>312</v>
      </c>
      <c r="AV427" s="50"/>
      <c r="AX427" s="50"/>
      <c r="AZ427" s="50"/>
      <c r="BB427" s="50"/>
      <c r="BD427" s="50"/>
      <c r="BF427" s="50"/>
      <c r="BH427" s="50"/>
      <c r="BI427" s="51" t="s">
        <v>312</v>
      </c>
      <c r="BK427" s="50"/>
      <c r="BM427" s="50"/>
      <c r="BO427" s="50"/>
      <c r="BQ427" s="50"/>
      <c r="BS427" s="50"/>
      <c r="BU427" s="50"/>
      <c r="BW427" s="50"/>
      <c r="BX427" s="51" t="s">
        <v>312</v>
      </c>
      <c r="BZ427" s="50"/>
      <c r="CB427" s="50"/>
      <c r="CD427" s="50"/>
    </row>
    <row r="428" spans="1:82" x14ac:dyDescent="0.3">
      <c r="A428" s="51" t="s">
        <v>313</v>
      </c>
      <c r="E428"/>
      <c r="G428"/>
      <c r="I428"/>
      <c r="K428"/>
      <c r="M428"/>
      <c r="P428" s="51" t="s">
        <v>313</v>
      </c>
      <c r="AE428" s="51" t="s">
        <v>313</v>
      </c>
      <c r="AT428" s="51" t="s">
        <v>313</v>
      </c>
      <c r="BI428" s="51" t="s">
        <v>313</v>
      </c>
      <c r="BX428" s="51" t="s">
        <v>313</v>
      </c>
    </row>
    <row r="429" spans="1:82" x14ac:dyDescent="0.3">
      <c r="A429" s="51"/>
      <c r="C429" s="50"/>
      <c r="E429" s="50"/>
      <c r="G429" s="50"/>
      <c r="I429" s="50"/>
      <c r="K429" s="50"/>
      <c r="M429" s="50"/>
      <c r="O429" s="50"/>
      <c r="P429" s="51"/>
      <c r="R429" s="50"/>
      <c r="T429" s="50"/>
      <c r="V429" s="50"/>
      <c r="X429" s="50"/>
      <c r="Z429" s="50"/>
      <c r="AB429" s="50"/>
      <c r="AD429" s="50"/>
      <c r="AE429" s="51"/>
      <c r="AG429" s="50"/>
      <c r="AI429" s="50"/>
      <c r="AK429" s="50"/>
      <c r="AM429" s="50"/>
      <c r="AO429" s="50"/>
      <c r="AQ429" s="50"/>
      <c r="AS429" s="50"/>
      <c r="AT429" s="51"/>
      <c r="AV429" s="50"/>
      <c r="AX429" s="50"/>
      <c r="AZ429" s="50"/>
      <c r="BB429" s="50"/>
      <c r="BD429" s="50"/>
      <c r="BF429" s="50"/>
      <c r="BH429" s="50"/>
      <c r="BI429" s="51"/>
      <c r="BK429" s="50"/>
      <c r="BM429" s="50"/>
      <c r="BO429" s="50"/>
      <c r="BQ429" s="50"/>
      <c r="BS429" s="50"/>
      <c r="BU429" s="50"/>
      <c r="BW429" s="50"/>
      <c r="BX429" s="51"/>
      <c r="BZ429" s="50"/>
      <c r="CB429" s="50"/>
      <c r="CD429" s="50"/>
    </row>
    <row r="430" spans="1:82" x14ac:dyDescent="0.3">
      <c r="A430" s="51" t="s">
        <v>68</v>
      </c>
      <c r="B430">
        <v>5.0000000000000002E-5</v>
      </c>
      <c r="C430" s="50">
        <f>B430*39.3701</f>
        <v>1.9685050000000002E-3</v>
      </c>
      <c r="D430">
        <v>6.9999999999999999E-4</v>
      </c>
      <c r="E430" s="50">
        <f>D430*39.3701</f>
        <v>2.7559070000000001E-2</v>
      </c>
      <c r="F430">
        <v>1E-4</v>
      </c>
      <c r="G430" s="50">
        <f>F430*39.3701</f>
        <v>3.9370100000000003E-3</v>
      </c>
      <c r="H430">
        <v>8.0000000000000007E-5</v>
      </c>
      <c r="I430" s="50">
        <f>H430*39.3701</f>
        <v>3.1496080000000004E-3</v>
      </c>
      <c r="J430" s="1">
        <v>1.8000000000000001E-4</v>
      </c>
      <c r="K430" s="50">
        <f>J430*39.3701</f>
        <v>7.0866180000000003E-3</v>
      </c>
      <c r="L430">
        <v>1.1E-4</v>
      </c>
      <c r="M430" s="50">
        <f>L430*39.3701</f>
        <v>4.3307110000000001E-3</v>
      </c>
      <c r="N430">
        <v>9.0000000000000006E-5</v>
      </c>
      <c r="O430" s="50">
        <f>N430*39.3701</f>
        <v>3.5433090000000001E-3</v>
      </c>
      <c r="P430" s="51" t="s">
        <v>68</v>
      </c>
      <c r="Q430" s="1">
        <v>6.8000000000000005E-4</v>
      </c>
      <c r="R430" s="50">
        <f>Q430*39.3701</f>
        <v>2.6771668000000002E-2</v>
      </c>
      <c r="S430" s="1">
        <v>2.8E-5</v>
      </c>
      <c r="T430" s="50">
        <f>S430*39.3701</f>
        <v>1.1023628E-3</v>
      </c>
      <c r="U430" s="1">
        <v>9.0000000000000006E-5</v>
      </c>
      <c r="V430" s="50">
        <f>U430*39.3701</f>
        <v>3.5433090000000001E-3</v>
      </c>
      <c r="W430">
        <v>4.1E-5</v>
      </c>
      <c r="X430" s="50">
        <f>W430*39.3701</f>
        <v>1.6141741000000002E-3</v>
      </c>
      <c r="Y430">
        <v>1.5E-3</v>
      </c>
      <c r="Z430" s="50">
        <f>Y430*39.3701</f>
        <v>5.9055150000000001E-2</v>
      </c>
      <c r="AA430">
        <v>1.2E-4</v>
      </c>
      <c r="AB430" s="50">
        <f>AA430*39.3701</f>
        <v>4.7244119999999999E-3</v>
      </c>
      <c r="AC430">
        <v>1.2999999999999999E-4</v>
      </c>
      <c r="AD430" s="50">
        <f>AC430*39.3701</f>
        <v>5.1181129999999997E-3</v>
      </c>
      <c r="AE430" s="51" t="s">
        <v>68</v>
      </c>
      <c r="AF430">
        <v>1.7E-5</v>
      </c>
      <c r="AG430" s="50">
        <f>AF430*39.3701</f>
        <v>6.6929170000000005E-4</v>
      </c>
      <c r="AH430">
        <v>8.0000000000000007E-5</v>
      </c>
      <c r="AI430" s="50">
        <f>AH430*39.3701</f>
        <v>3.1496080000000004E-3</v>
      </c>
      <c r="AJ430">
        <v>1.1E-4</v>
      </c>
      <c r="AK430" s="50">
        <f>AJ430*39.3701</f>
        <v>4.3307110000000001E-3</v>
      </c>
      <c r="AL430">
        <v>5.5000000000000002E-5</v>
      </c>
      <c r="AM430" s="50">
        <f>AL430*39.3701</f>
        <v>2.1653555000000001E-3</v>
      </c>
      <c r="AN430">
        <v>2.0000000000000001E-4</v>
      </c>
      <c r="AO430" s="50">
        <f>AN430*39.3701</f>
        <v>7.8740200000000007E-3</v>
      </c>
      <c r="AP430">
        <v>5.2999999999999998E-4</v>
      </c>
      <c r="AQ430" s="50">
        <f>AP430*39.3701</f>
        <v>2.0866152999999998E-2</v>
      </c>
      <c r="AR430">
        <v>1.2999999999999999E-4</v>
      </c>
      <c r="AS430" s="50">
        <f>AR430*39.3701</f>
        <v>5.1181129999999997E-3</v>
      </c>
      <c r="AT430" s="51" t="s">
        <v>68</v>
      </c>
      <c r="AU430">
        <v>2.9E-5</v>
      </c>
      <c r="AV430" s="50">
        <f>AU430*39.3701</f>
        <v>1.1417329E-3</v>
      </c>
      <c r="AW430">
        <v>6.0999999999999997E-4</v>
      </c>
      <c r="AX430" s="50">
        <f>AW430*39.3701</f>
        <v>2.4015761E-2</v>
      </c>
      <c r="AY430">
        <v>1.2E-4</v>
      </c>
      <c r="AZ430" s="50">
        <f>AY430*39.3701</f>
        <v>4.7244119999999999E-3</v>
      </c>
      <c r="BA430">
        <v>1.4999999999999999E-4</v>
      </c>
      <c r="BB430" s="50">
        <f>BA430*39.3701</f>
        <v>5.9055149999999992E-3</v>
      </c>
      <c r="BC430">
        <v>1.2999999999999999E-4</v>
      </c>
      <c r="BD430" s="50">
        <f>BC430*39.3701</f>
        <v>5.1181129999999997E-3</v>
      </c>
      <c r="BE430">
        <v>9.0000000000000006E-5</v>
      </c>
      <c r="BF430" s="50">
        <f>BE430*39.3701</f>
        <v>3.5433090000000001E-3</v>
      </c>
      <c r="BG430">
        <v>1.2999999999999999E-4</v>
      </c>
      <c r="BH430" s="50">
        <f>BG430*39.3701</f>
        <v>5.1181129999999997E-3</v>
      </c>
      <c r="BI430" s="51" t="s">
        <v>68</v>
      </c>
      <c r="BJ430">
        <v>1.2999999999999999E-4</v>
      </c>
      <c r="BK430" s="50">
        <f>BJ430*39.3701</f>
        <v>5.1181129999999997E-3</v>
      </c>
      <c r="BL430">
        <v>5.5000000000000003E-4</v>
      </c>
      <c r="BM430" s="50">
        <f>BL430*39.3701</f>
        <v>2.1653555000000001E-2</v>
      </c>
      <c r="BN430">
        <v>2.9E-5</v>
      </c>
      <c r="BO430" s="50">
        <f>BN430*39.3701</f>
        <v>1.1417329E-3</v>
      </c>
      <c r="BP430">
        <v>1.7E-5</v>
      </c>
      <c r="BQ430" s="50">
        <f>BP430*39.3701</f>
        <v>6.6929170000000005E-4</v>
      </c>
      <c r="BR430">
        <v>8.0000000000000007E-5</v>
      </c>
      <c r="BS430" s="50">
        <f>BR430*39.3701</f>
        <v>3.1496080000000004E-3</v>
      </c>
      <c r="BT430">
        <v>1.2E-4</v>
      </c>
      <c r="BU430" s="50">
        <f>BT430*39.3701</f>
        <v>4.7244119999999999E-3</v>
      </c>
      <c r="BV430">
        <v>6.3E-5</v>
      </c>
      <c r="BW430" s="50">
        <f>BV430*39.3701</f>
        <v>2.4803162999999999E-3</v>
      </c>
      <c r="BX430" s="51" t="s">
        <v>68</v>
      </c>
      <c r="BY430">
        <v>1.8E-5</v>
      </c>
      <c r="BZ430" s="50">
        <f>BY430*39.3701</f>
        <v>7.0866180000000003E-4</v>
      </c>
      <c r="CA430">
        <v>2.7E-4</v>
      </c>
      <c r="CB430" s="50">
        <f>CA430*39.3701</f>
        <v>1.0629927000000001E-2</v>
      </c>
      <c r="CC430">
        <v>4.3999999999999999E-5</v>
      </c>
      <c r="CD430" s="50">
        <f>CC430*39.3701</f>
        <v>1.7322844000000001E-3</v>
      </c>
    </row>
    <row r="431" spans="1:82" x14ac:dyDescent="0.3">
      <c r="A431" s="51" t="s">
        <v>357</v>
      </c>
      <c r="B431" t="s">
        <v>408</v>
      </c>
      <c r="D431" t="s">
        <v>458</v>
      </c>
      <c r="E431"/>
      <c r="F431" t="s">
        <v>634</v>
      </c>
      <c r="G431"/>
      <c r="H431" t="s">
        <v>503</v>
      </c>
      <c r="I431"/>
      <c r="J431" s="1" t="s">
        <v>376</v>
      </c>
      <c r="K431"/>
      <c r="L431" t="s">
        <v>371</v>
      </c>
      <c r="M431"/>
      <c r="N431" t="s">
        <v>381</v>
      </c>
      <c r="P431" s="51" t="s">
        <v>357</v>
      </c>
      <c r="Q431" s="1" t="s">
        <v>338</v>
      </c>
      <c r="S431" s="1" t="s">
        <v>407</v>
      </c>
      <c r="U431" s="1" t="s">
        <v>335</v>
      </c>
      <c r="W431" t="s">
        <v>413</v>
      </c>
      <c r="Y431" t="s">
        <v>326</v>
      </c>
      <c r="AA431" t="s">
        <v>767</v>
      </c>
      <c r="AC431" t="s">
        <v>413</v>
      </c>
      <c r="AE431" s="51" t="s">
        <v>357</v>
      </c>
      <c r="AF431" t="s">
        <v>768</v>
      </c>
      <c r="AH431" t="s">
        <v>371</v>
      </c>
      <c r="AJ431" t="s">
        <v>337</v>
      </c>
      <c r="AL431" t="s">
        <v>440</v>
      </c>
      <c r="AN431" t="s">
        <v>628</v>
      </c>
      <c r="AP431" t="s">
        <v>332</v>
      </c>
      <c r="AR431" t="s">
        <v>327</v>
      </c>
      <c r="AT431" s="51" t="s">
        <v>357</v>
      </c>
      <c r="AU431" t="s">
        <v>769</v>
      </c>
      <c r="AW431" t="s">
        <v>363</v>
      </c>
      <c r="AY431" t="s">
        <v>500</v>
      </c>
      <c r="BA431" t="s">
        <v>332</v>
      </c>
      <c r="BC431" t="s">
        <v>770</v>
      </c>
      <c r="BE431" t="s">
        <v>771</v>
      </c>
      <c r="BG431" t="s">
        <v>772</v>
      </c>
      <c r="BI431" s="51" t="s">
        <v>357</v>
      </c>
      <c r="BJ431" t="s">
        <v>773</v>
      </c>
      <c r="BL431" t="s">
        <v>774</v>
      </c>
      <c r="BN431" t="s">
        <v>750</v>
      </c>
      <c r="BP431" t="s">
        <v>775</v>
      </c>
      <c r="BR431" t="s">
        <v>776</v>
      </c>
      <c r="BT431" t="s">
        <v>750</v>
      </c>
      <c r="BV431" t="s">
        <v>777</v>
      </c>
      <c r="BX431" s="51" t="s">
        <v>357</v>
      </c>
      <c r="BY431" t="s">
        <v>749</v>
      </c>
      <c r="CA431" t="s">
        <v>411</v>
      </c>
      <c r="CC431" t="s">
        <v>778</v>
      </c>
    </row>
    <row r="432" spans="1:82" x14ac:dyDescent="0.3">
      <c r="A432" s="51" t="s">
        <v>323</v>
      </c>
      <c r="B432" t="s">
        <v>558</v>
      </c>
      <c r="D432" t="s">
        <v>348</v>
      </c>
      <c r="E432"/>
      <c r="F432" t="s">
        <v>396</v>
      </c>
      <c r="G432"/>
      <c r="H432" t="s">
        <v>511</v>
      </c>
      <c r="I432"/>
      <c r="J432" s="1" t="s">
        <v>386</v>
      </c>
      <c r="K432"/>
      <c r="L432" t="s">
        <v>398</v>
      </c>
      <c r="M432"/>
      <c r="N432" t="s">
        <v>600</v>
      </c>
      <c r="P432" s="51" t="s">
        <v>323</v>
      </c>
      <c r="Q432" s="1" t="s">
        <v>342</v>
      </c>
      <c r="S432" s="1" t="s">
        <v>779</v>
      </c>
      <c r="U432" s="1" t="s">
        <v>521</v>
      </c>
      <c r="W432" t="s">
        <v>451</v>
      </c>
      <c r="Y432" t="s">
        <v>342</v>
      </c>
      <c r="AA432" t="s">
        <v>432</v>
      </c>
      <c r="AC432" t="s">
        <v>396</v>
      </c>
      <c r="AE432" s="51" t="s">
        <v>323</v>
      </c>
      <c r="AF432" t="s">
        <v>780</v>
      </c>
      <c r="AH432" t="s">
        <v>424</v>
      </c>
      <c r="AJ432" t="s">
        <v>421</v>
      </c>
      <c r="AL432" t="s">
        <v>430</v>
      </c>
      <c r="AN432" t="s">
        <v>456</v>
      </c>
      <c r="AP432" t="s">
        <v>400</v>
      </c>
      <c r="AR432" t="s">
        <v>386</v>
      </c>
      <c r="AT432" s="51" t="s">
        <v>323</v>
      </c>
      <c r="AU432" t="s">
        <v>781</v>
      </c>
      <c r="AW432" t="s">
        <v>782</v>
      </c>
      <c r="AY432" t="s">
        <v>456</v>
      </c>
      <c r="BA432" t="s">
        <v>351</v>
      </c>
      <c r="BC432" t="s">
        <v>759</v>
      </c>
      <c r="BE432" t="s">
        <v>783</v>
      </c>
      <c r="BG432" t="s">
        <v>784</v>
      </c>
      <c r="BI432" s="51" t="s">
        <v>323</v>
      </c>
      <c r="BJ432" t="s">
        <v>785</v>
      </c>
      <c r="BL432" t="s">
        <v>520</v>
      </c>
      <c r="BN432" t="s">
        <v>694</v>
      </c>
      <c r="BP432" t="s">
        <v>761</v>
      </c>
      <c r="BR432" t="s">
        <v>783</v>
      </c>
      <c r="BT432" t="s">
        <v>786</v>
      </c>
      <c r="BV432" t="s">
        <v>787</v>
      </c>
      <c r="BX432" s="51" t="s">
        <v>323</v>
      </c>
      <c r="BY432" t="s">
        <v>761</v>
      </c>
      <c r="CA432" t="s">
        <v>759</v>
      </c>
      <c r="CC432" t="s">
        <v>788</v>
      </c>
    </row>
    <row r="433" spans="1:83" x14ac:dyDescent="0.3">
      <c r="A433" s="49"/>
      <c r="E433"/>
      <c r="G433"/>
      <c r="I433"/>
      <c r="K433"/>
      <c r="M433"/>
      <c r="P433" s="49"/>
      <c r="AE433" s="49"/>
      <c r="AT433" s="49"/>
      <c r="BI433" s="49"/>
      <c r="BX433" s="49"/>
    </row>
    <row r="434" spans="1:83" x14ac:dyDescent="0.3">
      <c r="A434" s="51" t="s">
        <v>404</v>
      </c>
      <c r="C434" s="50"/>
      <c r="E434" s="50"/>
      <c r="G434" s="50"/>
      <c r="I434" s="50"/>
      <c r="K434" s="50"/>
      <c r="M434" s="50"/>
      <c r="O434" s="50"/>
      <c r="P434" s="51" t="s">
        <v>404</v>
      </c>
      <c r="R434" s="50"/>
      <c r="T434" s="50"/>
      <c r="V434" s="50"/>
      <c r="X434" s="50"/>
      <c r="Z434" s="50"/>
      <c r="AB434" s="50"/>
      <c r="AD434" s="50"/>
      <c r="AE434" s="51" t="s">
        <v>404</v>
      </c>
      <c r="AG434" s="50"/>
      <c r="AI434" s="50"/>
      <c r="AK434" s="50"/>
      <c r="AM434" s="50"/>
      <c r="AO434" s="50"/>
      <c r="AQ434" s="50"/>
      <c r="AS434" s="50"/>
      <c r="AT434" s="51" t="s">
        <v>404</v>
      </c>
      <c r="AV434" s="50"/>
      <c r="AX434" s="50"/>
      <c r="AZ434" s="50"/>
      <c r="BB434" s="50"/>
      <c r="BD434" s="50"/>
      <c r="BF434" s="50"/>
      <c r="BH434" s="50"/>
      <c r="BI434" s="51" t="s">
        <v>404</v>
      </c>
      <c r="BK434" s="50"/>
      <c r="BM434" s="50"/>
      <c r="BO434" s="50"/>
      <c r="BQ434" s="50"/>
      <c r="BS434" s="50"/>
      <c r="BU434" s="50"/>
      <c r="BW434" s="50"/>
      <c r="BX434" s="51" t="s">
        <v>404</v>
      </c>
      <c r="BZ434" s="50"/>
      <c r="CB434" s="50"/>
      <c r="CD434" s="50"/>
    </row>
    <row r="435" spans="1:83" x14ac:dyDescent="0.3">
      <c r="A435" s="51" t="s">
        <v>357</v>
      </c>
      <c r="B435">
        <v>2.3999999999999998E-3</v>
      </c>
      <c r="C435" s="50">
        <f>B435*39.3701</f>
        <v>9.4488239999999987E-2</v>
      </c>
      <c r="D435">
        <v>1.9000000000000001E-4</v>
      </c>
      <c r="E435" s="50">
        <f>D435*39.3701</f>
        <v>7.4803190000000009E-3</v>
      </c>
      <c r="F435">
        <v>1.8E-3</v>
      </c>
      <c r="G435" s="50">
        <f>F435*39.3701</f>
        <v>7.0866180000000001E-2</v>
      </c>
      <c r="I435" s="50">
        <f>H435*39.3701</f>
        <v>0</v>
      </c>
      <c r="K435" s="50">
        <f>J435*39.3701</f>
        <v>0</v>
      </c>
      <c r="M435" s="50">
        <f>L435*39.3701</f>
        <v>0</v>
      </c>
      <c r="O435" s="50">
        <f>N435*39.3701</f>
        <v>0</v>
      </c>
      <c r="P435" s="51" t="s">
        <v>357</v>
      </c>
      <c r="R435" s="50">
        <f>Q435*39.3701</f>
        <v>0</v>
      </c>
      <c r="T435" s="50">
        <f>S435*39.3701</f>
        <v>0</v>
      </c>
      <c r="V435" s="50">
        <f>U435*39.3701</f>
        <v>0</v>
      </c>
      <c r="X435" s="50">
        <f>W435*39.3701</f>
        <v>0</v>
      </c>
      <c r="Y435">
        <v>4.0000000000000002E-4</v>
      </c>
      <c r="Z435" s="50">
        <f>Y435*39.3701</f>
        <v>1.5748040000000001E-2</v>
      </c>
      <c r="AA435">
        <v>1.9000000000000001E-4</v>
      </c>
      <c r="AB435" s="50">
        <f>AA435*39.3701</f>
        <v>7.4803190000000009E-3</v>
      </c>
      <c r="AC435">
        <v>2.5000000000000001E-3</v>
      </c>
      <c r="AD435" s="50">
        <f>AC435*39.3701</f>
        <v>9.8425250000000006E-2</v>
      </c>
      <c r="AE435" s="51" t="s">
        <v>357</v>
      </c>
      <c r="AF435">
        <v>2.0999999999999999E-5</v>
      </c>
      <c r="AG435" s="50">
        <f>AF435*39.3701</f>
        <v>8.2677209999999996E-4</v>
      </c>
      <c r="AH435">
        <v>1.6999999999999999E-3</v>
      </c>
      <c r="AI435" s="50">
        <f>AH435*39.3701</f>
        <v>6.6929169999999996E-2</v>
      </c>
      <c r="AJ435">
        <v>2E-3</v>
      </c>
      <c r="AK435" s="50">
        <f>AJ435*39.3701</f>
        <v>7.8740199999999996E-2</v>
      </c>
      <c r="AL435">
        <v>3.5999999999999999E-3</v>
      </c>
      <c r="AM435" s="50">
        <f>AL435*39.3701</f>
        <v>0.14173236</v>
      </c>
      <c r="AN435">
        <v>1.9E-3</v>
      </c>
      <c r="AO435" s="50">
        <f>AN435*39.3701</f>
        <v>7.4803190000000006E-2</v>
      </c>
      <c r="AP435">
        <v>4.0000000000000002E-4</v>
      </c>
      <c r="AQ435" s="50">
        <f>AP435*39.3701</f>
        <v>1.5748040000000001E-2</v>
      </c>
      <c r="AR435">
        <v>2E-3</v>
      </c>
      <c r="AS435" s="50">
        <f>AR435*39.3701</f>
        <v>7.8740199999999996E-2</v>
      </c>
      <c r="AT435" s="51" t="s">
        <v>357</v>
      </c>
      <c r="AU435">
        <v>2.8E-5</v>
      </c>
      <c r="AV435" s="50">
        <f>AU435*39.3701</f>
        <v>1.1023628E-3</v>
      </c>
      <c r="AW435">
        <v>3.3E-4</v>
      </c>
      <c r="AX435" s="50">
        <f>AW435*39.3701</f>
        <v>1.2992132999999999E-2</v>
      </c>
      <c r="AY435">
        <v>2.8E-3</v>
      </c>
      <c r="AZ435" s="50">
        <f>AY435*39.3701</f>
        <v>0.11023628000000001</v>
      </c>
      <c r="BA435">
        <v>2.7000000000000001E-3</v>
      </c>
      <c r="BB435" s="50">
        <f>BA435*39.3701</f>
        <v>0.10629927</v>
      </c>
      <c r="BC435">
        <v>50000</v>
      </c>
      <c r="BD435" s="50">
        <f>(BC435/360000000)*39.3701</f>
        <v>5.4680694444444447E-3</v>
      </c>
      <c r="BE435">
        <v>75000</v>
      </c>
      <c r="BF435" s="50">
        <f>(BE435/360000000)*39.3701</f>
        <v>8.2021041666666666E-3</v>
      </c>
      <c r="BG435">
        <v>900000</v>
      </c>
      <c r="BH435" s="50">
        <f>(BG435/360000000)*39.3701</f>
        <v>9.8425250000000006E-2</v>
      </c>
      <c r="BI435" s="51" t="s">
        <v>357</v>
      </c>
      <c r="BJ435">
        <v>750000</v>
      </c>
      <c r="BK435" s="50">
        <f t="shared" ref="BK435:BW435" si="244">(BJ435/360000000)*39.3701</f>
        <v>8.2021041666666669E-2</v>
      </c>
      <c r="BL435">
        <v>45000</v>
      </c>
      <c r="BM435" s="50">
        <f t="shared" si="244"/>
        <v>4.9212624999999998E-3</v>
      </c>
      <c r="BN435">
        <v>60000</v>
      </c>
      <c r="BO435" s="50">
        <f t="shared" si="244"/>
        <v>6.5616833333333336E-3</v>
      </c>
      <c r="BP435">
        <v>4700</v>
      </c>
      <c r="BQ435" s="50">
        <f t="shared" si="244"/>
        <v>5.1399852777777775E-4</v>
      </c>
      <c r="BR435">
        <v>46000</v>
      </c>
      <c r="BS435" s="50">
        <f t="shared" si="244"/>
        <v>5.0306238888888893E-3</v>
      </c>
      <c r="BT435">
        <v>110000</v>
      </c>
      <c r="BU435" s="50">
        <f t="shared" si="244"/>
        <v>1.2029752777777777E-2</v>
      </c>
      <c r="BV435">
        <v>33000</v>
      </c>
      <c r="BW435" s="50">
        <f t="shared" si="244"/>
        <v>3.6089258333333336E-3</v>
      </c>
      <c r="BX435" s="51" t="s">
        <v>357</v>
      </c>
      <c r="BY435">
        <v>6300</v>
      </c>
      <c r="BZ435" s="50">
        <f>(BY435/360000000)*39.3701</f>
        <v>6.8897674999999993E-4</v>
      </c>
      <c r="CB435" s="50">
        <f>(CA435/360000000)*39.3701</f>
        <v>0</v>
      </c>
      <c r="CC435">
        <v>1.1E-4</v>
      </c>
      <c r="CD435" s="50">
        <f>CC435*39.3701</f>
        <v>4.3307110000000001E-3</v>
      </c>
    </row>
    <row r="436" spans="1:83" x14ac:dyDescent="0.3">
      <c r="A436" s="51" t="s">
        <v>312</v>
      </c>
      <c r="C436" s="1"/>
      <c r="O436" s="1"/>
      <c r="P436" s="51" t="s">
        <v>312</v>
      </c>
      <c r="R436" s="1"/>
      <c r="T436" s="1"/>
      <c r="V436" s="1"/>
      <c r="X436" s="1"/>
      <c r="Z436" s="1"/>
      <c r="AB436" s="1"/>
      <c r="AD436" s="1"/>
      <c r="AE436" s="51" t="s">
        <v>312</v>
      </c>
      <c r="AG436" s="1"/>
      <c r="AI436" s="1"/>
      <c r="AK436" s="1"/>
      <c r="AM436" s="1"/>
      <c r="AO436" s="1"/>
      <c r="AQ436" s="1"/>
      <c r="AS436" s="1"/>
      <c r="AT436" s="51" t="s">
        <v>312</v>
      </c>
      <c r="AV436" s="1"/>
      <c r="AX436" s="1"/>
      <c r="AZ436" s="1"/>
      <c r="BB436" s="1"/>
      <c r="BD436" s="1"/>
      <c r="BF436" s="1"/>
      <c r="BH436" s="1"/>
      <c r="BI436" s="51" t="s">
        <v>312</v>
      </c>
      <c r="BK436" s="1"/>
      <c r="BM436" s="1"/>
      <c r="BO436" s="1"/>
      <c r="BQ436" s="1"/>
      <c r="BS436" s="1"/>
      <c r="BU436" s="1"/>
      <c r="BW436" s="1"/>
      <c r="BX436" s="51" t="s">
        <v>312</v>
      </c>
      <c r="BZ436" s="1"/>
      <c r="CB436" s="1"/>
      <c r="CD436" s="1"/>
    </row>
    <row r="437" spans="1:83" x14ac:dyDescent="0.3">
      <c r="A437" s="51" t="s">
        <v>313</v>
      </c>
      <c r="C437" s="1"/>
      <c r="O437" s="1"/>
      <c r="P437" s="51" t="s">
        <v>313</v>
      </c>
      <c r="R437" s="1"/>
      <c r="T437" s="1"/>
      <c r="V437" s="1"/>
      <c r="X437" s="1"/>
      <c r="Z437" s="1"/>
      <c r="AB437" s="1"/>
      <c r="AD437" s="1"/>
      <c r="AE437" s="51" t="s">
        <v>313</v>
      </c>
      <c r="AG437" s="1"/>
      <c r="AI437" s="1"/>
      <c r="AK437" s="1"/>
      <c r="AM437" s="1"/>
      <c r="AO437" s="1"/>
      <c r="AQ437" s="1"/>
      <c r="AS437" s="1"/>
      <c r="AT437" s="51" t="s">
        <v>313</v>
      </c>
      <c r="AV437" s="1"/>
      <c r="AX437" s="1"/>
      <c r="AZ437" s="1"/>
      <c r="BB437" s="1"/>
      <c r="BD437" s="1"/>
      <c r="BF437" s="1"/>
      <c r="BH437" s="1"/>
      <c r="BI437" s="51" t="s">
        <v>313</v>
      </c>
      <c r="BK437" s="1"/>
      <c r="BM437" s="1"/>
      <c r="BO437" s="1"/>
      <c r="BQ437" s="1"/>
      <c r="BS437" s="1"/>
      <c r="BU437" s="1"/>
      <c r="BW437" s="1"/>
      <c r="BX437" s="51" t="s">
        <v>313</v>
      </c>
      <c r="BZ437" s="1"/>
      <c r="CB437" s="1"/>
      <c r="CD437" s="1"/>
    </row>
    <row r="438" spans="1:83" x14ac:dyDescent="0.3">
      <c r="A438" s="49"/>
      <c r="C438" s="1"/>
      <c r="O438" s="1"/>
      <c r="P438" s="49"/>
      <c r="R438" s="1"/>
      <c r="T438" s="1"/>
      <c r="V438" s="1"/>
      <c r="X438" s="1"/>
      <c r="Z438" s="1"/>
      <c r="AB438" s="1"/>
      <c r="AD438" s="1"/>
      <c r="AE438" s="49"/>
      <c r="AG438" s="1"/>
      <c r="AI438" s="1"/>
      <c r="AK438" s="1"/>
      <c r="AM438" s="1"/>
      <c r="AO438" s="1"/>
      <c r="AQ438" s="1"/>
      <c r="AS438" s="1"/>
      <c r="AT438" s="49"/>
      <c r="AV438" s="1"/>
      <c r="AX438" s="1"/>
      <c r="AZ438" s="1"/>
      <c r="BB438" s="1"/>
      <c r="BD438" s="1"/>
      <c r="BF438" s="1"/>
      <c r="BH438" s="1"/>
      <c r="BI438" s="49"/>
      <c r="BK438" s="1"/>
      <c r="BM438" s="1"/>
      <c r="BO438" s="1"/>
      <c r="BQ438" s="1"/>
      <c r="BS438" s="1"/>
      <c r="BU438" s="1"/>
      <c r="BW438" s="1"/>
      <c r="BX438" s="49"/>
      <c r="BZ438" s="1"/>
      <c r="CB438" s="1"/>
      <c r="CD438" s="1"/>
    </row>
    <row r="439" spans="1:83" x14ac:dyDescent="0.3">
      <c r="A439" s="51" t="s">
        <v>358</v>
      </c>
      <c r="C439" s="50"/>
      <c r="E439" s="50"/>
      <c r="G439" s="50"/>
      <c r="I439" s="50"/>
      <c r="K439" s="50"/>
      <c r="M439" s="50"/>
      <c r="O439" s="50"/>
      <c r="P439" s="51" t="s">
        <v>358</v>
      </c>
      <c r="R439" s="50"/>
      <c r="T439" s="50"/>
      <c r="V439" s="50"/>
      <c r="X439" s="50"/>
      <c r="Z439" s="50"/>
      <c r="AB439" s="50"/>
      <c r="AD439" s="50"/>
      <c r="AE439" s="51" t="s">
        <v>358</v>
      </c>
      <c r="AG439" s="50"/>
      <c r="AI439" s="50"/>
      <c r="AK439" s="50"/>
      <c r="AM439" s="50"/>
      <c r="AO439" s="50"/>
      <c r="AQ439" s="50"/>
      <c r="AS439" s="50"/>
      <c r="AT439" s="51" t="s">
        <v>358</v>
      </c>
      <c r="AV439" s="50"/>
      <c r="AX439" s="50"/>
      <c r="AZ439" s="50"/>
      <c r="BB439" s="50"/>
      <c r="BD439" s="50"/>
      <c r="BF439" s="50"/>
      <c r="BH439" s="50"/>
      <c r="BI439" s="51" t="s">
        <v>358</v>
      </c>
      <c r="BK439" s="50"/>
      <c r="BM439" s="50"/>
      <c r="BO439" s="50"/>
      <c r="BQ439" s="50"/>
      <c r="BS439" s="50"/>
      <c r="BU439" s="50"/>
      <c r="BW439" s="50"/>
      <c r="BX439" s="51" t="s">
        <v>358</v>
      </c>
      <c r="BZ439" s="50"/>
      <c r="CB439" s="50"/>
      <c r="CD439" s="50"/>
    </row>
    <row r="440" spans="1:83" x14ac:dyDescent="0.3">
      <c r="A440" s="51" t="s">
        <v>357</v>
      </c>
      <c r="B440">
        <v>9.0000000000000006E-5</v>
      </c>
      <c r="C440" s="50">
        <f>B440*39.3701</f>
        <v>3.5433090000000001E-3</v>
      </c>
      <c r="D440">
        <v>2.0000000000000001E-4</v>
      </c>
      <c r="E440" s="50">
        <f>D440*39.3701</f>
        <v>7.8740200000000007E-3</v>
      </c>
      <c r="F440">
        <v>2.2000000000000001E-4</v>
      </c>
      <c r="G440" s="50">
        <f>F440*39.3701</f>
        <v>8.6614220000000002E-3</v>
      </c>
      <c r="H440">
        <v>9.0000000000000006E-5</v>
      </c>
      <c r="I440" s="50">
        <f>H440*39.3701</f>
        <v>3.5433090000000001E-3</v>
      </c>
      <c r="J440" s="1">
        <v>2.7E-4</v>
      </c>
      <c r="K440" s="50">
        <f>J440*39.3701</f>
        <v>1.0629927000000001E-2</v>
      </c>
      <c r="L440">
        <v>1.7000000000000001E-4</v>
      </c>
      <c r="M440" s="50">
        <f>L440*39.3701</f>
        <v>6.6929170000000005E-3</v>
      </c>
      <c r="N440">
        <v>1.7000000000000001E-4</v>
      </c>
      <c r="O440" s="50">
        <f>N440*39.3701</f>
        <v>6.6929170000000005E-3</v>
      </c>
      <c r="P440" s="51" t="s">
        <v>357</v>
      </c>
      <c r="Q440" s="1">
        <v>2.5999999999999998E-4</v>
      </c>
      <c r="R440" s="50">
        <f>Q440*39.3701</f>
        <v>1.0236225999999999E-2</v>
      </c>
      <c r="S440" s="1">
        <v>3.1000000000000001E-5</v>
      </c>
      <c r="T440" s="50">
        <f>S440*39.3701</f>
        <v>1.2204731000000002E-3</v>
      </c>
      <c r="U440" s="1">
        <v>1.9000000000000001E-4</v>
      </c>
      <c r="V440" s="50">
        <f>U440*39.3701</f>
        <v>7.4803190000000009E-3</v>
      </c>
      <c r="W440">
        <v>9.0000000000000006E-5</v>
      </c>
      <c r="X440" s="50">
        <f>W440*39.3701</f>
        <v>3.5433090000000001E-3</v>
      </c>
      <c r="Y440">
        <v>5.8E-4</v>
      </c>
      <c r="Z440" s="50">
        <f>Y440*39.3701</f>
        <v>2.2834658000000001E-2</v>
      </c>
      <c r="AA440">
        <v>1.8000000000000001E-4</v>
      </c>
      <c r="AB440" s="50">
        <f>AA440*39.3701</f>
        <v>7.0866180000000003E-3</v>
      </c>
      <c r="AC440">
        <v>2.0000000000000001E-4</v>
      </c>
      <c r="AD440" s="50">
        <f>AC440*39.3701</f>
        <v>7.8740200000000007E-3</v>
      </c>
      <c r="AE440" s="51" t="s">
        <v>357</v>
      </c>
      <c r="AF440">
        <v>2.0000000000000002E-5</v>
      </c>
      <c r="AG440" s="50">
        <f>AF440*39.3701</f>
        <v>7.8740200000000009E-4</v>
      </c>
      <c r="AH440">
        <v>1.9000000000000001E-4</v>
      </c>
      <c r="AI440" s="50">
        <f>AH440*39.3701</f>
        <v>7.4803190000000009E-3</v>
      </c>
      <c r="AJ440">
        <v>2.1000000000000001E-4</v>
      </c>
      <c r="AK440" s="50">
        <f>AJ440*39.3701</f>
        <v>8.2677210000000004E-3</v>
      </c>
      <c r="AL440">
        <v>1.2999999999999999E-4</v>
      </c>
      <c r="AM440" s="50">
        <f>AL440*39.3701</f>
        <v>5.1181129999999997E-3</v>
      </c>
      <c r="AN440">
        <v>3.1E-4</v>
      </c>
      <c r="AO440" s="50">
        <f>AN440*39.3701</f>
        <v>1.2204731E-2</v>
      </c>
      <c r="AP440">
        <v>2.7999999999999998E-4</v>
      </c>
      <c r="AQ440" s="50">
        <f>AP440*39.3701</f>
        <v>1.1023627999999999E-2</v>
      </c>
      <c r="AR440">
        <v>2.2000000000000001E-4</v>
      </c>
      <c r="AS440" s="50">
        <f>AR440*39.3701</f>
        <v>8.6614220000000002E-3</v>
      </c>
      <c r="AT440" s="51" t="s">
        <v>357</v>
      </c>
      <c r="AU440">
        <v>3.8999999999999999E-5</v>
      </c>
      <c r="AV440" s="50">
        <f>AU440*39.3701</f>
        <v>1.5354339E-3</v>
      </c>
      <c r="AW440">
        <v>2.9999999999999997E-4</v>
      </c>
      <c r="AX440" s="50">
        <f>AW440*39.3701</f>
        <v>1.1811029999999998E-2</v>
      </c>
      <c r="AY440">
        <v>2.7999999999999998E-4</v>
      </c>
      <c r="AZ440" s="50">
        <f>AY440*39.3701</f>
        <v>1.1023627999999999E-2</v>
      </c>
      <c r="BA440">
        <v>2.9E-4</v>
      </c>
      <c r="BB440" s="50">
        <f>BA440*39.3701</f>
        <v>1.1417329E-2</v>
      </c>
      <c r="BC440">
        <v>2.1000000000000001E-4</v>
      </c>
      <c r="BD440" s="50">
        <f>BC440*39.3701</f>
        <v>8.2677210000000004E-3</v>
      </c>
      <c r="BE440">
        <v>1.8000000000000001E-4</v>
      </c>
      <c r="BF440" s="50">
        <f>BE440*39.3701</f>
        <v>7.0866180000000003E-3</v>
      </c>
      <c r="BG440">
        <v>2.7E-4</v>
      </c>
      <c r="BH440" s="50">
        <f>BG440*39.3701</f>
        <v>1.0629927000000001E-2</v>
      </c>
      <c r="BI440" s="51" t="s">
        <v>357</v>
      </c>
      <c r="BJ440">
        <v>2.7999999999999998E-4</v>
      </c>
      <c r="BK440" s="50">
        <f>BJ440*39.3701</f>
        <v>1.1023627999999999E-2</v>
      </c>
      <c r="BL440">
        <v>2.7999999999999998E-4</v>
      </c>
      <c r="BM440" s="50">
        <f>BL440*39.3701</f>
        <v>1.1023627999999999E-2</v>
      </c>
      <c r="BN440">
        <v>5.8E-5</v>
      </c>
      <c r="BO440" s="50">
        <f>BN440*39.3701</f>
        <v>2.2834658E-3</v>
      </c>
      <c r="BP440">
        <v>2.0000000000000002E-5</v>
      </c>
      <c r="BQ440" s="50">
        <f>BP440*39.3701</f>
        <v>7.8740200000000009E-4</v>
      </c>
      <c r="BR440">
        <v>1.6000000000000001E-4</v>
      </c>
      <c r="BS440" s="50">
        <f>BR440*39.3701</f>
        <v>6.2992160000000007E-3</v>
      </c>
      <c r="BT440">
        <v>1.6000000000000001E-4</v>
      </c>
      <c r="BU440" s="50">
        <f>BT440*39.3701</f>
        <v>6.2992160000000007E-3</v>
      </c>
      <c r="BV440">
        <v>1E-4</v>
      </c>
      <c r="BW440" s="50">
        <f>BV440*39.3701</f>
        <v>3.9370100000000003E-3</v>
      </c>
      <c r="BX440" s="51" t="s">
        <v>357</v>
      </c>
      <c r="BY440">
        <v>3.0000000000000001E-5</v>
      </c>
      <c r="BZ440" s="50">
        <f>BY440*39.3701</f>
        <v>1.181103E-3</v>
      </c>
      <c r="CA440">
        <v>2.9999999999999997E-4</v>
      </c>
      <c r="CB440" s="50">
        <f>CA440*39.3701</f>
        <v>1.1811029999999998E-2</v>
      </c>
      <c r="CC440">
        <v>1.1E-4</v>
      </c>
      <c r="CD440" s="50">
        <f>CC440*39.3701</f>
        <v>4.3307110000000001E-3</v>
      </c>
    </row>
    <row r="441" spans="1:83" x14ac:dyDescent="0.3">
      <c r="A441" s="51" t="s">
        <v>312</v>
      </c>
      <c r="P441" s="51" t="s">
        <v>312</v>
      </c>
      <c r="AE441" s="51" t="s">
        <v>312</v>
      </c>
      <c r="AT441" s="51" t="s">
        <v>312</v>
      </c>
      <c r="BI441" s="51" t="s">
        <v>312</v>
      </c>
      <c r="BX441" s="51" t="s">
        <v>312</v>
      </c>
    </row>
    <row r="442" spans="1:83" x14ac:dyDescent="0.3">
      <c r="A442" s="51" t="s">
        <v>313</v>
      </c>
      <c r="P442" s="51" t="s">
        <v>313</v>
      </c>
      <c r="AE442" s="51" t="s">
        <v>313</v>
      </c>
      <c r="AT442" s="51" t="s">
        <v>313</v>
      </c>
      <c r="BI442" s="51" t="s">
        <v>313</v>
      </c>
      <c r="BX442" s="51" t="s">
        <v>313</v>
      </c>
    </row>
    <row r="443" spans="1:83" s="6" customFormat="1" x14ac:dyDescent="0.3">
      <c r="E443" s="16"/>
      <c r="G443" s="16"/>
      <c r="I443" s="16"/>
      <c r="J443" s="16"/>
      <c r="K443" s="16"/>
      <c r="M443" s="16"/>
      <c r="Q443" s="16"/>
      <c r="S443" s="16"/>
      <c r="U443" s="16"/>
    </row>
    <row r="444" spans="1:83" x14ac:dyDescent="0.3">
      <c r="A444">
        <v>2020</v>
      </c>
      <c r="B444" s="5">
        <v>44105</v>
      </c>
      <c r="C444" t="s">
        <v>789</v>
      </c>
      <c r="D444" s="5">
        <v>44105</v>
      </c>
      <c r="E444" s="1" t="s">
        <v>567</v>
      </c>
      <c r="F444" s="5">
        <v>44105</v>
      </c>
      <c r="G444" s="1" t="s">
        <v>790</v>
      </c>
      <c r="H444" s="5">
        <v>44106</v>
      </c>
      <c r="I444" s="1" t="s">
        <v>532</v>
      </c>
      <c r="J444" s="45">
        <v>44110</v>
      </c>
      <c r="K444" s="1" t="s">
        <v>487</v>
      </c>
      <c r="L444" s="5">
        <v>44111</v>
      </c>
      <c r="M444" s="1" t="s">
        <v>560</v>
      </c>
      <c r="N444" s="5">
        <v>44112</v>
      </c>
      <c r="O444" t="s">
        <v>487</v>
      </c>
      <c r="P444" s="5"/>
      <c r="Q444" s="45">
        <v>44109</v>
      </c>
      <c r="R444" t="s">
        <v>607</v>
      </c>
      <c r="S444" s="45">
        <v>44109</v>
      </c>
      <c r="T444" t="s">
        <v>580</v>
      </c>
      <c r="U444" s="45">
        <v>44110</v>
      </c>
      <c r="V444" t="s">
        <v>791</v>
      </c>
      <c r="W444" s="5"/>
      <c r="X444" s="5">
        <v>44113</v>
      </c>
      <c r="Y444" t="s">
        <v>607</v>
      </c>
      <c r="Z444" s="5">
        <v>44113</v>
      </c>
      <c r="AA444" t="s">
        <v>530</v>
      </c>
      <c r="AB444" s="5">
        <v>44116</v>
      </c>
      <c r="AC444" t="s">
        <v>487</v>
      </c>
      <c r="AD444" s="5">
        <v>44116</v>
      </c>
      <c r="AE444" s="51" t="s">
        <v>792</v>
      </c>
      <c r="AG444" s="5">
        <v>44117</v>
      </c>
      <c r="AH444" t="s">
        <v>580</v>
      </c>
      <c r="AI444" s="5">
        <v>44118</v>
      </c>
      <c r="AJ444" t="s">
        <v>487</v>
      </c>
      <c r="AK444" s="5">
        <v>44118</v>
      </c>
      <c r="AL444" t="s">
        <v>698</v>
      </c>
      <c r="AM444" s="5">
        <v>44118</v>
      </c>
      <c r="AN444" t="s">
        <v>659</v>
      </c>
      <c r="AO444" s="5">
        <v>44119</v>
      </c>
      <c r="AP444" t="s">
        <v>480</v>
      </c>
      <c r="AQ444" s="5">
        <v>44119</v>
      </c>
      <c r="AR444" t="s">
        <v>473</v>
      </c>
      <c r="AS444" s="5">
        <v>44120</v>
      </c>
      <c r="AT444" s="51" t="s">
        <v>487</v>
      </c>
      <c r="AV444" s="5">
        <v>44120</v>
      </c>
      <c r="AW444" t="s">
        <v>477</v>
      </c>
      <c r="AX444" s="5">
        <v>44123</v>
      </c>
      <c r="AY444" t="s">
        <v>565</v>
      </c>
      <c r="AZ444" s="5">
        <v>44124</v>
      </c>
      <c r="BA444" t="s">
        <v>487</v>
      </c>
      <c r="BB444" s="5">
        <v>44124</v>
      </c>
      <c r="BC444" t="s">
        <v>793</v>
      </c>
      <c r="BD444" s="5">
        <v>44125</v>
      </c>
      <c r="BE444" t="s">
        <v>487</v>
      </c>
      <c r="BF444" s="5">
        <v>44125</v>
      </c>
      <c r="BG444" t="s">
        <v>794</v>
      </c>
      <c r="BH444" s="5">
        <v>44126</v>
      </c>
      <c r="BI444" s="51" t="s">
        <v>695</v>
      </c>
      <c r="BK444" s="5">
        <v>44126</v>
      </c>
      <c r="BL444" t="s">
        <v>580</v>
      </c>
      <c r="BM444" s="5">
        <v>44126</v>
      </c>
      <c r="BN444">
        <v>1901</v>
      </c>
      <c r="BO444" s="5">
        <v>44127</v>
      </c>
      <c r="BP444" t="s">
        <v>560</v>
      </c>
      <c r="BQ444" s="5">
        <v>44130</v>
      </c>
      <c r="BR444" t="s">
        <v>795</v>
      </c>
      <c r="BS444" s="5">
        <v>44131</v>
      </c>
      <c r="BT444" t="s">
        <v>580</v>
      </c>
      <c r="BU444" s="5">
        <v>44132</v>
      </c>
      <c r="BV444" t="s">
        <v>530</v>
      </c>
      <c r="BX444" s="5">
        <v>44132</v>
      </c>
      <c r="BY444" t="s">
        <v>796</v>
      </c>
      <c r="BZ444" s="5">
        <v>44133</v>
      </c>
      <c r="CA444" t="s">
        <v>797</v>
      </c>
      <c r="CB444" s="5">
        <v>44133</v>
      </c>
      <c r="CC444" t="s">
        <v>530</v>
      </c>
      <c r="CD444" s="5">
        <v>44134</v>
      </c>
      <c r="CE444" t="s">
        <v>684</v>
      </c>
    </row>
    <row r="445" spans="1:83" x14ac:dyDescent="0.3">
      <c r="B445" s="5"/>
    </row>
    <row r="446" spans="1:83" x14ac:dyDescent="0.3">
      <c r="A446" s="49" t="s">
        <v>356</v>
      </c>
      <c r="C446" s="50"/>
      <c r="P446" s="49" t="s">
        <v>356</v>
      </c>
      <c r="AF446" s="49" t="s">
        <v>356</v>
      </c>
      <c r="AU446" s="49" t="s">
        <v>356</v>
      </c>
      <c r="BJ446" s="49" t="s">
        <v>356</v>
      </c>
      <c r="BW446" s="49" t="s">
        <v>356</v>
      </c>
    </row>
    <row r="447" spans="1:83" x14ac:dyDescent="0.3">
      <c r="A447" s="51" t="s">
        <v>357</v>
      </c>
      <c r="B447">
        <v>1.2E-4</v>
      </c>
      <c r="C447" s="50">
        <f>B447*39.3701</f>
        <v>4.7244119999999999E-3</v>
      </c>
      <c r="D447">
        <v>5.5000000000000003E-4</v>
      </c>
      <c r="E447" s="50">
        <f>D447*39.3701</f>
        <v>2.1653555000000001E-2</v>
      </c>
      <c r="F447">
        <v>1.1E-4</v>
      </c>
      <c r="G447" s="50">
        <f>F447*39.3701</f>
        <v>4.3307110000000001E-3</v>
      </c>
      <c r="H447">
        <v>1.7000000000000001E-4</v>
      </c>
      <c r="I447" s="50">
        <f>H447*39.3701</f>
        <v>6.6929170000000005E-3</v>
      </c>
      <c r="J447" s="1">
        <v>4.0000000000000002E-4</v>
      </c>
      <c r="K447" s="50">
        <f>J447*39.3701</f>
        <v>1.5748040000000001E-2</v>
      </c>
      <c r="L447">
        <v>1.2999999999999999E-3</v>
      </c>
      <c r="M447" s="50">
        <f>L447*39.3701</f>
        <v>5.1181129999999998E-2</v>
      </c>
      <c r="N447">
        <v>5.5000000000000003E-4</v>
      </c>
      <c r="O447" s="50">
        <f>N447*39.3701</f>
        <v>2.1653555000000001E-2</v>
      </c>
      <c r="P447" s="51" t="s">
        <v>357</v>
      </c>
      <c r="Q447" s="1">
        <v>1.6000000000000001E-3</v>
      </c>
      <c r="R447" s="50">
        <f>Q447*39.3701</f>
        <v>6.2992160000000005E-2</v>
      </c>
      <c r="S447" s="1">
        <v>8.0000000000000007E-5</v>
      </c>
      <c r="T447" s="50">
        <f>S447*39.3701</f>
        <v>3.1496080000000004E-3</v>
      </c>
      <c r="U447" s="1">
        <v>8.0000000000000007E-5</v>
      </c>
      <c r="V447" s="50">
        <f>U447*39.3701</f>
        <v>3.1496080000000004E-3</v>
      </c>
      <c r="X447">
        <v>2.8999999999999998E-3</v>
      </c>
      <c r="Y447" s="50">
        <f>X447*39.3701</f>
        <v>0.11417329</v>
      </c>
      <c r="Z447">
        <v>1.7000000000000001E-4</v>
      </c>
      <c r="AA447" s="50">
        <f>Z447*39.3701</f>
        <v>6.6929170000000005E-3</v>
      </c>
      <c r="AB447">
        <v>1.6999999999999999E-3</v>
      </c>
      <c r="AC447" s="50">
        <f>AB447*39.3701</f>
        <v>6.6929169999999996E-2</v>
      </c>
      <c r="AD447">
        <v>1.9000000000000001E-4</v>
      </c>
      <c r="AE447" s="50">
        <f>AD447*39.3701</f>
        <v>7.4803190000000009E-3</v>
      </c>
      <c r="AF447" s="51" t="s">
        <v>357</v>
      </c>
      <c r="AG447">
        <v>4.6999999999999999E-4</v>
      </c>
      <c r="AH447" s="50">
        <f>AG447*39.3701</f>
        <v>1.8503947E-2</v>
      </c>
      <c r="AI447">
        <v>1.5E-3</v>
      </c>
      <c r="AJ447" s="50">
        <f>AI447*39.3701</f>
        <v>5.9055150000000001E-2</v>
      </c>
      <c r="AK447">
        <v>5.0000000000000002E-5</v>
      </c>
      <c r="AL447" s="50">
        <f>AK447*39.3701</f>
        <v>1.9685050000000002E-3</v>
      </c>
      <c r="AM447">
        <v>1.7000000000000001E-4</v>
      </c>
      <c r="AN447" s="50">
        <f>AM447*39.3701</f>
        <v>6.6929170000000005E-3</v>
      </c>
      <c r="AO447">
        <v>5.8999999999999998E-5</v>
      </c>
      <c r="AP447" s="50">
        <f>AO447*39.3701</f>
        <v>2.3228359E-3</v>
      </c>
      <c r="AQ447">
        <v>5.5000000000000003E-4</v>
      </c>
      <c r="AR447" s="50">
        <f>AQ447*39.3701</f>
        <v>2.1653555000000001E-2</v>
      </c>
      <c r="AS447">
        <v>1.4E-3</v>
      </c>
      <c r="AT447" s="50">
        <f>AS447*39.3701</f>
        <v>5.5118140000000003E-2</v>
      </c>
      <c r="AU447" s="51" t="s">
        <v>357</v>
      </c>
      <c r="AV447">
        <v>4.0000000000000003E-5</v>
      </c>
      <c r="AW447" s="50">
        <f>AV447*39.3701</f>
        <v>1.5748040000000002E-3</v>
      </c>
      <c r="AX447">
        <v>5.0000000000000001E-4</v>
      </c>
      <c r="AY447" s="50">
        <f>AX447*39.3701</f>
        <v>1.9685049999999999E-2</v>
      </c>
      <c r="AZ447">
        <v>4.2000000000000002E-4</v>
      </c>
      <c r="BA447" s="50">
        <f>AZ447*39.3701</f>
        <v>1.6535442000000001E-2</v>
      </c>
      <c r="BB447">
        <v>2.4000000000000001E-4</v>
      </c>
      <c r="BC447" s="50">
        <f>BB447*39.3701</f>
        <v>9.4488239999999998E-3</v>
      </c>
      <c r="BD447">
        <v>2.3E-3</v>
      </c>
      <c r="BE447" s="50">
        <f>BD447*39.3701</f>
        <v>9.0551229999999996E-2</v>
      </c>
      <c r="BF447">
        <v>1.7000000000000001E-4</v>
      </c>
      <c r="BG447" s="50">
        <f>BF447*39.3701</f>
        <v>6.6929170000000005E-3</v>
      </c>
      <c r="BH447">
        <v>1E-4</v>
      </c>
      <c r="BI447" s="50">
        <f>BH447*39.3701</f>
        <v>3.9370100000000003E-3</v>
      </c>
      <c r="BJ447" s="51" t="s">
        <v>357</v>
      </c>
      <c r="BK447">
        <v>2.8E-3</v>
      </c>
      <c r="BL447" s="50">
        <f>BK447*39.3701</f>
        <v>0.11023628000000001</v>
      </c>
      <c r="BM447">
        <v>1.8E-5</v>
      </c>
      <c r="BN447" s="50">
        <f>BM447*39.3701</f>
        <v>7.0866180000000003E-4</v>
      </c>
      <c r="BO447">
        <v>8.9999999999999998E-4</v>
      </c>
      <c r="BP447" s="50">
        <f>BO447*39.3701</f>
        <v>3.543309E-2</v>
      </c>
      <c r="BQ447">
        <v>6.7999999999999999E-5</v>
      </c>
      <c r="BR447" s="50">
        <f>BQ447*39.3701</f>
        <v>2.6771668000000002E-3</v>
      </c>
      <c r="BS447">
        <v>5.4000000000000001E-4</v>
      </c>
      <c r="BT447" s="50">
        <f>BS447*39.3701</f>
        <v>2.1259854000000002E-2</v>
      </c>
      <c r="BU447">
        <v>2.9999999999999997E-4</v>
      </c>
      <c r="BV447" s="50">
        <f>BU447*39.3701</f>
        <v>1.1811029999999998E-2</v>
      </c>
      <c r="BW447" s="51" t="s">
        <v>357</v>
      </c>
      <c r="BX447">
        <v>1.8000000000000001E-4</v>
      </c>
      <c r="BY447" s="50">
        <f>BX447*39.3701</f>
        <v>7.0866180000000003E-3</v>
      </c>
      <c r="BZ447">
        <v>7.4999999999999993E-5</v>
      </c>
      <c r="CA447" s="50">
        <f>BZ447*39.3701</f>
        <v>2.9527574999999996E-3</v>
      </c>
      <c r="CB447">
        <v>4.6000000000000001E-4</v>
      </c>
      <c r="CC447" s="50">
        <f>CB447*39.3701</f>
        <v>1.8110246E-2</v>
      </c>
      <c r="CD447">
        <v>9.0000000000000006E-5</v>
      </c>
      <c r="CE447" s="50">
        <f>CD447*39.3701</f>
        <v>3.5433090000000001E-3</v>
      </c>
    </row>
    <row r="448" spans="1:83" x14ac:dyDescent="0.3">
      <c r="A448" s="51" t="s">
        <v>312</v>
      </c>
      <c r="C448" s="50"/>
      <c r="E448" s="50"/>
      <c r="G448" s="50"/>
      <c r="I448" s="50"/>
      <c r="K448" s="50"/>
      <c r="M448" s="50"/>
      <c r="O448" s="50"/>
      <c r="P448" s="51" t="s">
        <v>312</v>
      </c>
      <c r="R448" s="50"/>
      <c r="T448" s="50"/>
      <c r="V448" s="50"/>
      <c r="Y448" s="50"/>
      <c r="AA448" s="50"/>
      <c r="AC448" s="50"/>
      <c r="AE448" s="50"/>
      <c r="AF448" s="51" t="s">
        <v>312</v>
      </c>
      <c r="AH448" s="50"/>
      <c r="AJ448" s="50"/>
      <c r="AL448" s="50"/>
      <c r="AN448" s="50"/>
      <c r="AP448" s="50"/>
      <c r="AR448" s="50"/>
      <c r="AT448" s="50"/>
      <c r="AU448" s="51" t="s">
        <v>312</v>
      </c>
      <c r="AW448" s="50"/>
      <c r="AY448" s="50"/>
      <c r="BA448" s="50"/>
      <c r="BC448" s="50"/>
      <c r="BE448" s="50"/>
      <c r="BG448" s="50"/>
      <c r="BI448" s="50"/>
      <c r="BJ448" s="51" t="s">
        <v>312</v>
      </c>
      <c r="BL448" s="50"/>
      <c r="BN448" s="50"/>
      <c r="BP448" s="50"/>
      <c r="BR448" s="50"/>
      <c r="BT448" s="50"/>
      <c r="BV448" s="50"/>
      <c r="BW448" s="51" t="s">
        <v>312</v>
      </c>
      <c r="BY448" s="50"/>
      <c r="CA448" s="50"/>
      <c r="CC448" s="50"/>
      <c r="CE448" s="50"/>
    </row>
    <row r="449" spans="1:83" x14ac:dyDescent="0.3">
      <c r="A449" s="51" t="s">
        <v>313</v>
      </c>
      <c r="C449" s="1"/>
      <c r="O449" s="1"/>
      <c r="P449" s="51" t="s">
        <v>313</v>
      </c>
      <c r="R449" s="1"/>
      <c r="T449" s="1"/>
      <c r="V449" s="1"/>
      <c r="Y449" s="1"/>
      <c r="AA449" s="1"/>
      <c r="AC449" s="1"/>
      <c r="AE449" s="1"/>
      <c r="AF449" s="51" t="s">
        <v>313</v>
      </c>
      <c r="AH449" s="1"/>
      <c r="AJ449" s="1"/>
      <c r="AL449" s="1"/>
      <c r="AN449" s="1"/>
      <c r="AP449" s="1"/>
      <c r="AR449" s="1"/>
      <c r="AT449" s="1"/>
      <c r="AU449" s="51" t="s">
        <v>313</v>
      </c>
      <c r="AW449" s="1"/>
      <c r="AY449" s="1"/>
      <c r="BA449" s="1"/>
      <c r="BC449" s="1"/>
      <c r="BE449" s="1"/>
      <c r="BG449" s="1"/>
      <c r="BI449" s="1"/>
      <c r="BJ449" s="51" t="s">
        <v>313</v>
      </c>
      <c r="BL449" s="1"/>
      <c r="BN449" s="1"/>
      <c r="BP449" s="1"/>
      <c r="BR449" s="1"/>
      <c r="BT449" s="1"/>
      <c r="BV449" s="1"/>
      <c r="BW449" s="51" t="s">
        <v>313</v>
      </c>
      <c r="BY449" s="1"/>
      <c r="CA449" s="1"/>
      <c r="CC449" s="1"/>
      <c r="CE449" s="1"/>
    </row>
    <row r="450" spans="1:83" x14ac:dyDescent="0.3">
      <c r="A450" s="51"/>
      <c r="C450" s="50"/>
      <c r="E450" s="50"/>
      <c r="G450" s="50"/>
      <c r="I450" s="50"/>
      <c r="K450" s="50"/>
      <c r="M450" s="50"/>
      <c r="O450" s="50"/>
      <c r="P450" s="51"/>
      <c r="R450" s="50"/>
      <c r="T450" s="50"/>
      <c r="V450" s="50"/>
      <c r="Y450" s="50"/>
      <c r="AA450" s="50"/>
      <c r="AC450" s="50"/>
      <c r="AE450" s="50"/>
      <c r="AF450" s="51"/>
      <c r="AH450" s="50"/>
      <c r="AJ450" s="50"/>
      <c r="AL450" s="50"/>
      <c r="AN450" s="50"/>
      <c r="AP450" s="50"/>
      <c r="AR450" s="50"/>
      <c r="AT450" s="50"/>
      <c r="AU450" s="51"/>
      <c r="AW450" s="50"/>
      <c r="AY450" s="50"/>
      <c r="BA450" s="50"/>
      <c r="BC450" s="50"/>
      <c r="BE450" s="50"/>
      <c r="BG450" s="50"/>
      <c r="BI450" s="50"/>
      <c r="BJ450" s="51"/>
      <c r="BL450" s="50"/>
      <c r="BN450" s="50"/>
      <c r="BP450" s="50"/>
      <c r="BR450" s="50"/>
      <c r="BT450" s="50"/>
      <c r="BV450" s="50"/>
      <c r="BW450" s="51"/>
      <c r="BY450" s="50"/>
      <c r="CA450" s="50"/>
      <c r="CC450" s="50"/>
      <c r="CE450" s="50"/>
    </row>
    <row r="451" spans="1:83" x14ac:dyDescent="0.3">
      <c r="A451" s="51" t="s">
        <v>69</v>
      </c>
      <c r="B451">
        <v>5.4E-6</v>
      </c>
      <c r="C451" s="50">
        <f>B451*39.3701</f>
        <v>2.1259854E-4</v>
      </c>
      <c r="D451">
        <v>3.9999999999999998E-6</v>
      </c>
      <c r="E451" s="50">
        <f>D451*39.3701</f>
        <v>1.5748039999999999E-4</v>
      </c>
      <c r="F451">
        <v>2.7999999999999999E-6</v>
      </c>
      <c r="G451" s="50">
        <f>F451*39.3701</f>
        <v>1.1023628E-4</v>
      </c>
      <c r="H451">
        <v>1.5E-6</v>
      </c>
      <c r="I451" s="50">
        <f>H451*39.3701</f>
        <v>5.905515E-5</v>
      </c>
      <c r="J451" s="1">
        <v>2.7999999999999999E-6</v>
      </c>
      <c r="K451" s="50">
        <f>J451*39.3701</f>
        <v>1.1023628E-4</v>
      </c>
      <c r="L451">
        <v>4.4000000000000002E-6</v>
      </c>
      <c r="M451" s="50">
        <f>L451*39.3701</f>
        <v>1.7322844000000002E-4</v>
      </c>
      <c r="N451">
        <v>8.9999999999999996E-7</v>
      </c>
      <c r="O451" s="50">
        <f>N451*39.3701</f>
        <v>3.5433089999999997E-5</v>
      </c>
      <c r="P451" s="51" t="s">
        <v>69</v>
      </c>
      <c r="Q451" s="1">
        <v>4.7999999999999998E-6</v>
      </c>
      <c r="R451" s="50">
        <f>Q451*39.3701</f>
        <v>1.8897647999999999E-4</v>
      </c>
      <c r="S451" s="1">
        <v>2.0999999999999998E-6</v>
      </c>
      <c r="T451" s="50">
        <f>S451*39.3701</f>
        <v>8.2677209999999996E-5</v>
      </c>
      <c r="U451" s="1">
        <v>1.3999999999999999E-6</v>
      </c>
      <c r="V451" s="50">
        <f>U451*39.3701</f>
        <v>5.5118139999999999E-5</v>
      </c>
      <c r="X451">
        <v>2.7999999999999999E-6</v>
      </c>
      <c r="Y451" s="50">
        <f>X451*39.3701</f>
        <v>1.1023628E-4</v>
      </c>
      <c r="Z451">
        <v>6.4999999999999996E-6</v>
      </c>
      <c r="AA451" s="50">
        <f>Z451*39.3701</f>
        <v>2.5590565000000002E-4</v>
      </c>
      <c r="AB451">
        <v>5.4999999999999999E-6</v>
      </c>
      <c r="AC451" s="50">
        <f>AB451*39.3701</f>
        <v>2.1653555000000001E-4</v>
      </c>
      <c r="AD451">
        <v>7.5000000000000002E-6</v>
      </c>
      <c r="AE451" s="50">
        <f>AD451*39.3701</f>
        <v>2.9527574999999999E-4</v>
      </c>
      <c r="AF451" s="51" t="s">
        <v>69</v>
      </c>
      <c r="AG451">
        <v>4.3000000000000003E-6</v>
      </c>
      <c r="AH451" s="50">
        <f>AG451*39.3701</f>
        <v>1.6929143000000001E-4</v>
      </c>
      <c r="AI451">
        <v>3.3000000000000002E-6</v>
      </c>
      <c r="AJ451" s="50">
        <f>AI451*39.3701</f>
        <v>1.2992133E-4</v>
      </c>
      <c r="AK451">
        <v>1.1000000000000001E-6</v>
      </c>
      <c r="AL451" s="50">
        <f>AK451*39.3701</f>
        <v>4.3307110000000005E-5</v>
      </c>
      <c r="AM451">
        <v>2.5000000000000002E-6</v>
      </c>
      <c r="AN451" s="50">
        <f>AM451*39.3701</f>
        <v>9.8425250000000011E-5</v>
      </c>
      <c r="AO451">
        <v>3.8E-6</v>
      </c>
      <c r="AP451" s="50">
        <f>AO451*39.3701</f>
        <v>1.4960638000000002E-4</v>
      </c>
      <c r="AQ451">
        <v>1.9999999999999999E-6</v>
      </c>
      <c r="AR451" s="50">
        <f>AQ451*39.3701</f>
        <v>7.8740199999999995E-5</v>
      </c>
      <c r="AS451">
        <v>2.7999999999999999E-6</v>
      </c>
      <c r="AT451" s="50">
        <f>AS451*39.3701</f>
        <v>1.1023628E-4</v>
      </c>
      <c r="AU451" s="51" t="s">
        <v>69</v>
      </c>
      <c r="AV451">
        <v>4.5000000000000001E-6</v>
      </c>
      <c r="AW451" s="50">
        <f>AV451*39.3701</f>
        <v>1.7716545000000001E-4</v>
      </c>
      <c r="AX451">
        <v>2.9000000000000002E-6</v>
      </c>
      <c r="AY451" s="50">
        <f>AX451*39.3701</f>
        <v>1.1417329000000001E-4</v>
      </c>
      <c r="BA451" s="50">
        <f>AZ451*39.3701</f>
        <v>0</v>
      </c>
      <c r="BC451" s="50">
        <f>BB451*39.3701</f>
        <v>0</v>
      </c>
      <c r="BD451">
        <v>5.2000000000000002E-6</v>
      </c>
      <c r="BE451" s="50">
        <f>BD451*39.3701</f>
        <v>2.0472452000000002E-4</v>
      </c>
      <c r="BF451">
        <v>4.7999999999999998E-6</v>
      </c>
      <c r="BG451" s="50">
        <f>BF451*39.3701</f>
        <v>1.8897647999999999E-4</v>
      </c>
      <c r="BH451">
        <v>2.3E-6</v>
      </c>
      <c r="BI451" s="50">
        <f>BH451*39.3701</f>
        <v>9.0551229999999997E-5</v>
      </c>
      <c r="BJ451" s="51" t="s">
        <v>69</v>
      </c>
      <c r="BK451">
        <v>3.4000000000000001E-6</v>
      </c>
      <c r="BL451" s="50">
        <f>BK451*39.3701</f>
        <v>1.3385834000000002E-4</v>
      </c>
      <c r="BM451">
        <v>8.9999999999999996E-7</v>
      </c>
      <c r="BN451" s="50">
        <f>BM451*39.3701</f>
        <v>3.5433089999999997E-5</v>
      </c>
      <c r="BO451">
        <v>2.2000000000000001E-6</v>
      </c>
      <c r="BP451" s="50">
        <f>BO451*39.3701</f>
        <v>8.661422000000001E-5</v>
      </c>
      <c r="BQ451">
        <v>1.4E-5</v>
      </c>
      <c r="BR451" s="50">
        <f>BQ451*39.3701</f>
        <v>5.5118140000000001E-4</v>
      </c>
      <c r="BS451">
        <v>1.9999999999999999E-6</v>
      </c>
      <c r="BT451" s="50">
        <f>BS451*39.3701</f>
        <v>7.8740199999999995E-5</v>
      </c>
      <c r="BU451">
        <v>1.1000000000000001E-6</v>
      </c>
      <c r="BV451" s="50">
        <f>BU451*39.3701</f>
        <v>4.3307110000000005E-5</v>
      </c>
      <c r="BW451" s="51" t="s">
        <v>69</v>
      </c>
      <c r="BX451">
        <v>5.3000000000000001E-6</v>
      </c>
      <c r="BY451" s="50">
        <f>BX451*39.3701</f>
        <v>2.0866153000000001E-4</v>
      </c>
      <c r="BZ451">
        <v>2.3E-6</v>
      </c>
      <c r="CA451" s="50">
        <f>BZ451*39.3701</f>
        <v>9.0551229999999997E-5</v>
      </c>
      <c r="CB451">
        <v>3.1999999999999999E-6</v>
      </c>
      <c r="CC451" s="50">
        <f>CB451*39.3701</f>
        <v>1.2598431999999999E-4</v>
      </c>
      <c r="CD451">
        <v>1.9999999999999999E-6</v>
      </c>
      <c r="CE451" s="50">
        <f>CD451*39.3701</f>
        <v>7.8740199999999995E-5</v>
      </c>
    </row>
    <row r="452" spans="1:83" x14ac:dyDescent="0.3">
      <c r="A452" s="51" t="s">
        <v>357</v>
      </c>
      <c r="B452" t="s">
        <v>408</v>
      </c>
      <c r="D452" t="s">
        <v>366</v>
      </c>
      <c r="E452"/>
      <c r="F452" t="s">
        <v>798</v>
      </c>
      <c r="G452"/>
      <c r="H452" t="s">
        <v>408</v>
      </c>
      <c r="I452"/>
      <c r="J452" s="1" t="s">
        <v>692</v>
      </c>
      <c r="K452"/>
      <c r="L452" t="s">
        <v>799</v>
      </c>
      <c r="M452"/>
      <c r="N452" t="s">
        <v>800</v>
      </c>
      <c r="P452" s="51" t="s">
        <v>357</v>
      </c>
      <c r="Q452" s="1" t="s">
        <v>776</v>
      </c>
      <c r="S452" s="1" t="s">
        <v>411</v>
      </c>
      <c r="U452" s="1" t="s">
        <v>747</v>
      </c>
      <c r="X452" t="s">
        <v>750</v>
      </c>
      <c r="Z452" t="s">
        <v>502</v>
      </c>
      <c r="AB452" t="s">
        <v>749</v>
      </c>
      <c r="AD452" t="s">
        <v>517</v>
      </c>
      <c r="AF452" s="51" t="s">
        <v>357</v>
      </c>
      <c r="AG452" t="s">
        <v>801</v>
      </c>
      <c r="AI452" t="s">
        <v>755</v>
      </c>
      <c r="AK452" t="s">
        <v>776</v>
      </c>
      <c r="AM452" t="s">
        <v>366</v>
      </c>
      <c r="AO452" t="s">
        <v>366</v>
      </c>
      <c r="AQ452" t="s">
        <v>748</v>
      </c>
      <c r="AS452" t="s">
        <v>773</v>
      </c>
      <c r="AU452" s="51" t="s">
        <v>357</v>
      </c>
      <c r="AV452" t="s">
        <v>800</v>
      </c>
      <c r="AX452" t="s">
        <v>802</v>
      </c>
      <c r="BD452" t="s">
        <v>800</v>
      </c>
      <c r="BF452" t="s">
        <v>803</v>
      </c>
      <c r="BH452" t="s">
        <v>411</v>
      </c>
      <c r="BJ452" s="51" t="s">
        <v>357</v>
      </c>
      <c r="BK452" t="s">
        <v>750</v>
      </c>
      <c r="BM452" t="s">
        <v>750</v>
      </c>
      <c r="BO452" t="s">
        <v>800</v>
      </c>
      <c r="BQ452" t="s">
        <v>774</v>
      </c>
      <c r="BS452" t="s">
        <v>804</v>
      </c>
      <c r="BU452" t="s">
        <v>776</v>
      </c>
      <c r="BW452" s="51" t="s">
        <v>357</v>
      </c>
      <c r="BX452" t="s">
        <v>374</v>
      </c>
      <c r="BZ452" t="s">
        <v>747</v>
      </c>
      <c r="CB452" t="s">
        <v>805</v>
      </c>
      <c r="CD452" t="s">
        <v>750</v>
      </c>
    </row>
    <row r="453" spans="1:83" x14ac:dyDescent="0.3">
      <c r="A453" s="51" t="s">
        <v>323</v>
      </c>
      <c r="B453" t="s">
        <v>765</v>
      </c>
      <c r="D453" t="s">
        <v>781</v>
      </c>
      <c r="E453"/>
      <c r="F453" t="s">
        <v>806</v>
      </c>
      <c r="G453"/>
      <c r="H453" t="s">
        <v>674</v>
      </c>
      <c r="I453"/>
      <c r="J453" s="1" t="s">
        <v>765</v>
      </c>
      <c r="K453"/>
      <c r="L453" t="s">
        <v>781</v>
      </c>
      <c r="M453"/>
      <c r="N453" t="s">
        <v>807</v>
      </c>
      <c r="P453" s="51" t="s">
        <v>323</v>
      </c>
      <c r="Q453" s="1" t="s">
        <v>808</v>
      </c>
      <c r="S453" s="1" t="s">
        <v>694</v>
      </c>
      <c r="U453" s="1" t="s">
        <v>674</v>
      </c>
      <c r="X453" t="s">
        <v>808</v>
      </c>
      <c r="Z453" t="s">
        <v>809</v>
      </c>
      <c r="AB453" t="s">
        <v>810</v>
      </c>
      <c r="AD453" t="s">
        <v>811</v>
      </c>
      <c r="AF453" s="51" t="s">
        <v>323</v>
      </c>
      <c r="AG453" t="s">
        <v>520</v>
      </c>
      <c r="AI453" t="s">
        <v>812</v>
      </c>
      <c r="AK453" t="s">
        <v>783</v>
      </c>
      <c r="AM453" t="s">
        <v>765</v>
      </c>
      <c r="AO453" t="s">
        <v>419</v>
      </c>
      <c r="AQ453" t="s">
        <v>813</v>
      </c>
      <c r="AS453" t="s">
        <v>814</v>
      </c>
      <c r="AU453" s="51" t="s">
        <v>323</v>
      </c>
      <c r="AV453" t="s">
        <v>807</v>
      </c>
      <c r="AX453" t="s">
        <v>815</v>
      </c>
      <c r="BD453" t="s">
        <v>783</v>
      </c>
      <c r="BF453" t="s">
        <v>419</v>
      </c>
      <c r="BH453" t="s">
        <v>816</v>
      </c>
      <c r="BJ453" s="51" t="s">
        <v>323</v>
      </c>
      <c r="BK453" t="s">
        <v>817</v>
      </c>
      <c r="BM453" t="s">
        <v>783</v>
      </c>
      <c r="BO453" t="s">
        <v>813</v>
      </c>
      <c r="BQ453" t="s">
        <v>818</v>
      </c>
      <c r="BS453" t="s">
        <v>816</v>
      </c>
      <c r="BU453" t="s">
        <v>761</v>
      </c>
      <c r="BW453" s="51" t="s">
        <v>323</v>
      </c>
      <c r="BX453" t="s">
        <v>395</v>
      </c>
      <c r="BZ453" t="s">
        <v>674</v>
      </c>
      <c r="CB453" t="s">
        <v>819</v>
      </c>
      <c r="CD453" t="s">
        <v>783</v>
      </c>
    </row>
    <row r="454" spans="1:83" x14ac:dyDescent="0.3">
      <c r="A454" s="51"/>
      <c r="E454"/>
      <c r="G454"/>
      <c r="I454"/>
      <c r="K454"/>
      <c r="M454"/>
      <c r="P454" s="51"/>
      <c r="AF454" s="51"/>
      <c r="AU454" s="51"/>
      <c r="BJ454" s="51"/>
      <c r="BW454" s="51"/>
    </row>
    <row r="455" spans="1:83" x14ac:dyDescent="0.3">
      <c r="A455" s="51" t="s">
        <v>359</v>
      </c>
      <c r="C455" s="50"/>
      <c r="E455" s="50"/>
      <c r="G455" s="50"/>
      <c r="I455" s="50"/>
      <c r="K455" s="50"/>
      <c r="M455" s="50"/>
      <c r="O455" s="50"/>
      <c r="P455" s="51" t="s">
        <v>359</v>
      </c>
      <c r="R455" s="50"/>
      <c r="T455" s="50"/>
      <c r="V455" s="50"/>
      <c r="Y455" s="50"/>
      <c r="AA455" s="50"/>
      <c r="AC455" s="50"/>
      <c r="AE455" s="50"/>
      <c r="AF455" s="51" t="s">
        <v>359</v>
      </c>
      <c r="AH455" s="50"/>
      <c r="AJ455" s="50"/>
      <c r="AL455" s="50"/>
      <c r="AN455" s="50"/>
      <c r="AP455" s="50"/>
      <c r="AR455" s="50"/>
      <c r="AT455" s="50"/>
      <c r="AU455" s="51" t="s">
        <v>359</v>
      </c>
      <c r="AW455" s="50"/>
      <c r="AY455" s="50"/>
      <c r="BA455" s="50"/>
      <c r="BC455" s="50"/>
      <c r="BE455" s="50"/>
      <c r="BG455" s="50"/>
      <c r="BI455" s="50"/>
      <c r="BJ455" s="51" t="s">
        <v>359</v>
      </c>
      <c r="BL455" s="50"/>
      <c r="BN455" s="50"/>
      <c r="BP455" s="50"/>
      <c r="BR455" s="50"/>
      <c r="BT455" s="50"/>
      <c r="BV455" s="50"/>
      <c r="BW455" s="51" t="s">
        <v>359</v>
      </c>
      <c r="BY455" s="50"/>
      <c r="CA455" s="50"/>
      <c r="CC455" s="50"/>
      <c r="CE455" s="50"/>
    </row>
    <row r="456" spans="1:83" x14ac:dyDescent="0.3">
      <c r="A456" s="51" t="s">
        <v>357</v>
      </c>
      <c r="B456">
        <v>1.2E-4</v>
      </c>
      <c r="C456" s="50">
        <f>B456*39.3701</f>
        <v>4.7244119999999999E-3</v>
      </c>
      <c r="D456">
        <v>1.6000000000000001E-4</v>
      </c>
      <c r="E456" s="50">
        <f>D456*39.3701</f>
        <v>6.2992160000000007E-3</v>
      </c>
      <c r="F456">
        <v>2.3000000000000001E-4</v>
      </c>
      <c r="G456" s="50">
        <f>F456*39.3701</f>
        <v>9.055123E-3</v>
      </c>
      <c r="H456">
        <v>1.2E-4</v>
      </c>
      <c r="I456" s="50">
        <f>H456*39.3701</f>
        <v>4.7244119999999999E-3</v>
      </c>
      <c r="J456" s="1">
        <v>1.9000000000000001E-4</v>
      </c>
      <c r="K456" s="50">
        <f>J456*39.3701</f>
        <v>7.4803190000000009E-3</v>
      </c>
      <c r="L456">
        <v>4.2000000000000002E-4</v>
      </c>
      <c r="M456" s="50">
        <f>L456*39.3701</f>
        <v>1.6535442000000001E-2</v>
      </c>
      <c r="N456">
        <v>2.4000000000000001E-4</v>
      </c>
      <c r="O456" s="50">
        <f>N456*39.3701</f>
        <v>9.4488239999999998E-3</v>
      </c>
      <c r="P456" s="51" t="s">
        <v>357</v>
      </c>
      <c r="Q456" s="1">
        <v>4.8000000000000001E-4</v>
      </c>
      <c r="R456" s="50">
        <f>Q456*39.3701</f>
        <v>1.8897648E-2</v>
      </c>
      <c r="S456" s="1">
        <v>1.2999999999999999E-4</v>
      </c>
      <c r="T456" s="50">
        <f>S456*39.3701</f>
        <v>5.1181129999999997E-3</v>
      </c>
      <c r="U456" s="1">
        <v>2.7E-4</v>
      </c>
      <c r="V456" s="50">
        <f>U456*39.3701</f>
        <v>1.0629927000000001E-2</v>
      </c>
      <c r="X456">
        <v>1.2999999999999999E-3</v>
      </c>
      <c r="Y456" s="50">
        <f>X456*39.3701</f>
        <v>5.1181129999999998E-2</v>
      </c>
      <c r="Z456">
        <v>1.4999999999999999E-4</v>
      </c>
      <c r="AA456" s="50">
        <f>Z456*39.3701</f>
        <v>5.9055149999999992E-3</v>
      </c>
      <c r="AB456">
        <v>7.5000000000000002E-4</v>
      </c>
      <c r="AC456" s="50">
        <f>AB456*39.3701</f>
        <v>2.9527575E-2</v>
      </c>
      <c r="AD456">
        <v>1.8000000000000001E-4</v>
      </c>
      <c r="AE456" s="50">
        <f>AD456*39.3701</f>
        <v>7.0866180000000003E-3</v>
      </c>
      <c r="AF456" s="51" t="s">
        <v>357</v>
      </c>
      <c r="AG456">
        <v>2.0000000000000001E-4</v>
      </c>
      <c r="AH456" s="50">
        <f>AG456*39.3701</f>
        <v>7.8740200000000007E-3</v>
      </c>
      <c r="AI456">
        <v>4.0000000000000002E-4</v>
      </c>
      <c r="AJ456" s="50">
        <f>AI456*39.3701</f>
        <v>1.5748040000000001E-2</v>
      </c>
      <c r="AK456">
        <v>2.9E-5</v>
      </c>
      <c r="AL456" s="50">
        <f>AK456*39.3701</f>
        <v>1.1417329E-3</v>
      </c>
      <c r="AM456">
        <v>1.2E-4</v>
      </c>
      <c r="AN456" s="50">
        <f>AM456*39.3701</f>
        <v>4.7244119999999999E-3</v>
      </c>
      <c r="AO456">
        <v>1.2E-4</v>
      </c>
      <c r="AP456" s="50">
        <f>AO456*39.3701</f>
        <v>4.7244119999999999E-3</v>
      </c>
      <c r="AQ456">
        <v>2.2000000000000001E-4</v>
      </c>
      <c r="AR456" s="50">
        <f>AQ456*39.3701</f>
        <v>8.6614220000000002E-3</v>
      </c>
      <c r="AS456">
        <v>2.7E-4</v>
      </c>
      <c r="AT456" s="50">
        <f>AS456*39.3701</f>
        <v>1.0629927000000001E-2</v>
      </c>
      <c r="AU456" s="51" t="s">
        <v>357</v>
      </c>
      <c r="AV456">
        <v>6.0000000000000002E-5</v>
      </c>
      <c r="AW456" s="50">
        <f>AV456*39.3701</f>
        <v>2.3622059999999999E-3</v>
      </c>
      <c r="AX456">
        <v>1.7000000000000001E-4</v>
      </c>
      <c r="AY456" s="50">
        <f>AX456*39.3701</f>
        <v>6.6929170000000005E-3</v>
      </c>
      <c r="AZ456">
        <v>1.3999999999999999E-4</v>
      </c>
      <c r="BA456" s="50">
        <f>AZ456*39.3701</f>
        <v>5.5118139999999994E-3</v>
      </c>
      <c r="BB456">
        <v>1.9000000000000001E-4</v>
      </c>
      <c r="BC456" s="50">
        <f>BB456*39.3701</f>
        <v>7.4803190000000009E-3</v>
      </c>
      <c r="BD456">
        <v>5.4000000000000001E-4</v>
      </c>
      <c r="BE456" s="50">
        <f>BD456*39.3701</f>
        <v>2.1259854000000002E-2</v>
      </c>
      <c r="BF456">
        <v>1.3999999999999999E-4</v>
      </c>
      <c r="BG456" s="50">
        <f>BF456*39.3701</f>
        <v>5.5118139999999994E-3</v>
      </c>
      <c r="BH456">
        <v>2.7E-4</v>
      </c>
      <c r="BI456" s="50">
        <f>BH456*39.3701</f>
        <v>1.0629927000000001E-2</v>
      </c>
      <c r="BJ456" s="51" t="s">
        <v>357</v>
      </c>
      <c r="BK456">
        <v>4.8000000000000001E-4</v>
      </c>
      <c r="BL456" s="50">
        <f>BK456*39.3701</f>
        <v>1.8897648E-2</v>
      </c>
      <c r="BM456">
        <v>2.6999999999999999E-5</v>
      </c>
      <c r="BN456" s="50">
        <f>BM456*39.3701</f>
        <v>1.0629927E-3</v>
      </c>
      <c r="BO456">
        <v>2.9999999999999997E-4</v>
      </c>
      <c r="BP456" s="50">
        <f>BO456*39.3701</f>
        <v>1.1811029999999998E-2</v>
      </c>
      <c r="BQ456">
        <v>1.2E-4</v>
      </c>
      <c r="BR456" s="50">
        <f>BQ456*39.3701</f>
        <v>4.7244119999999999E-3</v>
      </c>
      <c r="BS456">
        <v>2.1000000000000001E-4</v>
      </c>
      <c r="BT456" s="50">
        <f>BS456*39.3701</f>
        <v>8.2677210000000004E-3</v>
      </c>
      <c r="BU456">
        <v>6.2000000000000003E-5</v>
      </c>
      <c r="BV456" s="50">
        <f>BU456*39.3701</f>
        <v>2.4409462000000003E-3</v>
      </c>
      <c r="BW456" s="51" t="s">
        <v>357</v>
      </c>
      <c r="BX456">
        <v>2.2000000000000001E-4</v>
      </c>
      <c r="BY456" s="50">
        <f>BX456*39.3701</f>
        <v>8.6614220000000002E-3</v>
      </c>
      <c r="BZ456">
        <v>1.7000000000000001E-4</v>
      </c>
      <c r="CA456" s="50">
        <f>BZ456*39.3701</f>
        <v>6.6929170000000005E-3</v>
      </c>
      <c r="CB456">
        <v>2.1000000000000001E-4</v>
      </c>
      <c r="CC456" s="50">
        <f>CB456*39.3701</f>
        <v>8.2677210000000004E-3</v>
      </c>
      <c r="CD456">
        <v>4.8000000000000001E-5</v>
      </c>
      <c r="CE456" s="50">
        <f>CD456*39.3701</f>
        <v>1.8897648E-3</v>
      </c>
    </row>
    <row r="457" spans="1:83" x14ac:dyDescent="0.3">
      <c r="A457" s="51" t="s">
        <v>312</v>
      </c>
      <c r="C457" s="50"/>
      <c r="E457" s="50"/>
      <c r="G457" s="50"/>
      <c r="I457" s="50"/>
      <c r="K457" s="50"/>
      <c r="M457" s="50"/>
      <c r="O457" s="50"/>
      <c r="P457" s="51" t="s">
        <v>312</v>
      </c>
      <c r="R457" s="50"/>
      <c r="T457" s="50"/>
      <c r="V457" s="50"/>
      <c r="Y457" s="50"/>
      <c r="AA457" s="50"/>
      <c r="AC457" s="50"/>
      <c r="AE457" s="50"/>
      <c r="AF457" s="51" t="s">
        <v>312</v>
      </c>
      <c r="AH457" s="50"/>
      <c r="AJ457" s="50"/>
      <c r="AL457" s="50"/>
      <c r="AN457" s="50"/>
      <c r="AP457" s="50"/>
      <c r="AR457" s="50"/>
      <c r="AT457" s="50"/>
      <c r="AU457" s="51" t="s">
        <v>312</v>
      </c>
      <c r="AW457" s="50"/>
      <c r="AY457" s="50"/>
      <c r="BA457" s="50"/>
      <c r="BC457" s="50"/>
      <c r="BE457" s="50"/>
      <c r="BG457" s="50"/>
      <c r="BI457" s="50"/>
      <c r="BJ457" s="51" t="s">
        <v>312</v>
      </c>
      <c r="BL457" s="50"/>
      <c r="BN457" s="50"/>
      <c r="BP457" s="50"/>
      <c r="BR457" s="50"/>
      <c r="BT457" s="50"/>
      <c r="BV457" s="50"/>
      <c r="BW457" s="51" t="s">
        <v>312</v>
      </c>
      <c r="BY457" s="50"/>
      <c r="CA457" s="50"/>
      <c r="CC457" s="50"/>
      <c r="CE457" s="50"/>
    </row>
    <row r="458" spans="1:83" x14ac:dyDescent="0.3">
      <c r="A458" s="51" t="s">
        <v>313</v>
      </c>
      <c r="E458"/>
      <c r="G458"/>
      <c r="I458"/>
      <c r="K458"/>
      <c r="M458"/>
      <c r="P458" s="51" t="s">
        <v>313</v>
      </c>
      <c r="AF458" s="51" t="s">
        <v>313</v>
      </c>
      <c r="AU458" s="51" t="s">
        <v>313</v>
      </c>
      <c r="BJ458" s="51" t="s">
        <v>313</v>
      </c>
      <c r="BW458" s="51" t="s">
        <v>313</v>
      </c>
    </row>
    <row r="459" spans="1:83" x14ac:dyDescent="0.3">
      <c r="A459" s="51"/>
      <c r="C459" s="50"/>
      <c r="E459" s="50"/>
      <c r="G459" s="50"/>
      <c r="I459" s="50"/>
      <c r="K459" s="50"/>
      <c r="M459" s="50"/>
      <c r="O459" s="50"/>
      <c r="P459" s="51"/>
      <c r="R459" s="50"/>
      <c r="T459" s="50"/>
      <c r="V459" s="50"/>
      <c r="Y459" s="50"/>
      <c r="AA459" s="50"/>
      <c r="AC459" s="50"/>
      <c r="AE459" s="50"/>
      <c r="AF459" s="51"/>
      <c r="AH459" s="50"/>
      <c r="AJ459" s="50"/>
      <c r="AL459" s="50"/>
      <c r="AN459" s="50"/>
      <c r="AP459" s="50"/>
      <c r="AR459" s="50"/>
      <c r="AT459" s="50"/>
      <c r="AU459" s="51"/>
      <c r="AW459" s="50"/>
      <c r="AY459" s="50"/>
      <c r="BA459" s="50"/>
      <c r="BC459" s="50"/>
      <c r="BE459" s="50"/>
      <c r="BG459" s="50"/>
      <c r="BI459" s="50"/>
      <c r="BJ459" s="51"/>
      <c r="BL459" s="50"/>
      <c r="BN459" s="50"/>
      <c r="BP459" s="50"/>
      <c r="BR459" s="50"/>
      <c r="BT459" s="50"/>
      <c r="BV459" s="50"/>
      <c r="BW459" s="51"/>
      <c r="BY459" s="50"/>
      <c r="CA459" s="50"/>
      <c r="CC459" s="50"/>
      <c r="CE459" s="50"/>
    </row>
    <row r="460" spans="1:83" x14ac:dyDescent="0.3">
      <c r="A460" s="51" t="s">
        <v>68</v>
      </c>
      <c r="B460">
        <v>1.1E-4</v>
      </c>
      <c r="C460" s="50">
        <f>B460*39.3701</f>
        <v>4.3307110000000001E-3</v>
      </c>
      <c r="D460">
        <v>2.1000000000000001E-4</v>
      </c>
      <c r="E460" s="50">
        <f>D460*39.3701</f>
        <v>8.2677210000000004E-3</v>
      </c>
      <c r="F460">
        <v>1.4999999999999999E-4</v>
      </c>
      <c r="G460" s="50">
        <f>F460*39.3701</f>
        <v>5.9055149999999992E-3</v>
      </c>
      <c r="H460">
        <v>1.4999999999999999E-4</v>
      </c>
      <c r="I460" s="50">
        <f>H460*39.3701</f>
        <v>5.9055149999999992E-3</v>
      </c>
      <c r="J460" s="1">
        <v>2.2000000000000001E-4</v>
      </c>
      <c r="K460" s="50">
        <f>J460*39.3701</f>
        <v>8.6614220000000002E-3</v>
      </c>
      <c r="L460">
        <v>1.1000000000000001E-3</v>
      </c>
      <c r="M460" s="50">
        <f>L460*39.3701</f>
        <v>4.3307110000000003E-2</v>
      </c>
      <c r="N460">
        <v>4.4000000000000002E-4</v>
      </c>
      <c r="O460" s="50">
        <f>N460*39.3701</f>
        <v>1.7322844E-2</v>
      </c>
      <c r="P460" s="51" t="s">
        <v>68</v>
      </c>
      <c r="Q460" s="1">
        <v>1.4E-3</v>
      </c>
      <c r="R460" s="50">
        <f>Q460*39.3701</f>
        <v>5.5118140000000003E-2</v>
      </c>
      <c r="S460" s="1">
        <v>1.2E-4</v>
      </c>
      <c r="T460" s="50">
        <f>S460*39.3701</f>
        <v>4.7244119999999999E-3</v>
      </c>
      <c r="U460" s="1">
        <v>1.6000000000000001E-4</v>
      </c>
      <c r="V460" s="50">
        <f>U460*39.3701</f>
        <v>6.2992160000000007E-3</v>
      </c>
      <c r="X460">
        <v>5.0000000000000001E-4</v>
      </c>
      <c r="Y460" s="50">
        <f>X460*39.3701</f>
        <v>1.9685049999999999E-2</v>
      </c>
      <c r="Z460">
        <v>1.4999999999999999E-4</v>
      </c>
      <c r="AA460" s="50">
        <f>Z460*39.3701</f>
        <v>5.9055149999999992E-3</v>
      </c>
      <c r="AC460" s="50">
        <f>AB460*39.3701</f>
        <v>0</v>
      </c>
      <c r="AE460" s="50">
        <f>AD460*39.3701</f>
        <v>0</v>
      </c>
      <c r="AF460" s="51" t="s">
        <v>68</v>
      </c>
      <c r="AG460">
        <v>1.8000000000000001E-4</v>
      </c>
      <c r="AH460" s="50">
        <f>AG460*39.3701</f>
        <v>7.0866180000000003E-3</v>
      </c>
      <c r="AI460">
        <v>1.2999999999999999E-3</v>
      </c>
      <c r="AJ460" s="50">
        <f>AI460*39.3701</f>
        <v>5.1181129999999998E-2</v>
      </c>
      <c r="AK460">
        <v>3.0000000000000001E-5</v>
      </c>
      <c r="AL460" s="50">
        <f>AK460*39.3701</f>
        <v>1.181103E-3</v>
      </c>
      <c r="AM460">
        <v>1.3999999999999999E-4</v>
      </c>
      <c r="AN460" s="50">
        <f>AM460*39.3701</f>
        <v>5.5118139999999994E-3</v>
      </c>
      <c r="AO460">
        <v>6.9999999999999994E-5</v>
      </c>
      <c r="AP460" s="50">
        <f>AO460*39.3701</f>
        <v>2.7559069999999997E-3</v>
      </c>
      <c r="AQ460">
        <v>5.5000000000000003E-4</v>
      </c>
      <c r="AR460" s="50">
        <f>AQ460*39.3701</f>
        <v>2.1653555000000001E-2</v>
      </c>
      <c r="AS460">
        <v>8.0000000000000004E-4</v>
      </c>
      <c r="AT460" s="50">
        <f>AS460*39.3701</f>
        <v>3.1496080000000003E-2</v>
      </c>
      <c r="AU460" s="51" t="s">
        <v>68</v>
      </c>
      <c r="AV460">
        <v>6.3999999999999997E-5</v>
      </c>
      <c r="AW460" s="50">
        <f>AV460*39.3701</f>
        <v>2.5196863999999999E-3</v>
      </c>
      <c r="AY460" s="50">
        <f>AX460*39.3701</f>
        <v>0</v>
      </c>
      <c r="BA460" s="50">
        <f>AZ460*39.3701</f>
        <v>0</v>
      </c>
      <c r="BC460" s="50">
        <f>BB460*39.3701</f>
        <v>0</v>
      </c>
      <c r="BE460" s="50">
        <f>BD460*39.3701</f>
        <v>0</v>
      </c>
      <c r="BF460">
        <v>1.7000000000000001E-4</v>
      </c>
      <c r="BG460" s="50">
        <f>BF460*39.3701</f>
        <v>6.6929170000000005E-3</v>
      </c>
      <c r="BH460">
        <v>1.3999999999999999E-4</v>
      </c>
      <c r="BI460" s="50">
        <f>BH460*39.3701</f>
        <v>5.5118139999999994E-3</v>
      </c>
      <c r="BJ460" s="51" t="s">
        <v>68</v>
      </c>
      <c r="BK460">
        <v>1.4E-3</v>
      </c>
      <c r="BL460" s="50">
        <f>BK460*39.3701</f>
        <v>5.5118140000000003E-2</v>
      </c>
      <c r="BM460">
        <v>2.5000000000000001E-5</v>
      </c>
      <c r="BN460" s="50">
        <f>BM460*39.3701</f>
        <v>9.8425250000000008E-4</v>
      </c>
      <c r="BO460">
        <v>6.4000000000000005E-4</v>
      </c>
      <c r="BP460" s="50">
        <f>BO460*39.3701</f>
        <v>2.5196864000000003E-2</v>
      </c>
      <c r="BQ460">
        <v>1.2E-4</v>
      </c>
      <c r="BR460" s="50">
        <f>BQ460*39.3701</f>
        <v>4.7244119999999999E-3</v>
      </c>
      <c r="BS460">
        <v>1.8000000000000001E-4</v>
      </c>
      <c r="BT460" s="50">
        <f>BS460*39.3701</f>
        <v>7.0866180000000003E-3</v>
      </c>
      <c r="BU460">
        <v>1.4999999999999999E-4</v>
      </c>
      <c r="BV460" s="50">
        <f>BU460*39.3701</f>
        <v>5.9055149999999992E-3</v>
      </c>
      <c r="BW460" s="51" t="s">
        <v>68</v>
      </c>
      <c r="BX460">
        <v>2.1000000000000001E-4</v>
      </c>
      <c r="BY460" s="50">
        <f>BX460*39.3701</f>
        <v>8.2677210000000004E-3</v>
      </c>
      <c r="BZ460">
        <v>1.1E-4</v>
      </c>
      <c r="CA460" s="50">
        <f>BZ460*39.3701</f>
        <v>4.3307110000000001E-3</v>
      </c>
      <c r="CB460">
        <v>3.6999999999999999E-4</v>
      </c>
      <c r="CC460" s="50">
        <f>CB460*39.3701</f>
        <v>1.4566937E-2</v>
      </c>
      <c r="CD460">
        <v>5.8E-5</v>
      </c>
      <c r="CE460" s="50">
        <f>CD460*39.3701</f>
        <v>2.2834658E-3</v>
      </c>
    </row>
    <row r="461" spans="1:83" x14ac:dyDescent="0.3">
      <c r="A461" s="51" t="s">
        <v>357</v>
      </c>
      <c r="B461" t="s">
        <v>408</v>
      </c>
      <c r="D461" t="s">
        <v>820</v>
      </c>
      <c r="E461"/>
      <c r="F461" t="s">
        <v>799</v>
      </c>
      <c r="G461"/>
      <c r="H461" t="s">
        <v>800</v>
      </c>
      <c r="I461"/>
      <c r="J461" s="1" t="s">
        <v>692</v>
      </c>
      <c r="K461"/>
      <c r="L461" t="s">
        <v>374</v>
      </c>
      <c r="M461"/>
      <c r="N461" t="s">
        <v>821</v>
      </c>
      <c r="P461" s="51" t="s">
        <v>357</v>
      </c>
      <c r="Q461" s="1" t="s">
        <v>437</v>
      </c>
      <c r="S461" s="1" t="s">
        <v>822</v>
      </c>
      <c r="U461" s="1" t="s">
        <v>750</v>
      </c>
      <c r="X461" t="s">
        <v>502</v>
      </c>
      <c r="Z461" t="s">
        <v>692</v>
      </c>
      <c r="AF461" s="51" t="s">
        <v>357</v>
      </c>
      <c r="AG461" t="s">
        <v>803</v>
      </c>
      <c r="AI461" t="s">
        <v>437</v>
      </c>
      <c r="AK461" t="s">
        <v>750</v>
      </c>
      <c r="AM461" t="s">
        <v>772</v>
      </c>
      <c r="AO461" t="s">
        <v>823</v>
      </c>
      <c r="AQ461" t="s">
        <v>408</v>
      </c>
      <c r="AS461" t="s">
        <v>691</v>
      </c>
      <c r="AU461" s="51" t="s">
        <v>357</v>
      </c>
      <c r="AV461" t="s">
        <v>824</v>
      </c>
      <c r="BF461" t="s">
        <v>825</v>
      </c>
      <c r="BH461" t="s">
        <v>800</v>
      </c>
      <c r="BJ461" s="51" t="s">
        <v>357</v>
      </c>
      <c r="BK461" t="s">
        <v>468</v>
      </c>
      <c r="BM461" t="s">
        <v>750</v>
      </c>
      <c r="BO461" t="s">
        <v>826</v>
      </c>
      <c r="BQ461" t="s">
        <v>827</v>
      </c>
      <c r="BS461" t="s">
        <v>753</v>
      </c>
      <c r="BU461" t="s">
        <v>828</v>
      </c>
      <c r="BW461" s="51" t="s">
        <v>357</v>
      </c>
      <c r="BX461" t="s">
        <v>692</v>
      </c>
      <c r="BZ461" t="s">
        <v>692</v>
      </c>
      <c r="CB461" t="s">
        <v>366</v>
      </c>
      <c r="CD461" t="s">
        <v>750</v>
      </c>
    </row>
    <row r="462" spans="1:83" x14ac:dyDescent="0.3">
      <c r="A462" s="51" t="s">
        <v>323</v>
      </c>
      <c r="B462" t="s">
        <v>678</v>
      </c>
      <c r="D462" t="s">
        <v>829</v>
      </c>
      <c r="E462"/>
      <c r="F462" t="s">
        <v>779</v>
      </c>
      <c r="G462"/>
      <c r="H462" t="s">
        <v>830</v>
      </c>
      <c r="I462"/>
      <c r="J462" s="1" t="s">
        <v>831</v>
      </c>
      <c r="K462"/>
      <c r="L462" t="s">
        <v>420</v>
      </c>
      <c r="M462"/>
      <c r="N462" t="s">
        <v>558</v>
      </c>
      <c r="P462" s="51" t="s">
        <v>323</v>
      </c>
      <c r="Q462" s="1" t="s">
        <v>389</v>
      </c>
      <c r="S462" s="1" t="s">
        <v>761</v>
      </c>
      <c r="U462" s="1" t="s">
        <v>807</v>
      </c>
      <c r="X462" t="s">
        <v>781</v>
      </c>
      <c r="Z462" t="s">
        <v>816</v>
      </c>
      <c r="AF462" s="51" t="s">
        <v>323</v>
      </c>
      <c r="AG462" t="s">
        <v>816</v>
      </c>
      <c r="AI462" t="s">
        <v>389</v>
      </c>
      <c r="AK462" t="s">
        <v>808</v>
      </c>
      <c r="AM462" t="s">
        <v>819</v>
      </c>
      <c r="AO462" t="s">
        <v>694</v>
      </c>
      <c r="AQ462" t="s">
        <v>419</v>
      </c>
      <c r="AS462" t="s">
        <v>430</v>
      </c>
      <c r="AU462" s="51" t="s">
        <v>323</v>
      </c>
      <c r="AV462" t="s">
        <v>832</v>
      </c>
      <c r="BF462" t="s">
        <v>763</v>
      </c>
      <c r="BH462" t="s">
        <v>807</v>
      </c>
      <c r="BJ462" s="51" t="s">
        <v>323</v>
      </c>
      <c r="BK462" t="s">
        <v>396</v>
      </c>
      <c r="BM462" t="s">
        <v>761</v>
      </c>
      <c r="BO462" t="s">
        <v>829</v>
      </c>
      <c r="BQ462" t="s">
        <v>808</v>
      </c>
      <c r="BS462" t="s">
        <v>833</v>
      </c>
      <c r="BU462" t="s">
        <v>815</v>
      </c>
      <c r="BW462" s="51" t="s">
        <v>323</v>
      </c>
      <c r="BX462" t="s">
        <v>520</v>
      </c>
      <c r="BZ462" t="s">
        <v>816</v>
      </c>
      <c r="CB462" t="s">
        <v>678</v>
      </c>
      <c r="CD462" t="s">
        <v>761</v>
      </c>
    </row>
    <row r="463" spans="1:83" x14ac:dyDescent="0.3">
      <c r="A463" s="49"/>
      <c r="E463"/>
      <c r="G463"/>
      <c r="I463"/>
      <c r="K463"/>
      <c r="M463"/>
      <c r="P463" s="49"/>
      <c r="AF463" s="49"/>
      <c r="AU463" s="49"/>
      <c r="BJ463" s="49"/>
      <c r="BW463" s="49"/>
    </row>
    <row r="464" spans="1:83" x14ac:dyDescent="0.3">
      <c r="A464" s="51" t="s">
        <v>404</v>
      </c>
      <c r="C464" s="50"/>
      <c r="E464" s="50"/>
      <c r="G464" s="50"/>
      <c r="I464" s="50"/>
      <c r="K464" s="50"/>
      <c r="M464" s="50"/>
      <c r="O464" s="50"/>
      <c r="P464" s="51" t="s">
        <v>404</v>
      </c>
      <c r="R464" s="50"/>
      <c r="T464" s="50"/>
      <c r="V464" s="50"/>
      <c r="Y464" s="50"/>
      <c r="AA464" s="50"/>
      <c r="AC464" s="50"/>
      <c r="AE464" s="50"/>
      <c r="AF464" s="51" t="s">
        <v>404</v>
      </c>
      <c r="AH464" s="50"/>
      <c r="AJ464" s="50"/>
      <c r="AL464" s="50"/>
      <c r="AN464" s="50"/>
      <c r="AP464" s="50"/>
      <c r="AR464" s="50"/>
      <c r="AT464" s="50"/>
      <c r="AU464" s="51" t="s">
        <v>404</v>
      </c>
      <c r="AW464" s="50"/>
      <c r="AY464" s="50"/>
      <c r="BA464" s="50"/>
      <c r="BC464" s="50"/>
      <c r="BE464" s="50"/>
      <c r="BG464" s="50"/>
      <c r="BI464" s="50"/>
      <c r="BJ464" s="51" t="s">
        <v>404</v>
      </c>
      <c r="BL464" s="50"/>
      <c r="BN464" s="50"/>
      <c r="BP464" s="50"/>
      <c r="BR464" s="50"/>
      <c r="BT464" s="50"/>
      <c r="BV464" s="50"/>
      <c r="BW464" s="51" t="s">
        <v>404</v>
      </c>
      <c r="BY464" s="50"/>
      <c r="CA464" s="50"/>
      <c r="CC464" s="50"/>
      <c r="CE464" s="50"/>
    </row>
    <row r="465" spans="1:83" x14ac:dyDescent="0.3">
      <c r="A465" s="51" t="s">
        <v>357</v>
      </c>
      <c r="B465">
        <v>2.2000000000000001E-4</v>
      </c>
      <c r="C465" s="50">
        <f>B465*39.3701</f>
        <v>8.6614220000000002E-3</v>
      </c>
      <c r="D465">
        <v>2.7999999999999998E-4</v>
      </c>
      <c r="E465" s="50">
        <f>D465*39.3701</f>
        <v>1.1023627999999999E-2</v>
      </c>
      <c r="F465">
        <v>2.5000000000000001E-4</v>
      </c>
      <c r="G465" s="50">
        <f>F465*39.3701</f>
        <v>9.8425249999999995E-3</v>
      </c>
      <c r="H465">
        <v>2.3999999999999998E-3</v>
      </c>
      <c r="I465" s="50">
        <f>H465*39.3701</f>
        <v>9.4488239999999987E-2</v>
      </c>
      <c r="J465" s="1">
        <v>3.3E-4</v>
      </c>
      <c r="K465" s="50">
        <f>J465*39.3701</f>
        <v>1.2992132999999999E-2</v>
      </c>
      <c r="L465">
        <v>8.0000000000000007E-5</v>
      </c>
      <c r="M465" s="50">
        <f>L465*39.3701</f>
        <v>3.1496080000000004E-3</v>
      </c>
      <c r="N465">
        <v>6.4999999999999997E-4</v>
      </c>
      <c r="O465" s="50">
        <f>N465*39.3701</f>
        <v>2.5590564999999999E-2</v>
      </c>
      <c r="P465" s="51" t="s">
        <v>357</v>
      </c>
      <c r="Q465" s="1">
        <v>9.0000000000000006E-5</v>
      </c>
      <c r="R465" s="50">
        <f>Q465*39.3701</f>
        <v>3.5433090000000001E-3</v>
      </c>
      <c r="S465" s="1">
        <v>1.4999999999999999E-4</v>
      </c>
      <c r="T465" s="50">
        <f>S465*39.3701</f>
        <v>5.9055149999999992E-3</v>
      </c>
      <c r="U465" s="1">
        <v>1.3999999999999999E-4</v>
      </c>
      <c r="V465" s="50">
        <f>U465*39.3701</f>
        <v>5.5118139999999994E-3</v>
      </c>
      <c r="X465">
        <v>5.0000000000000001E-4</v>
      </c>
      <c r="Y465" s="50">
        <f>X465*39.3701</f>
        <v>1.9685049999999999E-2</v>
      </c>
      <c r="Z465">
        <v>2.2000000000000001E-4</v>
      </c>
      <c r="AA465" s="50">
        <f>Z465*39.3701</f>
        <v>8.6614220000000002E-3</v>
      </c>
      <c r="AB465">
        <v>1E-4</v>
      </c>
      <c r="AC465" s="50">
        <f>AB465*39.3701</f>
        <v>3.9370100000000003E-3</v>
      </c>
      <c r="AD465">
        <v>8.9999999999999998E-4</v>
      </c>
      <c r="AE465" s="50">
        <f>AD465*39.3701</f>
        <v>3.543309E-2</v>
      </c>
      <c r="AF465" s="51" t="s">
        <v>357</v>
      </c>
      <c r="AG465">
        <v>3.6999999999999999E-4</v>
      </c>
      <c r="AH465" s="50">
        <f>AG465*39.3701</f>
        <v>1.4566937E-2</v>
      </c>
      <c r="AI465">
        <v>9.0000000000000006E-5</v>
      </c>
      <c r="AJ465" s="50">
        <f>AI465*39.3701</f>
        <v>3.5433090000000001E-3</v>
      </c>
      <c r="AK465">
        <v>2.8E-3</v>
      </c>
      <c r="AL465" s="50">
        <f>AK465*39.3701</f>
        <v>0.11023628000000001</v>
      </c>
      <c r="AM465">
        <v>2.8999999999999998E-3</v>
      </c>
      <c r="AN465" s="50">
        <f>AM465*39.3701</f>
        <v>0.11417329</v>
      </c>
      <c r="AO465">
        <v>1.2E-4</v>
      </c>
      <c r="AP465" s="50">
        <f>AO465*39.3701</f>
        <v>4.7244119999999999E-3</v>
      </c>
      <c r="AQ465">
        <v>5.5000000000000003E-4</v>
      </c>
      <c r="AR465" s="50">
        <f>AQ465*39.3701</f>
        <v>2.1653555000000001E-2</v>
      </c>
      <c r="AS465">
        <v>8.0000000000000007E-5</v>
      </c>
      <c r="AT465" s="50">
        <f>AS465*39.3701</f>
        <v>3.1496080000000004E-3</v>
      </c>
      <c r="AU465" s="51" t="s">
        <v>357</v>
      </c>
      <c r="AV465">
        <v>5.5000000000000002E-5</v>
      </c>
      <c r="AW465" s="50">
        <f>AV465*39.3701</f>
        <v>2.1653555000000001E-3</v>
      </c>
      <c r="AX465">
        <v>3.2000000000000003E-4</v>
      </c>
      <c r="AY465" s="50">
        <f>AX465*39.3701</f>
        <v>1.2598432000000001E-2</v>
      </c>
      <c r="AZ465">
        <v>6.9999999999999999E-4</v>
      </c>
      <c r="BA465" s="50">
        <f>AZ465*39.3701</f>
        <v>2.7559070000000001E-2</v>
      </c>
      <c r="BB465">
        <v>2.0999999999999999E-3</v>
      </c>
      <c r="BC465" s="50">
        <f>BB465*39.3701</f>
        <v>8.2677210000000001E-2</v>
      </c>
      <c r="BD465">
        <v>1.3999999999999999E-4</v>
      </c>
      <c r="BE465" s="50">
        <f>BD465*39.3701</f>
        <v>5.5118139999999994E-3</v>
      </c>
      <c r="BF465">
        <v>2.2000000000000001E-4</v>
      </c>
      <c r="BG465" s="50">
        <f>BF465*39.3701</f>
        <v>8.6614220000000002E-3</v>
      </c>
      <c r="BH465">
        <v>1.7000000000000001E-4</v>
      </c>
      <c r="BI465" s="50">
        <f>BH465*39.3701</f>
        <v>6.6929170000000005E-3</v>
      </c>
      <c r="BJ465" s="51" t="s">
        <v>357</v>
      </c>
      <c r="BK465">
        <v>1E-4</v>
      </c>
      <c r="BL465" s="50">
        <f>BK465*39.3701</f>
        <v>3.9370100000000003E-3</v>
      </c>
      <c r="BM465">
        <v>2.4000000000000001E-5</v>
      </c>
      <c r="BN465" s="50">
        <f>BM465*39.3701</f>
        <v>9.448824E-4</v>
      </c>
      <c r="BO465">
        <v>8.0000000000000004E-4</v>
      </c>
      <c r="BP465" s="50">
        <f>BO465*39.3701</f>
        <v>3.1496080000000003E-2</v>
      </c>
      <c r="BQ465">
        <v>9.5000000000000005E-5</v>
      </c>
      <c r="BR465" s="50">
        <f>BQ465*39.3701</f>
        <v>3.7401595000000004E-3</v>
      </c>
      <c r="BS465">
        <v>4.0000000000000002E-4</v>
      </c>
      <c r="BT465" s="50">
        <f>BS465*39.3701</f>
        <v>1.5748040000000001E-2</v>
      </c>
      <c r="BU465">
        <v>2.2000000000000001E-4</v>
      </c>
      <c r="BV465" s="50">
        <f>BU465*39.3701</f>
        <v>8.6614220000000002E-3</v>
      </c>
      <c r="BW465" s="51" t="s">
        <v>357</v>
      </c>
      <c r="BX465">
        <v>2.2000000000000001E-4</v>
      </c>
      <c r="BY465" s="50">
        <f>BX465*39.3701</f>
        <v>8.6614220000000002E-3</v>
      </c>
      <c r="BZ465">
        <v>1.3999999999999999E-4</v>
      </c>
      <c r="CA465" s="50">
        <f>BZ465*39.3701</f>
        <v>5.5118139999999994E-3</v>
      </c>
      <c r="CB465">
        <v>8.0000000000000004E-4</v>
      </c>
      <c r="CC465" s="50">
        <f>CB465*39.3701</f>
        <v>3.1496080000000003E-2</v>
      </c>
      <c r="CD465">
        <v>2.8999999999999998E-3</v>
      </c>
      <c r="CE465" s="50">
        <f>CD465*39.3701</f>
        <v>0.11417329</v>
      </c>
    </row>
    <row r="466" spans="1:83" x14ac:dyDescent="0.3">
      <c r="A466" s="51" t="s">
        <v>312</v>
      </c>
      <c r="C466" s="1"/>
      <c r="O466" s="1"/>
      <c r="P466" s="51" t="s">
        <v>312</v>
      </c>
      <c r="R466" s="1"/>
      <c r="T466" s="1"/>
      <c r="V466" s="1"/>
      <c r="Y466" s="1"/>
      <c r="AA466" s="1"/>
      <c r="AC466" s="1"/>
      <c r="AE466" s="1"/>
      <c r="AF466" s="51" t="s">
        <v>312</v>
      </c>
      <c r="AH466" s="1"/>
      <c r="AJ466" s="1"/>
      <c r="AL466" s="1"/>
      <c r="AN466" s="1"/>
      <c r="AP466" s="1"/>
      <c r="AR466" s="1"/>
      <c r="AT466" s="1"/>
      <c r="AU466" s="51" t="s">
        <v>312</v>
      </c>
      <c r="AW466" s="1"/>
      <c r="AY466" s="1"/>
      <c r="BA466" s="1"/>
      <c r="BC466" s="1"/>
      <c r="BE466" s="1"/>
      <c r="BG466" s="1"/>
      <c r="BI466" s="1"/>
      <c r="BJ466" s="51" t="s">
        <v>312</v>
      </c>
      <c r="BL466" s="1"/>
      <c r="BN466" s="1"/>
      <c r="BP466" s="1"/>
      <c r="BR466" s="1"/>
      <c r="BT466" s="1"/>
      <c r="BV466" s="1"/>
      <c r="BW466" s="51" t="s">
        <v>312</v>
      </c>
      <c r="BY466" s="1"/>
      <c r="CA466" s="1"/>
      <c r="CC466" s="1"/>
      <c r="CE466" s="1"/>
    </row>
    <row r="467" spans="1:83" x14ac:dyDescent="0.3">
      <c r="A467" s="51" t="s">
        <v>313</v>
      </c>
      <c r="C467" s="1"/>
      <c r="O467" s="1"/>
      <c r="P467" s="51" t="s">
        <v>313</v>
      </c>
      <c r="R467" s="1"/>
      <c r="T467" s="1"/>
      <c r="V467" s="1"/>
      <c r="Y467" s="1"/>
      <c r="AA467" s="1"/>
      <c r="AC467" s="1"/>
      <c r="AE467" s="1"/>
      <c r="AF467" s="51" t="s">
        <v>313</v>
      </c>
      <c r="AH467" s="1"/>
      <c r="AJ467" s="1"/>
      <c r="AL467" s="1"/>
      <c r="AN467" s="1"/>
      <c r="AP467" s="1"/>
      <c r="AR467" s="1"/>
      <c r="AT467" s="1"/>
      <c r="AU467" s="51" t="s">
        <v>313</v>
      </c>
      <c r="AW467" s="1"/>
      <c r="AY467" s="1"/>
      <c r="BA467" s="1"/>
      <c r="BC467" s="1"/>
      <c r="BE467" s="1"/>
      <c r="BG467" s="1"/>
      <c r="BI467" s="1"/>
      <c r="BJ467" s="51" t="s">
        <v>313</v>
      </c>
      <c r="BL467" s="1"/>
      <c r="BN467" s="1"/>
      <c r="BP467" s="1"/>
      <c r="BR467" s="1"/>
      <c r="BT467" s="1"/>
      <c r="BV467" s="1"/>
      <c r="BW467" s="51" t="s">
        <v>313</v>
      </c>
      <c r="BY467" s="1"/>
      <c r="CA467" s="1"/>
      <c r="CC467" s="1"/>
      <c r="CE467" s="1"/>
    </row>
    <row r="468" spans="1:83" x14ac:dyDescent="0.3">
      <c r="A468" s="49"/>
      <c r="C468" s="1"/>
      <c r="J468" s="1" t="s">
        <v>834</v>
      </c>
      <c r="O468" s="1"/>
      <c r="P468" s="49"/>
      <c r="R468" s="1"/>
      <c r="T468" s="1"/>
      <c r="V468" s="1"/>
      <c r="Y468" s="1"/>
      <c r="AA468" s="1"/>
      <c r="AC468" s="1"/>
      <c r="AE468" s="1"/>
      <c r="AF468" s="49"/>
      <c r="AH468" s="1"/>
      <c r="AJ468" s="1"/>
      <c r="AL468" s="1"/>
      <c r="AN468" s="1"/>
      <c r="AP468" s="1"/>
      <c r="AR468" s="1"/>
      <c r="AT468" s="1"/>
      <c r="AU468" s="49"/>
      <c r="AW468" s="1"/>
      <c r="AY468" s="1"/>
      <c r="BA468" s="1"/>
      <c r="BC468" s="1"/>
      <c r="BE468" s="1"/>
      <c r="BG468" s="1"/>
      <c r="BI468" s="1"/>
      <c r="BJ468" s="49"/>
      <c r="BL468" s="1"/>
      <c r="BN468" s="1"/>
      <c r="BP468" s="1"/>
      <c r="BR468" s="1"/>
      <c r="BT468" s="1"/>
      <c r="BV468" s="1"/>
      <c r="BW468" s="49"/>
      <c r="BY468" s="1"/>
      <c r="CA468" s="1"/>
      <c r="CC468" s="1"/>
      <c r="CE468" s="1"/>
    </row>
    <row r="469" spans="1:83" x14ac:dyDescent="0.3">
      <c r="A469" s="51" t="s">
        <v>358</v>
      </c>
      <c r="C469" s="50"/>
      <c r="E469" s="50"/>
      <c r="G469" s="50"/>
      <c r="I469" s="50"/>
      <c r="K469" s="50"/>
      <c r="M469" s="50"/>
      <c r="O469" s="50"/>
      <c r="P469" s="51" t="s">
        <v>358</v>
      </c>
      <c r="R469" s="50"/>
      <c r="T469" s="50"/>
      <c r="V469" s="50"/>
      <c r="Y469" s="50"/>
      <c r="AA469" s="50"/>
      <c r="AC469" s="50"/>
      <c r="AE469" s="50"/>
      <c r="AF469" s="51" t="s">
        <v>358</v>
      </c>
      <c r="AH469" s="50"/>
      <c r="AJ469" s="50"/>
      <c r="AL469" s="50"/>
      <c r="AN469" s="50"/>
      <c r="AP469" s="50"/>
      <c r="AR469" s="50"/>
      <c r="AT469" s="50"/>
      <c r="AU469" s="51" t="s">
        <v>358</v>
      </c>
      <c r="AW469" s="50"/>
      <c r="AY469" s="50"/>
      <c r="BA469" s="50"/>
      <c r="BC469" s="50"/>
      <c r="BE469" s="50"/>
      <c r="BG469" s="50"/>
      <c r="BI469" s="50"/>
      <c r="BJ469" s="51" t="s">
        <v>358</v>
      </c>
      <c r="BL469" s="50"/>
      <c r="BN469" s="50"/>
      <c r="BP469" s="50"/>
      <c r="BR469" s="50"/>
      <c r="BT469" s="50"/>
      <c r="BV469" s="50"/>
      <c r="BW469" s="51" t="s">
        <v>358</v>
      </c>
      <c r="BY469" s="50"/>
      <c r="CA469" s="50"/>
      <c r="CC469" s="50"/>
      <c r="CE469" s="50"/>
    </row>
    <row r="470" spans="1:83" x14ac:dyDescent="0.3">
      <c r="A470" s="51" t="s">
        <v>357</v>
      </c>
      <c r="B470">
        <v>1.8000000000000001E-4</v>
      </c>
      <c r="C470" s="50">
        <f>B470*39.3701</f>
        <v>7.0866180000000003E-3</v>
      </c>
      <c r="D470">
        <v>2.0000000000000001E-4</v>
      </c>
      <c r="E470" s="50">
        <f>D470*39.3701</f>
        <v>7.8740200000000007E-3</v>
      </c>
      <c r="F470">
        <v>3.6999999999999999E-4</v>
      </c>
      <c r="G470" s="50">
        <f>F470*39.3701</f>
        <v>1.4566937E-2</v>
      </c>
      <c r="H470">
        <v>2.2000000000000001E-4</v>
      </c>
      <c r="I470" s="50">
        <f>H470*39.3701</f>
        <v>8.6614220000000002E-3</v>
      </c>
      <c r="J470" s="1">
        <v>3.1E-4</v>
      </c>
      <c r="K470" s="50">
        <f>J470*39.3701</f>
        <v>1.2204731E-2</v>
      </c>
      <c r="L470">
        <v>2.7999999999999998E-4</v>
      </c>
      <c r="M470" s="50">
        <f>L470*39.3701</f>
        <v>1.1023627999999999E-2</v>
      </c>
      <c r="N470">
        <v>1.8000000000000001E-4</v>
      </c>
      <c r="O470" s="50">
        <f>N470*39.3701</f>
        <v>7.0866180000000003E-3</v>
      </c>
      <c r="P470" s="51" t="s">
        <v>357</v>
      </c>
      <c r="Q470" s="1">
        <v>2.9E-4</v>
      </c>
      <c r="R470" s="50">
        <f>Q470*39.3701</f>
        <v>1.1417329E-2</v>
      </c>
      <c r="S470" s="1">
        <v>2.0000000000000001E-4</v>
      </c>
      <c r="T470" s="50">
        <f>S470*39.3701</f>
        <v>7.8740200000000007E-3</v>
      </c>
      <c r="U470" s="1">
        <v>3.6000000000000002E-4</v>
      </c>
      <c r="V470" s="50">
        <f>U470*39.3701</f>
        <v>1.4173236000000001E-2</v>
      </c>
      <c r="X470">
        <v>4.2000000000000002E-4</v>
      </c>
      <c r="Y470" s="50">
        <f>X470*39.3701</f>
        <v>1.6535442000000001E-2</v>
      </c>
      <c r="Z470">
        <v>1.7000000000000001E-4</v>
      </c>
      <c r="AA470" s="50">
        <f>Z470*39.3701</f>
        <v>6.6929170000000005E-3</v>
      </c>
      <c r="AB470">
        <v>3.5E-4</v>
      </c>
      <c r="AC470" s="50">
        <f>AB470*39.3701</f>
        <v>1.3779535000000001E-2</v>
      </c>
      <c r="AD470">
        <v>3.1E-4</v>
      </c>
      <c r="AE470" s="50">
        <f>AD470*39.3701</f>
        <v>1.2204731E-2</v>
      </c>
      <c r="AF470" s="51" t="s">
        <v>357</v>
      </c>
      <c r="AG470">
        <v>2.7E-4</v>
      </c>
      <c r="AH470" s="50">
        <f>AG470*39.3701</f>
        <v>1.0629927000000001E-2</v>
      </c>
      <c r="AI470">
        <v>2.3000000000000001E-4</v>
      </c>
      <c r="AJ470" s="50">
        <f>AI470*39.3701</f>
        <v>9.055123E-3</v>
      </c>
      <c r="AK470">
        <v>6.9999999999999994E-5</v>
      </c>
      <c r="AL470" s="50">
        <f>AK470*39.3701</f>
        <v>2.7559069999999997E-3</v>
      </c>
      <c r="AM470">
        <v>2.0000000000000001E-4</v>
      </c>
      <c r="AN470" s="50">
        <f>AM470*39.3701</f>
        <v>7.8740200000000007E-3</v>
      </c>
      <c r="AO470">
        <v>1.6000000000000001E-4</v>
      </c>
      <c r="AP470" s="50">
        <f>AO470*39.3701</f>
        <v>6.2992160000000007E-3</v>
      </c>
      <c r="AQ470">
        <v>2.5999999999999998E-4</v>
      </c>
      <c r="AR470" s="50">
        <f>AQ470*39.3701</f>
        <v>1.0236225999999999E-2</v>
      </c>
      <c r="AS470">
        <v>1.4999999999999999E-4</v>
      </c>
      <c r="AT470" s="50">
        <f>AS470*39.3701</f>
        <v>5.9055149999999992E-3</v>
      </c>
      <c r="AU470" s="51" t="s">
        <v>357</v>
      </c>
      <c r="AV470">
        <v>1E-4</v>
      </c>
      <c r="AW470" s="50">
        <f>AV470*39.3701</f>
        <v>3.9370100000000003E-3</v>
      </c>
      <c r="AX470">
        <v>2.3000000000000001E-4</v>
      </c>
      <c r="AY470" s="50">
        <f>AX470*39.3701</f>
        <v>9.055123E-3</v>
      </c>
      <c r="AZ470">
        <v>1.7000000000000001E-4</v>
      </c>
      <c r="BA470" s="50">
        <f>AZ470*39.3701</f>
        <v>6.6929170000000005E-3</v>
      </c>
      <c r="BB470">
        <v>3.2000000000000003E-4</v>
      </c>
      <c r="BC470" s="50">
        <f>BB470*39.3701</f>
        <v>1.2598432000000001E-2</v>
      </c>
      <c r="BD470">
        <v>2.9999999999999997E-4</v>
      </c>
      <c r="BE470" s="50">
        <f>BD470*39.3701</f>
        <v>1.1811029999999998E-2</v>
      </c>
      <c r="BF470">
        <v>2.9999999999999997E-4</v>
      </c>
      <c r="BG470" s="50">
        <f>BF470*39.3701</f>
        <v>1.1811029999999998E-2</v>
      </c>
      <c r="BH470">
        <v>2.9E-4</v>
      </c>
      <c r="BI470" s="50">
        <f>BH470*39.3701</f>
        <v>1.1417329E-2</v>
      </c>
      <c r="BJ470" s="51" t="s">
        <v>357</v>
      </c>
      <c r="BK470">
        <v>3.1E-4</v>
      </c>
      <c r="BL470" s="50">
        <f>BK470*39.3701</f>
        <v>1.2204731E-2</v>
      </c>
      <c r="BM470">
        <v>3.3000000000000003E-5</v>
      </c>
      <c r="BN470" s="50">
        <f>BM470*39.3701</f>
        <v>1.2992133000000001E-3</v>
      </c>
      <c r="BO470">
        <v>2.9999999999999997E-4</v>
      </c>
      <c r="BP470" s="50">
        <f>BO470*39.3701</f>
        <v>1.1811029999999998E-2</v>
      </c>
      <c r="BQ470">
        <v>2.2000000000000001E-4</v>
      </c>
      <c r="BR470" s="50">
        <f>BQ470*39.3701</f>
        <v>8.6614220000000002E-3</v>
      </c>
      <c r="BS470">
        <v>3.2000000000000003E-4</v>
      </c>
      <c r="BT470" s="50">
        <f>BS470*39.3701</f>
        <v>1.2598432000000001E-2</v>
      </c>
      <c r="BU470">
        <v>6.7000000000000002E-5</v>
      </c>
      <c r="BV470" s="50">
        <f>BU470*39.3701</f>
        <v>2.6377967000000002E-3</v>
      </c>
      <c r="BW470" s="51" t="s">
        <v>357</v>
      </c>
      <c r="BX470">
        <v>2.7E-4</v>
      </c>
      <c r="BY470" s="50">
        <f>BX470*39.3701</f>
        <v>1.0629927000000001E-2</v>
      </c>
      <c r="BZ470">
        <v>2.3000000000000001E-4</v>
      </c>
      <c r="CA470" s="50">
        <f>BZ470*39.3701</f>
        <v>9.055123E-3</v>
      </c>
      <c r="CB470">
        <v>3.6999999999999999E-4</v>
      </c>
      <c r="CC470" s="50">
        <f>CB470*39.3701</f>
        <v>1.4566937E-2</v>
      </c>
      <c r="CD470">
        <v>1.7000000000000001E-4</v>
      </c>
      <c r="CE470" s="50">
        <f>CD470*39.3701</f>
        <v>6.6929170000000005E-3</v>
      </c>
    </row>
    <row r="471" spans="1:83" x14ac:dyDescent="0.3">
      <c r="A471" s="51" t="s">
        <v>312</v>
      </c>
      <c r="P471" s="51" t="s">
        <v>312</v>
      </c>
      <c r="AF471" s="51" t="s">
        <v>312</v>
      </c>
      <c r="AU471" s="51" t="s">
        <v>312</v>
      </c>
      <c r="BJ471" s="51" t="s">
        <v>312</v>
      </c>
      <c r="BW471" s="51" t="s">
        <v>312</v>
      </c>
    </row>
    <row r="472" spans="1:83" x14ac:dyDescent="0.3">
      <c r="A472" s="51" t="s">
        <v>313</v>
      </c>
      <c r="P472" s="51" t="s">
        <v>313</v>
      </c>
      <c r="AF472" s="51" t="s">
        <v>313</v>
      </c>
      <c r="AU472" s="51" t="s">
        <v>313</v>
      </c>
      <c r="BJ472" s="51" t="s">
        <v>313</v>
      </c>
      <c r="BW472" s="51" t="s">
        <v>313</v>
      </c>
    </row>
    <row r="473" spans="1:83" s="6" customFormat="1" x14ac:dyDescent="0.3">
      <c r="E473" s="16"/>
      <c r="G473" s="16"/>
      <c r="I473" s="16"/>
      <c r="J473" s="16"/>
      <c r="K473" s="16"/>
      <c r="M473" s="16"/>
      <c r="Q473" s="16"/>
      <c r="S473" s="16"/>
      <c r="U473" s="16"/>
    </row>
    <row r="474" spans="1:83" x14ac:dyDescent="0.3">
      <c r="A474">
        <v>2020</v>
      </c>
      <c r="B474" s="5">
        <v>44138</v>
      </c>
      <c r="C474" t="s">
        <v>478</v>
      </c>
      <c r="D474" s="5">
        <v>44138</v>
      </c>
      <c r="E474" s="1" t="s">
        <v>835</v>
      </c>
      <c r="F474" s="5">
        <v>44139</v>
      </c>
      <c r="G474" s="1" t="s">
        <v>796</v>
      </c>
      <c r="H474" s="5">
        <v>44140</v>
      </c>
      <c r="I474" s="1">
        <v>1500</v>
      </c>
      <c r="J474" s="45">
        <v>44140</v>
      </c>
      <c r="K474" s="1" t="s">
        <v>473</v>
      </c>
      <c r="L474" s="5">
        <v>44140</v>
      </c>
      <c r="M474" s="1" t="s">
        <v>836</v>
      </c>
      <c r="O474" s="5">
        <v>44141</v>
      </c>
      <c r="P474">
        <v>1530</v>
      </c>
      <c r="Q474" s="45">
        <v>44141</v>
      </c>
      <c r="R474">
        <v>1645</v>
      </c>
      <c r="S474" s="45">
        <v>44145</v>
      </c>
      <c r="T474" t="s">
        <v>473</v>
      </c>
      <c r="U474" s="45">
        <v>44147</v>
      </c>
      <c r="V474" t="s">
        <v>579</v>
      </c>
      <c r="W474" s="5">
        <v>44152</v>
      </c>
      <c r="X474" t="s">
        <v>473</v>
      </c>
      <c r="Y474" s="5">
        <v>44153</v>
      </c>
      <c r="Z474" t="s">
        <v>796</v>
      </c>
      <c r="AB474" s="5">
        <v>44154</v>
      </c>
      <c r="AC474" t="s">
        <v>563</v>
      </c>
      <c r="AD474" s="5">
        <v>44155</v>
      </c>
      <c r="AE474" t="s">
        <v>563</v>
      </c>
      <c r="AF474" s="5">
        <v>44158</v>
      </c>
      <c r="AG474" t="s">
        <v>529</v>
      </c>
      <c r="AH474" s="5">
        <v>44159</v>
      </c>
      <c r="AI474" t="s">
        <v>837</v>
      </c>
      <c r="AJ474" s="5">
        <v>44159</v>
      </c>
      <c r="AK474" t="s">
        <v>838</v>
      </c>
      <c r="AL474" s="5">
        <v>44159</v>
      </c>
      <c r="AM474" t="s">
        <v>542</v>
      </c>
      <c r="AO474" s="5">
        <v>44159</v>
      </c>
      <c r="AP474" t="s">
        <v>839</v>
      </c>
      <c r="AQ474" s="5">
        <v>44160</v>
      </c>
      <c r="AR474" t="s">
        <v>840</v>
      </c>
      <c r="AS474" s="5">
        <v>44165</v>
      </c>
      <c r="AT474" t="s">
        <v>841</v>
      </c>
      <c r="AU474" s="5">
        <v>44165</v>
      </c>
      <c r="AV474" t="s">
        <v>538</v>
      </c>
    </row>
    <row r="476" spans="1:83" x14ac:dyDescent="0.3">
      <c r="A476" s="49" t="s">
        <v>356</v>
      </c>
      <c r="N476" s="49" t="s">
        <v>356</v>
      </c>
      <c r="AA476" s="49" t="s">
        <v>356</v>
      </c>
      <c r="AN476" s="49" t="s">
        <v>356</v>
      </c>
    </row>
    <row r="477" spans="1:83" x14ac:dyDescent="0.3">
      <c r="A477" s="51" t="s">
        <v>357</v>
      </c>
      <c r="B477">
        <v>4.0000000000000001E-3</v>
      </c>
      <c r="C477" s="50">
        <f>B477*39.3701</f>
        <v>0.15748039999999999</v>
      </c>
      <c r="D477">
        <v>1.6000000000000001E-4</v>
      </c>
      <c r="E477" s="50">
        <f>D477*39.3701</f>
        <v>6.2992160000000007E-3</v>
      </c>
      <c r="F477">
        <v>5.0000000000000001E-4</v>
      </c>
      <c r="G477" s="50">
        <f>F477*39.3701</f>
        <v>1.9685049999999999E-2</v>
      </c>
      <c r="H477">
        <v>3.6999999999999998E-5</v>
      </c>
      <c r="I477" s="50">
        <f>H477*39.3701</f>
        <v>1.4566937E-3</v>
      </c>
      <c r="J477" s="1">
        <v>1.4E-3</v>
      </c>
      <c r="K477" s="50">
        <f>J477*39.3701</f>
        <v>5.5118140000000003E-2</v>
      </c>
      <c r="L477">
        <v>5.5000000000000002E-5</v>
      </c>
      <c r="M477" s="50">
        <f>L477*39.3701</f>
        <v>2.1653555000000001E-3</v>
      </c>
      <c r="N477" s="51" t="s">
        <v>357</v>
      </c>
      <c r="O477">
        <v>3.8000000000000002E-5</v>
      </c>
      <c r="P477" s="50">
        <f>O477*39.3701</f>
        <v>1.4960638E-3</v>
      </c>
      <c r="Q477" s="1">
        <v>1.9E-3</v>
      </c>
      <c r="R477" s="50">
        <f>Q477*39.3701</f>
        <v>7.4803190000000006E-2</v>
      </c>
      <c r="S477" s="1">
        <v>1.8E-5</v>
      </c>
      <c r="T477" s="50">
        <f>S477*39.3701</f>
        <v>7.0866180000000003E-4</v>
      </c>
      <c r="U477" s="1">
        <v>1.2E-4</v>
      </c>
      <c r="V477" s="50">
        <f>U477*39.3701</f>
        <v>4.7244119999999999E-3</v>
      </c>
      <c r="W477">
        <v>1.8E-5</v>
      </c>
      <c r="X477" s="50">
        <f>W477*39.3701</f>
        <v>7.0866180000000003E-4</v>
      </c>
      <c r="Y477">
        <v>6.7000000000000002E-4</v>
      </c>
      <c r="Z477" s="50">
        <f>Y477*39.3701</f>
        <v>2.6377967000000002E-2</v>
      </c>
      <c r="AA477" s="51" t="s">
        <v>357</v>
      </c>
      <c r="AB477">
        <v>1.25E-3</v>
      </c>
      <c r="AC477" s="50">
        <f>AB477*39.3701</f>
        <v>4.9212625000000003E-2</v>
      </c>
      <c r="AD477">
        <v>1.5E-3</v>
      </c>
      <c r="AE477" s="50">
        <f>AD477*39.3701</f>
        <v>5.9055150000000001E-2</v>
      </c>
      <c r="AG477" s="50">
        <f>AF477*39.3701</f>
        <v>0</v>
      </c>
      <c r="AI477" s="50">
        <f>AH477*39.3701</f>
        <v>0</v>
      </c>
      <c r="AK477" s="50">
        <f>AJ477*39.3701</f>
        <v>0</v>
      </c>
      <c r="AM477" s="50">
        <f>AL477*39.3701</f>
        <v>0</v>
      </c>
      <c r="AN477" s="51" t="s">
        <v>357</v>
      </c>
      <c r="AP477" s="50">
        <f>AO477*39.3701</f>
        <v>0</v>
      </c>
      <c r="AR477" s="50">
        <f>AQ477*39.3701</f>
        <v>0</v>
      </c>
      <c r="AT477" s="50">
        <f>AS477*39.3701</f>
        <v>0</v>
      </c>
      <c r="AV477" s="50">
        <f>AU477*39.3701</f>
        <v>0</v>
      </c>
    </row>
    <row r="478" spans="1:83" x14ac:dyDescent="0.3">
      <c r="A478" s="51" t="s">
        <v>312</v>
      </c>
      <c r="C478" s="50"/>
      <c r="E478" s="50"/>
      <c r="G478" s="50"/>
      <c r="I478" s="50"/>
      <c r="K478" s="50"/>
      <c r="M478" s="50"/>
      <c r="N478" s="51" t="s">
        <v>312</v>
      </c>
      <c r="P478" s="50"/>
      <c r="R478" s="50"/>
      <c r="T478" s="50"/>
      <c r="V478" s="50"/>
      <c r="X478" s="50"/>
      <c r="Z478" s="50"/>
      <c r="AA478" s="51" t="s">
        <v>312</v>
      </c>
      <c r="AC478" s="50"/>
      <c r="AE478" s="50"/>
      <c r="AG478" s="50"/>
      <c r="AI478" s="50"/>
      <c r="AK478" s="50"/>
      <c r="AM478" s="50"/>
      <c r="AN478" s="51" t="s">
        <v>312</v>
      </c>
      <c r="AP478" s="50"/>
      <c r="AR478" s="50"/>
      <c r="AT478" s="50"/>
      <c r="AV478" s="50"/>
    </row>
    <row r="479" spans="1:83" x14ac:dyDescent="0.3">
      <c r="A479" s="51" t="s">
        <v>313</v>
      </c>
      <c r="C479" s="1"/>
      <c r="N479" s="51" t="s">
        <v>313</v>
      </c>
      <c r="P479" s="1"/>
      <c r="R479" s="1"/>
      <c r="T479" s="1"/>
      <c r="V479" s="1"/>
      <c r="X479" s="1"/>
      <c r="Z479" s="1"/>
      <c r="AA479" s="51" t="s">
        <v>313</v>
      </c>
      <c r="AC479" s="1"/>
      <c r="AE479" s="1"/>
      <c r="AG479" s="1"/>
      <c r="AI479" s="1"/>
      <c r="AK479" s="1"/>
      <c r="AM479" s="1"/>
      <c r="AN479" s="51" t="s">
        <v>313</v>
      </c>
      <c r="AP479" s="1"/>
      <c r="AR479" s="1"/>
      <c r="AT479" s="1"/>
      <c r="AV479" s="1"/>
    </row>
    <row r="480" spans="1:83" x14ac:dyDescent="0.3">
      <c r="A480" s="51"/>
      <c r="C480" s="50"/>
      <c r="E480" s="50"/>
      <c r="G480" s="50"/>
      <c r="I480" s="50"/>
      <c r="K480" s="50"/>
      <c r="M480" s="50"/>
      <c r="N480" s="51"/>
      <c r="P480" s="50"/>
      <c r="R480" s="50"/>
      <c r="T480" s="50"/>
      <c r="V480" s="50"/>
      <c r="X480" s="50"/>
      <c r="Z480" s="50"/>
      <c r="AA480" s="51"/>
      <c r="AC480" s="50"/>
      <c r="AE480" s="50"/>
      <c r="AG480" s="50"/>
      <c r="AI480" s="50"/>
      <c r="AK480" s="50"/>
      <c r="AM480" s="50"/>
      <c r="AN480" s="51"/>
      <c r="AP480" s="50"/>
      <c r="AR480" s="50"/>
      <c r="AT480" s="50"/>
      <c r="AV480" s="50"/>
    </row>
    <row r="481" spans="1:48" x14ac:dyDescent="0.3">
      <c r="A481" s="51" t="s">
        <v>69</v>
      </c>
      <c r="B481">
        <v>6.0000000000000002E-6</v>
      </c>
      <c r="C481" s="50">
        <f>B481*39.3701</f>
        <v>2.362206E-4</v>
      </c>
      <c r="D481">
        <v>5.0000000000000004E-6</v>
      </c>
      <c r="E481" s="50">
        <f>D481*39.3701</f>
        <v>1.9685050000000002E-4</v>
      </c>
      <c r="F481">
        <v>2.7E-6</v>
      </c>
      <c r="G481" s="50">
        <f>F481*39.3701</f>
        <v>1.0629927E-4</v>
      </c>
      <c r="H481">
        <v>1.3999999999999999E-6</v>
      </c>
      <c r="I481" s="50">
        <f>H481*39.3701</f>
        <v>5.5118139999999999E-5</v>
      </c>
      <c r="J481" s="1">
        <v>7.5000000000000002E-6</v>
      </c>
      <c r="K481" s="50">
        <f>J481*39.3701</f>
        <v>2.9527574999999999E-4</v>
      </c>
      <c r="L481">
        <v>2.6000000000000001E-6</v>
      </c>
      <c r="M481" s="50">
        <f>L481*39.3701</f>
        <v>1.0236226000000001E-4</v>
      </c>
      <c r="N481" s="51" t="s">
        <v>69</v>
      </c>
      <c r="O481">
        <v>4.1999999999999996E-6</v>
      </c>
      <c r="P481" s="50">
        <f>O481*39.3701</f>
        <v>1.6535441999999999E-4</v>
      </c>
      <c r="Q481" s="1">
        <v>1.2E-5</v>
      </c>
      <c r="R481" s="50">
        <f>Q481*39.3701</f>
        <v>4.724412E-4</v>
      </c>
      <c r="S481" s="1">
        <v>1.3E-6</v>
      </c>
      <c r="T481" s="50">
        <f>S481*39.3701</f>
        <v>5.1181130000000006E-5</v>
      </c>
      <c r="U481" s="1">
        <v>2.5999999999999998E-5</v>
      </c>
      <c r="V481" s="50">
        <f>U481*39.3701</f>
        <v>1.0236226000000001E-3</v>
      </c>
      <c r="W481">
        <v>1.1999999999999999E-6</v>
      </c>
      <c r="X481" s="50">
        <f>W481*39.3701</f>
        <v>4.7244119999999999E-5</v>
      </c>
      <c r="Y481">
        <v>2.5000000000000002E-6</v>
      </c>
      <c r="Z481" s="50">
        <f>Y481*39.3701</f>
        <v>9.8425250000000011E-5</v>
      </c>
      <c r="AA481" s="51" t="s">
        <v>69</v>
      </c>
      <c r="AB481">
        <v>6.2999999999999998E-6</v>
      </c>
      <c r="AC481" s="50">
        <f>AB481*39.3701</f>
        <v>2.4803162999999999E-4</v>
      </c>
      <c r="AD481">
        <v>6.3999999999999997E-6</v>
      </c>
      <c r="AE481" s="50">
        <f>AD481*39.3701</f>
        <v>2.5196863999999997E-4</v>
      </c>
      <c r="AF481">
        <v>2.7999999999999999E-6</v>
      </c>
      <c r="AG481" s="50">
        <f>AF481*39.3701</f>
        <v>1.1023628E-4</v>
      </c>
      <c r="AH481">
        <v>6.9999999999999999E-6</v>
      </c>
      <c r="AI481" s="50">
        <f>AH481*39.3701</f>
        <v>2.755907E-4</v>
      </c>
      <c r="AJ481">
        <v>3.1E-6</v>
      </c>
      <c r="AK481" s="50">
        <f>AJ481*39.3701</f>
        <v>1.2204731E-4</v>
      </c>
      <c r="AL481">
        <v>1.4E-5</v>
      </c>
      <c r="AM481" s="50">
        <f>AL481*39.3701</f>
        <v>5.5118140000000001E-4</v>
      </c>
      <c r="AN481" s="51" t="s">
        <v>69</v>
      </c>
      <c r="AO481">
        <v>2.7999999999999999E-6</v>
      </c>
      <c r="AP481" s="50">
        <f>AO481*39.3701</f>
        <v>1.1023628E-4</v>
      </c>
      <c r="AR481" s="50">
        <f>AQ481*39.3701</f>
        <v>0</v>
      </c>
      <c r="AS481">
        <v>5.0000000000000004E-6</v>
      </c>
      <c r="AT481" s="50">
        <f>AS481*39.3701</f>
        <v>1.9685050000000002E-4</v>
      </c>
      <c r="AU481">
        <v>2.3999999999999999E-6</v>
      </c>
      <c r="AV481" s="50">
        <f>AU481*39.3701</f>
        <v>9.4488239999999997E-5</v>
      </c>
    </row>
    <row r="482" spans="1:48" x14ac:dyDescent="0.3">
      <c r="A482" s="51" t="s">
        <v>357</v>
      </c>
      <c r="B482" t="s">
        <v>771</v>
      </c>
      <c r="D482" t="s">
        <v>842</v>
      </c>
      <c r="E482"/>
      <c r="F482" t="s">
        <v>692</v>
      </c>
      <c r="G482"/>
      <c r="H482" t="s">
        <v>843</v>
      </c>
      <c r="I482"/>
      <c r="J482" s="1" t="s">
        <v>803</v>
      </c>
      <c r="K482"/>
      <c r="L482" t="s">
        <v>822</v>
      </c>
      <c r="M482"/>
      <c r="N482" s="51" t="s">
        <v>357</v>
      </c>
      <c r="O482" t="s">
        <v>408</v>
      </c>
      <c r="Q482" s="1" t="s">
        <v>803</v>
      </c>
      <c r="S482" s="1" t="s">
        <v>502</v>
      </c>
      <c r="U482" s="1" t="s">
        <v>517</v>
      </c>
      <c r="W482" t="s">
        <v>800</v>
      </c>
      <c r="Y482" t="s">
        <v>747</v>
      </c>
      <c r="AA482" s="51" t="s">
        <v>357</v>
      </c>
      <c r="AB482" t="s">
        <v>801</v>
      </c>
      <c r="AD482" t="s">
        <v>844</v>
      </c>
      <c r="AF482" t="s">
        <v>843</v>
      </c>
      <c r="AH482" t="s">
        <v>845</v>
      </c>
      <c r="AJ482" t="s">
        <v>747</v>
      </c>
      <c r="AL482" t="s">
        <v>556</v>
      </c>
      <c r="AN482" s="51" t="s">
        <v>357</v>
      </c>
      <c r="AO482" t="s">
        <v>803</v>
      </c>
      <c r="AS482" t="s">
        <v>776</v>
      </c>
      <c r="AU482" t="s">
        <v>846</v>
      </c>
    </row>
    <row r="483" spans="1:48" x14ac:dyDescent="0.3">
      <c r="A483" s="51" t="s">
        <v>323</v>
      </c>
      <c r="B483" t="s">
        <v>819</v>
      </c>
      <c r="D483" t="s">
        <v>389</v>
      </c>
      <c r="E483"/>
      <c r="F483" t="s">
        <v>694</v>
      </c>
      <c r="G483"/>
      <c r="H483" t="s">
        <v>783</v>
      </c>
      <c r="I483"/>
      <c r="J483" s="1" t="s">
        <v>781</v>
      </c>
      <c r="K483"/>
      <c r="L483" t="s">
        <v>847</v>
      </c>
      <c r="M483"/>
      <c r="N483" s="51" t="s">
        <v>323</v>
      </c>
      <c r="O483" t="s">
        <v>558</v>
      </c>
      <c r="Q483" s="1" t="s">
        <v>674</v>
      </c>
      <c r="S483" s="1" t="s">
        <v>511</v>
      </c>
      <c r="U483" s="1" t="s">
        <v>706</v>
      </c>
      <c r="W483" t="s">
        <v>808</v>
      </c>
      <c r="Y483" t="s">
        <v>818</v>
      </c>
      <c r="AA483" s="51" t="s">
        <v>323</v>
      </c>
      <c r="AB483" t="s">
        <v>818</v>
      </c>
      <c r="AD483" t="s">
        <v>829</v>
      </c>
      <c r="AF483" t="s">
        <v>783</v>
      </c>
      <c r="AH483" t="s">
        <v>848</v>
      </c>
      <c r="AJ483" t="s">
        <v>674</v>
      </c>
      <c r="AL483" t="s">
        <v>849</v>
      </c>
      <c r="AN483" s="51" t="s">
        <v>323</v>
      </c>
      <c r="AO483" t="s">
        <v>850</v>
      </c>
      <c r="AS483" t="s">
        <v>815</v>
      </c>
      <c r="AU483" t="s">
        <v>813</v>
      </c>
    </row>
    <row r="484" spans="1:48" x14ac:dyDescent="0.3">
      <c r="A484" s="51"/>
      <c r="E484"/>
      <c r="G484"/>
      <c r="I484"/>
      <c r="K484"/>
      <c r="M484"/>
      <c r="N484" s="51"/>
      <c r="AA484" s="51"/>
      <c r="AN484" s="51"/>
    </row>
    <row r="485" spans="1:48" x14ac:dyDescent="0.3">
      <c r="A485" s="51" t="s">
        <v>359</v>
      </c>
      <c r="C485" s="50"/>
      <c r="E485" s="50"/>
      <c r="G485" s="50"/>
      <c r="I485" s="50"/>
      <c r="K485" s="50"/>
      <c r="M485" s="50"/>
      <c r="N485" s="51" t="s">
        <v>359</v>
      </c>
      <c r="P485" s="50"/>
      <c r="R485" s="50"/>
      <c r="T485" s="50"/>
      <c r="V485" s="50"/>
      <c r="X485" s="50"/>
      <c r="Z485" s="50"/>
      <c r="AA485" s="51" t="s">
        <v>359</v>
      </c>
      <c r="AC485" s="50"/>
      <c r="AE485" s="50"/>
      <c r="AG485" s="50"/>
      <c r="AI485" s="50"/>
      <c r="AK485" s="50"/>
      <c r="AM485" s="50"/>
      <c r="AN485" s="51" t="s">
        <v>359</v>
      </c>
      <c r="AP485" s="50"/>
      <c r="AR485" s="50"/>
      <c r="AT485" s="50"/>
      <c r="AV485" s="50"/>
    </row>
    <row r="486" spans="1:48" x14ac:dyDescent="0.3">
      <c r="A486" s="51" t="s">
        <v>357</v>
      </c>
      <c r="B486">
        <v>6.8000000000000005E-4</v>
      </c>
      <c r="C486" s="50">
        <f>B486*39.3701</f>
        <v>2.6771668000000002E-2</v>
      </c>
      <c r="D486">
        <v>2.2000000000000001E-4</v>
      </c>
      <c r="E486" s="50">
        <f>D486*39.3701</f>
        <v>8.6614220000000002E-3</v>
      </c>
      <c r="F486">
        <v>1.8000000000000001E-4</v>
      </c>
      <c r="G486" s="50">
        <f>F486*39.3701</f>
        <v>7.0866180000000003E-3</v>
      </c>
      <c r="H486">
        <v>7.2999999999999999E-5</v>
      </c>
      <c r="I486" s="50">
        <f>H486*39.3701</f>
        <v>2.8740173000000001E-3</v>
      </c>
      <c r="J486" s="1">
        <v>1E-3</v>
      </c>
      <c r="K486" s="50">
        <f>J486*39.3701</f>
        <v>3.9370099999999998E-2</v>
      </c>
      <c r="L486">
        <v>3.8000000000000002E-5</v>
      </c>
      <c r="M486" s="50">
        <f>L486*39.3701</f>
        <v>1.4960638E-3</v>
      </c>
      <c r="N486" s="51" t="s">
        <v>357</v>
      </c>
      <c r="O486">
        <v>6.9999999999999994E-5</v>
      </c>
      <c r="P486" s="50">
        <f>O486*39.3701</f>
        <v>2.7559069999999997E-3</v>
      </c>
      <c r="Q486" s="1">
        <v>8.0000000000000004E-4</v>
      </c>
      <c r="R486" s="50">
        <f>Q486*39.3701</f>
        <v>3.1496080000000003E-2</v>
      </c>
      <c r="S486" s="1">
        <v>4.0000000000000003E-5</v>
      </c>
      <c r="T486" s="50">
        <f>S486*39.3701</f>
        <v>1.5748040000000002E-3</v>
      </c>
      <c r="U486" s="1">
        <v>2.5999999999999998E-4</v>
      </c>
      <c r="V486" s="50">
        <f>U486*39.3701</f>
        <v>1.0236225999999999E-2</v>
      </c>
      <c r="W486">
        <v>3.6999999999999998E-5</v>
      </c>
      <c r="X486" s="50">
        <f>W486*39.3701</f>
        <v>1.4566937E-3</v>
      </c>
      <c r="Y486">
        <v>2.7E-4</v>
      </c>
      <c r="Z486" s="50">
        <f>Y486*39.3701</f>
        <v>1.0629927000000001E-2</v>
      </c>
      <c r="AA486" s="51" t="s">
        <v>357</v>
      </c>
      <c r="AB486">
        <v>5.2999999999999998E-4</v>
      </c>
      <c r="AC486" s="50">
        <f>AB486*39.3701</f>
        <v>2.0866152999999998E-2</v>
      </c>
      <c r="AD486">
        <v>5.5000000000000003E-4</v>
      </c>
      <c r="AE486" s="50">
        <f>AD486*39.3701</f>
        <v>2.1653555000000001E-2</v>
      </c>
      <c r="AF486">
        <v>9.0000000000000006E-5</v>
      </c>
      <c r="AG486" s="50">
        <f>AF486*39.3701</f>
        <v>3.5433090000000001E-3</v>
      </c>
      <c r="AH486">
        <v>5.8E-5</v>
      </c>
      <c r="AI486" s="50">
        <f>AH486*39.3701</f>
        <v>2.2834658E-3</v>
      </c>
      <c r="AJ486">
        <v>5.1999999999999995E-4</v>
      </c>
      <c r="AK486" s="50">
        <f>AJ486*39.3701</f>
        <v>2.0472451999999999E-2</v>
      </c>
      <c r="AL486">
        <v>3.6999999999999999E-4</v>
      </c>
      <c r="AM486" s="50">
        <f>AL486*39.3701</f>
        <v>1.4566937E-2</v>
      </c>
      <c r="AN486" s="51" t="s">
        <v>357</v>
      </c>
      <c r="AO486">
        <v>2.3000000000000001E-4</v>
      </c>
      <c r="AP486" s="50">
        <f>AO486*39.3701</f>
        <v>9.055123E-3</v>
      </c>
      <c r="AQ486">
        <v>2.3000000000000001E-4</v>
      </c>
      <c r="AR486" s="50">
        <f>AQ486*39.3701</f>
        <v>9.055123E-3</v>
      </c>
      <c r="AS486">
        <v>2.0000000000000002E-5</v>
      </c>
      <c r="AT486" s="50">
        <f>AS486*39.3701</f>
        <v>7.8740200000000009E-4</v>
      </c>
      <c r="AU486">
        <v>5.3000000000000001E-5</v>
      </c>
      <c r="AV486" s="50">
        <f>AU486*39.3701</f>
        <v>2.0866153000000001E-3</v>
      </c>
    </row>
    <row r="487" spans="1:48" x14ac:dyDescent="0.3">
      <c r="A487" s="51" t="s">
        <v>312</v>
      </c>
      <c r="C487" s="50"/>
      <c r="E487" s="50"/>
      <c r="G487" s="50"/>
      <c r="I487" s="50"/>
      <c r="K487" s="50"/>
      <c r="M487" s="50"/>
      <c r="N487" s="51" t="s">
        <v>312</v>
      </c>
      <c r="P487" s="50"/>
      <c r="R487" s="50"/>
      <c r="T487" s="50"/>
      <c r="V487" s="50"/>
      <c r="X487" s="50"/>
      <c r="Z487" s="50"/>
      <c r="AA487" s="51" t="s">
        <v>312</v>
      </c>
      <c r="AC487" s="50"/>
      <c r="AE487" s="50"/>
      <c r="AG487" s="50"/>
      <c r="AI487" s="50"/>
      <c r="AK487" s="50"/>
      <c r="AM487" s="50"/>
      <c r="AN487" s="51" t="s">
        <v>312</v>
      </c>
      <c r="AP487" s="50"/>
      <c r="AR487" s="50"/>
      <c r="AT487" s="50"/>
      <c r="AV487" s="50"/>
    </row>
    <row r="488" spans="1:48" x14ac:dyDescent="0.3">
      <c r="A488" s="51" t="s">
        <v>313</v>
      </c>
      <c r="E488"/>
      <c r="G488"/>
      <c r="I488"/>
      <c r="K488"/>
      <c r="M488"/>
      <c r="N488" s="51" t="s">
        <v>313</v>
      </c>
      <c r="AA488" s="51" t="s">
        <v>313</v>
      </c>
      <c r="AN488" s="51" t="s">
        <v>313</v>
      </c>
    </row>
    <row r="489" spans="1:48" x14ac:dyDescent="0.3">
      <c r="A489" s="51"/>
      <c r="C489" s="50"/>
      <c r="E489" s="50"/>
      <c r="G489" s="50"/>
      <c r="I489" s="50"/>
      <c r="K489" s="50"/>
      <c r="M489" s="50"/>
      <c r="N489" s="51"/>
      <c r="P489" s="50"/>
      <c r="R489" s="50"/>
      <c r="T489" s="50"/>
      <c r="V489" s="50"/>
      <c r="X489" s="50"/>
      <c r="Z489" s="50"/>
      <c r="AA489" s="51"/>
      <c r="AC489" s="50"/>
      <c r="AE489" s="50"/>
      <c r="AG489" s="50"/>
      <c r="AI489" s="50"/>
      <c r="AK489" s="50"/>
      <c r="AM489" s="50"/>
      <c r="AN489" s="51"/>
      <c r="AP489" s="50"/>
      <c r="AR489" s="50"/>
      <c r="AT489" s="50"/>
      <c r="AV489" s="50"/>
    </row>
    <row r="490" spans="1:48" x14ac:dyDescent="0.3">
      <c r="A490" s="51" t="s">
        <v>68</v>
      </c>
      <c r="B490">
        <v>1.8E-3</v>
      </c>
      <c r="C490" s="50">
        <f>B490*39.3701</f>
        <v>7.0866180000000001E-2</v>
      </c>
      <c r="D490">
        <v>2.0000000000000001E-4</v>
      </c>
      <c r="E490" s="50">
        <f>D490*39.3701</f>
        <v>7.8740200000000007E-3</v>
      </c>
      <c r="F490">
        <v>2.7E-4</v>
      </c>
      <c r="G490" s="50">
        <f>F490*39.3701</f>
        <v>1.0629927000000001E-2</v>
      </c>
      <c r="H490">
        <v>4.8000000000000001E-5</v>
      </c>
      <c r="I490" s="50">
        <f>H490*39.3701</f>
        <v>1.8897648E-3</v>
      </c>
      <c r="J490" s="1">
        <v>8.9999999999999998E-4</v>
      </c>
      <c r="K490" s="50">
        <f>J490*39.3701</f>
        <v>3.543309E-2</v>
      </c>
      <c r="L490">
        <v>3.3000000000000003E-5</v>
      </c>
      <c r="M490" s="50">
        <f>L490*39.3701</f>
        <v>1.2992133000000001E-3</v>
      </c>
      <c r="N490" s="51" t="s">
        <v>68</v>
      </c>
      <c r="O490">
        <v>8.0000000000000007E-5</v>
      </c>
      <c r="P490" s="50">
        <f>O490*39.3701</f>
        <v>3.1496080000000004E-3</v>
      </c>
      <c r="Q490" s="1">
        <v>8.9999999999999998E-4</v>
      </c>
      <c r="R490" s="50">
        <f>Q490*39.3701</f>
        <v>3.543309E-2</v>
      </c>
      <c r="S490" s="1">
        <v>3.6999999999999998E-5</v>
      </c>
      <c r="T490" s="50">
        <f>S490*39.3701</f>
        <v>1.4566937E-3</v>
      </c>
      <c r="U490" s="1">
        <v>1.7000000000000001E-4</v>
      </c>
      <c r="V490" s="50">
        <f>U490*39.3701</f>
        <v>6.6929170000000005E-3</v>
      </c>
      <c r="W490">
        <v>2.9E-5</v>
      </c>
      <c r="X490" s="50">
        <f>W490*39.3701</f>
        <v>1.1417329E-3</v>
      </c>
      <c r="Y490">
        <v>3.8999999999999999E-4</v>
      </c>
      <c r="Z490" s="50">
        <f>Y490*39.3701</f>
        <v>1.5354339E-2</v>
      </c>
      <c r="AA490" s="51" t="s">
        <v>68</v>
      </c>
      <c r="AB490">
        <v>7.2000000000000005E-4</v>
      </c>
      <c r="AC490" s="50">
        <f>AB490*39.3701</f>
        <v>2.8346472000000001E-2</v>
      </c>
      <c r="AD490">
        <v>6.2E-4</v>
      </c>
      <c r="AE490" s="50">
        <f>AD490*39.3701</f>
        <v>2.4409462E-2</v>
      </c>
      <c r="AF490">
        <v>1.4999999999999999E-4</v>
      </c>
      <c r="AG490" s="50">
        <f>AF490*39.3701</f>
        <v>5.9055149999999992E-3</v>
      </c>
      <c r="AH490">
        <v>6.3999999999999997E-5</v>
      </c>
      <c r="AI490" s="50">
        <f>AH490*39.3701</f>
        <v>2.5196863999999999E-3</v>
      </c>
      <c r="AJ490">
        <v>3.2000000000000003E-4</v>
      </c>
      <c r="AK490" s="50">
        <f>AJ490*39.3701</f>
        <v>1.2598432000000001E-2</v>
      </c>
      <c r="AL490">
        <v>4.6999999999999999E-4</v>
      </c>
      <c r="AM490" s="50">
        <f>AL490*39.3701</f>
        <v>1.8503947E-2</v>
      </c>
      <c r="AN490" s="51" t="s">
        <v>68</v>
      </c>
      <c r="AO490">
        <v>1.9000000000000001E-4</v>
      </c>
      <c r="AP490" s="50">
        <f>AO490*39.3701</f>
        <v>7.4803190000000009E-3</v>
      </c>
      <c r="AQ490">
        <v>2.0000000000000001E-4</v>
      </c>
      <c r="AR490" s="50">
        <f>AQ490*39.3701</f>
        <v>7.8740200000000007E-3</v>
      </c>
      <c r="AS490">
        <v>2.1999999999999999E-5</v>
      </c>
      <c r="AT490" s="50">
        <f>AS490*39.3701</f>
        <v>8.6614220000000004E-4</v>
      </c>
      <c r="AU490">
        <v>5.0000000000000002E-5</v>
      </c>
      <c r="AV490" s="50">
        <f>AU490*39.3701</f>
        <v>1.9685050000000002E-3</v>
      </c>
    </row>
    <row r="491" spans="1:48" x14ac:dyDescent="0.3">
      <c r="A491" s="51" t="s">
        <v>357</v>
      </c>
      <c r="B491" t="s">
        <v>374</v>
      </c>
      <c r="D491" t="s">
        <v>692</v>
      </c>
      <c r="E491"/>
      <c r="F491" t="s">
        <v>851</v>
      </c>
      <c r="G491"/>
      <c r="H491" t="s">
        <v>852</v>
      </c>
      <c r="I491"/>
      <c r="J491" s="1" t="s">
        <v>502</v>
      </c>
      <c r="K491"/>
      <c r="L491" t="s">
        <v>801</v>
      </c>
      <c r="M491"/>
      <c r="N491" s="51" t="s">
        <v>357</v>
      </c>
      <c r="O491" t="s">
        <v>853</v>
      </c>
      <c r="Q491" s="1" t="s">
        <v>408</v>
      </c>
      <c r="S491" s="1" t="s">
        <v>556</v>
      </c>
      <c r="U491" s="1" t="s">
        <v>414</v>
      </c>
      <c r="W491" t="s">
        <v>366</v>
      </c>
      <c r="Y491" t="s">
        <v>854</v>
      </c>
      <c r="AA491" s="51" t="s">
        <v>357</v>
      </c>
      <c r="AB491" t="s">
        <v>502</v>
      </c>
      <c r="AD491" t="s">
        <v>502</v>
      </c>
      <c r="AF491" t="s">
        <v>855</v>
      </c>
      <c r="AH491" t="s">
        <v>822</v>
      </c>
      <c r="AJ491" t="s">
        <v>748</v>
      </c>
      <c r="AL491" t="s">
        <v>502</v>
      </c>
      <c r="AN491" s="51" t="s">
        <v>357</v>
      </c>
      <c r="AO491" t="s">
        <v>800</v>
      </c>
      <c r="AQ491" t="s">
        <v>856</v>
      </c>
      <c r="AS491" t="s">
        <v>800</v>
      </c>
      <c r="AU491" t="s">
        <v>857</v>
      </c>
    </row>
    <row r="492" spans="1:48" x14ac:dyDescent="0.3">
      <c r="A492" s="51" t="s">
        <v>323</v>
      </c>
      <c r="B492" t="s">
        <v>420</v>
      </c>
      <c r="D492" t="s">
        <v>694</v>
      </c>
      <c r="E492"/>
      <c r="F492" t="s">
        <v>674</v>
      </c>
      <c r="G492"/>
      <c r="H492" t="s">
        <v>808</v>
      </c>
      <c r="I492"/>
      <c r="J492" s="1" t="s">
        <v>674</v>
      </c>
      <c r="K492"/>
      <c r="L492" t="s">
        <v>818</v>
      </c>
      <c r="M492"/>
      <c r="N492" s="51" t="s">
        <v>323</v>
      </c>
      <c r="O492" t="s">
        <v>694</v>
      </c>
      <c r="Q492" s="1" t="s">
        <v>811</v>
      </c>
      <c r="S492" s="1" t="s">
        <v>674</v>
      </c>
      <c r="U492" s="1" t="s">
        <v>395</v>
      </c>
      <c r="W492" t="s">
        <v>694</v>
      </c>
      <c r="Y492" t="s">
        <v>765</v>
      </c>
      <c r="AA492" s="51" t="s">
        <v>323</v>
      </c>
      <c r="AB492" t="s">
        <v>419</v>
      </c>
      <c r="AD492" t="s">
        <v>678</v>
      </c>
      <c r="AF492" t="s">
        <v>763</v>
      </c>
      <c r="AH492" t="s">
        <v>847</v>
      </c>
      <c r="AJ492" t="s">
        <v>807</v>
      </c>
      <c r="AL492" t="s">
        <v>558</v>
      </c>
      <c r="AN492" s="51" t="s">
        <v>323</v>
      </c>
      <c r="AO492" t="s">
        <v>764</v>
      </c>
      <c r="AQ492" t="s">
        <v>807</v>
      </c>
      <c r="AS492" t="s">
        <v>815</v>
      </c>
      <c r="AU492" t="s">
        <v>858</v>
      </c>
    </row>
    <row r="493" spans="1:48" x14ac:dyDescent="0.3">
      <c r="A493" s="49"/>
      <c r="E493"/>
      <c r="G493"/>
      <c r="I493"/>
      <c r="K493"/>
      <c r="M493"/>
      <c r="N493" s="49"/>
      <c r="AA493" s="49"/>
      <c r="AN493" s="49"/>
    </row>
    <row r="494" spans="1:48" x14ac:dyDescent="0.3">
      <c r="A494" s="51" t="s">
        <v>404</v>
      </c>
      <c r="C494" s="50"/>
      <c r="E494" s="50"/>
      <c r="G494" s="50"/>
      <c r="I494" s="50"/>
      <c r="K494" s="50"/>
      <c r="M494" s="50"/>
      <c r="N494" s="51" t="s">
        <v>404</v>
      </c>
      <c r="P494" s="50"/>
      <c r="R494" s="50"/>
      <c r="T494" s="50"/>
      <c r="V494" s="50"/>
      <c r="X494" s="50"/>
      <c r="Z494" s="50"/>
      <c r="AA494" s="51" t="s">
        <v>404</v>
      </c>
      <c r="AC494" s="50"/>
      <c r="AE494" s="50"/>
      <c r="AG494" s="50"/>
      <c r="AI494" s="50"/>
      <c r="AK494" s="50"/>
      <c r="AM494" s="50"/>
      <c r="AN494" s="51" t="s">
        <v>404</v>
      </c>
      <c r="AP494" s="50"/>
      <c r="AR494" s="50"/>
      <c r="AT494" s="50"/>
      <c r="AV494" s="50"/>
    </row>
    <row r="495" spans="1:48" x14ac:dyDescent="0.3">
      <c r="A495" s="51" t="s">
        <v>357</v>
      </c>
      <c r="B495">
        <v>2.7E-4</v>
      </c>
      <c r="C495" s="50">
        <f>B495*39.3701</f>
        <v>1.0629927000000001E-2</v>
      </c>
      <c r="D495">
        <v>2.4000000000000001E-4</v>
      </c>
      <c r="E495" s="50">
        <f>D495*39.3701</f>
        <v>9.4488239999999998E-3</v>
      </c>
      <c r="F495">
        <v>4.6000000000000001E-4</v>
      </c>
      <c r="G495" s="50">
        <f>F495*39.3701</f>
        <v>1.8110246E-2</v>
      </c>
      <c r="H495">
        <v>7.4999999999999993E-5</v>
      </c>
      <c r="I495" s="50">
        <f>H495*39.3701</f>
        <v>2.9527574999999996E-3</v>
      </c>
      <c r="J495" s="1">
        <v>3.6999999999999999E-4</v>
      </c>
      <c r="K495" s="50">
        <f>J495*39.3701</f>
        <v>1.4566937E-2</v>
      </c>
      <c r="L495">
        <v>1.8E-3</v>
      </c>
      <c r="M495" s="50">
        <f>L495*39.3701</f>
        <v>7.0866180000000001E-2</v>
      </c>
      <c r="N495" s="51" t="s">
        <v>357</v>
      </c>
      <c r="O495">
        <v>4.0000000000000003E-5</v>
      </c>
      <c r="P495" s="50">
        <f>O495*39.3701</f>
        <v>1.5748040000000002E-3</v>
      </c>
      <c r="Q495" s="1">
        <v>4.0000000000000002E-4</v>
      </c>
      <c r="R495" s="50">
        <f>Q495*39.3701</f>
        <v>1.5748040000000001E-2</v>
      </c>
      <c r="S495" s="1">
        <v>3.0000000000000001E-5</v>
      </c>
      <c r="T495" s="50">
        <f>S495*39.3701</f>
        <v>1.181103E-3</v>
      </c>
      <c r="U495" s="1">
        <v>2.2000000000000001E-4</v>
      </c>
      <c r="V495" s="50">
        <f>U495*39.3701</f>
        <v>8.6614220000000002E-3</v>
      </c>
      <c r="W495">
        <v>2.8E-5</v>
      </c>
      <c r="X495" s="50">
        <f>W495*39.3701</f>
        <v>1.1023628E-3</v>
      </c>
      <c r="Y495">
        <v>6.9999999999999999E-4</v>
      </c>
      <c r="Z495" s="50">
        <f>Y495*39.3701</f>
        <v>2.7559070000000001E-2</v>
      </c>
      <c r="AA495" s="51" t="s">
        <v>357</v>
      </c>
      <c r="AB495">
        <v>1.7000000000000001E-4</v>
      </c>
      <c r="AC495" s="50">
        <f>AB495*39.3701</f>
        <v>6.6929170000000005E-3</v>
      </c>
      <c r="AD495">
        <v>2.2000000000000001E-4</v>
      </c>
      <c r="AE495" s="50">
        <f>AD495*39.3701</f>
        <v>8.6614220000000002E-3</v>
      </c>
      <c r="AF495">
        <v>5.2999999999999998E-4</v>
      </c>
      <c r="AG495" s="50">
        <f>AF495*39.3701</f>
        <v>2.0866152999999998E-2</v>
      </c>
      <c r="AH495">
        <v>5.5000000000000002E-5</v>
      </c>
      <c r="AI495" s="50">
        <f>AH495*39.3701</f>
        <v>2.1653555000000001E-3</v>
      </c>
      <c r="AJ495">
        <v>2.3000000000000001E-4</v>
      </c>
      <c r="AK495" s="50">
        <f>AJ495*39.3701</f>
        <v>9.055123E-3</v>
      </c>
      <c r="AL495">
        <v>3.6000000000000002E-4</v>
      </c>
      <c r="AM495" s="50">
        <f>AL495*39.3701</f>
        <v>1.4173236000000001E-2</v>
      </c>
      <c r="AN495" s="51" t="s">
        <v>357</v>
      </c>
      <c r="AO495">
        <v>2.0999999999999999E-3</v>
      </c>
      <c r="AP495" s="50">
        <f>AO495*39.3701</f>
        <v>8.2677210000000001E-2</v>
      </c>
      <c r="AQ495">
        <v>2.0000000000000001E-4</v>
      </c>
      <c r="AR495" s="50">
        <f>AQ495*39.3701</f>
        <v>7.8740200000000007E-3</v>
      </c>
      <c r="AS495">
        <v>1.8E-5</v>
      </c>
      <c r="AT495" s="50">
        <f>AS495*39.3701</f>
        <v>7.0866180000000003E-4</v>
      </c>
      <c r="AU495">
        <v>2.8E-3</v>
      </c>
      <c r="AV495" s="50">
        <f>AU495*39.3701</f>
        <v>0.11023628000000001</v>
      </c>
    </row>
    <row r="496" spans="1:48" x14ac:dyDescent="0.3">
      <c r="A496" s="51" t="s">
        <v>312</v>
      </c>
      <c r="C496" s="1"/>
      <c r="N496" s="51" t="s">
        <v>312</v>
      </c>
      <c r="P496" s="1"/>
      <c r="R496" s="1"/>
      <c r="T496" s="1"/>
      <c r="V496" s="1"/>
      <c r="X496" s="1"/>
      <c r="Z496" s="1"/>
      <c r="AA496" s="51" t="s">
        <v>312</v>
      </c>
      <c r="AC496" s="1"/>
      <c r="AE496" s="1"/>
      <c r="AG496" s="1"/>
      <c r="AI496" s="1"/>
      <c r="AK496" s="1"/>
      <c r="AM496" s="1"/>
      <c r="AN496" s="51" t="s">
        <v>312</v>
      </c>
      <c r="AP496" s="1"/>
      <c r="AR496" s="1"/>
      <c r="AT496" s="1"/>
      <c r="AV496" s="1"/>
    </row>
    <row r="497" spans="1:61" x14ac:dyDescent="0.3">
      <c r="A497" s="51" t="s">
        <v>313</v>
      </c>
      <c r="C497" s="1"/>
      <c r="N497" s="51" t="s">
        <v>313</v>
      </c>
      <c r="P497" s="1"/>
      <c r="R497" s="1"/>
      <c r="T497" s="1"/>
      <c r="V497" s="1"/>
      <c r="X497" s="1"/>
      <c r="Z497" s="1"/>
      <c r="AA497" s="51" t="s">
        <v>313</v>
      </c>
      <c r="AC497" s="1"/>
      <c r="AE497" s="1"/>
      <c r="AG497" s="1"/>
      <c r="AI497" s="1"/>
      <c r="AK497" s="1"/>
      <c r="AM497" s="1"/>
      <c r="AN497" s="51" t="s">
        <v>313</v>
      </c>
      <c r="AP497" s="1"/>
      <c r="AR497" s="1"/>
      <c r="AT497" s="1"/>
      <c r="AV497" s="1"/>
    </row>
    <row r="498" spans="1:61" x14ac:dyDescent="0.3">
      <c r="A498" s="49" t="s">
        <v>859</v>
      </c>
      <c r="C498" s="1"/>
      <c r="L498">
        <v>3.0000000000000001E-5</v>
      </c>
      <c r="M498" s="50">
        <f>L498*39.3701</f>
        <v>1.181103E-3</v>
      </c>
      <c r="N498" s="47" t="s">
        <v>859</v>
      </c>
      <c r="O498">
        <v>2.0000000000000002E-5</v>
      </c>
      <c r="P498" s="50">
        <f>O498*39.3701</f>
        <v>7.8740200000000009E-4</v>
      </c>
      <c r="Q498" s="1">
        <v>2.7999999999999998E-4</v>
      </c>
      <c r="R498" s="50">
        <f>Q498*39.3701</f>
        <v>1.1023627999999999E-2</v>
      </c>
      <c r="T498" s="50">
        <f>S498*39.3701</f>
        <v>0</v>
      </c>
      <c r="U498" s="1">
        <v>6.9999999999999994E-5</v>
      </c>
      <c r="V498" s="50">
        <f>U498*39.3701</f>
        <v>2.7559069999999997E-3</v>
      </c>
      <c r="W498">
        <v>2.0000000000000002E-5</v>
      </c>
      <c r="X498" s="50">
        <f>W498*39.3701</f>
        <v>7.8740200000000009E-4</v>
      </c>
      <c r="Y498">
        <v>1.7000000000000001E-4</v>
      </c>
      <c r="Z498" s="50">
        <f>Y498*39.3701</f>
        <v>6.6929170000000005E-3</v>
      </c>
      <c r="AA498" s="47" t="s">
        <v>859</v>
      </c>
      <c r="AB498">
        <v>2.9E-4</v>
      </c>
      <c r="AC498" s="50">
        <f>AB498*39.3701</f>
        <v>1.1417329E-2</v>
      </c>
      <c r="AD498">
        <v>2.2000000000000001E-4</v>
      </c>
      <c r="AE498" s="50">
        <f>AD498*39.3701</f>
        <v>8.6614220000000002E-3</v>
      </c>
      <c r="AF498">
        <v>2.5999999999999998E-4</v>
      </c>
      <c r="AG498" s="50">
        <f>AF498*39.3701</f>
        <v>1.0236225999999999E-2</v>
      </c>
      <c r="AH498">
        <v>4.0000000000000003E-5</v>
      </c>
      <c r="AI498" s="50">
        <f>AH498*39.3701</f>
        <v>1.5748040000000002E-3</v>
      </c>
      <c r="AJ498">
        <v>1.1E-4</v>
      </c>
      <c r="AK498" s="50">
        <f>AJ498*39.3701</f>
        <v>4.3307110000000001E-3</v>
      </c>
      <c r="AL498">
        <v>1.7000000000000001E-4</v>
      </c>
      <c r="AM498" s="50">
        <f>AL498*39.3701</f>
        <v>6.6929170000000005E-3</v>
      </c>
      <c r="AN498" s="47" t="s">
        <v>859</v>
      </c>
      <c r="AO498">
        <v>1.2999999999999999E-4</v>
      </c>
      <c r="AP498" s="50">
        <f>AO498*39.3701</f>
        <v>5.1181129999999997E-3</v>
      </c>
      <c r="AQ498">
        <v>1.6000000000000001E-4</v>
      </c>
      <c r="AR498" s="50">
        <f>AQ498*39.3701</f>
        <v>6.2992160000000007E-3</v>
      </c>
      <c r="AS498">
        <v>7.4999999999999993E-5</v>
      </c>
      <c r="AT498" s="50">
        <f>AS498*39.3701</f>
        <v>2.9527574999999996E-3</v>
      </c>
      <c r="AU498">
        <v>5.8E-5</v>
      </c>
      <c r="AV498" s="50">
        <f>AU498*39.3701</f>
        <v>2.2834658E-3</v>
      </c>
    </row>
    <row r="499" spans="1:61" x14ac:dyDescent="0.3">
      <c r="A499" s="51" t="s">
        <v>358</v>
      </c>
      <c r="C499" s="50"/>
      <c r="E499" s="50"/>
      <c r="G499" s="50"/>
      <c r="I499" s="50"/>
      <c r="K499" s="50"/>
      <c r="M499" s="50"/>
      <c r="N499" s="51" t="s">
        <v>358</v>
      </c>
      <c r="P499" s="50"/>
      <c r="R499" s="50"/>
      <c r="T499" s="50"/>
      <c r="V499" s="50"/>
      <c r="X499" s="50"/>
      <c r="Z499" s="50"/>
      <c r="AA499" s="51" t="s">
        <v>358</v>
      </c>
      <c r="AC499" s="50"/>
      <c r="AE499" s="50"/>
      <c r="AG499" s="50"/>
      <c r="AI499" s="50"/>
      <c r="AK499" s="50"/>
      <c r="AM499" s="50"/>
      <c r="AN499" s="51" t="s">
        <v>358</v>
      </c>
      <c r="AP499" s="50"/>
      <c r="AR499" s="50"/>
      <c r="AT499" s="50"/>
      <c r="AV499" s="50"/>
    </row>
    <row r="500" spans="1:61" x14ac:dyDescent="0.3">
      <c r="A500" s="51" t="s">
        <v>357</v>
      </c>
      <c r="B500">
        <v>2.9999999999999997E-4</v>
      </c>
      <c r="C500" s="50">
        <f>B500*39.3701</f>
        <v>1.1811029999999998E-2</v>
      </c>
      <c r="D500">
        <v>2.7999999999999998E-4</v>
      </c>
      <c r="E500" s="50">
        <f>D500*39.3701</f>
        <v>1.1023627999999999E-2</v>
      </c>
      <c r="F500">
        <v>2.7999999999999998E-4</v>
      </c>
      <c r="G500" s="50">
        <f>F500*39.3701</f>
        <v>1.1023627999999999E-2</v>
      </c>
      <c r="H500">
        <v>1.1E-4</v>
      </c>
      <c r="I500" s="50">
        <f>H500*39.3701</f>
        <v>4.3307110000000001E-3</v>
      </c>
      <c r="J500" s="1">
        <v>1E-3</v>
      </c>
      <c r="K500" s="50">
        <f>J500*39.3701</f>
        <v>3.9370099999999998E-2</v>
      </c>
      <c r="L500">
        <v>6.0000000000000002E-5</v>
      </c>
      <c r="M500" s="50">
        <f>L500*39.3701</f>
        <v>2.3622059999999999E-3</v>
      </c>
      <c r="N500" s="51" t="s">
        <v>357</v>
      </c>
      <c r="O500">
        <v>1.4999999999999999E-4</v>
      </c>
      <c r="P500" s="50">
        <f>O500*39.3701</f>
        <v>5.9055149999999992E-3</v>
      </c>
      <c r="Q500" s="1">
        <v>6.9999999999999999E-4</v>
      </c>
      <c r="R500" s="50">
        <f>Q500*39.3701</f>
        <v>2.7559070000000001E-2</v>
      </c>
      <c r="S500" s="1">
        <v>4.1999999999999998E-5</v>
      </c>
      <c r="T500" s="50">
        <f>S500*39.3701</f>
        <v>1.6535441999999999E-3</v>
      </c>
      <c r="U500" s="1">
        <v>2.9999999999999997E-4</v>
      </c>
      <c r="V500" s="50">
        <f>U500*39.3701</f>
        <v>1.1811029999999998E-2</v>
      </c>
      <c r="W500">
        <v>3.0000000000000001E-5</v>
      </c>
      <c r="X500" s="50">
        <f>W500*39.3701</f>
        <v>1.181103E-3</v>
      </c>
      <c r="Y500">
        <v>3.8999999999999999E-4</v>
      </c>
      <c r="Z500" s="50">
        <f>Y500*39.3701</f>
        <v>1.5354339E-2</v>
      </c>
      <c r="AA500" s="51" t="s">
        <v>357</v>
      </c>
      <c r="AB500">
        <v>2.9999999999999997E-4</v>
      </c>
      <c r="AC500" s="50">
        <f>AB500*39.3701</f>
        <v>1.1811029999999998E-2</v>
      </c>
      <c r="AD500">
        <v>2.9999999999999997E-4</v>
      </c>
      <c r="AE500" s="50">
        <f>AD500*39.3701</f>
        <v>1.1811029999999998E-2</v>
      </c>
      <c r="AF500">
        <v>6.6000000000000005E-5</v>
      </c>
      <c r="AG500" s="50">
        <f>AF500*39.3701</f>
        <v>2.5984266000000002E-3</v>
      </c>
      <c r="AH500">
        <v>1E-4</v>
      </c>
      <c r="AI500" s="50">
        <f>AH500*39.3701</f>
        <v>3.9370100000000003E-3</v>
      </c>
      <c r="AJ500">
        <v>5.8E-4</v>
      </c>
      <c r="AK500" s="50">
        <f>AJ500*39.3701</f>
        <v>2.2834658000000001E-2</v>
      </c>
      <c r="AL500">
        <v>4.6999999999999999E-4</v>
      </c>
      <c r="AM500" s="50">
        <f>AL500*39.3701</f>
        <v>1.8503947E-2</v>
      </c>
      <c r="AN500" s="51" t="s">
        <v>357</v>
      </c>
      <c r="AO500">
        <v>2.3000000000000001E-4</v>
      </c>
      <c r="AP500" s="50">
        <f>AO500*39.3701</f>
        <v>9.055123E-3</v>
      </c>
      <c r="AQ500">
        <v>3.3E-4</v>
      </c>
      <c r="AR500" s="50">
        <f>AQ500*39.3701</f>
        <v>1.2992132999999999E-2</v>
      </c>
      <c r="AS500">
        <v>2.5000000000000001E-5</v>
      </c>
      <c r="AT500" s="50">
        <f>AS500*39.3701</f>
        <v>9.8425250000000008E-4</v>
      </c>
      <c r="AU500">
        <v>1.2E-4</v>
      </c>
      <c r="AV500" s="50">
        <f>AU500*39.3701</f>
        <v>4.7244119999999999E-3</v>
      </c>
    </row>
    <row r="501" spans="1:61" x14ac:dyDescent="0.3">
      <c r="A501" s="51" t="s">
        <v>312</v>
      </c>
      <c r="N501" s="51" t="s">
        <v>312</v>
      </c>
      <c r="AA501" s="51" t="s">
        <v>312</v>
      </c>
      <c r="AN501" s="51" t="s">
        <v>312</v>
      </c>
    </row>
    <row r="502" spans="1:61" x14ac:dyDescent="0.3">
      <c r="A502" s="51" t="s">
        <v>313</v>
      </c>
      <c r="N502" s="51" t="s">
        <v>313</v>
      </c>
      <c r="AA502" s="51" t="s">
        <v>313</v>
      </c>
      <c r="AN502" s="51" t="s">
        <v>313</v>
      </c>
    </row>
    <row r="503" spans="1:61" s="6" customFormat="1" x14ac:dyDescent="0.3">
      <c r="E503" s="16"/>
      <c r="G503" s="16"/>
      <c r="I503" s="16"/>
      <c r="J503" s="16"/>
      <c r="K503" s="16"/>
      <c r="M503" s="16"/>
      <c r="Q503" s="16"/>
      <c r="S503" s="16"/>
      <c r="U503" s="16"/>
    </row>
    <row r="504" spans="1:61" x14ac:dyDescent="0.3">
      <c r="A504">
        <v>2020</v>
      </c>
      <c r="B504" s="5">
        <v>44166</v>
      </c>
      <c r="C504" t="s">
        <v>563</v>
      </c>
      <c r="D504" s="5">
        <v>44167</v>
      </c>
      <c r="E504" s="1" t="s">
        <v>696</v>
      </c>
      <c r="F504" s="5">
        <v>44167</v>
      </c>
      <c r="G504" s="1" t="s">
        <v>744</v>
      </c>
      <c r="H504" s="5">
        <v>44168</v>
      </c>
      <c r="I504" s="1" t="s">
        <v>860</v>
      </c>
      <c r="J504" s="45">
        <v>44168</v>
      </c>
      <c r="K504" s="1" t="s">
        <v>473</v>
      </c>
      <c r="L504" s="5">
        <v>44169</v>
      </c>
      <c r="M504" s="1" t="s">
        <v>525</v>
      </c>
      <c r="O504" s="5">
        <v>44172</v>
      </c>
      <c r="P504" t="s">
        <v>861</v>
      </c>
      <c r="Q504" s="45">
        <v>44172</v>
      </c>
      <c r="R504" t="s">
        <v>732</v>
      </c>
      <c r="S504" s="45">
        <v>44172</v>
      </c>
      <c r="T504" t="s">
        <v>862</v>
      </c>
      <c r="U504" s="45">
        <v>44173</v>
      </c>
      <c r="V504" t="s">
        <v>525</v>
      </c>
      <c r="W504" s="5">
        <v>44173</v>
      </c>
      <c r="X504" t="s">
        <v>684</v>
      </c>
      <c r="Y504" s="5">
        <v>44174</v>
      </c>
      <c r="Z504" t="s">
        <v>684</v>
      </c>
      <c r="AB504" s="5">
        <v>44174</v>
      </c>
      <c r="AC504" t="s">
        <v>863</v>
      </c>
      <c r="AD504" s="5">
        <v>44175</v>
      </c>
      <c r="AE504" t="s">
        <v>476</v>
      </c>
      <c r="AF504" s="5">
        <v>44176</v>
      </c>
      <c r="AG504" t="s">
        <v>720</v>
      </c>
      <c r="AH504" s="5">
        <v>44176</v>
      </c>
      <c r="AI504" t="s">
        <v>563</v>
      </c>
      <c r="AJ504" s="5">
        <v>44176</v>
      </c>
      <c r="AK504" t="s">
        <v>560</v>
      </c>
      <c r="AL504" s="5">
        <v>44176</v>
      </c>
      <c r="AM504" t="s">
        <v>744</v>
      </c>
      <c r="AO504" s="5">
        <v>44179</v>
      </c>
      <c r="AP504" t="s">
        <v>498</v>
      </c>
      <c r="AQ504" s="5">
        <v>44180</v>
      </c>
      <c r="AR504" t="s">
        <v>562</v>
      </c>
      <c r="AS504" s="5">
        <v>44180</v>
      </c>
      <c r="AT504" t="s">
        <v>473</v>
      </c>
      <c r="AU504" s="5">
        <v>44181</v>
      </c>
      <c r="AV504" t="s">
        <v>864</v>
      </c>
      <c r="AW504" s="5">
        <v>44181</v>
      </c>
      <c r="AX504" t="s">
        <v>476</v>
      </c>
      <c r="AY504" s="5">
        <v>44182</v>
      </c>
      <c r="AZ504" t="s">
        <v>720</v>
      </c>
      <c r="BA504" s="5">
        <v>44182</v>
      </c>
      <c r="BB504" t="s">
        <v>476</v>
      </c>
      <c r="BD504" s="5">
        <v>44182</v>
      </c>
      <c r="BE504" t="s">
        <v>865</v>
      </c>
      <c r="BF504" s="5">
        <v>44548</v>
      </c>
      <c r="BG504" t="s">
        <v>732</v>
      </c>
      <c r="BH504" s="5">
        <v>44548</v>
      </c>
      <c r="BI504" t="s">
        <v>713</v>
      </c>
    </row>
    <row r="506" spans="1:61" x14ac:dyDescent="0.3">
      <c r="A506" s="49" t="s">
        <v>356</v>
      </c>
      <c r="N506" s="49" t="s">
        <v>356</v>
      </c>
      <c r="AA506" s="49" t="s">
        <v>356</v>
      </c>
      <c r="AN506" s="49" t="s">
        <v>356</v>
      </c>
      <c r="BC506" s="49" t="s">
        <v>356</v>
      </c>
    </row>
    <row r="507" spans="1:61" x14ac:dyDescent="0.3">
      <c r="A507" s="51" t="s">
        <v>357</v>
      </c>
      <c r="B507">
        <v>0</v>
      </c>
      <c r="C507" s="50">
        <f>B507*39.3701</f>
        <v>0</v>
      </c>
      <c r="D507">
        <v>0</v>
      </c>
      <c r="E507" s="50">
        <f>D507*39.3701</f>
        <v>0</v>
      </c>
      <c r="F507">
        <v>0</v>
      </c>
      <c r="G507" s="50">
        <f>F507*39.3701</f>
        <v>0</v>
      </c>
      <c r="H507">
        <v>0</v>
      </c>
      <c r="I507" s="50">
        <f>H507*39.3701</f>
        <v>0</v>
      </c>
      <c r="J507" s="1">
        <v>0</v>
      </c>
      <c r="K507" s="50">
        <f>J507*39.3701</f>
        <v>0</v>
      </c>
      <c r="L507">
        <v>0</v>
      </c>
      <c r="M507" s="50">
        <f>L507*39.3701</f>
        <v>0</v>
      </c>
      <c r="N507" s="51" t="s">
        <v>357</v>
      </c>
      <c r="O507">
        <v>0</v>
      </c>
      <c r="P507" s="50">
        <f>O507*39.3701</f>
        <v>0</v>
      </c>
      <c r="Q507" s="1">
        <v>0</v>
      </c>
      <c r="R507" s="50">
        <f>Q507*39.3701</f>
        <v>0</v>
      </c>
      <c r="S507" s="1">
        <v>0</v>
      </c>
      <c r="T507" s="50">
        <f>S507*39.3701</f>
        <v>0</v>
      </c>
      <c r="U507" s="1">
        <v>0</v>
      </c>
      <c r="V507" s="50">
        <f>U507*39.3701</f>
        <v>0</v>
      </c>
      <c r="W507">
        <v>0</v>
      </c>
      <c r="X507" s="50">
        <f>W507*39.3701</f>
        <v>0</v>
      </c>
      <c r="Y507">
        <v>0</v>
      </c>
      <c r="Z507" s="50">
        <f>Y507*39.3701</f>
        <v>0</v>
      </c>
      <c r="AA507" s="51" t="s">
        <v>357</v>
      </c>
      <c r="AB507">
        <v>0</v>
      </c>
      <c r="AC507" s="50">
        <f>AB507*39.3701</f>
        <v>0</v>
      </c>
      <c r="AD507">
        <v>0</v>
      </c>
      <c r="AE507" s="50">
        <f>AD507*39.3701</f>
        <v>0</v>
      </c>
      <c r="AF507">
        <v>0</v>
      </c>
      <c r="AG507" s="50">
        <f>AF507*39.3701</f>
        <v>0</v>
      </c>
      <c r="AH507">
        <v>0</v>
      </c>
      <c r="AI507" s="50">
        <f>AH507*39.3701</f>
        <v>0</v>
      </c>
      <c r="AJ507">
        <v>0</v>
      </c>
      <c r="AK507" s="50">
        <f>AJ507*39.3701</f>
        <v>0</v>
      </c>
      <c r="AL507">
        <v>0</v>
      </c>
      <c r="AM507" s="50">
        <f>AL507*39.3701</f>
        <v>0</v>
      </c>
      <c r="AN507" s="51" t="s">
        <v>357</v>
      </c>
      <c r="AO507">
        <v>0</v>
      </c>
      <c r="AP507" s="50">
        <f>AO507*39.3701</f>
        <v>0</v>
      </c>
      <c r="AQ507">
        <v>0</v>
      </c>
      <c r="AR507" s="50">
        <f>AQ507*39.3701</f>
        <v>0</v>
      </c>
      <c r="AS507">
        <v>0</v>
      </c>
      <c r="AT507" s="50">
        <f>AS507*39.3701</f>
        <v>0</v>
      </c>
      <c r="AU507">
        <v>0</v>
      </c>
      <c r="AV507" s="50">
        <f>AU507*39.3701</f>
        <v>0</v>
      </c>
      <c r="AW507">
        <v>0</v>
      </c>
      <c r="AX507" s="50">
        <f>AW507*39.3701</f>
        <v>0</v>
      </c>
      <c r="AY507">
        <v>0</v>
      </c>
      <c r="AZ507" s="50">
        <f>AY507*39.3701</f>
        <v>0</v>
      </c>
      <c r="BA507">
        <v>0</v>
      </c>
      <c r="BB507" s="50">
        <f>BA507*39.3701</f>
        <v>0</v>
      </c>
      <c r="BC507" s="51" t="s">
        <v>357</v>
      </c>
      <c r="BD507">
        <v>0</v>
      </c>
      <c r="BE507" s="50">
        <f>BD507*39.3701</f>
        <v>0</v>
      </c>
      <c r="BF507">
        <v>0</v>
      </c>
      <c r="BG507" s="50">
        <f>BF507*39.3701</f>
        <v>0</v>
      </c>
      <c r="BH507">
        <v>0</v>
      </c>
      <c r="BI507" s="50">
        <f>BH507*39.3701</f>
        <v>0</v>
      </c>
    </row>
    <row r="508" spans="1:61" x14ac:dyDescent="0.3">
      <c r="A508" s="51" t="s">
        <v>312</v>
      </c>
      <c r="C508" s="50"/>
      <c r="E508" s="50"/>
      <c r="G508" s="50"/>
      <c r="I508" s="50"/>
      <c r="K508" s="50"/>
      <c r="M508" s="50"/>
      <c r="N508" s="51" t="s">
        <v>312</v>
      </c>
      <c r="P508" s="50"/>
      <c r="R508" s="50"/>
      <c r="T508" s="50"/>
      <c r="V508" s="50"/>
      <c r="X508" s="50"/>
      <c r="Z508" s="50"/>
      <c r="AA508" s="51" t="s">
        <v>312</v>
      </c>
      <c r="AC508" s="50"/>
      <c r="AE508" s="50"/>
      <c r="AG508" s="50"/>
      <c r="AI508" s="50"/>
      <c r="AK508" s="50"/>
      <c r="AM508" s="50"/>
      <c r="AN508" s="51" t="s">
        <v>312</v>
      </c>
      <c r="AP508" s="50"/>
      <c r="AR508" s="50"/>
      <c r="AT508" s="50"/>
      <c r="AV508" s="50"/>
      <c r="AX508" s="50"/>
      <c r="AZ508" s="50"/>
      <c r="BB508" s="50"/>
      <c r="BC508" s="51" t="s">
        <v>312</v>
      </c>
      <c r="BE508" s="50"/>
      <c r="BG508" s="50"/>
      <c r="BI508" s="50"/>
    </row>
    <row r="509" spans="1:61" x14ac:dyDescent="0.3">
      <c r="A509" s="51" t="s">
        <v>313</v>
      </c>
      <c r="C509" s="1"/>
      <c r="N509" s="51" t="s">
        <v>313</v>
      </c>
      <c r="P509" s="1"/>
      <c r="R509" s="1"/>
      <c r="T509" s="1"/>
      <c r="V509" s="1"/>
      <c r="X509" s="1"/>
      <c r="Z509" s="1"/>
      <c r="AA509" s="51" t="s">
        <v>313</v>
      </c>
      <c r="AC509" s="1"/>
      <c r="AE509" s="1"/>
      <c r="AG509" s="1"/>
      <c r="AI509" s="1"/>
      <c r="AK509" s="1"/>
      <c r="AM509" s="1"/>
      <c r="AN509" s="51" t="s">
        <v>313</v>
      </c>
      <c r="AP509" s="1"/>
      <c r="AR509" s="1"/>
      <c r="AT509" s="1"/>
      <c r="AV509" s="1"/>
      <c r="AX509" s="1"/>
      <c r="AZ509" s="1"/>
      <c r="BB509" s="1"/>
      <c r="BC509" s="51" t="s">
        <v>313</v>
      </c>
      <c r="BE509" s="1"/>
      <c r="BG509" s="1"/>
      <c r="BI509" s="1"/>
    </row>
    <row r="510" spans="1:61" x14ac:dyDescent="0.3">
      <c r="A510" s="51"/>
      <c r="C510" s="50"/>
      <c r="E510" s="50"/>
      <c r="G510" s="50"/>
      <c r="I510" s="50"/>
      <c r="K510" s="50"/>
      <c r="M510" s="50"/>
      <c r="N510" s="51"/>
      <c r="P510" s="50"/>
      <c r="R510" s="50"/>
      <c r="T510" s="50"/>
      <c r="V510" s="50"/>
      <c r="X510" s="50"/>
      <c r="Z510" s="50"/>
      <c r="AA510" s="51"/>
      <c r="AC510" s="50"/>
      <c r="AE510" s="50"/>
      <c r="AG510" s="50"/>
      <c r="AI510" s="50"/>
      <c r="AK510" s="50"/>
      <c r="AM510" s="50"/>
      <c r="AN510" s="51"/>
      <c r="AP510" s="50"/>
      <c r="AR510" s="50"/>
      <c r="AT510" s="50"/>
      <c r="AV510" s="50"/>
      <c r="AX510" s="50"/>
      <c r="AZ510" s="50"/>
      <c r="BB510" s="50"/>
      <c r="BC510" s="51"/>
      <c r="BE510" s="50"/>
      <c r="BG510" s="50"/>
      <c r="BI510" s="50"/>
    </row>
    <row r="511" spans="1:61" x14ac:dyDescent="0.3">
      <c r="A511" s="51" t="s">
        <v>69</v>
      </c>
      <c r="B511">
        <v>1.2999999999999999E-5</v>
      </c>
      <c r="C511" s="50">
        <f>B511*39.3701</f>
        <v>5.1181130000000003E-4</v>
      </c>
      <c r="D511">
        <v>4.7999999999999998E-6</v>
      </c>
      <c r="E511" s="50">
        <f>D511*39.3701</f>
        <v>1.8897647999999999E-4</v>
      </c>
      <c r="F511">
        <v>1.2999999999999999E-5</v>
      </c>
      <c r="G511" s="50">
        <f>F511*39.3701</f>
        <v>5.1181130000000003E-4</v>
      </c>
      <c r="H511">
        <v>2.3E-6</v>
      </c>
      <c r="I511" s="50">
        <f>H511*39.3701</f>
        <v>9.0551229999999997E-5</v>
      </c>
      <c r="J511" s="1">
        <v>3.3000000000000002E-6</v>
      </c>
      <c r="K511" s="50">
        <f>J511*39.3701</f>
        <v>1.2992133E-4</v>
      </c>
      <c r="L511">
        <v>7.9999999999999996E-6</v>
      </c>
      <c r="M511" s="50">
        <f>L511*39.3701</f>
        <v>3.1496079999999998E-4</v>
      </c>
      <c r="N511" s="51" t="s">
        <v>69</v>
      </c>
      <c r="O511">
        <v>2.7E-6</v>
      </c>
      <c r="P511" s="50">
        <f>O511*39.3701</f>
        <v>1.0629927E-4</v>
      </c>
      <c r="Q511" s="1">
        <v>1.0000000000000001E-5</v>
      </c>
      <c r="R511" s="50">
        <f>Q511*39.3701</f>
        <v>3.9370100000000004E-4</v>
      </c>
      <c r="S511" s="1">
        <v>5.3000000000000001E-6</v>
      </c>
      <c r="T511" s="50">
        <f>S511*39.3701</f>
        <v>2.0866153000000001E-4</v>
      </c>
      <c r="U511" s="1">
        <v>7.9999999999999996E-6</v>
      </c>
      <c r="V511" s="50">
        <f>U511*39.3701</f>
        <v>3.1496079999999998E-4</v>
      </c>
      <c r="W511">
        <v>9.9999999999999995E-7</v>
      </c>
      <c r="X511" s="50">
        <f>W511*39.3701</f>
        <v>3.9370099999999998E-5</v>
      </c>
      <c r="Y511">
        <v>2.3E-6</v>
      </c>
      <c r="Z511" s="50">
        <f>Y511*39.3701</f>
        <v>9.0551229999999997E-5</v>
      </c>
      <c r="AA511" s="51" t="s">
        <v>69</v>
      </c>
      <c r="AB511">
        <v>2.7999999999999999E-6</v>
      </c>
      <c r="AC511" s="50">
        <f>AB511*39.3701</f>
        <v>1.1023628E-4</v>
      </c>
      <c r="AD511">
        <v>1.0000000000000001E-5</v>
      </c>
      <c r="AE511" s="50">
        <f>AD511*39.3701</f>
        <v>3.9370100000000004E-4</v>
      </c>
      <c r="AF511">
        <v>2.7E-6</v>
      </c>
      <c r="AG511" s="50">
        <f>AF511*39.3701</f>
        <v>1.0629927E-4</v>
      </c>
      <c r="AH511">
        <v>1.2E-5</v>
      </c>
      <c r="AI511" s="50">
        <f>AH511*39.3701</f>
        <v>4.724412E-4</v>
      </c>
      <c r="AJ511">
        <v>1.3999999999999999E-6</v>
      </c>
      <c r="AK511" s="50">
        <f>AJ511*39.3701</f>
        <v>5.5118139999999999E-5</v>
      </c>
      <c r="AL511">
        <v>1.5999999999999999E-6</v>
      </c>
      <c r="AM511" s="50">
        <f>AL511*39.3701</f>
        <v>6.2992159999999994E-5</v>
      </c>
      <c r="AN511" s="51" t="s">
        <v>69</v>
      </c>
      <c r="AO511">
        <v>9.0000000000000002E-6</v>
      </c>
      <c r="AP511" s="50">
        <f>AO511*39.3701</f>
        <v>3.5433090000000001E-4</v>
      </c>
      <c r="AQ511">
        <v>9.0000000000000002E-6</v>
      </c>
      <c r="AR511" s="50">
        <f>AQ511*39.3701</f>
        <v>3.5433090000000001E-4</v>
      </c>
      <c r="AS511">
        <v>2.7999999999999999E-6</v>
      </c>
      <c r="AT511" s="50">
        <f>AS511*39.3701</f>
        <v>1.1023628E-4</v>
      </c>
      <c r="AU511">
        <v>3.1999999999999999E-6</v>
      </c>
      <c r="AV511" s="50">
        <f>AU511*39.3701</f>
        <v>1.2598431999999999E-4</v>
      </c>
      <c r="AW511">
        <v>7.9999999999999996E-6</v>
      </c>
      <c r="AX511" s="50">
        <f>AW511*39.3701</f>
        <v>3.1496079999999998E-4</v>
      </c>
      <c r="AY511">
        <v>2.7E-6</v>
      </c>
      <c r="AZ511" s="50">
        <f>AY511*39.3701</f>
        <v>1.0629927E-4</v>
      </c>
      <c r="BA511">
        <v>6.9999999999999999E-6</v>
      </c>
      <c r="BB511" s="50">
        <f>BA511*39.3701</f>
        <v>2.755907E-4</v>
      </c>
      <c r="BC511" s="51" t="s">
        <v>69</v>
      </c>
      <c r="BD511">
        <v>1.5999999999999999E-6</v>
      </c>
      <c r="BE511" s="50">
        <f>BD511*39.3701</f>
        <v>6.2992159999999994E-5</v>
      </c>
      <c r="BF511">
        <v>1.1E-5</v>
      </c>
      <c r="BG511" s="50">
        <f>BF511*39.3701</f>
        <v>4.3307110000000002E-4</v>
      </c>
      <c r="BH511">
        <v>5.3000000000000001E-6</v>
      </c>
      <c r="BI511" s="50">
        <f>BH511*39.3701</f>
        <v>2.0866153000000001E-4</v>
      </c>
    </row>
    <row r="512" spans="1:61" x14ac:dyDescent="0.3">
      <c r="A512" s="51" t="s">
        <v>357</v>
      </c>
      <c r="B512" t="s">
        <v>747</v>
      </c>
      <c r="D512" t="s">
        <v>748</v>
      </c>
      <c r="E512"/>
      <c r="F512" t="s">
        <v>774</v>
      </c>
      <c r="G512"/>
      <c r="H512" t="s">
        <v>866</v>
      </c>
      <c r="I512"/>
      <c r="J512" s="1" t="s">
        <v>750</v>
      </c>
      <c r="K512"/>
      <c r="L512" t="s">
        <v>411</v>
      </c>
      <c r="M512"/>
      <c r="N512" s="51" t="s">
        <v>357</v>
      </c>
      <c r="O512" t="s">
        <v>801</v>
      </c>
      <c r="Q512" s="1" t="s">
        <v>747</v>
      </c>
      <c r="S512" s="1" t="s">
        <v>867</v>
      </c>
      <c r="U512" s="1" t="s">
        <v>803</v>
      </c>
      <c r="W512" t="s">
        <v>868</v>
      </c>
      <c r="Y512" t="s">
        <v>777</v>
      </c>
      <c r="AA512" s="51" t="s">
        <v>357</v>
      </c>
      <c r="AB512" t="s">
        <v>502</v>
      </c>
      <c r="AD512" t="s">
        <v>747</v>
      </c>
      <c r="AF512" t="s">
        <v>869</v>
      </c>
      <c r="AH512" t="s">
        <v>803</v>
      </c>
      <c r="AJ512" t="s">
        <v>870</v>
      </c>
      <c r="AL512" t="s">
        <v>827</v>
      </c>
      <c r="AN512" s="51" t="s">
        <v>357</v>
      </c>
      <c r="AO512" t="s">
        <v>871</v>
      </c>
      <c r="AQ512" t="s">
        <v>366</v>
      </c>
      <c r="AS512" t="s">
        <v>776</v>
      </c>
      <c r="AU512" t="s">
        <v>772</v>
      </c>
      <c r="AW512" t="s">
        <v>747</v>
      </c>
      <c r="AY512" t="s">
        <v>747</v>
      </c>
      <c r="BA512" t="s">
        <v>692</v>
      </c>
      <c r="BC512" s="51" t="s">
        <v>357</v>
      </c>
      <c r="BD512" t="s">
        <v>800</v>
      </c>
      <c r="BF512" t="s">
        <v>801</v>
      </c>
      <c r="BH512" t="s">
        <v>872</v>
      </c>
    </row>
    <row r="513" spans="1:61" x14ac:dyDescent="0.3">
      <c r="A513" s="51" t="s">
        <v>323</v>
      </c>
      <c r="B513" t="s">
        <v>558</v>
      </c>
      <c r="D513" t="s">
        <v>759</v>
      </c>
      <c r="E513"/>
      <c r="F513" t="s">
        <v>419</v>
      </c>
      <c r="G513"/>
      <c r="H513" t="s">
        <v>873</v>
      </c>
      <c r="I513"/>
      <c r="J513" s="1" t="s">
        <v>810</v>
      </c>
      <c r="K513"/>
      <c r="L513" t="s">
        <v>765</v>
      </c>
      <c r="M513"/>
      <c r="N513" s="51" t="s">
        <v>323</v>
      </c>
      <c r="O513" t="s">
        <v>874</v>
      </c>
      <c r="Q513" s="1" t="s">
        <v>678</v>
      </c>
      <c r="S513" s="1" t="s">
        <v>875</v>
      </c>
      <c r="U513" s="1" t="s">
        <v>816</v>
      </c>
      <c r="W513" t="s">
        <v>876</v>
      </c>
      <c r="Y513" t="s">
        <v>877</v>
      </c>
      <c r="AA513" s="51" t="s">
        <v>323</v>
      </c>
      <c r="AB513" t="s">
        <v>549</v>
      </c>
      <c r="AD513" t="s">
        <v>811</v>
      </c>
      <c r="AF513" t="s">
        <v>510</v>
      </c>
      <c r="AH513" t="s">
        <v>878</v>
      </c>
      <c r="AJ513" t="s">
        <v>879</v>
      </c>
      <c r="AL513" t="s">
        <v>816</v>
      </c>
      <c r="AN513" s="51" t="s">
        <v>323</v>
      </c>
      <c r="AO513" t="s">
        <v>880</v>
      </c>
      <c r="AQ513" t="s">
        <v>818</v>
      </c>
      <c r="AS513" t="s">
        <v>761</v>
      </c>
      <c r="AU513" t="s">
        <v>813</v>
      </c>
      <c r="AW513" t="s">
        <v>815</v>
      </c>
      <c r="AY513" t="s">
        <v>811</v>
      </c>
      <c r="BA513" t="s">
        <v>830</v>
      </c>
      <c r="BC513" s="51" t="s">
        <v>323</v>
      </c>
      <c r="BD513" t="s">
        <v>783</v>
      </c>
      <c r="BF513" t="s">
        <v>807</v>
      </c>
      <c r="BH513" t="s">
        <v>694</v>
      </c>
    </row>
    <row r="514" spans="1:61" x14ac:dyDescent="0.3">
      <c r="A514" s="51"/>
      <c r="E514"/>
      <c r="G514"/>
      <c r="I514"/>
      <c r="K514"/>
      <c r="M514"/>
      <c r="N514" s="51"/>
      <c r="AA514" s="51"/>
      <c r="AN514" s="51"/>
      <c r="BC514" s="51"/>
    </row>
    <row r="515" spans="1:61" x14ac:dyDescent="0.3">
      <c r="A515" s="51" t="s">
        <v>359</v>
      </c>
      <c r="C515" s="50"/>
      <c r="E515" s="50"/>
      <c r="G515" s="50"/>
      <c r="I515" s="50"/>
      <c r="K515" s="50"/>
      <c r="M515" s="50"/>
      <c r="N515" s="51" t="s">
        <v>359</v>
      </c>
      <c r="P515" s="50"/>
      <c r="R515" s="50"/>
      <c r="T515" s="50"/>
      <c r="V515" s="50"/>
      <c r="X515" s="50"/>
      <c r="Z515" s="50"/>
      <c r="AA515" s="51" t="s">
        <v>359</v>
      </c>
      <c r="AC515" s="50"/>
      <c r="AE515" s="50"/>
      <c r="AG515" s="50"/>
      <c r="AI515" s="50"/>
      <c r="AK515" s="50"/>
      <c r="AM515" s="50"/>
      <c r="AN515" s="51" t="s">
        <v>359</v>
      </c>
      <c r="AP515" s="50"/>
      <c r="AR515" s="50"/>
      <c r="AT515" s="50"/>
      <c r="AV515" s="50"/>
      <c r="AX515" s="50"/>
      <c r="AZ515" s="50"/>
      <c r="BB515" s="50"/>
      <c r="BC515" s="51" t="s">
        <v>359</v>
      </c>
      <c r="BE515" s="50"/>
      <c r="BG515" s="50"/>
      <c r="BI515" s="50"/>
    </row>
    <row r="516" spans="1:61" x14ac:dyDescent="0.3">
      <c r="A516" s="51" t="s">
        <v>357</v>
      </c>
      <c r="B516">
        <v>5.9000000000000003E-4</v>
      </c>
      <c r="C516" s="50">
        <f>B516*39.3701</f>
        <v>2.3228359000000001E-2</v>
      </c>
      <c r="D516">
        <v>1E-4</v>
      </c>
      <c r="E516" s="50">
        <f>D516*39.3701</f>
        <v>3.9370100000000003E-3</v>
      </c>
      <c r="F516">
        <v>7.5000000000000002E-4</v>
      </c>
      <c r="G516" s="50">
        <f>F516*39.3701</f>
        <v>2.9527575E-2</v>
      </c>
      <c r="H516">
        <v>4.0000000000000003E-5</v>
      </c>
      <c r="I516" s="50">
        <f>H516*39.3701</f>
        <v>1.5748040000000002E-3</v>
      </c>
      <c r="J516" s="1">
        <v>5.5000000000000003E-4</v>
      </c>
      <c r="K516" s="50">
        <f>J516*39.3701</f>
        <v>2.1653555000000001E-2</v>
      </c>
      <c r="L516">
        <v>5.5000000000000003E-4</v>
      </c>
      <c r="M516" s="50">
        <f>L516*39.3701</f>
        <v>2.1653555000000001E-2</v>
      </c>
      <c r="N516" s="51" t="s">
        <v>357</v>
      </c>
      <c r="O516">
        <v>3.4999999999999997E-5</v>
      </c>
      <c r="P516" s="50">
        <f>O516*39.3701</f>
        <v>1.3779534999999999E-3</v>
      </c>
      <c r="Q516" s="1">
        <v>6.9999999999999994E-5</v>
      </c>
      <c r="R516" s="50">
        <f>Q516*39.3701</f>
        <v>2.7559069999999997E-3</v>
      </c>
      <c r="S516" s="1">
        <v>4.0000000000000002E-4</v>
      </c>
      <c r="T516" s="50">
        <f>S516*39.3701</f>
        <v>1.5748040000000001E-2</v>
      </c>
      <c r="U516" s="1">
        <v>5.5000000000000003E-4</v>
      </c>
      <c r="V516" s="50">
        <f>U516*39.3701</f>
        <v>2.1653555000000001E-2</v>
      </c>
      <c r="W516">
        <v>2.0000000000000002E-5</v>
      </c>
      <c r="X516" s="50">
        <f>W516*39.3701</f>
        <v>7.8740200000000009E-4</v>
      </c>
      <c r="Y516">
        <v>1.1E-4</v>
      </c>
      <c r="Z516" s="50">
        <f>Y516*39.3701</f>
        <v>4.3307110000000001E-3</v>
      </c>
      <c r="AA516" s="51" t="s">
        <v>357</v>
      </c>
      <c r="AB516">
        <v>2.2000000000000001E-4</v>
      </c>
      <c r="AC516" s="50">
        <f>AB516*39.3701</f>
        <v>8.6614220000000002E-3</v>
      </c>
      <c r="AD516">
        <v>1E-3</v>
      </c>
      <c r="AE516" s="50">
        <f>AD516*39.3701</f>
        <v>3.9370099999999998E-2</v>
      </c>
      <c r="AF516">
        <v>2.3000000000000001E-4</v>
      </c>
      <c r="AG516" s="50">
        <f>AF516*39.3701</f>
        <v>9.055123E-3</v>
      </c>
      <c r="AH516">
        <v>6.2E-4</v>
      </c>
      <c r="AI516" s="50">
        <f>AH516*39.3701</f>
        <v>2.4409462E-2</v>
      </c>
      <c r="AJ516">
        <v>4.8000000000000001E-5</v>
      </c>
      <c r="AK516" s="50">
        <f>AJ516*39.3701</f>
        <v>1.8897648E-3</v>
      </c>
      <c r="AL516">
        <v>1.4999999999999999E-4</v>
      </c>
      <c r="AM516" s="50">
        <f>AL516*39.3701</f>
        <v>5.9055149999999992E-3</v>
      </c>
      <c r="AN516" s="51" t="s">
        <v>357</v>
      </c>
      <c r="AO516">
        <v>5.5999999999999995E-4</v>
      </c>
      <c r="AP516" s="50">
        <f>AO516*39.3701</f>
        <v>2.2047255999999998E-2</v>
      </c>
      <c r="AQ516">
        <v>7.2999999999999999E-5</v>
      </c>
      <c r="AR516" s="50">
        <f>AQ516*39.3701</f>
        <v>2.8740173000000001E-3</v>
      </c>
      <c r="AS516">
        <v>3.5E-4</v>
      </c>
      <c r="AT516" s="50">
        <f>AS516*39.3701</f>
        <v>1.3779535000000001E-2</v>
      </c>
      <c r="AU516">
        <v>7.4999999999999993E-5</v>
      </c>
      <c r="AV516" s="50">
        <f>AU516*39.3701</f>
        <v>2.9527574999999996E-3</v>
      </c>
      <c r="AW516">
        <v>6.3000000000000003E-4</v>
      </c>
      <c r="AX516" s="50">
        <f>AW516*39.3701</f>
        <v>2.4803163000000003E-2</v>
      </c>
      <c r="AY516">
        <v>1.3999999999999999E-4</v>
      </c>
      <c r="AZ516" s="50">
        <f>AY516*39.3701</f>
        <v>5.5118139999999994E-3</v>
      </c>
      <c r="BA516">
        <v>4.4999999999999999E-4</v>
      </c>
      <c r="BB516" s="50">
        <f>BA516*39.3701</f>
        <v>1.7716545E-2</v>
      </c>
      <c r="BC516" s="51" t="s">
        <v>357</v>
      </c>
      <c r="BD516">
        <v>6.7000000000000002E-5</v>
      </c>
      <c r="BE516" s="50">
        <f>BD516*39.3701</f>
        <v>2.6377967000000002E-3</v>
      </c>
      <c r="BF516">
        <v>6.4999999999999994E-5</v>
      </c>
      <c r="BG516" s="50">
        <f>BF516*39.3701</f>
        <v>2.5590564999999998E-3</v>
      </c>
      <c r="BH516">
        <v>1.3999999999999999E-4</v>
      </c>
      <c r="BI516" s="50">
        <f>BH516*39.3701</f>
        <v>5.5118139999999994E-3</v>
      </c>
    </row>
    <row r="517" spans="1:61" x14ac:dyDescent="0.3">
      <c r="A517" s="51" t="s">
        <v>312</v>
      </c>
      <c r="C517" s="50"/>
      <c r="E517" s="50"/>
      <c r="G517" s="50"/>
      <c r="I517" s="50"/>
      <c r="K517" s="50"/>
      <c r="M517" s="50"/>
      <c r="N517" s="51" t="s">
        <v>312</v>
      </c>
      <c r="P517" s="50"/>
      <c r="R517" s="50"/>
      <c r="T517" s="50"/>
      <c r="V517" s="50"/>
      <c r="X517" s="50"/>
      <c r="Z517" s="50"/>
      <c r="AA517" s="51" t="s">
        <v>312</v>
      </c>
      <c r="AC517" s="50"/>
      <c r="AE517" s="50"/>
      <c r="AG517" s="50"/>
      <c r="AI517" s="50"/>
      <c r="AK517" s="50"/>
      <c r="AM517" s="50"/>
      <c r="AN517" s="51" t="s">
        <v>312</v>
      </c>
      <c r="AP517" s="50"/>
      <c r="AR517" s="50"/>
      <c r="AT517" s="50"/>
      <c r="AV517" s="50"/>
      <c r="AX517" s="50"/>
      <c r="AZ517" s="50"/>
      <c r="BB517" s="50"/>
      <c r="BC517" s="51" t="s">
        <v>312</v>
      </c>
      <c r="BE517" s="50"/>
      <c r="BG517" s="50"/>
      <c r="BI517" s="50"/>
    </row>
    <row r="518" spans="1:61" x14ac:dyDescent="0.3">
      <c r="A518" s="51" t="s">
        <v>313</v>
      </c>
      <c r="E518"/>
      <c r="G518"/>
      <c r="I518"/>
      <c r="K518"/>
      <c r="M518"/>
      <c r="N518" s="51" t="s">
        <v>313</v>
      </c>
      <c r="AA518" s="51" t="s">
        <v>313</v>
      </c>
      <c r="AN518" s="51" t="s">
        <v>313</v>
      </c>
      <c r="BC518" s="51" t="s">
        <v>313</v>
      </c>
    </row>
    <row r="519" spans="1:61" x14ac:dyDescent="0.3">
      <c r="A519" s="51"/>
      <c r="C519" s="50"/>
      <c r="E519" s="50"/>
      <c r="G519" s="50"/>
      <c r="I519" s="50"/>
      <c r="K519" s="50"/>
      <c r="M519" s="50"/>
      <c r="N519" s="51"/>
      <c r="P519" s="50"/>
      <c r="R519" s="50"/>
      <c r="T519" s="50"/>
      <c r="V519" s="50"/>
      <c r="X519" s="50"/>
      <c r="Z519" s="50"/>
      <c r="AA519" s="51"/>
      <c r="AC519" s="50"/>
      <c r="AE519" s="50"/>
      <c r="AG519" s="50"/>
      <c r="AI519" s="50"/>
      <c r="AK519" s="50"/>
      <c r="AM519" s="50"/>
      <c r="AN519" s="51"/>
      <c r="AP519" s="50"/>
      <c r="AR519" s="50"/>
      <c r="AT519" s="50"/>
      <c r="AV519" s="50"/>
      <c r="AX519" s="50"/>
      <c r="AZ519" s="50"/>
      <c r="BB519" s="50"/>
      <c r="BC519" s="51"/>
      <c r="BE519" s="50"/>
      <c r="BG519" s="50"/>
      <c r="BI519" s="50"/>
    </row>
    <row r="520" spans="1:61" x14ac:dyDescent="0.3">
      <c r="A520" s="51" t="s">
        <v>68</v>
      </c>
      <c r="B520">
        <v>5.9999999999999995E-4</v>
      </c>
      <c r="C520" s="50">
        <f>B520*39.3701</f>
        <v>2.3622059999999997E-2</v>
      </c>
      <c r="D520">
        <v>7.4999999999999993E-5</v>
      </c>
      <c r="E520" s="50">
        <f>D520*39.3701</f>
        <v>2.9527574999999996E-3</v>
      </c>
      <c r="F520">
        <v>5.9999999999999995E-4</v>
      </c>
      <c r="G520" s="50">
        <f>F520*39.3701</f>
        <v>2.3622059999999997E-2</v>
      </c>
      <c r="H520">
        <v>4.8000000000000001E-5</v>
      </c>
      <c r="I520" s="50">
        <f>H520*39.3701</f>
        <v>1.8897648E-3</v>
      </c>
      <c r="J520" s="1">
        <v>1E-3</v>
      </c>
      <c r="K520" s="50">
        <f>J520*39.3701</f>
        <v>3.9370099999999998E-2</v>
      </c>
      <c r="L520">
        <v>7.2000000000000005E-4</v>
      </c>
      <c r="M520" s="50">
        <f>L520*39.3701</f>
        <v>2.8346472000000001E-2</v>
      </c>
      <c r="N520" s="51" t="s">
        <v>68</v>
      </c>
      <c r="O520">
        <v>5.5000000000000002E-5</v>
      </c>
      <c r="P520" s="50">
        <f>O520*39.3701</f>
        <v>2.1653555000000001E-3</v>
      </c>
      <c r="Q520" s="1">
        <v>5.8999999999999998E-5</v>
      </c>
      <c r="R520" s="50">
        <f>Q520*39.3701</f>
        <v>2.3228359E-3</v>
      </c>
      <c r="S520" s="1">
        <v>5.5000000000000003E-4</v>
      </c>
      <c r="T520" s="50">
        <f>S520*39.3701</f>
        <v>2.1653555000000001E-2</v>
      </c>
      <c r="U520" s="1">
        <v>7.2000000000000005E-4</v>
      </c>
      <c r="V520" s="50">
        <f>U520*39.3701</f>
        <v>2.8346472000000001E-2</v>
      </c>
      <c r="W520">
        <v>1.9000000000000001E-5</v>
      </c>
      <c r="X520" s="50">
        <f>W520*39.3701</f>
        <v>7.480319E-4</v>
      </c>
      <c r="Y520">
        <v>2.5000000000000001E-4</v>
      </c>
      <c r="Z520" s="50">
        <f>Y520*39.3701</f>
        <v>9.8425249999999995E-3</v>
      </c>
      <c r="AA520" s="51" t="s">
        <v>68</v>
      </c>
      <c r="AB520">
        <v>2.1000000000000001E-4</v>
      </c>
      <c r="AC520" s="50">
        <f>AB520*39.3701</f>
        <v>8.2677210000000004E-3</v>
      </c>
      <c r="AD520">
        <v>1.1999999999999999E-3</v>
      </c>
      <c r="AE520" s="50">
        <f>AD520*39.3701</f>
        <v>4.7244119999999994E-2</v>
      </c>
      <c r="AF520">
        <v>1.8000000000000001E-4</v>
      </c>
      <c r="AG520" s="50">
        <f>AF520*39.3701</f>
        <v>7.0866180000000003E-3</v>
      </c>
      <c r="AH520">
        <v>6.8000000000000005E-4</v>
      </c>
      <c r="AI520" s="50">
        <f>AH520*39.3701</f>
        <v>2.6771668000000002E-2</v>
      </c>
      <c r="AJ520">
        <v>4.3999999999999999E-5</v>
      </c>
      <c r="AK520" s="50">
        <f>AJ520*39.3701</f>
        <v>1.7322844000000001E-3</v>
      </c>
      <c r="AL520">
        <v>1.7000000000000001E-4</v>
      </c>
      <c r="AM520" s="50">
        <f>AL520*39.3701</f>
        <v>6.6929170000000005E-3</v>
      </c>
      <c r="AN520" s="51" t="s">
        <v>68</v>
      </c>
      <c r="AO520">
        <v>5.2999999999999998E-4</v>
      </c>
      <c r="AP520" s="50">
        <f>AO520*39.3701</f>
        <v>2.0866152999999998E-2</v>
      </c>
      <c r="AQ520">
        <v>7.7999999999999999E-5</v>
      </c>
      <c r="AR520" s="50">
        <f>AQ520*39.3701</f>
        <v>3.0708678E-3</v>
      </c>
      <c r="AS520">
        <v>6.2E-4</v>
      </c>
      <c r="AT520" s="50">
        <f>AS520*39.3701</f>
        <v>2.4409462E-2</v>
      </c>
      <c r="AU520">
        <v>1.1E-4</v>
      </c>
      <c r="AV520" s="50">
        <f>AU520*39.3701</f>
        <v>4.3307110000000001E-3</v>
      </c>
      <c r="AW520">
        <v>8.0000000000000004E-4</v>
      </c>
      <c r="AX520" s="50">
        <f>AW520*39.3701</f>
        <v>3.1496080000000003E-2</v>
      </c>
      <c r="AY520">
        <v>1.2E-4</v>
      </c>
      <c r="AZ520" s="50">
        <f>AY520*39.3701</f>
        <v>4.7244119999999999E-3</v>
      </c>
      <c r="BA520">
        <v>6.2E-4</v>
      </c>
      <c r="BB520" s="50">
        <f>BA520*39.3701</f>
        <v>2.4409462E-2</v>
      </c>
      <c r="BC520" s="51" t="s">
        <v>68</v>
      </c>
      <c r="BD520">
        <v>9.0000000000000006E-5</v>
      </c>
      <c r="BE520" s="50">
        <f>BD520*39.3701</f>
        <v>3.5433090000000001E-3</v>
      </c>
      <c r="BF520">
        <v>9.0000000000000006E-5</v>
      </c>
      <c r="BG520" s="50">
        <f>BF520*39.3701</f>
        <v>3.5433090000000001E-3</v>
      </c>
      <c r="BH520">
        <v>1.1E-4</v>
      </c>
      <c r="BI520" s="50">
        <f>BH520*39.3701</f>
        <v>4.3307110000000001E-3</v>
      </c>
    </row>
    <row r="521" spans="1:61" x14ac:dyDescent="0.3">
      <c r="A521" s="51" t="s">
        <v>357</v>
      </c>
      <c r="B521" t="s">
        <v>437</v>
      </c>
      <c r="D521" t="s">
        <v>881</v>
      </c>
      <c r="E521"/>
      <c r="F521" t="s">
        <v>747</v>
      </c>
      <c r="G521"/>
      <c r="H521" t="s">
        <v>882</v>
      </c>
      <c r="I521"/>
      <c r="J521" s="1" t="s">
        <v>803</v>
      </c>
      <c r="K521"/>
      <c r="L521" t="s">
        <v>769</v>
      </c>
      <c r="M521"/>
      <c r="N521" s="51" t="s">
        <v>357</v>
      </c>
      <c r="O521" t="s">
        <v>747</v>
      </c>
      <c r="Q521" s="1" t="s">
        <v>747</v>
      </c>
      <c r="S521" s="1" t="s">
        <v>437</v>
      </c>
      <c r="U521" s="1" t="s">
        <v>556</v>
      </c>
      <c r="W521" t="s">
        <v>776</v>
      </c>
      <c r="Y521" t="s">
        <v>803</v>
      </c>
      <c r="AA521" s="51" t="s">
        <v>357</v>
      </c>
      <c r="AB521" t="s">
        <v>800</v>
      </c>
      <c r="AD521" t="s">
        <v>883</v>
      </c>
      <c r="AF521" t="s">
        <v>844</v>
      </c>
      <c r="AH521" t="s">
        <v>437</v>
      </c>
      <c r="AJ521" t="s">
        <v>778</v>
      </c>
      <c r="AL521" t="s">
        <v>800</v>
      </c>
      <c r="AN521" s="51" t="s">
        <v>357</v>
      </c>
      <c r="AO521" t="s">
        <v>502</v>
      </c>
      <c r="AQ521" t="s">
        <v>884</v>
      </c>
      <c r="AS521" t="s">
        <v>803</v>
      </c>
      <c r="AU521" t="s">
        <v>885</v>
      </c>
      <c r="AW521" t="s">
        <v>799</v>
      </c>
      <c r="AY521" t="s">
        <v>886</v>
      </c>
      <c r="BA521" t="s">
        <v>556</v>
      </c>
      <c r="BC521" s="51" t="s">
        <v>357</v>
      </c>
      <c r="BD521" t="s">
        <v>802</v>
      </c>
      <c r="BF521" t="s">
        <v>777</v>
      </c>
      <c r="BH521" t="s">
        <v>772</v>
      </c>
    </row>
    <row r="522" spans="1:61" x14ac:dyDescent="0.3">
      <c r="A522" s="51" t="s">
        <v>323</v>
      </c>
      <c r="B522" t="s">
        <v>419</v>
      </c>
      <c r="D522" t="s">
        <v>810</v>
      </c>
      <c r="E522"/>
      <c r="F522" t="s">
        <v>811</v>
      </c>
      <c r="G522"/>
      <c r="H522" t="s">
        <v>887</v>
      </c>
      <c r="I522"/>
      <c r="J522" s="1" t="s">
        <v>816</v>
      </c>
      <c r="K522"/>
      <c r="L522" t="s">
        <v>443</v>
      </c>
      <c r="M522"/>
      <c r="N522" s="51" t="s">
        <v>323</v>
      </c>
      <c r="O522" t="s">
        <v>816</v>
      </c>
      <c r="Q522" s="1" t="s">
        <v>878</v>
      </c>
      <c r="S522" s="1" t="s">
        <v>781</v>
      </c>
      <c r="U522" s="1" t="s">
        <v>353</v>
      </c>
      <c r="W522" t="s">
        <v>848</v>
      </c>
      <c r="Y522" t="s">
        <v>765</v>
      </c>
      <c r="AA522" s="51" t="s">
        <v>323</v>
      </c>
      <c r="AB522" t="s">
        <v>888</v>
      </c>
      <c r="AD522" t="s">
        <v>558</v>
      </c>
      <c r="AF522" t="s">
        <v>816</v>
      </c>
      <c r="AH522" t="s">
        <v>419</v>
      </c>
      <c r="AJ522" t="s">
        <v>889</v>
      </c>
      <c r="AL522" t="s">
        <v>815</v>
      </c>
      <c r="AN522" s="51" t="s">
        <v>323</v>
      </c>
      <c r="AO522" t="s">
        <v>558</v>
      </c>
      <c r="AQ522" t="s">
        <v>678</v>
      </c>
      <c r="AS522" t="s">
        <v>816</v>
      </c>
      <c r="AU522" t="s">
        <v>759</v>
      </c>
      <c r="AW522" t="s">
        <v>389</v>
      </c>
      <c r="AY522" t="s">
        <v>890</v>
      </c>
      <c r="BA522" t="s">
        <v>420</v>
      </c>
      <c r="BC522" s="51" t="s">
        <v>323</v>
      </c>
      <c r="BD522" t="s">
        <v>819</v>
      </c>
      <c r="BF522" t="s">
        <v>848</v>
      </c>
      <c r="BH522" t="s">
        <v>877</v>
      </c>
    </row>
    <row r="523" spans="1:61" x14ac:dyDescent="0.3">
      <c r="A523" s="49"/>
      <c r="E523"/>
      <c r="G523"/>
      <c r="I523"/>
      <c r="K523"/>
      <c r="M523"/>
      <c r="N523" s="49"/>
      <c r="AA523" s="49"/>
      <c r="AN523" s="49"/>
      <c r="BC523" s="49"/>
    </row>
    <row r="524" spans="1:61" x14ac:dyDescent="0.3">
      <c r="A524" s="51" t="s">
        <v>404</v>
      </c>
      <c r="C524" s="50"/>
      <c r="E524" s="50"/>
      <c r="G524" s="50"/>
      <c r="I524" s="50"/>
      <c r="K524" s="50"/>
      <c r="M524" s="50"/>
      <c r="N524" s="51" t="s">
        <v>404</v>
      </c>
      <c r="P524" s="50"/>
      <c r="R524" s="50"/>
      <c r="T524" s="50"/>
      <c r="V524" s="50"/>
      <c r="X524" s="50"/>
      <c r="Z524" s="50"/>
      <c r="AA524" s="51" t="s">
        <v>404</v>
      </c>
      <c r="AC524" s="50"/>
      <c r="AE524" s="50"/>
      <c r="AG524" s="50"/>
      <c r="AI524" s="50"/>
      <c r="AK524" s="50"/>
      <c r="AM524" s="50"/>
      <c r="AN524" s="51" t="s">
        <v>404</v>
      </c>
      <c r="AP524" s="50"/>
      <c r="AR524" s="50"/>
      <c r="AT524" s="50"/>
      <c r="AV524" s="50"/>
      <c r="AX524" s="50"/>
      <c r="AZ524" s="50"/>
      <c r="BB524" s="50"/>
      <c r="BC524" s="51" t="s">
        <v>404</v>
      </c>
      <c r="BE524" s="50"/>
      <c r="BG524" s="50"/>
      <c r="BI524" s="50"/>
    </row>
    <row r="525" spans="1:61" x14ac:dyDescent="0.3">
      <c r="A525" s="51" t="s">
        <v>357</v>
      </c>
      <c r="B525">
        <v>3.6999999999999999E-4</v>
      </c>
      <c r="C525" s="50">
        <f>B525*39.3701</f>
        <v>1.4566937E-2</v>
      </c>
      <c r="D525">
        <v>2.0000000000000001E-4</v>
      </c>
      <c r="E525" s="50">
        <f>D525*39.3701</f>
        <v>7.8740200000000007E-3</v>
      </c>
      <c r="F525">
        <v>3.6999999999999999E-4</v>
      </c>
      <c r="G525" s="50">
        <f>F525*39.3701</f>
        <v>1.4566937E-2</v>
      </c>
      <c r="H525">
        <v>2.8999999999999998E-3</v>
      </c>
      <c r="I525" s="50">
        <f>H525*39.3701</f>
        <v>0.11417329</v>
      </c>
      <c r="J525" s="1">
        <v>1.7000000000000001E-4</v>
      </c>
      <c r="K525" s="50">
        <f>J525*39.3701</f>
        <v>6.6929170000000005E-3</v>
      </c>
      <c r="L525">
        <v>2.1000000000000001E-4</v>
      </c>
      <c r="M525" s="50">
        <f>L525*39.3701</f>
        <v>8.2677210000000004E-3</v>
      </c>
      <c r="N525" s="51" t="s">
        <v>357</v>
      </c>
      <c r="O525">
        <v>2.5999999999999999E-3</v>
      </c>
      <c r="P525" s="50">
        <f>O525*39.3701</f>
        <v>0.10236226</v>
      </c>
      <c r="Q525" s="1">
        <v>5.8999999999999998E-5</v>
      </c>
      <c r="R525" s="50">
        <f>Q525*39.3701</f>
        <v>2.3228359E-3</v>
      </c>
      <c r="S525" s="1">
        <v>5.0000000000000001E-4</v>
      </c>
      <c r="T525" s="50">
        <f>S525*39.3701</f>
        <v>1.9685049999999999E-2</v>
      </c>
      <c r="U525" s="1">
        <v>1E-4</v>
      </c>
      <c r="V525" s="50">
        <f>U525*39.3701</f>
        <v>3.9370100000000003E-3</v>
      </c>
      <c r="W525">
        <v>2.1999999999999999E-5</v>
      </c>
      <c r="X525" s="50">
        <f>W525*39.3701</f>
        <v>8.6614220000000004E-4</v>
      </c>
      <c r="Y525">
        <v>3.5E-4</v>
      </c>
      <c r="Z525" s="50">
        <f>Y525*39.3701</f>
        <v>1.3779535000000001E-2</v>
      </c>
      <c r="AA525" s="51" t="s">
        <v>357</v>
      </c>
      <c r="AB525">
        <v>2.7E-4</v>
      </c>
      <c r="AC525" s="50">
        <f>AB525*39.3701</f>
        <v>1.0629927000000001E-2</v>
      </c>
      <c r="AD525">
        <v>4.8000000000000001E-4</v>
      </c>
      <c r="AE525" s="50">
        <f>AD525*39.3701</f>
        <v>1.8897648E-2</v>
      </c>
      <c r="AF525">
        <v>2.0000000000000001E-4</v>
      </c>
      <c r="AG525" s="50">
        <f>AF525*39.3701</f>
        <v>7.8740200000000007E-3</v>
      </c>
      <c r="AH525">
        <v>4.4000000000000002E-4</v>
      </c>
      <c r="AI525" s="50">
        <f>AH525*39.3701</f>
        <v>1.7322844E-2</v>
      </c>
      <c r="AJ525">
        <v>2.2000000000000001E-3</v>
      </c>
      <c r="AK525" s="50">
        <f>AJ525*39.3701</f>
        <v>8.6614220000000006E-2</v>
      </c>
      <c r="AL525">
        <v>2.0999999999999999E-3</v>
      </c>
      <c r="AM525" s="50">
        <f>AL525*39.3701</f>
        <v>8.2677210000000001E-2</v>
      </c>
      <c r="AN525" s="51" t="s">
        <v>357</v>
      </c>
      <c r="AO525">
        <v>2.9E-4</v>
      </c>
      <c r="AP525" s="50">
        <f>AO525*39.3701</f>
        <v>1.1417329E-2</v>
      </c>
      <c r="AQ525">
        <v>7.7999999999999999E-5</v>
      </c>
      <c r="AR525" s="50">
        <f>AQ525*39.3701</f>
        <v>3.0708678E-3</v>
      </c>
      <c r="AS525">
        <v>1.1E-4</v>
      </c>
      <c r="AT525" s="50">
        <f>AS525*39.3701</f>
        <v>4.3307110000000001E-3</v>
      </c>
      <c r="AU525">
        <v>2.3E-3</v>
      </c>
      <c r="AV525" s="50">
        <f>AU525*39.3701</f>
        <v>9.0551229999999996E-2</v>
      </c>
      <c r="AW525">
        <v>2.5999999999999998E-4</v>
      </c>
      <c r="AX525" s="50">
        <f>AW525*39.3701</f>
        <v>1.0236225999999999E-2</v>
      </c>
      <c r="AY525">
        <v>1.1E-4</v>
      </c>
      <c r="AZ525" s="50">
        <f>AY525*39.3701</f>
        <v>4.3307110000000001E-3</v>
      </c>
      <c r="BA525">
        <v>1.2999999999999999E-4</v>
      </c>
      <c r="BB525" s="50">
        <f>BA525*39.3701</f>
        <v>5.1181129999999997E-3</v>
      </c>
      <c r="BC525" s="51" t="s">
        <v>357</v>
      </c>
      <c r="BD525">
        <v>1.6000000000000001E-3</v>
      </c>
      <c r="BE525" s="50">
        <f>BD525*39.3701</f>
        <v>6.2992160000000005E-2</v>
      </c>
      <c r="BF525">
        <v>9.0000000000000006E-5</v>
      </c>
      <c r="BG525" s="50">
        <f>BF525*39.3701</f>
        <v>3.5433090000000001E-3</v>
      </c>
      <c r="BH525">
        <v>2.9999999999999997E-4</v>
      </c>
      <c r="BI525" s="50">
        <f>BH525*39.3701</f>
        <v>1.1811029999999998E-2</v>
      </c>
    </row>
    <row r="526" spans="1:61" x14ac:dyDescent="0.3">
      <c r="A526" s="51" t="s">
        <v>312</v>
      </c>
      <c r="C526" s="1"/>
      <c r="N526" s="51" t="s">
        <v>312</v>
      </c>
      <c r="P526" s="1"/>
      <c r="R526" s="1"/>
      <c r="T526" s="1"/>
      <c r="V526" s="1"/>
      <c r="X526" s="1"/>
      <c r="Z526" s="1"/>
      <c r="AA526" s="51" t="s">
        <v>312</v>
      </c>
      <c r="AC526" s="1"/>
      <c r="AE526" s="1"/>
      <c r="AG526" s="1"/>
      <c r="AI526" s="1"/>
      <c r="AK526" s="1"/>
      <c r="AM526" s="1"/>
      <c r="AN526" s="51" t="s">
        <v>312</v>
      </c>
      <c r="AP526" s="1"/>
      <c r="AR526" s="1"/>
      <c r="AT526" s="1"/>
      <c r="AV526" s="1"/>
      <c r="AX526" s="1"/>
      <c r="AZ526" s="1"/>
      <c r="BB526" s="1"/>
      <c r="BC526" s="51" t="s">
        <v>312</v>
      </c>
      <c r="BE526" s="1"/>
      <c r="BG526" s="1"/>
      <c r="BI526" s="1"/>
    </row>
    <row r="527" spans="1:61" x14ac:dyDescent="0.3">
      <c r="A527" s="51" t="s">
        <v>313</v>
      </c>
      <c r="C527" s="1"/>
      <c r="N527" s="51" t="s">
        <v>313</v>
      </c>
      <c r="P527" s="1"/>
      <c r="R527" s="1"/>
      <c r="T527" s="1"/>
      <c r="V527" s="1"/>
      <c r="X527" s="1"/>
      <c r="Z527" s="1"/>
      <c r="AA527" s="51" t="s">
        <v>313</v>
      </c>
      <c r="AC527" s="1"/>
      <c r="AE527" s="1"/>
      <c r="AG527" s="1"/>
      <c r="AI527" s="1"/>
      <c r="AK527" s="1"/>
      <c r="AM527" s="1"/>
      <c r="AN527" s="51" t="s">
        <v>313</v>
      </c>
      <c r="AP527" s="1"/>
      <c r="AR527" s="1"/>
      <c r="AT527" s="1"/>
      <c r="AV527" s="1"/>
      <c r="AX527" s="1"/>
      <c r="AZ527" s="1"/>
      <c r="BB527" s="1"/>
      <c r="BC527" s="51" t="s">
        <v>313</v>
      </c>
      <c r="BE527" s="1"/>
      <c r="BG527" s="1"/>
      <c r="BI527" s="1"/>
    </row>
    <row r="528" spans="1:61" x14ac:dyDescent="0.3">
      <c r="A528" s="47" t="s">
        <v>859</v>
      </c>
      <c r="B528">
        <v>2.2000000000000001E-4</v>
      </c>
      <c r="C528" s="50">
        <f>B528*39.3701</f>
        <v>8.6614220000000002E-3</v>
      </c>
      <c r="D528">
        <v>6.3E-5</v>
      </c>
      <c r="E528" s="50">
        <f>D528*39.3701</f>
        <v>2.4803162999999999E-3</v>
      </c>
      <c r="F528">
        <v>2.4000000000000001E-4</v>
      </c>
      <c r="G528" s="50">
        <f>F528*39.3701</f>
        <v>9.4488239999999998E-3</v>
      </c>
      <c r="H528">
        <v>5.5000000000000002E-5</v>
      </c>
      <c r="I528" s="50">
        <f>H528*39.3701</f>
        <v>2.1653555000000001E-3</v>
      </c>
      <c r="J528" s="1">
        <v>4.4000000000000002E-4</v>
      </c>
      <c r="K528" s="50">
        <f>J528*39.3701</f>
        <v>1.7322844E-2</v>
      </c>
      <c r="L528">
        <v>3.3E-4</v>
      </c>
      <c r="M528" s="50">
        <f>L528*39.3701</f>
        <v>1.2992132999999999E-2</v>
      </c>
      <c r="N528" s="47" t="s">
        <v>859</v>
      </c>
      <c r="O528">
        <v>3.8999999999999999E-5</v>
      </c>
      <c r="P528" s="50">
        <f>O528*39.3701</f>
        <v>1.5354339E-3</v>
      </c>
      <c r="Q528" s="1">
        <v>3.0000000000000001E-5</v>
      </c>
      <c r="R528" s="50">
        <f>Q528*39.3701</f>
        <v>1.181103E-3</v>
      </c>
      <c r="S528" s="1">
        <v>2.9999999999999997E-4</v>
      </c>
      <c r="T528" s="50">
        <f>S528*39.3701</f>
        <v>1.1811029999999998E-2</v>
      </c>
      <c r="U528" s="1">
        <v>2.1000000000000001E-4</v>
      </c>
      <c r="V528" s="50">
        <f>U528*39.3701</f>
        <v>8.2677210000000004E-3</v>
      </c>
      <c r="W528">
        <v>1.0000000000000001E-5</v>
      </c>
      <c r="X528" s="50">
        <f>W528*39.3701</f>
        <v>3.9370100000000004E-4</v>
      </c>
      <c r="Y528">
        <v>1.8000000000000001E-4</v>
      </c>
      <c r="Z528" s="50">
        <f>Y528*39.3701</f>
        <v>7.0866180000000003E-3</v>
      </c>
      <c r="AA528" s="47" t="s">
        <v>859</v>
      </c>
      <c r="AB528">
        <v>1.2999999999999999E-4</v>
      </c>
      <c r="AC528" s="50">
        <f>AB528*39.3701</f>
        <v>5.1181129999999997E-3</v>
      </c>
      <c r="AD528">
        <v>2.2000000000000001E-4</v>
      </c>
      <c r="AE528" s="50">
        <f>AD528*39.3701</f>
        <v>8.6614220000000002E-3</v>
      </c>
      <c r="AF528">
        <v>8.0000000000000007E-5</v>
      </c>
      <c r="AG528" s="50">
        <f>AF528*39.3701</f>
        <v>3.1496080000000004E-3</v>
      </c>
      <c r="AH528">
        <v>2.3000000000000001E-4</v>
      </c>
      <c r="AI528" s="50">
        <f>AH528*39.3701</f>
        <v>9.055123E-3</v>
      </c>
      <c r="AJ528">
        <v>5.1999999999999997E-5</v>
      </c>
      <c r="AK528" s="50">
        <f>AJ528*39.3701</f>
        <v>2.0472452000000001E-3</v>
      </c>
      <c r="AL528">
        <v>1.2999999999999999E-4</v>
      </c>
      <c r="AM528" s="50">
        <f>AL528*39.3701</f>
        <v>5.1181129999999997E-3</v>
      </c>
      <c r="AN528" s="47" t="s">
        <v>859</v>
      </c>
      <c r="AO528">
        <v>2.9E-4</v>
      </c>
      <c r="AP528" s="50">
        <f>AO528*39.3701</f>
        <v>1.1417329E-2</v>
      </c>
      <c r="AQ528">
        <v>2.5999999999999998E-5</v>
      </c>
      <c r="AR528" s="50">
        <f>AQ528*39.3701</f>
        <v>1.0236226000000001E-3</v>
      </c>
      <c r="AS528">
        <v>2.7E-4</v>
      </c>
      <c r="AT528" s="50">
        <f>AS528*39.3701</f>
        <v>1.0629927000000001E-2</v>
      </c>
      <c r="AU528">
        <v>6.3E-5</v>
      </c>
      <c r="AV528" s="50">
        <f>AU528*39.3701</f>
        <v>2.4803162999999999E-3</v>
      </c>
      <c r="AW528">
        <v>4.4000000000000002E-4</v>
      </c>
      <c r="AX528" s="50">
        <f>AW528*39.3701</f>
        <v>1.7322844E-2</v>
      </c>
      <c r="AY528">
        <v>4.3000000000000002E-5</v>
      </c>
      <c r="AZ528" s="50">
        <f>AY528*39.3701</f>
        <v>1.6929143000000001E-3</v>
      </c>
      <c r="BA528">
        <v>2.3000000000000001E-4</v>
      </c>
      <c r="BB528" s="50">
        <f>BA528*39.3701</f>
        <v>9.055123E-3</v>
      </c>
      <c r="BC528" s="47" t="s">
        <v>859</v>
      </c>
      <c r="BD528">
        <v>6.0000000000000002E-5</v>
      </c>
      <c r="BE528" s="50">
        <f>BD528*39.3701</f>
        <v>2.3622059999999999E-3</v>
      </c>
      <c r="BF528">
        <v>3.0000000000000001E-5</v>
      </c>
      <c r="BG528" s="50">
        <f>BF528*39.3701</f>
        <v>1.181103E-3</v>
      </c>
      <c r="BH528">
        <v>9.0000000000000006E-5</v>
      </c>
      <c r="BI528" s="50">
        <f>BH528*39.3701</f>
        <v>3.5433090000000001E-3</v>
      </c>
    </row>
    <row r="529" spans="1:61" x14ac:dyDescent="0.3">
      <c r="A529" s="51" t="s">
        <v>358</v>
      </c>
      <c r="C529" s="50"/>
      <c r="E529" s="50"/>
      <c r="G529" s="50"/>
      <c r="I529" s="50"/>
      <c r="K529" s="50"/>
      <c r="M529" s="50"/>
      <c r="N529" s="51" t="s">
        <v>358</v>
      </c>
      <c r="P529" s="50"/>
      <c r="R529" s="50"/>
      <c r="T529" s="50"/>
      <c r="V529" s="50"/>
      <c r="X529" s="50"/>
      <c r="Z529" s="50"/>
      <c r="AA529" s="51" t="s">
        <v>358</v>
      </c>
      <c r="AC529" s="50"/>
      <c r="AE529" s="50"/>
      <c r="AG529" s="50"/>
      <c r="AI529" s="50"/>
      <c r="AK529" s="50"/>
      <c r="AM529" s="50"/>
      <c r="AN529" s="51" t="s">
        <v>358</v>
      </c>
      <c r="AP529" s="50"/>
      <c r="AR529" s="50"/>
      <c r="AT529" s="50"/>
      <c r="AV529" s="50"/>
      <c r="AX529" s="50"/>
      <c r="AZ529" s="50"/>
      <c r="BB529" s="50"/>
      <c r="BC529" s="51" t="s">
        <v>358</v>
      </c>
      <c r="BE529" s="50"/>
      <c r="BG529" s="50"/>
      <c r="BI529" s="50"/>
    </row>
    <row r="530" spans="1:61" x14ac:dyDescent="0.3">
      <c r="A530" s="51" t="s">
        <v>357</v>
      </c>
      <c r="B530">
        <v>5.9999999999999995E-4</v>
      </c>
      <c r="C530" s="50">
        <f>B530*39.3701</f>
        <v>2.3622059999999997E-2</v>
      </c>
      <c r="D530">
        <v>1.2E-4</v>
      </c>
      <c r="E530" s="50">
        <f>D530*39.3701</f>
        <v>4.7244119999999999E-3</v>
      </c>
      <c r="F530">
        <v>5.8E-4</v>
      </c>
      <c r="G530" s="50">
        <f>F530*39.3701</f>
        <v>2.2834658000000001E-2</v>
      </c>
      <c r="H530">
        <v>9.0000000000000006E-5</v>
      </c>
      <c r="I530" s="50">
        <f>H530*39.3701</f>
        <v>3.5433090000000001E-3</v>
      </c>
      <c r="J530" s="1">
        <v>3.6999999999999999E-4</v>
      </c>
      <c r="K530" s="50">
        <f>J530*39.3701</f>
        <v>1.4566937E-2</v>
      </c>
      <c r="L530">
        <v>3.6999999999999999E-4</v>
      </c>
      <c r="M530" s="50">
        <f>L530*39.3701</f>
        <v>1.4566937E-2</v>
      </c>
      <c r="N530" s="51" t="s">
        <v>357</v>
      </c>
      <c r="O530">
        <v>5.0000000000000002E-5</v>
      </c>
      <c r="P530" s="50">
        <f>O530*39.3701</f>
        <v>1.9685050000000002E-3</v>
      </c>
      <c r="Q530" s="1">
        <v>1.4999999999999999E-4</v>
      </c>
      <c r="R530" s="50">
        <f>Q530*39.3701</f>
        <v>5.9055149999999992E-3</v>
      </c>
      <c r="S530" s="1">
        <v>2.9999999999999997E-4</v>
      </c>
      <c r="T530" s="50">
        <f>S530*39.3701</f>
        <v>1.1811029999999998E-2</v>
      </c>
      <c r="U530" s="1">
        <v>3.3E-4</v>
      </c>
      <c r="V530" s="50">
        <f>U530*39.3701</f>
        <v>1.2992132999999999E-2</v>
      </c>
      <c r="W530">
        <v>3.0000000000000001E-5</v>
      </c>
      <c r="X530" s="50">
        <f>W530*39.3701</f>
        <v>1.181103E-3</v>
      </c>
      <c r="Y530">
        <v>1.2999999999999999E-4</v>
      </c>
      <c r="Z530" s="50">
        <f>Y530*39.3701</f>
        <v>5.1181129999999997E-3</v>
      </c>
      <c r="AA530" s="51" t="s">
        <v>357</v>
      </c>
      <c r="AB530">
        <v>3.2000000000000003E-4</v>
      </c>
      <c r="AC530" s="50">
        <f>AB530*39.3701</f>
        <v>1.2598432000000001E-2</v>
      </c>
      <c r="AD530">
        <v>8.0000000000000004E-4</v>
      </c>
      <c r="AE530" s="50">
        <f>AD530*39.3701</f>
        <v>3.1496080000000003E-2</v>
      </c>
      <c r="AF530">
        <v>2.9999999999999997E-4</v>
      </c>
      <c r="AG530" s="50">
        <f>AF530*39.3701</f>
        <v>1.1811029999999998E-2</v>
      </c>
      <c r="AH530">
        <v>5.5000000000000003E-4</v>
      </c>
      <c r="AI530" s="50">
        <f>AH530*39.3701</f>
        <v>2.1653555000000001E-2</v>
      </c>
      <c r="AJ530">
        <v>5.8999999999999998E-5</v>
      </c>
      <c r="AK530" s="50">
        <f>AJ530*39.3701</f>
        <v>2.3228359E-3</v>
      </c>
      <c r="AL530">
        <v>2.2000000000000001E-4</v>
      </c>
      <c r="AM530" s="50">
        <f>AL530*39.3701</f>
        <v>8.6614220000000002E-3</v>
      </c>
      <c r="AN530" s="51" t="s">
        <v>357</v>
      </c>
      <c r="AO530">
        <v>3.2000000000000003E-4</v>
      </c>
      <c r="AP530" s="50">
        <f>AO530*39.3701</f>
        <v>1.2598432000000001E-2</v>
      </c>
      <c r="AQ530">
        <v>1.8000000000000001E-4</v>
      </c>
      <c r="AR530" s="50">
        <f>AQ530*39.3701</f>
        <v>7.0866180000000003E-3</v>
      </c>
      <c r="AS530">
        <v>3.6999999999999999E-4</v>
      </c>
      <c r="AT530" s="50">
        <f>AS530*39.3701</f>
        <v>1.4566937E-2</v>
      </c>
      <c r="AU530">
        <v>1.2999999999999999E-4</v>
      </c>
      <c r="AV530" s="50">
        <f>AU530*39.3701</f>
        <v>5.1181129999999997E-3</v>
      </c>
      <c r="AW530">
        <v>4.4000000000000002E-4</v>
      </c>
      <c r="AX530" s="50">
        <f>AW530*39.3701</f>
        <v>1.7322844E-2</v>
      </c>
      <c r="AY530">
        <v>1.8000000000000001E-4</v>
      </c>
      <c r="AZ530" s="50">
        <f>AY530*39.3701</f>
        <v>7.0866180000000003E-3</v>
      </c>
      <c r="BA530">
        <v>4.4000000000000002E-4</v>
      </c>
      <c r="BB530" s="50">
        <f>BA530*39.3701</f>
        <v>1.7322844E-2</v>
      </c>
      <c r="BC530" s="51" t="s">
        <v>357</v>
      </c>
      <c r="BD530">
        <v>1.1E-4</v>
      </c>
      <c r="BE530" s="50">
        <f>BD530*39.3701</f>
        <v>4.3307110000000001E-3</v>
      </c>
      <c r="BF530">
        <v>1.8000000000000001E-4</v>
      </c>
      <c r="BG530" s="50">
        <f>BF530*39.3701</f>
        <v>7.0866180000000003E-3</v>
      </c>
      <c r="BH530">
        <v>1.7000000000000001E-4</v>
      </c>
      <c r="BI530" s="50">
        <f>BH530*39.3701</f>
        <v>6.6929170000000005E-3</v>
      </c>
    </row>
    <row r="531" spans="1:61" x14ac:dyDescent="0.3">
      <c r="A531" s="51" t="s">
        <v>312</v>
      </c>
      <c r="N531" s="51" t="s">
        <v>312</v>
      </c>
      <c r="AA531" s="51" t="s">
        <v>312</v>
      </c>
      <c r="AN531" s="51" t="s">
        <v>312</v>
      </c>
      <c r="BC531" s="51" t="s">
        <v>312</v>
      </c>
    </row>
    <row r="532" spans="1:61" x14ac:dyDescent="0.3">
      <c r="A532" s="51" t="s">
        <v>313</v>
      </c>
    </row>
    <row r="533" spans="1:61" s="6" customFormat="1" x14ac:dyDescent="0.3">
      <c r="E533" s="16"/>
      <c r="G533" s="16"/>
      <c r="I533" s="16"/>
      <c r="J533" s="16"/>
      <c r="K533" s="16"/>
      <c r="M533" s="16"/>
      <c r="Q533" s="16"/>
      <c r="S533" s="16"/>
      <c r="U533" s="16"/>
    </row>
    <row r="534" spans="1:61" x14ac:dyDescent="0.3">
      <c r="A534">
        <v>2021</v>
      </c>
      <c r="B534" s="5">
        <v>44200</v>
      </c>
      <c r="C534" t="s">
        <v>658</v>
      </c>
      <c r="D534" s="5">
        <v>44200</v>
      </c>
      <c r="E534" s="1" t="s">
        <v>482</v>
      </c>
      <c r="F534" s="5">
        <v>44200</v>
      </c>
      <c r="G534" s="1" t="s">
        <v>685</v>
      </c>
      <c r="H534" s="5">
        <v>44201</v>
      </c>
      <c r="I534" s="1" t="s">
        <v>698</v>
      </c>
      <c r="J534" s="45">
        <v>44201</v>
      </c>
      <c r="K534" s="1" t="s">
        <v>796</v>
      </c>
      <c r="L534" s="5">
        <v>44201</v>
      </c>
      <c r="M534" s="1" t="s">
        <v>891</v>
      </c>
      <c r="O534" s="5">
        <v>44202</v>
      </c>
      <c r="P534" t="s">
        <v>892</v>
      </c>
      <c r="Q534" s="45">
        <v>44203</v>
      </c>
      <c r="R534" t="s">
        <v>579</v>
      </c>
      <c r="S534" s="45">
        <v>44203</v>
      </c>
      <c r="T534" t="s">
        <v>530</v>
      </c>
      <c r="U534" s="45">
        <v>44204</v>
      </c>
      <c r="V534" t="s">
        <v>473</v>
      </c>
      <c r="W534" s="5">
        <v>44207</v>
      </c>
      <c r="X534" t="s">
        <v>476</v>
      </c>
      <c r="Y534" s="5">
        <v>44207</v>
      </c>
      <c r="Z534" t="s">
        <v>537</v>
      </c>
      <c r="AB534" s="5">
        <v>44207</v>
      </c>
      <c r="AC534" t="s">
        <v>893</v>
      </c>
      <c r="AD534" s="5">
        <v>44207</v>
      </c>
      <c r="AE534" t="s">
        <v>836</v>
      </c>
      <c r="AF534" s="5">
        <v>44207</v>
      </c>
      <c r="AG534" t="s">
        <v>894</v>
      </c>
      <c r="AH534" s="5">
        <v>44208</v>
      </c>
      <c r="AI534" t="s">
        <v>895</v>
      </c>
      <c r="AJ534" s="5">
        <v>44208</v>
      </c>
      <c r="AK534" t="s">
        <v>896</v>
      </c>
      <c r="AL534" s="5">
        <v>44209</v>
      </c>
      <c r="AM534" t="s">
        <v>492</v>
      </c>
      <c r="AO534" s="5">
        <v>44210</v>
      </c>
      <c r="AP534" t="s">
        <v>525</v>
      </c>
      <c r="AQ534" s="5">
        <v>44211</v>
      </c>
      <c r="AR534" t="s">
        <v>563</v>
      </c>
      <c r="AS534" s="5">
        <v>44211</v>
      </c>
      <c r="AT534" t="s">
        <v>473</v>
      </c>
      <c r="AU534" s="5">
        <v>44211</v>
      </c>
      <c r="AV534" t="s">
        <v>897</v>
      </c>
    </row>
    <row r="536" spans="1:61" x14ac:dyDescent="0.3">
      <c r="A536" s="49" t="s">
        <v>356</v>
      </c>
      <c r="N536" s="49" t="s">
        <v>356</v>
      </c>
      <c r="AA536" s="49" t="s">
        <v>356</v>
      </c>
      <c r="AN536" s="49" t="s">
        <v>356</v>
      </c>
    </row>
    <row r="537" spans="1:61" x14ac:dyDescent="0.3">
      <c r="A537" s="51" t="s">
        <v>357</v>
      </c>
      <c r="B537">
        <v>0</v>
      </c>
      <c r="C537" s="50">
        <f>B537*39.3701</f>
        <v>0</v>
      </c>
      <c r="D537">
        <v>0</v>
      </c>
      <c r="E537" s="50">
        <f>D537*39.3701</f>
        <v>0</v>
      </c>
      <c r="F537">
        <v>0</v>
      </c>
      <c r="G537" s="50">
        <f>F537*39.3701</f>
        <v>0</v>
      </c>
      <c r="H537">
        <v>0</v>
      </c>
      <c r="I537" s="50">
        <f>H537*39.3701</f>
        <v>0</v>
      </c>
      <c r="J537" s="1">
        <v>0</v>
      </c>
      <c r="K537" s="50">
        <f>J537*39.3701</f>
        <v>0</v>
      </c>
      <c r="L537">
        <v>0</v>
      </c>
      <c r="M537" s="50">
        <f>L537*39.3701</f>
        <v>0</v>
      </c>
      <c r="N537" s="51" t="s">
        <v>357</v>
      </c>
      <c r="O537">
        <v>0</v>
      </c>
      <c r="P537" s="50">
        <f>O537*39.3701</f>
        <v>0</v>
      </c>
      <c r="Q537" s="1">
        <v>0</v>
      </c>
      <c r="R537" s="50">
        <f>Q537*39.3701</f>
        <v>0</v>
      </c>
      <c r="S537" s="1">
        <v>0</v>
      </c>
      <c r="T537" s="50">
        <f>S537*39.3701</f>
        <v>0</v>
      </c>
      <c r="U537" s="1">
        <v>0</v>
      </c>
      <c r="V537" s="50">
        <f>U537*39.3701</f>
        <v>0</v>
      </c>
      <c r="W537">
        <v>0</v>
      </c>
      <c r="X537" s="50">
        <f>W537*39.3701</f>
        <v>0</v>
      </c>
      <c r="Y537">
        <v>0</v>
      </c>
      <c r="Z537" s="50">
        <f>Y537*39.3701</f>
        <v>0</v>
      </c>
      <c r="AA537" s="51" t="s">
        <v>357</v>
      </c>
      <c r="AB537">
        <v>0</v>
      </c>
      <c r="AC537" s="50">
        <f>AB537*39.3701</f>
        <v>0</v>
      </c>
      <c r="AD537">
        <v>0</v>
      </c>
      <c r="AE537" s="50">
        <f>AD537*39.3701</f>
        <v>0</v>
      </c>
      <c r="AF537">
        <v>0</v>
      </c>
      <c r="AG537" s="50">
        <f>AF537*39.3701</f>
        <v>0</v>
      </c>
      <c r="AH537">
        <v>0</v>
      </c>
      <c r="AI537" s="50">
        <f>AH537*39.3701</f>
        <v>0</v>
      </c>
      <c r="AJ537">
        <v>0</v>
      </c>
      <c r="AK537" s="50">
        <f>AJ537*39.3701</f>
        <v>0</v>
      </c>
      <c r="AL537">
        <v>0</v>
      </c>
      <c r="AM537" s="50">
        <f>AL537*39.3701</f>
        <v>0</v>
      </c>
      <c r="AN537" s="51" t="s">
        <v>357</v>
      </c>
      <c r="AO537">
        <v>0</v>
      </c>
      <c r="AP537" s="50">
        <f>AO537*39.3701</f>
        <v>0</v>
      </c>
      <c r="AQ537">
        <v>0</v>
      </c>
      <c r="AR537" s="50">
        <f>AQ537*39.3701</f>
        <v>0</v>
      </c>
      <c r="AS537">
        <v>0</v>
      </c>
      <c r="AT537" s="50">
        <f>AS537*39.3701</f>
        <v>0</v>
      </c>
      <c r="AU537">
        <v>0</v>
      </c>
      <c r="AV537" s="50">
        <f>AU537*39.3701</f>
        <v>0</v>
      </c>
    </row>
    <row r="538" spans="1:61" x14ac:dyDescent="0.3">
      <c r="A538" s="51" t="s">
        <v>312</v>
      </c>
      <c r="C538" s="50"/>
      <c r="E538" s="50"/>
      <c r="G538" s="50"/>
      <c r="I538" s="50"/>
      <c r="K538" s="50"/>
      <c r="M538" s="50"/>
      <c r="N538" s="51" t="s">
        <v>312</v>
      </c>
      <c r="P538" s="50"/>
      <c r="R538" s="50"/>
      <c r="T538" s="50"/>
      <c r="V538" s="50"/>
      <c r="X538" s="50"/>
      <c r="Z538" s="50"/>
      <c r="AA538" s="51" t="s">
        <v>312</v>
      </c>
      <c r="AC538" s="50"/>
      <c r="AE538" s="50"/>
      <c r="AG538" s="50"/>
      <c r="AI538" s="50"/>
      <c r="AK538" s="50"/>
      <c r="AM538" s="50"/>
      <c r="AN538" s="51" t="s">
        <v>312</v>
      </c>
      <c r="AP538" s="50"/>
      <c r="AR538" s="50"/>
      <c r="AT538" s="50"/>
      <c r="AV538" s="50"/>
    </row>
    <row r="539" spans="1:61" x14ac:dyDescent="0.3">
      <c r="A539" s="51" t="s">
        <v>313</v>
      </c>
      <c r="C539" s="1"/>
      <c r="N539" s="51" t="s">
        <v>313</v>
      </c>
      <c r="P539" s="1"/>
      <c r="R539" s="1"/>
      <c r="T539" s="1"/>
      <c r="V539" s="1"/>
      <c r="X539" s="1"/>
      <c r="Z539" s="1"/>
      <c r="AA539" s="51" t="s">
        <v>313</v>
      </c>
      <c r="AC539" s="1"/>
      <c r="AE539" s="1"/>
      <c r="AG539" s="1"/>
      <c r="AI539" s="1"/>
      <c r="AK539" s="1"/>
      <c r="AM539" s="1"/>
      <c r="AN539" s="51" t="s">
        <v>313</v>
      </c>
      <c r="AP539" s="1"/>
      <c r="AR539" s="1"/>
      <c r="AT539" s="1"/>
      <c r="AV539" s="1"/>
    </row>
    <row r="540" spans="1:61" x14ac:dyDescent="0.3">
      <c r="A540" s="51"/>
      <c r="C540" s="50"/>
      <c r="E540" s="50"/>
      <c r="G540" s="50"/>
      <c r="I540" s="50"/>
      <c r="K540" s="50"/>
      <c r="M540" s="50"/>
      <c r="N540" s="51"/>
      <c r="P540" s="50"/>
      <c r="R540" s="50"/>
      <c r="T540" s="50"/>
      <c r="V540" s="50"/>
      <c r="X540" s="50"/>
      <c r="Z540" s="50"/>
      <c r="AA540" s="51"/>
      <c r="AC540" s="50"/>
      <c r="AE540" s="50"/>
      <c r="AG540" s="50"/>
      <c r="AI540" s="50"/>
      <c r="AK540" s="50"/>
      <c r="AM540" s="50"/>
      <c r="AN540" s="51"/>
      <c r="AP540" s="50"/>
      <c r="AR540" s="50"/>
      <c r="AT540" s="50"/>
      <c r="AV540" s="50"/>
    </row>
    <row r="541" spans="1:61" x14ac:dyDescent="0.3">
      <c r="A541" s="51" t="s">
        <v>69</v>
      </c>
      <c r="B541">
        <v>1.1E-5</v>
      </c>
      <c r="C541" s="50">
        <f>B541*39.3701</f>
        <v>4.3307110000000002E-4</v>
      </c>
      <c r="D541">
        <v>4.0999999999999997E-6</v>
      </c>
      <c r="E541" s="50">
        <f>D541*39.3701</f>
        <v>1.6141741E-4</v>
      </c>
      <c r="F541">
        <v>7.7999999999999999E-6</v>
      </c>
      <c r="G541" s="50">
        <f>F541*39.3701</f>
        <v>3.0708678000000001E-4</v>
      </c>
      <c r="H541">
        <v>1.5E-6</v>
      </c>
      <c r="I541" s="50">
        <f>H541*39.3701</f>
        <v>5.905515E-5</v>
      </c>
      <c r="J541" s="1">
        <v>2.2000000000000001E-6</v>
      </c>
      <c r="K541" s="50">
        <f>J541*39.3701</f>
        <v>8.661422000000001E-5</v>
      </c>
      <c r="L541">
        <v>1.9999999999999999E-6</v>
      </c>
      <c r="M541" s="50">
        <f>L541*39.3701</f>
        <v>7.8740199999999995E-5</v>
      </c>
      <c r="N541" s="51" t="s">
        <v>69</v>
      </c>
      <c r="O541">
        <v>7.9999999999999996E-6</v>
      </c>
      <c r="P541" s="50">
        <f>O541*39.3701</f>
        <v>3.1496079999999998E-4</v>
      </c>
      <c r="Q541" s="1">
        <v>1.9999999999999999E-6</v>
      </c>
      <c r="R541" s="50">
        <f>Q541*39.3701</f>
        <v>7.8740199999999995E-5</v>
      </c>
      <c r="S541" s="1">
        <v>5.8000000000000004E-6</v>
      </c>
      <c r="T541" s="50">
        <f>S541*39.3701</f>
        <v>2.2834658000000003E-4</v>
      </c>
      <c r="U541" s="1">
        <v>3.8999999999999999E-6</v>
      </c>
      <c r="V541" s="50">
        <f>U541*39.3701</f>
        <v>1.5354339E-4</v>
      </c>
      <c r="W541">
        <v>1.5999999999999999E-5</v>
      </c>
      <c r="X541" s="50">
        <f>W541*39.3701</f>
        <v>6.2992159999999996E-4</v>
      </c>
      <c r="Y541">
        <v>7.9999999999999996E-6</v>
      </c>
      <c r="Z541" s="50">
        <f>Y541*39.3701</f>
        <v>3.1496079999999998E-4</v>
      </c>
      <c r="AA541" s="51" t="s">
        <v>69</v>
      </c>
      <c r="AB541">
        <v>1.5E-6</v>
      </c>
      <c r="AC541" s="50">
        <f>AB541*39.3701</f>
        <v>5.905515E-5</v>
      </c>
      <c r="AD541">
        <v>2.7E-6</v>
      </c>
      <c r="AE541" s="50">
        <f>AD541*39.3701</f>
        <v>1.0629927E-4</v>
      </c>
      <c r="AF541">
        <v>2.6000000000000001E-6</v>
      </c>
      <c r="AG541" s="50">
        <f>AF541*39.3701</f>
        <v>1.0236226000000001E-4</v>
      </c>
      <c r="AH541">
        <v>1.5E-6</v>
      </c>
      <c r="AI541" s="50">
        <f>AH541*39.3701</f>
        <v>5.905515E-5</v>
      </c>
      <c r="AJ541">
        <v>5.2000000000000002E-6</v>
      </c>
      <c r="AK541" s="50">
        <f>AJ541*39.3701</f>
        <v>2.0472452000000002E-4</v>
      </c>
      <c r="AL541">
        <v>5.8000000000000004E-6</v>
      </c>
      <c r="AM541" s="50">
        <f>AL541*39.3701</f>
        <v>2.2834658000000003E-4</v>
      </c>
      <c r="AN541" s="51" t="s">
        <v>69</v>
      </c>
      <c r="AO541">
        <v>5.0000000000000004E-6</v>
      </c>
      <c r="AP541" s="50">
        <f>AO541*39.3701</f>
        <v>1.9685050000000002E-4</v>
      </c>
      <c r="AQ541">
        <v>1.1E-5</v>
      </c>
      <c r="AR541" s="50">
        <f>AQ541*39.3701</f>
        <v>4.3307110000000002E-4</v>
      </c>
      <c r="AS541">
        <v>2.6000000000000001E-6</v>
      </c>
      <c r="AT541" s="50">
        <f>AS541*39.3701</f>
        <v>1.0236226000000001E-4</v>
      </c>
      <c r="AU541">
        <v>1.5E-6</v>
      </c>
      <c r="AV541" s="50">
        <f>AU541*39.3701</f>
        <v>5.905515E-5</v>
      </c>
    </row>
    <row r="542" spans="1:61" x14ac:dyDescent="0.3">
      <c r="A542" s="51" t="s">
        <v>357</v>
      </c>
      <c r="B542" t="s">
        <v>502</v>
      </c>
      <c r="D542" t="s">
        <v>692</v>
      </c>
      <c r="E542"/>
      <c r="F542" t="s">
        <v>410</v>
      </c>
      <c r="G542"/>
      <c r="H542" t="s">
        <v>856</v>
      </c>
      <c r="I542"/>
      <c r="J542" s="1" t="s">
        <v>750</v>
      </c>
      <c r="K542"/>
      <c r="L542" t="s">
        <v>800</v>
      </c>
      <c r="M542"/>
      <c r="N542" s="51" t="s">
        <v>357</v>
      </c>
      <c r="O542" t="s">
        <v>411</v>
      </c>
      <c r="Q542" s="1" t="s">
        <v>747</v>
      </c>
      <c r="S542" s="1" t="s">
        <v>774</v>
      </c>
      <c r="U542" s="1" t="s">
        <v>871</v>
      </c>
      <c r="W542" t="s">
        <v>411</v>
      </c>
      <c r="Y542" t="s">
        <v>799</v>
      </c>
      <c r="AA542" s="51" t="s">
        <v>357</v>
      </c>
      <c r="AB542" t="s">
        <v>408</v>
      </c>
      <c r="AD542" t="s">
        <v>898</v>
      </c>
      <c r="AF542" t="s">
        <v>886</v>
      </c>
      <c r="AH542" t="s">
        <v>899</v>
      </c>
      <c r="AJ542" t="s">
        <v>407</v>
      </c>
      <c r="AL542" t="s">
        <v>411</v>
      </c>
      <c r="AN542" s="51" t="s">
        <v>357</v>
      </c>
      <c r="AO542" t="s">
        <v>803</v>
      </c>
      <c r="AQ542" t="s">
        <v>900</v>
      </c>
      <c r="AS542" t="s">
        <v>882</v>
      </c>
      <c r="AU542" t="s">
        <v>468</v>
      </c>
    </row>
    <row r="543" spans="1:61" x14ac:dyDescent="0.3">
      <c r="A543" s="51" t="s">
        <v>323</v>
      </c>
      <c r="B543" t="s">
        <v>558</v>
      </c>
      <c r="D543" t="s">
        <v>878</v>
      </c>
      <c r="E543"/>
      <c r="F543" t="s">
        <v>353</v>
      </c>
      <c r="G543"/>
      <c r="H543" t="s">
        <v>815</v>
      </c>
      <c r="I543"/>
      <c r="J543" s="1" t="s">
        <v>807</v>
      </c>
      <c r="K543"/>
      <c r="L543" t="s">
        <v>901</v>
      </c>
      <c r="M543"/>
      <c r="N543" s="51" t="s">
        <v>323</v>
      </c>
      <c r="O543" t="s">
        <v>765</v>
      </c>
      <c r="Q543" s="1" t="s">
        <v>510</v>
      </c>
      <c r="S543" s="1" t="s">
        <v>781</v>
      </c>
      <c r="U543" s="1" t="s">
        <v>784</v>
      </c>
      <c r="W543" t="s">
        <v>674</v>
      </c>
      <c r="Y543" t="s">
        <v>765</v>
      </c>
      <c r="AA543" s="51" t="s">
        <v>323</v>
      </c>
      <c r="AB543" t="s">
        <v>520</v>
      </c>
      <c r="AD543" t="s">
        <v>694</v>
      </c>
      <c r="AF543" t="s">
        <v>902</v>
      </c>
      <c r="AH543" t="s">
        <v>880</v>
      </c>
      <c r="AJ543" t="s">
        <v>520</v>
      </c>
      <c r="AL543" t="s">
        <v>878</v>
      </c>
      <c r="AN543" s="51" t="s">
        <v>323</v>
      </c>
      <c r="AO543" t="s">
        <v>674</v>
      </c>
      <c r="AQ543" t="s">
        <v>903</v>
      </c>
      <c r="AS543" t="s">
        <v>788</v>
      </c>
      <c r="AU543" t="s">
        <v>511</v>
      </c>
    </row>
    <row r="544" spans="1:61" x14ac:dyDescent="0.3">
      <c r="A544" s="51"/>
      <c r="E544"/>
      <c r="G544"/>
      <c r="I544"/>
      <c r="K544"/>
      <c r="M544"/>
      <c r="N544" s="51"/>
      <c r="AA544" s="51"/>
      <c r="AN544" s="51"/>
    </row>
    <row r="545" spans="1:48" x14ac:dyDescent="0.3">
      <c r="A545" s="51" t="s">
        <v>359</v>
      </c>
      <c r="C545" s="50"/>
      <c r="E545" s="50"/>
      <c r="G545" s="50"/>
      <c r="I545" s="50"/>
      <c r="K545" s="50"/>
      <c r="M545" s="50"/>
      <c r="N545" s="51" t="s">
        <v>359</v>
      </c>
      <c r="P545" s="50"/>
      <c r="R545" s="50"/>
      <c r="T545" s="50"/>
      <c r="V545" s="50"/>
      <c r="X545" s="50"/>
      <c r="Z545" s="50"/>
      <c r="AA545" s="51" t="s">
        <v>359</v>
      </c>
      <c r="AC545" s="50"/>
      <c r="AE545" s="50"/>
      <c r="AG545" s="50"/>
      <c r="AI545" s="50"/>
      <c r="AK545" s="50"/>
      <c r="AM545" s="50"/>
      <c r="AN545" s="51" t="s">
        <v>359</v>
      </c>
      <c r="AP545" s="50"/>
      <c r="AR545" s="50"/>
      <c r="AT545" s="50"/>
      <c r="AV545" s="50"/>
    </row>
    <row r="546" spans="1:48" x14ac:dyDescent="0.3">
      <c r="A546" s="51" t="s">
        <v>357</v>
      </c>
      <c r="B546">
        <v>8.0000000000000007E-5</v>
      </c>
      <c r="C546" s="50">
        <f>B546*39.3701</f>
        <v>3.1496080000000004E-3</v>
      </c>
      <c r="D546">
        <v>5.0000000000000001E-4</v>
      </c>
      <c r="E546" s="50">
        <f>D546*39.3701</f>
        <v>1.9685049999999999E-2</v>
      </c>
      <c r="F546">
        <v>1.9000000000000001E-4</v>
      </c>
      <c r="G546" s="50">
        <f>F546*39.3701</f>
        <v>7.4803190000000009E-3</v>
      </c>
      <c r="H546">
        <v>9.5000000000000005E-5</v>
      </c>
      <c r="I546" s="50">
        <f>H546*39.3701</f>
        <v>3.7401595000000004E-3</v>
      </c>
      <c r="J546" s="1">
        <v>6.3999999999999997E-5</v>
      </c>
      <c r="K546" s="50">
        <f>J546*39.3701</f>
        <v>2.5196863999999999E-3</v>
      </c>
      <c r="L546">
        <v>6.6000000000000005E-5</v>
      </c>
      <c r="M546" s="50">
        <f>L546*39.3701</f>
        <v>2.5984266000000002E-3</v>
      </c>
      <c r="N546" s="51" t="s">
        <v>357</v>
      </c>
      <c r="O546">
        <v>4.0000000000000002E-4</v>
      </c>
      <c r="P546" s="50">
        <f>O546*39.3701</f>
        <v>1.5748040000000001E-2</v>
      </c>
      <c r="Q546" s="1">
        <v>2.0000000000000001E-4</v>
      </c>
      <c r="R546" s="50">
        <f>Q546*39.3701</f>
        <v>7.8740200000000007E-3</v>
      </c>
      <c r="S546" s="1">
        <v>1.9000000000000001E-4</v>
      </c>
      <c r="T546" s="50">
        <f>S546*39.3701</f>
        <v>7.4803190000000009E-3</v>
      </c>
      <c r="U546" s="1">
        <v>7.5000000000000002E-4</v>
      </c>
      <c r="V546" s="50">
        <f>U546*39.3701</f>
        <v>2.9527575E-2</v>
      </c>
      <c r="W546">
        <v>3.4000000000000002E-4</v>
      </c>
      <c r="X546" s="50">
        <f>W546*39.3701</f>
        <v>1.3385834000000001E-2</v>
      </c>
      <c r="Y546">
        <v>8.0000000000000007E-5</v>
      </c>
      <c r="Z546" s="50">
        <f>Y546*39.3701</f>
        <v>3.1496080000000004E-3</v>
      </c>
      <c r="AA546" s="51" t="s">
        <v>357</v>
      </c>
      <c r="AB546">
        <v>3.8999999999999999E-5</v>
      </c>
      <c r="AC546" s="50">
        <f>AB546*39.3701</f>
        <v>1.5354339E-3</v>
      </c>
      <c r="AD546">
        <v>1E-4</v>
      </c>
      <c r="AE546" s="50">
        <f>AD546*39.3701</f>
        <v>3.9370100000000003E-3</v>
      </c>
      <c r="AF546">
        <v>1E-4</v>
      </c>
      <c r="AG546" s="50">
        <f>AF546*39.3701</f>
        <v>3.9370100000000003E-3</v>
      </c>
      <c r="AH546">
        <v>3.6999999999999999E-4</v>
      </c>
      <c r="AI546" s="50">
        <f>AH546*39.3701</f>
        <v>1.4566937E-2</v>
      </c>
      <c r="AJ546">
        <v>2.2000000000000001E-4</v>
      </c>
      <c r="AK546" s="50">
        <f>AJ546*39.3701</f>
        <v>8.6614220000000002E-3</v>
      </c>
      <c r="AL546">
        <v>4.2000000000000002E-4</v>
      </c>
      <c r="AM546" s="50">
        <f>AL546*39.3701</f>
        <v>1.6535442000000001E-2</v>
      </c>
      <c r="AN546" s="51" t="s">
        <v>357</v>
      </c>
      <c r="AO546">
        <v>5.1999999999999995E-4</v>
      </c>
      <c r="AP546" s="50">
        <f>AO546*39.3701</f>
        <v>2.0472451999999999E-2</v>
      </c>
      <c r="AQ546">
        <v>5.5000000000000002E-5</v>
      </c>
      <c r="AR546" s="50">
        <f>AQ546*39.3701</f>
        <v>2.1653555000000001E-3</v>
      </c>
      <c r="AS546">
        <v>3.8000000000000002E-4</v>
      </c>
      <c r="AT546" s="50">
        <f>AS546*39.3701</f>
        <v>1.4960638000000002E-2</v>
      </c>
      <c r="AU546">
        <v>1.7000000000000001E-4</v>
      </c>
      <c r="AV546" s="50">
        <f>AU546*39.3701</f>
        <v>6.6929170000000005E-3</v>
      </c>
    </row>
    <row r="547" spans="1:48" x14ac:dyDescent="0.3">
      <c r="A547" s="51" t="s">
        <v>312</v>
      </c>
      <c r="C547" s="50"/>
      <c r="E547" s="50"/>
      <c r="G547" s="50"/>
      <c r="I547" s="50"/>
      <c r="K547" s="50"/>
      <c r="M547" s="50"/>
      <c r="N547" s="51" t="s">
        <v>312</v>
      </c>
      <c r="P547" s="50"/>
      <c r="R547" s="50"/>
      <c r="T547" s="50"/>
      <c r="V547" s="50"/>
      <c r="X547" s="50"/>
      <c r="Z547" s="50"/>
      <c r="AA547" s="51" t="s">
        <v>312</v>
      </c>
      <c r="AC547" s="50"/>
      <c r="AE547" s="50"/>
      <c r="AG547" s="50"/>
      <c r="AI547" s="50"/>
      <c r="AK547" s="50"/>
      <c r="AM547" s="50"/>
      <c r="AN547" s="51" t="s">
        <v>312</v>
      </c>
      <c r="AP547" s="50"/>
      <c r="AR547" s="50"/>
      <c r="AT547" s="50"/>
      <c r="AV547" s="50"/>
    </row>
    <row r="548" spans="1:48" x14ac:dyDescent="0.3">
      <c r="A548" s="51" t="s">
        <v>313</v>
      </c>
      <c r="E548"/>
      <c r="G548"/>
      <c r="I548"/>
      <c r="K548"/>
      <c r="M548"/>
      <c r="N548" s="51" t="s">
        <v>313</v>
      </c>
      <c r="AA548" s="51" t="s">
        <v>313</v>
      </c>
      <c r="AN548" s="51" t="s">
        <v>313</v>
      </c>
    </row>
    <row r="549" spans="1:48" x14ac:dyDescent="0.3">
      <c r="A549" s="51"/>
      <c r="C549" s="50"/>
      <c r="E549" s="50"/>
      <c r="G549" s="50"/>
      <c r="I549" s="50"/>
      <c r="K549" s="50"/>
      <c r="M549" s="50"/>
      <c r="N549" s="51"/>
      <c r="P549" s="50"/>
      <c r="R549" s="50"/>
      <c r="T549" s="50"/>
      <c r="V549" s="50"/>
      <c r="X549" s="50"/>
      <c r="Z549" s="50"/>
      <c r="AA549" s="51"/>
      <c r="AC549" s="50"/>
      <c r="AE549" s="50"/>
      <c r="AG549" s="50"/>
      <c r="AI549" s="50"/>
      <c r="AK549" s="50"/>
      <c r="AM549" s="50"/>
      <c r="AN549" s="51"/>
      <c r="AP549" s="50"/>
      <c r="AR549" s="50"/>
      <c r="AT549" s="50"/>
      <c r="AV549" s="50"/>
    </row>
    <row r="550" spans="1:48" x14ac:dyDescent="0.3">
      <c r="A550" s="51" t="s">
        <v>68</v>
      </c>
      <c r="B550">
        <v>8.0000000000000007E-5</v>
      </c>
      <c r="C550" s="50">
        <f>B550*39.3701</f>
        <v>3.1496080000000004E-3</v>
      </c>
      <c r="D550">
        <v>5.1000000000000004E-4</v>
      </c>
      <c r="E550" s="50">
        <f>D550*39.3701</f>
        <v>2.0078751000000002E-2</v>
      </c>
      <c r="F550">
        <v>1.7000000000000001E-4</v>
      </c>
      <c r="G550" s="50">
        <f>F550*39.3701</f>
        <v>6.6929170000000005E-3</v>
      </c>
      <c r="H550">
        <v>1.1E-4</v>
      </c>
      <c r="I550" s="50">
        <f>H550*39.3701</f>
        <v>4.3307110000000001E-3</v>
      </c>
      <c r="J550" s="1">
        <v>9.0000000000000006E-5</v>
      </c>
      <c r="K550" s="50">
        <f>J550*39.3701</f>
        <v>3.5433090000000001E-3</v>
      </c>
      <c r="L550">
        <v>8.0000000000000007E-5</v>
      </c>
      <c r="M550" s="50">
        <f>L550*39.3701</f>
        <v>3.1496080000000004E-3</v>
      </c>
      <c r="N550" s="51" t="s">
        <v>68</v>
      </c>
      <c r="O550">
        <v>5.2999999999999998E-4</v>
      </c>
      <c r="P550" s="50">
        <f>O550*39.3701</f>
        <v>2.0866152999999998E-2</v>
      </c>
      <c r="Q550" s="1">
        <v>1.4999999999999999E-4</v>
      </c>
      <c r="R550" s="50">
        <f>Q550*39.3701</f>
        <v>5.9055149999999992E-3</v>
      </c>
      <c r="S550" s="1">
        <v>2.3000000000000001E-4</v>
      </c>
      <c r="T550" s="50">
        <f>S550*39.3701</f>
        <v>9.055123E-3</v>
      </c>
      <c r="U550" s="1">
        <v>7.2999999999999996E-4</v>
      </c>
      <c r="V550" s="50">
        <f>U550*39.3701</f>
        <v>2.8740173000000001E-2</v>
      </c>
      <c r="W550">
        <v>5.0000000000000001E-4</v>
      </c>
      <c r="X550" s="50">
        <f>W550*39.3701</f>
        <v>1.9685049999999999E-2</v>
      </c>
      <c r="Y550">
        <v>9.5000000000000005E-5</v>
      </c>
      <c r="Z550" s="50">
        <f>Y550*39.3701</f>
        <v>3.7401595000000004E-3</v>
      </c>
      <c r="AA550" s="51" t="s">
        <v>68</v>
      </c>
      <c r="AB550">
        <v>3.1000000000000001E-5</v>
      </c>
      <c r="AC550" s="50">
        <f>AB550*39.3701</f>
        <v>1.2204731000000002E-3</v>
      </c>
      <c r="AD550">
        <v>1.2999999999999999E-4</v>
      </c>
      <c r="AE550" s="50">
        <f>AD550*39.3701</f>
        <v>5.1181129999999997E-3</v>
      </c>
      <c r="AF550">
        <v>1.3999999999999999E-4</v>
      </c>
      <c r="AG550" s="50">
        <f>AF550*39.3701</f>
        <v>5.5118139999999994E-3</v>
      </c>
      <c r="AH550">
        <v>4.2000000000000002E-4</v>
      </c>
      <c r="AI550" s="50">
        <f>AH550*39.3701</f>
        <v>1.6535442000000001E-2</v>
      </c>
      <c r="AJ550">
        <v>2.0000000000000001E-4</v>
      </c>
      <c r="AK550" s="50">
        <f>AJ550*39.3701</f>
        <v>7.8740200000000007E-3</v>
      </c>
      <c r="AL550">
        <v>6.4999999999999997E-4</v>
      </c>
      <c r="AM550" s="50">
        <f>AL550*39.3701</f>
        <v>2.5590564999999999E-2</v>
      </c>
      <c r="AN550" s="51" t="s">
        <v>68</v>
      </c>
      <c r="AO550">
        <v>5.4000000000000001E-4</v>
      </c>
      <c r="AP550" s="50">
        <f>AO550*39.3701</f>
        <v>2.1259854000000002E-2</v>
      </c>
      <c r="AQ550">
        <v>7.2999999999999999E-5</v>
      </c>
      <c r="AR550" s="50">
        <f>AQ550*39.3701</f>
        <v>2.8740173000000001E-3</v>
      </c>
      <c r="AS550">
        <v>6.2E-4</v>
      </c>
      <c r="AT550" s="50">
        <f>AS550*39.3701</f>
        <v>2.4409462E-2</v>
      </c>
      <c r="AU550">
        <v>1.3999999999999999E-4</v>
      </c>
      <c r="AV550" s="50">
        <f>AU550*39.3701</f>
        <v>5.5118139999999994E-3</v>
      </c>
    </row>
    <row r="551" spans="1:48" x14ac:dyDescent="0.3">
      <c r="A551" s="51" t="s">
        <v>357</v>
      </c>
      <c r="B551" t="s">
        <v>692</v>
      </c>
      <c r="D551" t="s">
        <v>851</v>
      </c>
      <c r="E551"/>
      <c r="F551" t="s">
        <v>414</v>
      </c>
      <c r="G551"/>
      <c r="H551" t="s">
        <v>866</v>
      </c>
      <c r="I551"/>
      <c r="J551" s="1" t="s">
        <v>870</v>
      </c>
      <c r="K551"/>
      <c r="L551" t="s">
        <v>870</v>
      </c>
      <c r="M551"/>
      <c r="N551" s="51" t="s">
        <v>357</v>
      </c>
      <c r="O551" t="s">
        <v>904</v>
      </c>
      <c r="Q551" s="1" t="s">
        <v>692</v>
      </c>
      <c r="S551" s="1" t="s">
        <v>905</v>
      </c>
      <c r="U551" s="1" t="s">
        <v>408</v>
      </c>
      <c r="W551" t="s">
        <v>827</v>
      </c>
      <c r="Y551" t="s">
        <v>856</v>
      </c>
      <c r="AA551" s="51" t="s">
        <v>357</v>
      </c>
      <c r="AB551" t="s">
        <v>778</v>
      </c>
      <c r="AD551" t="s">
        <v>755</v>
      </c>
      <c r="AF551" t="s">
        <v>775</v>
      </c>
      <c r="AH551" t="s">
        <v>411</v>
      </c>
      <c r="AJ551" t="s">
        <v>411</v>
      </c>
      <c r="AL551" t="s">
        <v>366</v>
      </c>
      <c r="AN551" s="51" t="s">
        <v>357</v>
      </c>
      <c r="AO551" t="s">
        <v>366</v>
      </c>
      <c r="AQ551" t="s">
        <v>800</v>
      </c>
      <c r="AS551" t="s">
        <v>906</v>
      </c>
      <c r="AU551" t="s">
        <v>551</v>
      </c>
    </row>
    <row r="552" spans="1:48" x14ac:dyDescent="0.3">
      <c r="A552" s="51" t="s">
        <v>323</v>
      </c>
      <c r="B552" t="s">
        <v>762</v>
      </c>
      <c r="D552" t="s">
        <v>878</v>
      </c>
      <c r="E552"/>
      <c r="F552" t="s">
        <v>417</v>
      </c>
      <c r="G552"/>
      <c r="H552" t="s">
        <v>907</v>
      </c>
      <c r="I552"/>
      <c r="J552" s="1" t="s">
        <v>788</v>
      </c>
      <c r="K552"/>
      <c r="L552" t="s">
        <v>907</v>
      </c>
      <c r="M552"/>
      <c r="N552" s="51" t="s">
        <v>323</v>
      </c>
      <c r="O552" t="s">
        <v>443</v>
      </c>
      <c r="Q552" s="1" t="s">
        <v>674</v>
      </c>
      <c r="S552" s="1" t="s">
        <v>759</v>
      </c>
      <c r="U552" s="1" t="s">
        <v>419</v>
      </c>
      <c r="W552" t="s">
        <v>558</v>
      </c>
      <c r="Y552" t="s">
        <v>761</v>
      </c>
      <c r="AA552" s="51" t="s">
        <v>323</v>
      </c>
      <c r="AB552" t="s">
        <v>818</v>
      </c>
      <c r="AD552" t="s">
        <v>783</v>
      </c>
      <c r="AF552" t="s">
        <v>763</v>
      </c>
      <c r="AH552" t="s">
        <v>816</v>
      </c>
      <c r="AJ552" t="s">
        <v>558</v>
      </c>
      <c r="AL552" t="s">
        <v>443</v>
      </c>
      <c r="AN552" s="51" t="s">
        <v>323</v>
      </c>
      <c r="AO552" t="s">
        <v>558</v>
      </c>
      <c r="AQ552" t="s">
        <v>808</v>
      </c>
      <c r="AS552" t="s">
        <v>520</v>
      </c>
      <c r="AU552" t="s">
        <v>424</v>
      </c>
    </row>
    <row r="553" spans="1:48" x14ac:dyDescent="0.3">
      <c r="A553" s="49"/>
      <c r="E553"/>
      <c r="G553"/>
      <c r="I553"/>
      <c r="K553"/>
      <c r="M553"/>
      <c r="N553" s="49"/>
      <c r="AA553" s="49"/>
      <c r="AN553" s="49"/>
    </row>
    <row r="554" spans="1:48" x14ac:dyDescent="0.3">
      <c r="A554" s="51" t="s">
        <v>404</v>
      </c>
      <c r="C554" s="50"/>
      <c r="E554" s="50"/>
      <c r="G554" s="50"/>
      <c r="I554" s="50"/>
      <c r="K554" s="50"/>
      <c r="M554" s="50"/>
      <c r="N554" s="51" t="s">
        <v>404</v>
      </c>
      <c r="P554" s="50"/>
      <c r="R554" s="50"/>
      <c r="T554" s="50"/>
      <c r="V554" s="50"/>
      <c r="X554" s="50"/>
      <c r="Z554" s="50"/>
      <c r="AA554" s="51" t="s">
        <v>404</v>
      </c>
      <c r="AC554" s="50"/>
      <c r="AE554" s="50"/>
      <c r="AG554" s="50"/>
      <c r="AI554" s="50"/>
      <c r="AK554" s="50"/>
      <c r="AM554" s="50"/>
      <c r="AN554" s="51" t="s">
        <v>404</v>
      </c>
      <c r="AP554" s="50"/>
      <c r="AR554" s="50"/>
      <c r="AT554" s="50"/>
      <c r="AV554" s="50"/>
    </row>
    <row r="555" spans="1:48" x14ac:dyDescent="0.3">
      <c r="A555" s="51" t="s">
        <v>357</v>
      </c>
      <c r="B555">
        <v>1.2E-4</v>
      </c>
      <c r="C555" s="50">
        <f>B555*39.3701</f>
        <v>4.7244119999999999E-3</v>
      </c>
      <c r="D555">
        <v>3.3E-4</v>
      </c>
      <c r="E555" s="50">
        <f>D555*39.3701</f>
        <v>1.2992132999999999E-2</v>
      </c>
      <c r="F555">
        <v>1.9000000000000001E-4</v>
      </c>
      <c r="G555" s="50">
        <f>F555*39.3701</f>
        <v>7.4803190000000009E-3</v>
      </c>
      <c r="H555">
        <v>2.3999999999999998E-3</v>
      </c>
      <c r="I555" s="50">
        <f>H555*39.3701</f>
        <v>9.4488239999999987E-2</v>
      </c>
      <c r="J555" s="1">
        <v>1.9E-3</v>
      </c>
      <c r="K555" s="50">
        <f>J555*39.3701</f>
        <v>7.4803190000000006E-2</v>
      </c>
      <c r="L555">
        <v>2E-3</v>
      </c>
      <c r="M555" s="50">
        <f>L555*39.3701</f>
        <v>7.8740199999999996E-2</v>
      </c>
      <c r="N555" s="51" t="s">
        <v>357</v>
      </c>
      <c r="O555">
        <v>1.8000000000000001E-4</v>
      </c>
      <c r="P555" s="50">
        <f>O555*39.3701</f>
        <v>7.0866180000000003E-3</v>
      </c>
      <c r="Q555" s="1">
        <v>2.7E-4</v>
      </c>
      <c r="R555" s="50">
        <f>Q555*39.3701</f>
        <v>1.0629927000000001E-2</v>
      </c>
      <c r="S555" s="1">
        <v>1.4E-3</v>
      </c>
      <c r="T555" s="50">
        <f>S555*39.3701</f>
        <v>5.5118140000000003E-2</v>
      </c>
      <c r="U555" s="1">
        <v>2.1000000000000001E-4</v>
      </c>
      <c r="V555" s="50">
        <f>U555*39.3701</f>
        <v>8.2677210000000004E-3</v>
      </c>
      <c r="W555">
        <v>4.4999999999999999E-4</v>
      </c>
      <c r="X555" s="50">
        <f>W555*39.3701</f>
        <v>1.7716545E-2</v>
      </c>
      <c r="Y555">
        <v>1.4999999999999999E-4</v>
      </c>
      <c r="Z555" s="50">
        <f>Y555*39.3701</f>
        <v>5.9055149999999992E-3</v>
      </c>
      <c r="AA555" s="51" t="s">
        <v>357</v>
      </c>
      <c r="AB555">
        <v>5.3000000000000001E-5</v>
      </c>
      <c r="AC555" s="50">
        <f>AB555*39.3701</f>
        <v>2.0866153000000001E-3</v>
      </c>
      <c r="AD555">
        <v>2.3999999999999998E-3</v>
      </c>
      <c r="AE555" s="50">
        <f>AD555*39.3701</f>
        <v>9.4488239999999987E-2</v>
      </c>
      <c r="AF555">
        <v>1.9E-3</v>
      </c>
      <c r="AG555" s="50">
        <f>AF555*39.3701</f>
        <v>7.4803190000000006E-2</v>
      </c>
      <c r="AH555">
        <v>7.7999999999999999E-5</v>
      </c>
      <c r="AI555" s="50">
        <f>AH555*39.3701</f>
        <v>3.0708678E-3</v>
      </c>
      <c r="AJ555">
        <v>2.3000000000000001E-4</v>
      </c>
      <c r="AK555" s="50">
        <f>AJ555*39.3701</f>
        <v>9.055123E-3</v>
      </c>
      <c r="AL555">
        <v>2.2000000000000001E-4</v>
      </c>
      <c r="AM555" s="50">
        <f>AL555*39.3701</f>
        <v>8.6614220000000002E-3</v>
      </c>
      <c r="AN555" s="51" t="s">
        <v>357</v>
      </c>
      <c r="AO555">
        <v>4.2000000000000002E-4</v>
      </c>
      <c r="AP555" s="50">
        <f>AO555*39.3701</f>
        <v>1.6535442000000001E-2</v>
      </c>
      <c r="AQ555">
        <v>1.2E-4</v>
      </c>
      <c r="AR555" s="50">
        <f>AQ555*39.3701</f>
        <v>4.7244119999999999E-3</v>
      </c>
      <c r="AS555">
        <v>1E-4</v>
      </c>
      <c r="AT555" s="50">
        <f>AS555*39.3701</f>
        <v>3.9370100000000003E-3</v>
      </c>
      <c r="AU555">
        <v>3.4000000000000002E-4</v>
      </c>
      <c r="AV555" s="50">
        <f>AU555*39.3701</f>
        <v>1.3385834000000001E-2</v>
      </c>
    </row>
    <row r="556" spans="1:48" x14ac:dyDescent="0.3">
      <c r="A556" s="51" t="s">
        <v>312</v>
      </c>
      <c r="C556" s="1"/>
      <c r="N556" s="51" t="s">
        <v>312</v>
      </c>
      <c r="P556" s="1"/>
      <c r="R556" s="1"/>
      <c r="T556" s="1"/>
      <c r="V556" s="1"/>
      <c r="X556" s="1"/>
      <c r="Z556" s="1"/>
      <c r="AA556" s="51" t="s">
        <v>312</v>
      </c>
      <c r="AC556" s="1"/>
      <c r="AE556" s="1"/>
      <c r="AG556" s="1"/>
      <c r="AI556" s="1"/>
      <c r="AK556" s="1"/>
      <c r="AM556" s="1"/>
      <c r="AN556" s="51" t="s">
        <v>312</v>
      </c>
      <c r="AP556" s="1"/>
      <c r="AR556" s="1"/>
      <c r="AT556" s="1"/>
      <c r="AV556" s="1"/>
    </row>
    <row r="557" spans="1:48" x14ac:dyDescent="0.3">
      <c r="A557" s="51" t="s">
        <v>313</v>
      </c>
      <c r="C557" s="1"/>
      <c r="N557" s="51" t="s">
        <v>313</v>
      </c>
      <c r="P557" s="1"/>
      <c r="R557" s="1"/>
      <c r="T557" s="1"/>
      <c r="V557" s="1"/>
      <c r="X557" s="1"/>
      <c r="Z557" s="1"/>
      <c r="AA557" s="51" t="s">
        <v>313</v>
      </c>
      <c r="AC557" s="1"/>
      <c r="AE557" s="1"/>
      <c r="AG557" s="1"/>
      <c r="AI557" s="1"/>
      <c r="AK557" s="1"/>
      <c r="AM557" s="1"/>
      <c r="AN557" s="51" t="s">
        <v>313</v>
      </c>
      <c r="AP557" s="1"/>
      <c r="AR557" s="1"/>
      <c r="AT557" s="1"/>
      <c r="AV557" s="1"/>
    </row>
    <row r="558" spans="1:48" x14ac:dyDescent="0.3">
      <c r="A558" s="47" t="s">
        <v>859</v>
      </c>
      <c r="B558">
        <v>3.3000000000000003E-5</v>
      </c>
      <c r="C558" s="50">
        <f>B558*39.3701</f>
        <v>1.2992133000000001E-3</v>
      </c>
      <c r="D558">
        <v>2.7E-4</v>
      </c>
      <c r="E558" s="50">
        <f>D558*39.3701</f>
        <v>1.0629927000000001E-2</v>
      </c>
      <c r="F558">
        <v>1.2999999999999999E-4</v>
      </c>
      <c r="G558" s="50">
        <f>F558*39.3701</f>
        <v>5.1181129999999997E-3</v>
      </c>
      <c r="H558">
        <v>9.5000000000000005E-5</v>
      </c>
      <c r="I558" s="50">
        <f>H558*39.3701</f>
        <v>3.7401595000000004E-3</v>
      </c>
      <c r="J558" s="1">
        <v>8.0000000000000007E-5</v>
      </c>
      <c r="K558" s="50">
        <f>J558*39.3701</f>
        <v>3.1496080000000004E-3</v>
      </c>
      <c r="L558">
        <v>8.0000000000000007E-5</v>
      </c>
      <c r="M558" s="50">
        <f>L558*39.3701</f>
        <v>3.1496080000000004E-3</v>
      </c>
      <c r="N558" s="47" t="s">
        <v>859</v>
      </c>
      <c r="O558">
        <v>3.5E-4</v>
      </c>
      <c r="P558" s="50">
        <f>O558*39.3701</f>
        <v>1.3779535000000001E-2</v>
      </c>
      <c r="Q558" s="1">
        <v>8.0000000000000007E-5</v>
      </c>
      <c r="R558" s="50">
        <f>Q558*39.3701</f>
        <v>3.1496080000000004E-3</v>
      </c>
      <c r="S558" s="1">
        <v>1.2E-4</v>
      </c>
      <c r="T558" s="50">
        <f>S558*39.3701</f>
        <v>4.7244119999999999E-3</v>
      </c>
      <c r="U558" s="1">
        <v>5.5000000000000003E-4</v>
      </c>
      <c r="V558" s="50">
        <f>U558*39.3701</f>
        <v>2.1653555000000001E-2</v>
      </c>
      <c r="W558">
        <v>1.6000000000000001E-4</v>
      </c>
      <c r="X558" s="50">
        <f>W558*39.3701</f>
        <v>6.2992160000000007E-3</v>
      </c>
      <c r="Y558">
        <v>4.3999999999999999E-5</v>
      </c>
      <c r="Z558" s="50">
        <f>Y558*39.3701</f>
        <v>1.7322844000000001E-3</v>
      </c>
      <c r="AA558" s="47" t="s">
        <v>859</v>
      </c>
      <c r="AB558">
        <v>2.0000000000000002E-5</v>
      </c>
      <c r="AC558" s="50">
        <f>AB558*39.3701</f>
        <v>7.8740200000000009E-4</v>
      </c>
      <c r="AD558">
        <v>1.1E-4</v>
      </c>
      <c r="AE558" s="50">
        <f>AD558*39.3701</f>
        <v>4.3307110000000001E-3</v>
      </c>
      <c r="AF558">
        <v>1E-4</v>
      </c>
      <c r="AG558" s="50">
        <f>AF558*39.3701</f>
        <v>3.9370100000000003E-3</v>
      </c>
      <c r="AH558">
        <v>1.8000000000000001E-4</v>
      </c>
      <c r="AI558" s="50">
        <f>AH558*39.3701</f>
        <v>7.0866180000000003E-3</v>
      </c>
      <c r="AJ558">
        <v>1.3999999999999999E-4</v>
      </c>
      <c r="AK558" s="50">
        <f>AJ558*39.3701</f>
        <v>5.5118139999999994E-3</v>
      </c>
      <c r="AL558">
        <v>4.4000000000000002E-4</v>
      </c>
      <c r="AM558" s="50">
        <f>AL558*39.3701</f>
        <v>1.7322844E-2</v>
      </c>
      <c r="AN558" s="47" t="s">
        <v>859</v>
      </c>
      <c r="AO558">
        <v>3.5E-4</v>
      </c>
      <c r="AP558" s="50">
        <f>AO558*39.3701</f>
        <v>1.3779535000000001E-2</v>
      </c>
      <c r="AQ558">
        <v>3.1000000000000001E-5</v>
      </c>
      <c r="AR558" s="50">
        <f>AQ558*39.3701</f>
        <v>1.2204731000000002E-3</v>
      </c>
      <c r="AS558">
        <v>2.0000000000000001E-4</v>
      </c>
      <c r="AT558" s="50">
        <f>AS558*39.3701</f>
        <v>7.8740200000000007E-3</v>
      </c>
      <c r="AU558">
        <v>8.0000000000000007E-5</v>
      </c>
      <c r="AV558" s="50">
        <f>AU558*39.3701</f>
        <v>3.1496080000000004E-3</v>
      </c>
    </row>
    <row r="559" spans="1:48" x14ac:dyDescent="0.3">
      <c r="A559" s="51" t="s">
        <v>358</v>
      </c>
      <c r="C559" s="50"/>
      <c r="E559" s="50"/>
      <c r="G559" s="50"/>
      <c r="I559" s="50"/>
      <c r="K559" s="50"/>
      <c r="M559" s="50"/>
      <c r="N559" s="51" t="s">
        <v>358</v>
      </c>
      <c r="P559" s="50"/>
      <c r="R559" s="50"/>
      <c r="T559" s="50"/>
      <c r="V559" s="50"/>
      <c r="X559" s="50"/>
      <c r="Z559" s="50"/>
      <c r="AA559" s="51" t="s">
        <v>358</v>
      </c>
      <c r="AC559" s="50"/>
      <c r="AE559" s="50"/>
      <c r="AG559" s="50"/>
      <c r="AI559" s="50"/>
      <c r="AK559" s="50"/>
      <c r="AM559" s="50"/>
      <c r="AN559" s="51" t="s">
        <v>358</v>
      </c>
      <c r="AP559" s="50"/>
      <c r="AR559" s="50"/>
      <c r="AT559" s="50"/>
      <c r="AV559" s="50"/>
    </row>
    <row r="560" spans="1:48" x14ac:dyDescent="0.3">
      <c r="A560" s="51" t="s">
        <v>357</v>
      </c>
      <c r="B560">
        <v>2.0000000000000001E-4</v>
      </c>
      <c r="C560" s="50">
        <f>B560*39.3701</f>
        <v>7.8740200000000007E-3</v>
      </c>
      <c r="D560">
        <v>3.3E-4</v>
      </c>
      <c r="E560" s="50">
        <f>D560*39.3701</f>
        <v>1.2992132999999999E-2</v>
      </c>
      <c r="F560">
        <v>2.5000000000000001E-4</v>
      </c>
      <c r="G560" s="50">
        <f>F560*39.3701</f>
        <v>9.8425249999999995E-3</v>
      </c>
      <c r="H560">
        <v>1.6000000000000001E-4</v>
      </c>
      <c r="I560" s="50">
        <f>H560*39.3701</f>
        <v>6.2992160000000007E-3</v>
      </c>
      <c r="J560" s="1">
        <v>1.4999999999999999E-4</v>
      </c>
      <c r="K560" s="50">
        <f>J560*39.3701</f>
        <v>5.9055149999999992E-3</v>
      </c>
      <c r="L560">
        <v>1.8000000000000001E-4</v>
      </c>
      <c r="M560" s="50">
        <f>L560*39.3701</f>
        <v>7.0866180000000003E-3</v>
      </c>
      <c r="N560" s="51" t="s">
        <v>357</v>
      </c>
      <c r="O560">
        <v>7.2000000000000005E-4</v>
      </c>
      <c r="P560" s="50">
        <f>O560*39.3701</f>
        <v>2.8346472000000001E-2</v>
      </c>
      <c r="Q560" s="1">
        <v>2.9999999999999997E-4</v>
      </c>
      <c r="R560" s="50">
        <f>Q560*39.3701</f>
        <v>1.1811029999999998E-2</v>
      </c>
      <c r="S560" s="1">
        <v>2.9999999999999997E-4</v>
      </c>
      <c r="T560" s="50">
        <f>S560*39.3701</f>
        <v>1.1811029999999998E-2</v>
      </c>
      <c r="U560" s="1">
        <v>4.4999999999999999E-4</v>
      </c>
      <c r="V560" s="50">
        <f>U560*39.3701</f>
        <v>1.7716545E-2</v>
      </c>
      <c r="W560">
        <v>4.0999999999999999E-4</v>
      </c>
      <c r="X560" s="50">
        <f>W560*39.3701</f>
        <v>1.6141741000000001E-2</v>
      </c>
      <c r="Y560">
        <v>1.9000000000000001E-4</v>
      </c>
      <c r="Z560" s="50">
        <f>Y560*39.3701</f>
        <v>7.4803190000000009E-3</v>
      </c>
      <c r="AA560" s="51" t="s">
        <v>357</v>
      </c>
      <c r="AB560">
        <v>5.8E-5</v>
      </c>
      <c r="AC560" s="50">
        <f>AB560*39.3701</f>
        <v>2.2834658E-3</v>
      </c>
      <c r="AD560">
        <v>2.3000000000000001E-4</v>
      </c>
      <c r="AE560" s="50">
        <f>AD560*39.3701</f>
        <v>9.055123E-3</v>
      </c>
      <c r="AF560">
        <v>2.3000000000000001E-4</v>
      </c>
      <c r="AG560" s="50">
        <f>AF560*39.3701</f>
        <v>9.055123E-3</v>
      </c>
      <c r="AH560">
        <v>2.3000000000000001E-4</v>
      </c>
      <c r="AI560" s="50">
        <f>AH560*39.3701</f>
        <v>9.055123E-3</v>
      </c>
      <c r="AJ560">
        <v>2.9999999999999997E-4</v>
      </c>
      <c r="AK560" s="50">
        <f>AJ560*39.3701</f>
        <v>1.1811029999999998E-2</v>
      </c>
      <c r="AL560">
        <v>4.6999999999999999E-4</v>
      </c>
      <c r="AM560" s="50">
        <f>AL560*39.3701</f>
        <v>1.8503947E-2</v>
      </c>
      <c r="AN560" s="51" t="s">
        <v>357</v>
      </c>
      <c r="AO560">
        <v>4.4000000000000002E-4</v>
      </c>
      <c r="AP560" s="50">
        <f>AO560*39.3701</f>
        <v>1.7322844E-2</v>
      </c>
      <c r="AQ560">
        <v>1.7000000000000001E-4</v>
      </c>
      <c r="AR560" s="50">
        <f>AQ560*39.3701</f>
        <v>6.6929170000000005E-3</v>
      </c>
      <c r="AS560">
        <v>1.9000000000000001E-4</v>
      </c>
      <c r="AT560" s="50">
        <f>AS560*39.3701</f>
        <v>7.4803190000000009E-3</v>
      </c>
      <c r="AU560">
        <v>2.5999999999999998E-4</v>
      </c>
      <c r="AV560" s="50">
        <f>AU560*39.3701</f>
        <v>1.0236225999999999E-2</v>
      </c>
    </row>
    <row r="561" spans="1:40" x14ac:dyDescent="0.3">
      <c r="A561" s="51" t="s">
        <v>312</v>
      </c>
      <c r="N561" s="51" t="s">
        <v>312</v>
      </c>
      <c r="AA561" s="51" t="s">
        <v>312</v>
      </c>
      <c r="AN561" s="51" t="s">
        <v>312</v>
      </c>
    </row>
    <row r="562" spans="1:40" x14ac:dyDescent="0.3">
      <c r="A562" s="51" t="s">
        <v>313</v>
      </c>
      <c r="N562" s="51" t="s">
        <v>313</v>
      </c>
      <c r="AA562" s="51" t="s">
        <v>313</v>
      </c>
      <c r="AN562" s="51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2CAA-6BD2-420B-8B1D-2AA118CCE998}">
  <dimension ref="A1:L232"/>
  <sheetViews>
    <sheetView workbookViewId="0">
      <selection sqref="A1:XFD1048576"/>
    </sheetView>
  </sheetViews>
  <sheetFormatPr defaultColWidth="10.69921875" defaultRowHeight="15.6" x14ac:dyDescent="0.3"/>
  <cols>
    <col min="1" max="1" width="8.69921875" customWidth="1"/>
    <col min="2" max="2" width="5.296875" customWidth="1"/>
    <col min="3" max="3" width="8.69921875" customWidth="1"/>
    <col min="4" max="4" width="8.796875" customWidth="1"/>
    <col min="5" max="5" width="8.796875" style="1" customWidth="1"/>
    <col min="6" max="6" width="8.796875" customWidth="1"/>
    <col min="7" max="7" width="6.69921875" customWidth="1"/>
    <col min="9" max="9" width="8.296875" customWidth="1"/>
    <col min="10" max="10" width="7.69921875" style="3" customWidth="1"/>
    <col min="11" max="11" width="7.69921875" style="4" customWidth="1"/>
  </cols>
  <sheetData>
    <row r="1" spans="1:12" x14ac:dyDescent="0.3">
      <c r="B1" t="s">
        <v>0</v>
      </c>
    </row>
    <row r="3" spans="1:12" x14ac:dyDescent="0.3">
      <c r="A3" t="s">
        <v>1</v>
      </c>
      <c r="B3" t="s">
        <v>2</v>
      </c>
      <c r="C3" t="s">
        <v>3</v>
      </c>
      <c r="D3" t="s">
        <v>13</v>
      </c>
      <c r="E3" s="1" t="s">
        <v>14</v>
      </c>
      <c r="F3" t="s">
        <v>4</v>
      </c>
      <c r="G3" t="s">
        <v>5</v>
      </c>
      <c r="H3" t="s">
        <v>6</v>
      </c>
      <c r="I3" t="s">
        <v>15</v>
      </c>
      <c r="J3" s="3" t="s">
        <v>16</v>
      </c>
      <c r="K3" s="4" t="s">
        <v>17</v>
      </c>
      <c r="L3" t="s">
        <v>18</v>
      </c>
    </row>
    <row r="4" spans="1:12" x14ac:dyDescent="0.3">
      <c r="J4" s="3" t="s">
        <v>19</v>
      </c>
      <c r="K4" s="4" t="s">
        <v>20</v>
      </c>
    </row>
    <row r="5" spans="1:12" x14ac:dyDescent="0.3">
      <c r="A5">
        <v>1</v>
      </c>
      <c r="B5">
        <v>2019</v>
      </c>
      <c r="C5" s="5">
        <v>43649</v>
      </c>
      <c r="D5">
        <v>1445</v>
      </c>
      <c r="E5" s="1">
        <v>1845</v>
      </c>
      <c r="F5" t="s">
        <v>7</v>
      </c>
      <c r="H5" t="s">
        <v>8</v>
      </c>
      <c r="L5" t="s">
        <v>21</v>
      </c>
    </row>
    <row r="7" spans="1:12" x14ac:dyDescent="0.3">
      <c r="A7">
        <v>2</v>
      </c>
      <c r="B7">
        <v>2019</v>
      </c>
      <c r="C7" s="5">
        <v>43651</v>
      </c>
      <c r="D7">
        <v>1317</v>
      </c>
      <c r="E7" s="1">
        <v>1717</v>
      </c>
      <c r="F7">
        <v>7.0999999999999994E-2</v>
      </c>
      <c r="G7">
        <v>11</v>
      </c>
      <c r="H7" t="s">
        <v>8</v>
      </c>
      <c r="I7">
        <v>10</v>
      </c>
      <c r="J7" s="3">
        <f>I7*0.34</f>
        <v>3.4000000000000004</v>
      </c>
      <c r="K7" s="4">
        <f>J7*G7</f>
        <v>37.400000000000006</v>
      </c>
    </row>
    <row r="9" spans="1:12" x14ac:dyDescent="0.3">
      <c r="A9">
        <v>3</v>
      </c>
      <c r="B9">
        <v>2019</v>
      </c>
      <c r="C9" s="5">
        <v>43654</v>
      </c>
      <c r="D9">
        <v>1445</v>
      </c>
      <c r="E9" s="1">
        <v>1845</v>
      </c>
      <c r="F9">
        <v>7.8E-2</v>
      </c>
      <c r="G9">
        <v>30</v>
      </c>
      <c r="H9" t="s">
        <v>8</v>
      </c>
      <c r="I9">
        <v>10</v>
      </c>
      <c r="J9" s="3">
        <f>I9*0.34</f>
        <v>3.4000000000000004</v>
      </c>
      <c r="K9" s="4">
        <f t="shared" ref="K9:K47" si="0">J9*G9</f>
        <v>102.00000000000001</v>
      </c>
    </row>
    <row r="11" spans="1:12" x14ac:dyDescent="0.3">
      <c r="A11">
        <v>4</v>
      </c>
      <c r="B11">
        <v>2019</v>
      </c>
      <c r="C11" s="5">
        <v>43654</v>
      </c>
      <c r="D11">
        <v>1600</v>
      </c>
      <c r="E11" s="1">
        <v>2000</v>
      </c>
      <c r="F11">
        <v>9.1000000000000004E-3</v>
      </c>
      <c r="G11">
        <v>17</v>
      </c>
      <c r="H11" t="s">
        <v>9</v>
      </c>
      <c r="I11">
        <v>33.5</v>
      </c>
      <c r="J11" s="3">
        <f>I11*0.34</f>
        <v>11.39</v>
      </c>
      <c r="K11" s="4">
        <f t="shared" si="0"/>
        <v>193.63</v>
      </c>
    </row>
    <row r="13" spans="1:12" x14ac:dyDescent="0.3">
      <c r="A13">
        <v>5</v>
      </c>
      <c r="B13">
        <v>2019</v>
      </c>
      <c r="C13" s="5">
        <v>43655</v>
      </c>
      <c r="D13">
        <v>1141</v>
      </c>
      <c r="E13" s="1">
        <v>1541</v>
      </c>
      <c r="F13">
        <v>9.1000000000000004E-3</v>
      </c>
      <c r="G13">
        <v>12</v>
      </c>
      <c r="H13" t="s">
        <v>9</v>
      </c>
      <c r="I13">
        <v>25.2</v>
      </c>
      <c r="J13" s="3">
        <f t="shared" ref="J13:J47" si="1">I13*0.34</f>
        <v>8.5679999999999996</v>
      </c>
      <c r="K13" s="4">
        <f t="shared" si="0"/>
        <v>102.816</v>
      </c>
    </row>
    <row r="15" spans="1:12" x14ac:dyDescent="0.3">
      <c r="A15">
        <v>6</v>
      </c>
      <c r="B15">
        <v>2019</v>
      </c>
      <c r="C15" s="5">
        <v>43655</v>
      </c>
      <c r="D15">
        <v>1316</v>
      </c>
      <c r="E15" s="1">
        <v>1716</v>
      </c>
      <c r="F15">
        <v>8.6599999999999996E-2</v>
      </c>
      <c r="G15">
        <v>23</v>
      </c>
      <c r="H15" t="s">
        <v>8</v>
      </c>
      <c r="I15">
        <v>10</v>
      </c>
      <c r="J15" s="3">
        <f t="shared" si="1"/>
        <v>3.4000000000000004</v>
      </c>
      <c r="K15" s="4">
        <f t="shared" si="0"/>
        <v>78.2</v>
      </c>
    </row>
    <row r="17" spans="1:12" x14ac:dyDescent="0.3">
      <c r="A17">
        <v>7</v>
      </c>
      <c r="B17">
        <v>2019</v>
      </c>
      <c r="C17" s="5">
        <v>43656</v>
      </c>
      <c r="D17">
        <v>1116</v>
      </c>
      <c r="E17" s="1">
        <v>1516</v>
      </c>
      <c r="F17">
        <v>5.3E-3</v>
      </c>
      <c r="G17">
        <v>15</v>
      </c>
      <c r="H17" t="s">
        <v>8</v>
      </c>
      <c r="I17">
        <v>10</v>
      </c>
      <c r="J17" s="3">
        <f t="shared" si="1"/>
        <v>3.4000000000000004</v>
      </c>
      <c r="K17" s="4">
        <f t="shared" si="0"/>
        <v>51.000000000000007</v>
      </c>
      <c r="L17" t="s">
        <v>22</v>
      </c>
    </row>
    <row r="19" spans="1:12" x14ac:dyDescent="0.3">
      <c r="A19">
        <v>8</v>
      </c>
      <c r="B19">
        <v>2019</v>
      </c>
      <c r="C19" s="5">
        <v>43657</v>
      </c>
      <c r="D19">
        <v>1648</v>
      </c>
      <c r="E19" s="1">
        <v>2048</v>
      </c>
      <c r="F19">
        <v>4.3E-3</v>
      </c>
      <c r="G19">
        <v>12</v>
      </c>
      <c r="H19" t="s">
        <v>9</v>
      </c>
      <c r="I19">
        <v>45.3</v>
      </c>
      <c r="J19" s="3">
        <f t="shared" si="1"/>
        <v>15.402000000000001</v>
      </c>
      <c r="K19" s="4">
        <f t="shared" si="0"/>
        <v>184.82400000000001</v>
      </c>
    </row>
    <row r="21" spans="1:12" x14ac:dyDescent="0.3">
      <c r="A21">
        <v>9</v>
      </c>
      <c r="B21">
        <v>2019</v>
      </c>
      <c r="C21" s="5">
        <v>43658</v>
      </c>
      <c r="D21">
        <v>1149</v>
      </c>
      <c r="E21" s="1">
        <v>1549</v>
      </c>
      <c r="F21">
        <v>7.9000000000000008E-3</v>
      </c>
      <c r="G21">
        <v>23</v>
      </c>
      <c r="H21" t="s">
        <v>9</v>
      </c>
      <c r="I21">
        <v>32.9</v>
      </c>
      <c r="J21" s="3">
        <f t="shared" si="1"/>
        <v>11.186</v>
      </c>
      <c r="K21" s="4">
        <f t="shared" si="0"/>
        <v>257.27800000000002</v>
      </c>
    </row>
    <row r="23" spans="1:12" x14ac:dyDescent="0.3">
      <c r="A23">
        <v>10</v>
      </c>
      <c r="B23">
        <v>2019</v>
      </c>
      <c r="C23" s="5">
        <v>43658</v>
      </c>
      <c r="D23">
        <v>1430</v>
      </c>
      <c r="E23" s="1">
        <v>1830</v>
      </c>
      <c r="F23">
        <v>6.3E-2</v>
      </c>
      <c r="G23">
        <v>16</v>
      </c>
      <c r="H23" t="s">
        <v>8</v>
      </c>
      <c r="I23">
        <v>10</v>
      </c>
      <c r="J23" s="3">
        <f t="shared" si="1"/>
        <v>3.4000000000000004</v>
      </c>
      <c r="K23" s="4">
        <f t="shared" si="0"/>
        <v>54.400000000000006</v>
      </c>
    </row>
    <row r="25" spans="1:12" x14ac:dyDescent="0.3">
      <c r="A25">
        <v>11</v>
      </c>
      <c r="B25">
        <v>2019</v>
      </c>
      <c r="C25" s="5">
        <v>43661</v>
      </c>
      <c r="D25">
        <v>1312</v>
      </c>
      <c r="E25" s="1">
        <v>1712</v>
      </c>
      <c r="F25">
        <v>9.7999999999999997E-3</v>
      </c>
      <c r="G25">
        <v>6</v>
      </c>
      <c r="H25" t="s">
        <v>9</v>
      </c>
      <c r="I25">
        <v>29</v>
      </c>
      <c r="J25" s="3">
        <f t="shared" si="1"/>
        <v>9.8600000000000012</v>
      </c>
      <c r="K25" s="4">
        <f t="shared" si="0"/>
        <v>59.160000000000011</v>
      </c>
    </row>
    <row r="27" spans="1:12" x14ac:dyDescent="0.3">
      <c r="A27">
        <v>12</v>
      </c>
      <c r="B27">
        <v>2019</v>
      </c>
      <c r="C27" s="5">
        <v>43662</v>
      </c>
      <c r="D27">
        <v>1423</v>
      </c>
      <c r="E27" s="1">
        <v>1823</v>
      </c>
      <c r="F27">
        <v>7.3999999999999996E-2</v>
      </c>
      <c r="G27">
        <v>17</v>
      </c>
      <c r="H27" t="s">
        <v>8</v>
      </c>
      <c r="I27">
        <v>10</v>
      </c>
      <c r="J27" s="3">
        <f t="shared" si="1"/>
        <v>3.4000000000000004</v>
      </c>
      <c r="K27" s="4">
        <f t="shared" si="0"/>
        <v>57.800000000000004</v>
      </c>
    </row>
    <row r="29" spans="1:12" x14ac:dyDescent="0.3">
      <c r="A29">
        <v>13</v>
      </c>
      <c r="B29">
        <v>2019</v>
      </c>
      <c r="C29" s="5">
        <v>43663</v>
      </c>
      <c r="D29">
        <v>1330</v>
      </c>
      <c r="E29" s="1">
        <v>1730</v>
      </c>
      <c r="F29">
        <v>6.7000000000000004E-2</v>
      </c>
      <c r="G29">
        <v>17</v>
      </c>
      <c r="H29" t="s">
        <v>8</v>
      </c>
      <c r="I29">
        <v>10</v>
      </c>
      <c r="J29" s="3">
        <f t="shared" si="1"/>
        <v>3.4000000000000004</v>
      </c>
      <c r="K29" s="4">
        <f t="shared" si="0"/>
        <v>57.800000000000004</v>
      </c>
    </row>
    <row r="31" spans="1:12" x14ac:dyDescent="0.3">
      <c r="A31">
        <v>14</v>
      </c>
      <c r="B31">
        <v>2019</v>
      </c>
      <c r="C31" s="5">
        <v>43664</v>
      </c>
      <c r="D31">
        <v>1627</v>
      </c>
      <c r="E31" s="1">
        <v>2027</v>
      </c>
      <c r="F31">
        <v>1.09E-2</v>
      </c>
      <c r="G31">
        <v>6</v>
      </c>
      <c r="H31" t="s">
        <v>9</v>
      </c>
      <c r="I31">
        <v>25.6</v>
      </c>
      <c r="J31" s="3">
        <f t="shared" si="1"/>
        <v>8.7040000000000006</v>
      </c>
      <c r="K31" s="4">
        <f t="shared" si="0"/>
        <v>52.224000000000004</v>
      </c>
    </row>
    <row r="33" spans="1:11" x14ac:dyDescent="0.3">
      <c r="A33">
        <v>15</v>
      </c>
      <c r="B33">
        <v>2019</v>
      </c>
      <c r="C33" s="5">
        <v>43668</v>
      </c>
      <c r="D33">
        <v>1533</v>
      </c>
      <c r="E33" s="1">
        <v>1933</v>
      </c>
      <c r="F33">
        <v>5.1000000000000004E-3</v>
      </c>
      <c r="G33">
        <v>4</v>
      </c>
      <c r="H33" t="s">
        <v>9</v>
      </c>
      <c r="I33">
        <v>31</v>
      </c>
      <c r="J33" s="3">
        <f t="shared" si="1"/>
        <v>10.540000000000001</v>
      </c>
      <c r="K33" s="4">
        <f t="shared" si="0"/>
        <v>42.160000000000004</v>
      </c>
    </row>
    <row r="35" spans="1:11" x14ac:dyDescent="0.3">
      <c r="A35">
        <v>16</v>
      </c>
      <c r="B35">
        <v>2019</v>
      </c>
      <c r="C35" s="5">
        <v>43669</v>
      </c>
      <c r="D35">
        <v>1347</v>
      </c>
      <c r="E35" s="1">
        <v>1747</v>
      </c>
      <c r="F35">
        <v>5.5100000000000003E-2</v>
      </c>
      <c r="G35">
        <v>15</v>
      </c>
      <c r="H35" t="s">
        <v>8</v>
      </c>
      <c r="I35">
        <v>10</v>
      </c>
      <c r="J35" s="3">
        <f t="shared" si="1"/>
        <v>3.4000000000000004</v>
      </c>
      <c r="K35" s="4">
        <f t="shared" si="0"/>
        <v>51.000000000000007</v>
      </c>
    </row>
    <row r="37" spans="1:11" x14ac:dyDescent="0.3">
      <c r="A37">
        <v>17</v>
      </c>
      <c r="B37">
        <v>2019</v>
      </c>
      <c r="C37" s="5">
        <v>43670</v>
      </c>
      <c r="D37">
        <v>1131</v>
      </c>
      <c r="E37" s="1">
        <v>1531</v>
      </c>
      <c r="F37">
        <v>5.5100000000000003E-2</v>
      </c>
      <c r="G37">
        <v>14</v>
      </c>
      <c r="H37" t="s">
        <v>8</v>
      </c>
      <c r="I37">
        <v>10</v>
      </c>
      <c r="J37" s="3">
        <f t="shared" si="1"/>
        <v>3.4000000000000004</v>
      </c>
      <c r="K37" s="4">
        <f t="shared" si="0"/>
        <v>47.600000000000009</v>
      </c>
    </row>
    <row r="39" spans="1:11" x14ac:dyDescent="0.3">
      <c r="A39">
        <v>18</v>
      </c>
      <c r="B39">
        <v>2019</v>
      </c>
      <c r="C39" s="5">
        <v>43675</v>
      </c>
      <c r="D39">
        <v>1033</v>
      </c>
      <c r="E39" s="1">
        <v>1433</v>
      </c>
      <c r="F39">
        <v>6.7000000000000002E-3</v>
      </c>
      <c r="G39">
        <v>11</v>
      </c>
      <c r="H39" t="s">
        <v>9</v>
      </c>
      <c r="I39">
        <v>45.6</v>
      </c>
      <c r="J39" s="3">
        <f t="shared" si="1"/>
        <v>15.504000000000001</v>
      </c>
      <c r="K39" s="4">
        <f t="shared" si="0"/>
        <v>170.54400000000001</v>
      </c>
    </row>
    <row r="41" spans="1:11" x14ac:dyDescent="0.3">
      <c r="A41">
        <v>19</v>
      </c>
      <c r="B41">
        <v>2019</v>
      </c>
      <c r="C41" s="5">
        <v>43675</v>
      </c>
      <c r="D41">
        <v>1117</v>
      </c>
      <c r="E41" s="1">
        <v>1517</v>
      </c>
      <c r="F41">
        <v>4.3299999999999998E-2</v>
      </c>
      <c r="G41">
        <v>13</v>
      </c>
      <c r="H41" t="s">
        <v>8</v>
      </c>
      <c r="I41">
        <v>10</v>
      </c>
      <c r="J41" s="3">
        <f t="shared" si="1"/>
        <v>3.4000000000000004</v>
      </c>
      <c r="K41" s="4">
        <f t="shared" si="0"/>
        <v>44.2</v>
      </c>
    </row>
    <row r="43" spans="1:11" x14ac:dyDescent="0.3">
      <c r="A43">
        <v>20</v>
      </c>
      <c r="B43">
        <v>2019</v>
      </c>
      <c r="C43" s="5">
        <v>43676</v>
      </c>
      <c r="D43">
        <v>956</v>
      </c>
      <c r="E43" s="1">
        <v>1356</v>
      </c>
      <c r="F43">
        <v>1.3100000000000001E-2</v>
      </c>
      <c r="G43">
        <v>4</v>
      </c>
      <c r="H43" t="s">
        <v>9</v>
      </c>
      <c r="I43">
        <v>24.8</v>
      </c>
      <c r="J43" s="3">
        <f t="shared" si="1"/>
        <v>8.4320000000000004</v>
      </c>
      <c r="K43" s="4">
        <f t="shared" si="0"/>
        <v>33.728000000000002</v>
      </c>
    </row>
    <row r="45" spans="1:11" x14ac:dyDescent="0.3">
      <c r="A45">
        <v>21</v>
      </c>
      <c r="B45">
        <v>2019</v>
      </c>
      <c r="C45" s="5">
        <v>43677</v>
      </c>
      <c r="D45">
        <v>1158</v>
      </c>
      <c r="E45" s="1">
        <v>1558</v>
      </c>
      <c r="F45">
        <v>5.1000000000000004E-3</v>
      </c>
      <c r="G45">
        <v>3</v>
      </c>
      <c r="H45" t="s">
        <v>9</v>
      </c>
      <c r="I45">
        <v>36.9</v>
      </c>
      <c r="J45" s="3">
        <f t="shared" si="1"/>
        <v>12.546000000000001</v>
      </c>
      <c r="K45" s="4">
        <f t="shared" si="0"/>
        <v>37.638000000000005</v>
      </c>
    </row>
    <row r="47" spans="1:11" x14ac:dyDescent="0.3">
      <c r="A47">
        <v>22</v>
      </c>
      <c r="B47">
        <v>2019</v>
      </c>
      <c r="C47" s="5">
        <v>43677</v>
      </c>
      <c r="D47">
        <v>1500</v>
      </c>
      <c r="E47" s="1">
        <v>1900</v>
      </c>
      <c r="F47">
        <v>1.3100000000000001E-2</v>
      </c>
      <c r="G47">
        <v>12</v>
      </c>
      <c r="H47" t="s">
        <v>8</v>
      </c>
      <c r="I47">
        <v>10</v>
      </c>
      <c r="J47" s="3">
        <f t="shared" si="1"/>
        <v>3.4000000000000004</v>
      </c>
      <c r="K47" s="4">
        <f t="shared" si="0"/>
        <v>40.800000000000004</v>
      </c>
    </row>
    <row r="48" spans="1:11" s="6" customFormat="1" x14ac:dyDescent="0.3">
      <c r="E48" s="16"/>
      <c r="J48" s="7"/>
      <c r="K48" s="8"/>
    </row>
    <row r="49" spans="1:11" x14ac:dyDescent="0.3">
      <c r="J49"/>
      <c r="K49"/>
    </row>
    <row r="50" spans="1:11" x14ac:dyDescent="0.3">
      <c r="A50">
        <v>23</v>
      </c>
      <c r="B50">
        <v>2019</v>
      </c>
      <c r="C50" s="5">
        <v>43678</v>
      </c>
      <c r="D50">
        <v>1116</v>
      </c>
      <c r="E50" s="1">
        <v>1516</v>
      </c>
      <c r="F50">
        <v>3.15E-2</v>
      </c>
      <c r="G50">
        <v>8</v>
      </c>
      <c r="H50" t="s">
        <v>8</v>
      </c>
      <c r="J50"/>
      <c r="K50"/>
    </row>
    <row r="51" spans="1:11" x14ac:dyDescent="0.3">
      <c r="J51"/>
      <c r="K51"/>
    </row>
    <row r="52" spans="1:11" x14ac:dyDescent="0.3">
      <c r="A52">
        <v>24</v>
      </c>
      <c r="B52">
        <v>2019</v>
      </c>
      <c r="C52" s="5">
        <v>43679</v>
      </c>
      <c r="D52">
        <v>1134</v>
      </c>
      <c r="E52" s="1">
        <v>1534</v>
      </c>
      <c r="F52">
        <v>1.7500000000000002E-2</v>
      </c>
      <c r="G52">
        <v>12</v>
      </c>
      <c r="H52" t="s">
        <v>9</v>
      </c>
      <c r="J52"/>
      <c r="K52"/>
    </row>
    <row r="53" spans="1:11" x14ac:dyDescent="0.3">
      <c r="J53"/>
      <c r="K53"/>
    </row>
    <row r="54" spans="1:11" x14ac:dyDescent="0.3">
      <c r="A54">
        <v>25</v>
      </c>
      <c r="B54">
        <v>2019</v>
      </c>
      <c r="C54" s="5">
        <v>43682</v>
      </c>
      <c r="D54">
        <v>1530</v>
      </c>
      <c r="E54" s="1">
        <v>1930</v>
      </c>
      <c r="F54">
        <v>4.3700000000000003E-2</v>
      </c>
      <c r="G54">
        <v>35</v>
      </c>
      <c r="H54" t="s">
        <v>8</v>
      </c>
      <c r="J54"/>
      <c r="K54"/>
    </row>
    <row r="55" spans="1:11" x14ac:dyDescent="0.3">
      <c r="J55"/>
      <c r="K55"/>
    </row>
    <row r="56" spans="1:11" x14ac:dyDescent="0.3">
      <c r="A56">
        <v>26</v>
      </c>
      <c r="B56">
        <v>2019</v>
      </c>
      <c r="C56" s="5">
        <v>43683</v>
      </c>
      <c r="D56">
        <v>1231</v>
      </c>
      <c r="E56" s="1">
        <v>1631</v>
      </c>
      <c r="F56">
        <v>5.8999999999999999E-3</v>
      </c>
      <c r="G56">
        <v>19</v>
      </c>
      <c r="H56" t="s">
        <v>9</v>
      </c>
      <c r="J56"/>
      <c r="K56"/>
    </row>
    <row r="57" spans="1:11" x14ac:dyDescent="0.3">
      <c r="J57"/>
      <c r="K57"/>
    </row>
    <row r="58" spans="1:11" x14ac:dyDescent="0.3">
      <c r="A58">
        <v>27</v>
      </c>
      <c r="B58">
        <v>2019</v>
      </c>
      <c r="C58" s="5">
        <v>43683</v>
      </c>
      <c r="D58">
        <v>1330</v>
      </c>
      <c r="E58" s="1">
        <v>1730</v>
      </c>
      <c r="F58">
        <v>0.18590000000000001</v>
      </c>
      <c r="G58">
        <v>18</v>
      </c>
      <c r="H58" t="s">
        <v>8</v>
      </c>
      <c r="I58" t="s">
        <v>23</v>
      </c>
      <c r="J58"/>
      <c r="K58"/>
    </row>
    <row r="59" spans="1:11" x14ac:dyDescent="0.3">
      <c r="J59"/>
      <c r="K59"/>
    </row>
    <row r="60" spans="1:11" x14ac:dyDescent="0.3">
      <c r="A60">
        <v>28</v>
      </c>
      <c r="B60">
        <v>2019</v>
      </c>
      <c r="C60" s="5">
        <v>43683</v>
      </c>
      <c r="D60">
        <v>1655</v>
      </c>
      <c r="E60" s="1">
        <v>2055</v>
      </c>
      <c r="F60">
        <v>4.4000000000000003E-3</v>
      </c>
      <c r="G60">
        <v>15</v>
      </c>
      <c r="H60" t="s">
        <v>9</v>
      </c>
      <c r="J60"/>
      <c r="K60"/>
    </row>
    <row r="61" spans="1:11" x14ac:dyDescent="0.3">
      <c r="J61"/>
      <c r="K61"/>
    </row>
    <row r="62" spans="1:11" x14ac:dyDescent="0.3">
      <c r="A62">
        <v>29</v>
      </c>
      <c r="B62">
        <v>2019</v>
      </c>
      <c r="C62" s="5">
        <v>43685</v>
      </c>
      <c r="D62">
        <v>1013</v>
      </c>
      <c r="E62" s="1">
        <v>1413</v>
      </c>
      <c r="F62">
        <v>1.6400000000000001E-2</v>
      </c>
      <c r="G62">
        <v>4.2</v>
      </c>
      <c r="H62" t="s">
        <v>9</v>
      </c>
      <c r="J62"/>
      <c r="K62"/>
    </row>
    <row r="63" spans="1:11" x14ac:dyDescent="0.3">
      <c r="J63"/>
      <c r="K63"/>
    </row>
    <row r="64" spans="1:11" x14ac:dyDescent="0.3">
      <c r="A64">
        <v>30</v>
      </c>
      <c r="B64">
        <v>2019</v>
      </c>
      <c r="C64" s="5">
        <v>43686</v>
      </c>
      <c r="D64">
        <v>1319</v>
      </c>
      <c r="E64" s="1">
        <v>1719</v>
      </c>
      <c r="F64">
        <v>9.8400000000000001E-2</v>
      </c>
      <c r="G64">
        <v>37</v>
      </c>
      <c r="H64" t="s">
        <v>8</v>
      </c>
      <c r="J64"/>
      <c r="K64"/>
    </row>
    <row r="66" spans="1:12" x14ac:dyDescent="0.3">
      <c r="A66">
        <v>31</v>
      </c>
      <c r="B66">
        <v>2019</v>
      </c>
      <c r="C66" s="5">
        <v>43689</v>
      </c>
      <c r="D66">
        <v>1025</v>
      </c>
      <c r="E66" s="1">
        <v>1425</v>
      </c>
      <c r="F66">
        <v>8.3000000000000001E-3</v>
      </c>
      <c r="G66">
        <v>2</v>
      </c>
      <c r="H66" t="s">
        <v>9</v>
      </c>
      <c r="J66"/>
      <c r="K66"/>
    </row>
    <row r="68" spans="1:12" x14ac:dyDescent="0.3">
      <c r="A68">
        <v>32</v>
      </c>
      <c r="B68">
        <v>2019</v>
      </c>
      <c r="C68" s="5">
        <v>43689</v>
      </c>
      <c r="D68">
        <v>1240</v>
      </c>
      <c r="E68" s="1">
        <v>1640</v>
      </c>
      <c r="F68">
        <v>1.5699999999999999E-2</v>
      </c>
      <c r="G68">
        <v>18</v>
      </c>
      <c r="H68" t="s">
        <v>9</v>
      </c>
      <c r="J68"/>
      <c r="K68"/>
    </row>
    <row r="70" spans="1:12" x14ac:dyDescent="0.3">
      <c r="A70">
        <v>33</v>
      </c>
      <c r="B70">
        <v>2019</v>
      </c>
      <c r="C70" s="5">
        <v>43690</v>
      </c>
      <c r="D70">
        <v>1315</v>
      </c>
      <c r="E70" s="1">
        <v>1715</v>
      </c>
      <c r="F70">
        <v>6.0000000000000001E-3</v>
      </c>
      <c r="G70">
        <v>19</v>
      </c>
      <c r="H70" t="s">
        <v>9</v>
      </c>
      <c r="J70"/>
      <c r="K70"/>
    </row>
    <row r="72" spans="1:12" x14ac:dyDescent="0.3">
      <c r="A72">
        <v>34</v>
      </c>
      <c r="B72">
        <v>2019</v>
      </c>
      <c r="C72" s="5">
        <v>43690</v>
      </c>
      <c r="D72">
        <v>1330</v>
      </c>
      <c r="E72" s="1">
        <v>1730</v>
      </c>
      <c r="F72">
        <v>0.1094</v>
      </c>
      <c r="G72">
        <v>42</v>
      </c>
      <c r="H72" t="s">
        <v>8</v>
      </c>
      <c r="J72"/>
      <c r="K72"/>
    </row>
    <row r="74" spans="1:12" x14ac:dyDescent="0.3">
      <c r="A74">
        <v>35</v>
      </c>
      <c r="B74">
        <v>2019</v>
      </c>
      <c r="C74" s="5">
        <v>43691</v>
      </c>
      <c r="D74">
        <v>1215</v>
      </c>
      <c r="E74" s="1">
        <v>1615</v>
      </c>
      <c r="F74">
        <v>4.4000000000000003E-3</v>
      </c>
      <c r="G74">
        <v>4.0999999999999996</v>
      </c>
      <c r="H74" t="s">
        <v>9</v>
      </c>
      <c r="J74"/>
      <c r="K74"/>
    </row>
    <row r="76" spans="1:12" x14ac:dyDescent="0.3">
      <c r="A76">
        <v>36</v>
      </c>
      <c r="B76">
        <v>2019</v>
      </c>
      <c r="C76" s="5">
        <v>43692</v>
      </c>
      <c r="D76">
        <v>1115</v>
      </c>
      <c r="E76" s="1">
        <v>1515</v>
      </c>
      <c r="F76">
        <v>0.13</v>
      </c>
      <c r="G76">
        <v>32</v>
      </c>
      <c r="H76" t="s">
        <v>8</v>
      </c>
      <c r="J76"/>
      <c r="K76"/>
    </row>
    <row r="78" spans="1:12" x14ac:dyDescent="0.3">
      <c r="A78">
        <v>37</v>
      </c>
      <c r="B78">
        <v>2019</v>
      </c>
      <c r="C78" s="5">
        <v>43693</v>
      </c>
      <c r="D78">
        <v>1228</v>
      </c>
      <c r="E78" s="1">
        <v>1628</v>
      </c>
      <c r="F78">
        <v>3.0999999999999999E-3</v>
      </c>
      <c r="G78">
        <v>5</v>
      </c>
      <c r="H78" t="s">
        <v>9</v>
      </c>
      <c r="J78"/>
      <c r="K78"/>
    </row>
    <row r="79" spans="1:12" x14ac:dyDescent="0.3">
      <c r="L79" t="s">
        <v>24</v>
      </c>
    </row>
    <row r="80" spans="1:12" x14ac:dyDescent="0.3">
      <c r="A80">
        <v>38</v>
      </c>
      <c r="B80">
        <v>2019</v>
      </c>
      <c r="C80" s="5">
        <v>43693</v>
      </c>
      <c r="D80">
        <v>1400</v>
      </c>
      <c r="E80" s="1">
        <v>1800</v>
      </c>
      <c r="F80">
        <v>0.14219999999999999</v>
      </c>
      <c r="G80">
        <v>42</v>
      </c>
      <c r="H80" t="s">
        <v>8</v>
      </c>
      <c r="J80"/>
      <c r="K80"/>
    </row>
    <row r="81" spans="1:11" x14ac:dyDescent="0.3">
      <c r="J81"/>
      <c r="K81"/>
    </row>
    <row r="82" spans="1:11" x14ac:dyDescent="0.3">
      <c r="A82">
        <v>39</v>
      </c>
      <c r="B82">
        <v>2019</v>
      </c>
      <c r="C82" s="5">
        <v>43696</v>
      </c>
      <c r="D82">
        <v>1215</v>
      </c>
      <c r="E82" s="1">
        <v>1615</v>
      </c>
      <c r="F82">
        <v>8.3000000000000001E-3</v>
      </c>
      <c r="G82">
        <v>2.9</v>
      </c>
      <c r="H82" t="s">
        <v>9</v>
      </c>
      <c r="J82"/>
      <c r="K82"/>
    </row>
    <row r="83" spans="1:11" x14ac:dyDescent="0.3">
      <c r="J83"/>
      <c r="K83"/>
    </row>
    <row r="84" spans="1:11" x14ac:dyDescent="0.3">
      <c r="A84">
        <v>40</v>
      </c>
      <c r="B84">
        <v>2019</v>
      </c>
      <c r="C84" s="5">
        <v>43696</v>
      </c>
      <c r="D84">
        <v>1449</v>
      </c>
      <c r="E84" s="1">
        <v>1849</v>
      </c>
      <c r="F84">
        <v>1.3100000000000001E-2</v>
      </c>
      <c r="G84">
        <v>8</v>
      </c>
      <c r="H84" t="s">
        <v>9</v>
      </c>
      <c r="J84"/>
      <c r="K84"/>
    </row>
    <row r="86" spans="1:11" x14ac:dyDescent="0.3">
      <c r="A86">
        <v>41</v>
      </c>
      <c r="B86">
        <v>2019</v>
      </c>
      <c r="C86" s="5">
        <v>43698</v>
      </c>
      <c r="D86">
        <v>1439</v>
      </c>
      <c r="E86" s="1">
        <v>1839</v>
      </c>
      <c r="F86">
        <v>1.7500000000000002E-2</v>
      </c>
      <c r="G86">
        <v>14</v>
      </c>
      <c r="H86" t="s">
        <v>9</v>
      </c>
      <c r="J86"/>
      <c r="K86"/>
    </row>
    <row r="88" spans="1:11" x14ac:dyDescent="0.3">
      <c r="A88">
        <v>42</v>
      </c>
      <c r="B88">
        <v>2019</v>
      </c>
      <c r="C88" s="5">
        <v>43699</v>
      </c>
      <c r="D88">
        <v>1205</v>
      </c>
      <c r="E88" s="1">
        <v>1605</v>
      </c>
      <c r="F88">
        <v>3.5000000000000001E-3</v>
      </c>
      <c r="G88">
        <v>3.5</v>
      </c>
      <c r="H88" t="s">
        <v>9</v>
      </c>
      <c r="J88"/>
      <c r="K88"/>
    </row>
    <row r="90" spans="1:11" x14ac:dyDescent="0.3">
      <c r="A90">
        <v>43</v>
      </c>
      <c r="B90">
        <v>2019</v>
      </c>
      <c r="C90" s="5">
        <v>43699</v>
      </c>
      <c r="D90">
        <v>1315</v>
      </c>
      <c r="E90" s="1">
        <v>1715</v>
      </c>
      <c r="F90">
        <v>9.8400000000000001E-2</v>
      </c>
      <c r="G90">
        <v>35</v>
      </c>
      <c r="H90" t="s">
        <v>8</v>
      </c>
      <c r="J90"/>
      <c r="K90"/>
    </row>
    <row r="92" spans="1:11" x14ac:dyDescent="0.3">
      <c r="A92">
        <v>44</v>
      </c>
      <c r="B92">
        <v>2019</v>
      </c>
      <c r="C92" s="5">
        <v>43700</v>
      </c>
      <c r="D92">
        <v>1249</v>
      </c>
      <c r="E92" s="1">
        <v>1649</v>
      </c>
      <c r="F92">
        <v>6.3E-3</v>
      </c>
      <c r="G92">
        <v>4</v>
      </c>
      <c r="H92" t="s">
        <v>9</v>
      </c>
      <c r="J92"/>
      <c r="K92"/>
    </row>
    <row r="94" spans="1:11" x14ac:dyDescent="0.3">
      <c r="A94">
        <v>45</v>
      </c>
      <c r="B94">
        <v>2019</v>
      </c>
      <c r="C94" s="5">
        <v>43700</v>
      </c>
      <c r="D94">
        <v>1400</v>
      </c>
      <c r="E94" s="1">
        <v>1800</v>
      </c>
      <c r="F94">
        <v>0.15859999999999999</v>
      </c>
      <c r="G94">
        <v>30</v>
      </c>
      <c r="H94" t="s">
        <v>8</v>
      </c>
      <c r="J94"/>
      <c r="K94"/>
    </row>
    <row r="96" spans="1:11" x14ac:dyDescent="0.3">
      <c r="A96">
        <v>46</v>
      </c>
      <c r="B96">
        <v>2019</v>
      </c>
      <c r="C96" s="5">
        <v>43700</v>
      </c>
      <c r="D96">
        <v>1414</v>
      </c>
      <c r="E96" s="1">
        <v>1814</v>
      </c>
      <c r="F96">
        <v>3.3E-3</v>
      </c>
      <c r="G96">
        <v>2.2000000000000002</v>
      </c>
      <c r="H96" t="s">
        <v>9</v>
      </c>
      <c r="J96"/>
      <c r="K96"/>
    </row>
    <row r="97" spans="1:12" x14ac:dyDescent="0.3">
      <c r="L97" t="s">
        <v>25</v>
      </c>
    </row>
    <row r="98" spans="1:12" x14ac:dyDescent="0.3">
      <c r="A98">
        <v>47</v>
      </c>
      <c r="B98">
        <v>2019</v>
      </c>
      <c r="C98" s="5">
        <v>43703</v>
      </c>
      <c r="D98">
        <v>1500</v>
      </c>
      <c r="E98" s="1">
        <v>1900</v>
      </c>
      <c r="F98">
        <v>4.3299999999999998E-2</v>
      </c>
      <c r="G98">
        <v>22</v>
      </c>
      <c r="H98" t="s">
        <v>8</v>
      </c>
      <c r="J98"/>
      <c r="K98"/>
    </row>
    <row r="100" spans="1:12" x14ac:dyDescent="0.3">
      <c r="A100">
        <v>48</v>
      </c>
      <c r="B100">
        <v>2019</v>
      </c>
      <c r="C100" s="5">
        <v>43704</v>
      </c>
      <c r="D100">
        <v>956</v>
      </c>
      <c r="E100" s="1">
        <v>1356</v>
      </c>
      <c r="F100">
        <v>1.09E-2</v>
      </c>
      <c r="G100">
        <v>14</v>
      </c>
      <c r="H100" t="s">
        <v>9</v>
      </c>
      <c r="J100"/>
      <c r="K100"/>
    </row>
    <row r="102" spans="1:12" x14ac:dyDescent="0.3">
      <c r="A102">
        <v>49</v>
      </c>
      <c r="B102">
        <v>2019</v>
      </c>
      <c r="C102" s="5">
        <v>43704</v>
      </c>
      <c r="D102">
        <v>1102</v>
      </c>
      <c r="E102" s="1">
        <v>1502</v>
      </c>
      <c r="F102">
        <v>8.3000000000000001E-3</v>
      </c>
      <c r="G102">
        <v>2.2999999999999998</v>
      </c>
      <c r="H102" t="s">
        <v>9</v>
      </c>
      <c r="J102"/>
      <c r="K102"/>
    </row>
    <row r="104" spans="1:12" x14ac:dyDescent="0.3">
      <c r="A104">
        <v>50</v>
      </c>
      <c r="B104">
        <v>2019</v>
      </c>
      <c r="C104" s="5">
        <v>43705</v>
      </c>
      <c r="D104">
        <v>1115</v>
      </c>
      <c r="E104" s="1">
        <v>1515</v>
      </c>
      <c r="F104">
        <v>0.1148</v>
      </c>
      <c r="G104">
        <v>22</v>
      </c>
      <c r="H104" t="s">
        <v>8</v>
      </c>
      <c r="J104"/>
      <c r="K104"/>
    </row>
    <row r="106" spans="1:12" x14ac:dyDescent="0.3">
      <c r="A106">
        <v>51</v>
      </c>
      <c r="B106">
        <v>2019</v>
      </c>
      <c r="C106" s="5">
        <v>43705</v>
      </c>
      <c r="D106">
        <v>1500</v>
      </c>
      <c r="E106" s="1">
        <v>1900</v>
      </c>
      <c r="F106">
        <v>6.7000000000000002E-3</v>
      </c>
      <c r="G106">
        <v>3.8</v>
      </c>
      <c r="H106" t="s">
        <v>9</v>
      </c>
      <c r="J106"/>
      <c r="K106"/>
    </row>
    <row r="108" spans="1:12" x14ac:dyDescent="0.3">
      <c r="A108">
        <v>52</v>
      </c>
      <c r="B108">
        <v>2019</v>
      </c>
      <c r="C108" s="5">
        <v>43706</v>
      </c>
      <c r="D108">
        <v>1016</v>
      </c>
      <c r="E108" s="1">
        <v>1416</v>
      </c>
      <c r="F108">
        <v>5.8999999999999999E-3</v>
      </c>
      <c r="G108">
        <v>10</v>
      </c>
      <c r="H108" t="s">
        <v>9</v>
      </c>
      <c r="J108"/>
      <c r="K108"/>
    </row>
    <row r="110" spans="1:12" x14ac:dyDescent="0.3">
      <c r="A110">
        <v>53</v>
      </c>
      <c r="B110">
        <v>2019</v>
      </c>
      <c r="C110" s="5">
        <v>43706</v>
      </c>
      <c r="D110">
        <v>1433</v>
      </c>
      <c r="E110" s="1">
        <v>1833</v>
      </c>
      <c r="F110">
        <v>5.1200000000000002E-2</v>
      </c>
      <c r="G110">
        <v>13</v>
      </c>
      <c r="H110" t="s">
        <v>8</v>
      </c>
      <c r="J110"/>
      <c r="K110"/>
    </row>
    <row r="112" spans="1:12" x14ac:dyDescent="0.3">
      <c r="A112">
        <v>54</v>
      </c>
      <c r="B112">
        <v>2019</v>
      </c>
      <c r="C112" s="5">
        <v>43706</v>
      </c>
      <c r="D112">
        <v>1630</v>
      </c>
      <c r="E112" s="1">
        <v>2030</v>
      </c>
      <c r="F112">
        <v>6.0000000000000001E-3</v>
      </c>
      <c r="G112">
        <v>4</v>
      </c>
      <c r="H112" t="s">
        <v>9</v>
      </c>
      <c r="J112"/>
      <c r="K112"/>
    </row>
    <row r="114" spans="1:11" x14ac:dyDescent="0.3">
      <c r="A114">
        <v>55</v>
      </c>
      <c r="B114">
        <v>2019</v>
      </c>
      <c r="C114" s="5">
        <v>43707</v>
      </c>
      <c r="D114">
        <v>1022</v>
      </c>
      <c r="E114" s="1">
        <v>1422</v>
      </c>
      <c r="F114">
        <v>1.8599999999999998E-2</v>
      </c>
      <c r="G114">
        <v>6.5</v>
      </c>
      <c r="H114" t="s">
        <v>9</v>
      </c>
      <c r="I114" t="s">
        <v>26</v>
      </c>
    </row>
    <row r="115" spans="1:11" x14ac:dyDescent="0.3">
      <c r="I115" t="s">
        <v>27</v>
      </c>
    </row>
    <row r="116" spans="1:11" x14ac:dyDescent="0.3">
      <c r="A116">
        <v>56</v>
      </c>
      <c r="B116">
        <v>2019</v>
      </c>
      <c r="C116" s="5">
        <v>43707</v>
      </c>
      <c r="D116">
        <v>1209</v>
      </c>
      <c r="E116" s="1">
        <v>1609</v>
      </c>
      <c r="F116">
        <v>5.0299999999999997E-2</v>
      </c>
      <c r="G116">
        <v>7</v>
      </c>
      <c r="H116" t="s">
        <v>9</v>
      </c>
    </row>
    <row r="117" spans="1:11" s="6" customFormat="1" x14ac:dyDescent="0.3">
      <c r="E117" s="16"/>
      <c r="J117" s="7"/>
      <c r="K117" s="8"/>
    </row>
    <row r="119" spans="1:11" x14ac:dyDescent="0.3">
      <c r="A119">
        <v>57</v>
      </c>
      <c r="B119">
        <v>2019</v>
      </c>
      <c r="C119" s="5">
        <v>43712</v>
      </c>
      <c r="D119">
        <v>955</v>
      </c>
      <c r="E119" s="1">
        <v>1355</v>
      </c>
      <c r="F119">
        <v>8.7499999999999994E-2</v>
      </c>
      <c r="G119">
        <v>5</v>
      </c>
      <c r="H119" t="s">
        <v>9</v>
      </c>
    </row>
    <row r="121" spans="1:11" x14ac:dyDescent="0.3">
      <c r="A121">
        <v>58</v>
      </c>
      <c r="B121">
        <v>2019</v>
      </c>
      <c r="C121" s="5">
        <v>43713</v>
      </c>
      <c r="D121">
        <v>1316</v>
      </c>
      <c r="E121" s="1">
        <v>1716</v>
      </c>
      <c r="F121">
        <v>0.15310000000000001</v>
      </c>
      <c r="G121">
        <v>29</v>
      </c>
      <c r="H121" t="s">
        <v>8</v>
      </c>
    </row>
    <row r="123" spans="1:11" x14ac:dyDescent="0.3">
      <c r="A123">
        <v>59</v>
      </c>
      <c r="B123">
        <v>2019</v>
      </c>
      <c r="C123" s="5">
        <v>43714</v>
      </c>
      <c r="D123">
        <v>1059</v>
      </c>
      <c r="E123" s="1">
        <v>1459</v>
      </c>
      <c r="F123">
        <v>1.4200000000000001E-2</v>
      </c>
      <c r="G123">
        <v>4</v>
      </c>
      <c r="H123" t="s">
        <v>9</v>
      </c>
    </row>
    <row r="125" spans="1:11" x14ac:dyDescent="0.3">
      <c r="A125">
        <v>60</v>
      </c>
      <c r="B125">
        <v>2019</v>
      </c>
      <c r="C125" s="5">
        <v>43714</v>
      </c>
      <c r="D125">
        <v>1118</v>
      </c>
      <c r="E125" s="1">
        <v>1518</v>
      </c>
      <c r="F125">
        <v>8.7499999999999994E-2</v>
      </c>
      <c r="G125">
        <v>4.0999999999999996</v>
      </c>
      <c r="H125" t="s">
        <v>9</v>
      </c>
    </row>
    <row r="127" spans="1:11" x14ac:dyDescent="0.3">
      <c r="A127">
        <v>61</v>
      </c>
      <c r="B127">
        <v>2019</v>
      </c>
      <c r="C127" s="5">
        <v>43717</v>
      </c>
      <c r="D127">
        <v>1031</v>
      </c>
      <c r="E127" s="1">
        <v>1431</v>
      </c>
      <c r="F127">
        <v>7.9000000000000008E-3</v>
      </c>
      <c r="G127">
        <v>6</v>
      </c>
      <c r="H127" t="s">
        <v>9</v>
      </c>
    </row>
    <row r="129" spans="1:8" customFormat="1" x14ac:dyDescent="0.3">
      <c r="A129">
        <v>62</v>
      </c>
      <c r="B129">
        <v>2019</v>
      </c>
      <c r="C129" s="5">
        <v>43717</v>
      </c>
      <c r="D129">
        <v>1111</v>
      </c>
      <c r="E129" s="1">
        <v>1511</v>
      </c>
      <c r="F129">
        <v>0.1203</v>
      </c>
      <c r="G129">
        <v>3</v>
      </c>
      <c r="H129" t="s">
        <v>9</v>
      </c>
    </row>
    <row r="131" spans="1:8" customFormat="1" x14ac:dyDescent="0.3">
      <c r="A131">
        <v>63</v>
      </c>
      <c r="B131">
        <v>2019</v>
      </c>
      <c r="C131" s="5">
        <v>43717</v>
      </c>
      <c r="D131">
        <v>1134</v>
      </c>
      <c r="E131" s="1">
        <v>1534</v>
      </c>
      <c r="F131">
        <v>3.15E-2</v>
      </c>
      <c r="G131">
        <v>26</v>
      </c>
      <c r="H131" t="s">
        <v>8</v>
      </c>
    </row>
    <row r="133" spans="1:8" customFormat="1" x14ac:dyDescent="0.3">
      <c r="A133">
        <v>64</v>
      </c>
      <c r="B133">
        <v>2019</v>
      </c>
      <c r="C133" s="5">
        <v>43718</v>
      </c>
      <c r="D133">
        <v>1133</v>
      </c>
      <c r="E133" s="1">
        <v>1533</v>
      </c>
      <c r="F133">
        <v>8.6999999999999994E-3</v>
      </c>
      <c r="G133">
        <v>5</v>
      </c>
      <c r="H133" t="s">
        <v>9</v>
      </c>
    </row>
    <row r="135" spans="1:8" customFormat="1" x14ac:dyDescent="0.3">
      <c r="A135">
        <v>65</v>
      </c>
      <c r="B135">
        <v>2019</v>
      </c>
      <c r="C135" s="5">
        <v>43719</v>
      </c>
      <c r="D135">
        <v>1126</v>
      </c>
      <c r="E135" s="1">
        <v>1526</v>
      </c>
      <c r="F135">
        <v>8.6999999999999994E-3</v>
      </c>
      <c r="G135">
        <v>6</v>
      </c>
      <c r="H135" t="s">
        <v>9</v>
      </c>
    </row>
    <row r="137" spans="1:8" customFormat="1" x14ac:dyDescent="0.3">
      <c r="A137">
        <v>66</v>
      </c>
      <c r="B137">
        <v>2019</v>
      </c>
      <c r="C137" s="5">
        <v>43719</v>
      </c>
      <c r="D137">
        <v>1434</v>
      </c>
      <c r="E137" s="1">
        <v>1834</v>
      </c>
      <c r="F137">
        <v>0.13120000000000001</v>
      </c>
      <c r="G137">
        <v>6</v>
      </c>
      <c r="H137" t="s">
        <v>9</v>
      </c>
    </row>
    <row r="139" spans="1:8" customFormat="1" x14ac:dyDescent="0.3">
      <c r="A139">
        <v>67</v>
      </c>
      <c r="B139">
        <v>2019</v>
      </c>
      <c r="C139" s="5">
        <v>43720</v>
      </c>
      <c r="D139">
        <v>1015</v>
      </c>
      <c r="E139" s="1">
        <v>1415</v>
      </c>
      <c r="F139">
        <v>5.1999999999999998E-3</v>
      </c>
      <c r="G139">
        <v>5</v>
      </c>
      <c r="H139" t="s">
        <v>9</v>
      </c>
    </row>
    <row r="141" spans="1:8" customFormat="1" x14ac:dyDescent="0.3">
      <c r="A141">
        <v>68</v>
      </c>
      <c r="B141">
        <v>2019</v>
      </c>
      <c r="C141" s="5">
        <v>43720</v>
      </c>
      <c r="D141">
        <v>1525</v>
      </c>
      <c r="E141" s="1">
        <v>1925</v>
      </c>
      <c r="F141">
        <v>0.1203</v>
      </c>
      <c r="G141">
        <v>2</v>
      </c>
      <c r="H141" t="s">
        <v>9</v>
      </c>
    </row>
    <row r="143" spans="1:8" customFormat="1" x14ac:dyDescent="0.3">
      <c r="A143">
        <v>69</v>
      </c>
      <c r="B143">
        <v>2019</v>
      </c>
      <c r="C143" s="5">
        <v>43721</v>
      </c>
      <c r="D143">
        <v>1347</v>
      </c>
      <c r="E143" s="1">
        <v>1747</v>
      </c>
      <c r="F143">
        <v>6.6E-3</v>
      </c>
      <c r="G143">
        <v>8</v>
      </c>
      <c r="H143" t="s">
        <v>9</v>
      </c>
    </row>
    <row r="145" spans="1:9" customFormat="1" x14ac:dyDescent="0.3">
      <c r="A145">
        <v>70</v>
      </c>
      <c r="B145">
        <v>2019</v>
      </c>
      <c r="C145" s="5">
        <v>43721</v>
      </c>
      <c r="D145">
        <v>1418</v>
      </c>
      <c r="E145">
        <v>1818</v>
      </c>
      <c r="F145">
        <v>0.15310000000000001</v>
      </c>
      <c r="G145">
        <v>30</v>
      </c>
      <c r="H145" t="s">
        <v>8</v>
      </c>
      <c r="I145" t="s">
        <v>908</v>
      </c>
    </row>
    <row r="147" spans="1:9" customFormat="1" x14ac:dyDescent="0.3">
      <c r="A147">
        <v>71</v>
      </c>
      <c r="B147">
        <v>2019</v>
      </c>
      <c r="C147" s="5">
        <v>43724</v>
      </c>
      <c r="D147">
        <v>1112</v>
      </c>
      <c r="E147" s="1">
        <v>1512</v>
      </c>
      <c r="F147">
        <v>7.1000000000000004E-3</v>
      </c>
      <c r="G147" t="s">
        <v>32</v>
      </c>
      <c r="H147" t="s">
        <v>9</v>
      </c>
    </row>
    <row r="149" spans="1:9" customFormat="1" x14ac:dyDescent="0.3">
      <c r="A149">
        <v>72</v>
      </c>
      <c r="B149">
        <v>2019</v>
      </c>
      <c r="C149" s="5">
        <v>43725</v>
      </c>
      <c r="D149">
        <v>1205</v>
      </c>
      <c r="E149" s="1">
        <v>1605</v>
      </c>
      <c r="F149">
        <v>6.7799999999999999E-2</v>
      </c>
      <c r="G149">
        <v>9</v>
      </c>
      <c r="H149" t="s">
        <v>9</v>
      </c>
    </row>
    <row r="151" spans="1:9" customFormat="1" x14ac:dyDescent="0.3">
      <c r="A151">
        <v>73</v>
      </c>
      <c r="B151">
        <v>2019</v>
      </c>
      <c r="C151" s="5">
        <v>43725</v>
      </c>
      <c r="D151">
        <v>1417</v>
      </c>
      <c r="E151" s="1">
        <v>1817</v>
      </c>
      <c r="F151">
        <v>3.8300000000000001E-2</v>
      </c>
      <c r="G151">
        <v>17</v>
      </c>
      <c r="H151" t="s">
        <v>8</v>
      </c>
    </row>
    <row r="153" spans="1:9" customFormat="1" x14ac:dyDescent="0.3">
      <c r="A153">
        <v>74</v>
      </c>
      <c r="B153">
        <v>2019</v>
      </c>
      <c r="C153" s="5">
        <v>43726</v>
      </c>
      <c r="D153">
        <v>1059</v>
      </c>
      <c r="E153" s="1">
        <v>1459</v>
      </c>
      <c r="F153">
        <v>6.3399999999999998E-2</v>
      </c>
      <c r="G153">
        <v>2.1</v>
      </c>
      <c r="H153" t="s">
        <v>9</v>
      </c>
    </row>
    <row r="155" spans="1:9" customFormat="1" x14ac:dyDescent="0.3">
      <c r="A155">
        <v>75</v>
      </c>
      <c r="B155">
        <v>2019</v>
      </c>
      <c r="C155" s="5">
        <v>43726</v>
      </c>
      <c r="D155">
        <v>1131</v>
      </c>
      <c r="E155" s="1">
        <v>1531</v>
      </c>
      <c r="F155">
        <v>0.1203</v>
      </c>
      <c r="G155">
        <v>7</v>
      </c>
      <c r="H155" t="s">
        <v>9</v>
      </c>
    </row>
    <row r="157" spans="1:9" customFormat="1" x14ac:dyDescent="0.3">
      <c r="A157">
        <v>76</v>
      </c>
      <c r="B157">
        <v>2019</v>
      </c>
      <c r="C157" s="5">
        <v>43726</v>
      </c>
      <c r="D157">
        <v>1315</v>
      </c>
      <c r="E157" s="1">
        <v>1715</v>
      </c>
      <c r="F157">
        <v>0.16400000000000001</v>
      </c>
      <c r="G157">
        <v>28</v>
      </c>
      <c r="H157" t="s">
        <v>8</v>
      </c>
    </row>
    <row r="159" spans="1:9" customFormat="1" x14ac:dyDescent="0.3">
      <c r="A159">
        <v>77</v>
      </c>
      <c r="B159">
        <v>2019</v>
      </c>
      <c r="C159" s="5">
        <v>43726</v>
      </c>
      <c r="D159">
        <v>1415</v>
      </c>
      <c r="E159" s="1">
        <v>1815</v>
      </c>
      <c r="F159">
        <v>9.7999999999999997E-3</v>
      </c>
      <c r="G159">
        <v>2.4</v>
      </c>
      <c r="H159" t="s">
        <v>9</v>
      </c>
    </row>
    <row r="161" spans="1:8" customFormat="1" x14ac:dyDescent="0.3">
      <c r="A161">
        <v>78</v>
      </c>
      <c r="B161">
        <v>2019</v>
      </c>
      <c r="C161" s="5">
        <v>43727</v>
      </c>
      <c r="D161">
        <v>1029</v>
      </c>
      <c r="E161" s="1">
        <v>1429</v>
      </c>
      <c r="F161">
        <v>4.1999999999999997E-3</v>
      </c>
      <c r="G161">
        <v>5</v>
      </c>
      <c r="H161" t="s">
        <v>9</v>
      </c>
    </row>
    <row r="163" spans="1:8" customFormat="1" x14ac:dyDescent="0.3">
      <c r="A163">
        <v>79</v>
      </c>
      <c r="B163">
        <v>2019</v>
      </c>
      <c r="C163" s="5">
        <v>43727</v>
      </c>
      <c r="D163">
        <v>1330</v>
      </c>
      <c r="E163" s="1">
        <v>1730</v>
      </c>
      <c r="F163">
        <v>7.6600000000000001E-2</v>
      </c>
      <c r="G163">
        <v>7</v>
      </c>
      <c r="H163" t="s">
        <v>9</v>
      </c>
    </row>
    <row r="165" spans="1:8" customFormat="1" x14ac:dyDescent="0.3">
      <c r="A165">
        <v>80</v>
      </c>
      <c r="B165">
        <v>2019</v>
      </c>
      <c r="C165" s="5">
        <v>43727</v>
      </c>
      <c r="D165">
        <v>1430</v>
      </c>
      <c r="E165" s="1">
        <v>1830</v>
      </c>
      <c r="F165">
        <v>5.4699999999999999E-2</v>
      </c>
      <c r="G165">
        <v>1.8</v>
      </c>
      <c r="H165" t="s">
        <v>9</v>
      </c>
    </row>
    <row r="167" spans="1:8" customFormat="1" x14ac:dyDescent="0.3">
      <c r="A167">
        <v>81</v>
      </c>
      <c r="B167">
        <v>2019</v>
      </c>
      <c r="C167" s="5">
        <v>43728</v>
      </c>
      <c r="D167">
        <v>1230</v>
      </c>
      <c r="E167" s="1">
        <v>1630</v>
      </c>
      <c r="F167">
        <v>6.7000000000000002E-3</v>
      </c>
      <c r="G167">
        <v>8</v>
      </c>
      <c r="H167" t="s">
        <v>9</v>
      </c>
    </row>
    <row r="169" spans="1:8" customFormat="1" x14ac:dyDescent="0.3">
      <c r="A169">
        <v>82</v>
      </c>
      <c r="B169">
        <v>2019</v>
      </c>
      <c r="C169" s="5">
        <v>43731</v>
      </c>
      <c r="D169">
        <v>1319</v>
      </c>
      <c r="E169" s="1">
        <v>1719</v>
      </c>
      <c r="F169">
        <v>8.2000000000000003E-2</v>
      </c>
      <c r="G169">
        <v>5</v>
      </c>
      <c r="H169" t="s">
        <v>9</v>
      </c>
    </row>
    <row r="171" spans="1:8" customFormat="1" x14ac:dyDescent="0.3">
      <c r="A171">
        <v>83</v>
      </c>
      <c r="B171">
        <v>2019</v>
      </c>
      <c r="C171" s="5">
        <v>43731</v>
      </c>
      <c r="D171">
        <v>1441</v>
      </c>
      <c r="E171" s="1">
        <v>1841</v>
      </c>
      <c r="F171">
        <v>0.13120000000000001</v>
      </c>
      <c r="G171">
        <v>4</v>
      </c>
      <c r="H171" t="s">
        <v>9</v>
      </c>
    </row>
    <row r="173" spans="1:8" customFormat="1" x14ac:dyDescent="0.3">
      <c r="A173">
        <v>84</v>
      </c>
      <c r="B173">
        <v>2019</v>
      </c>
      <c r="C173" s="5">
        <v>43732</v>
      </c>
      <c r="D173">
        <v>1516</v>
      </c>
      <c r="E173" s="1">
        <v>1916</v>
      </c>
      <c r="F173">
        <v>7.9799999999999996E-2</v>
      </c>
      <c r="G173">
        <v>2</v>
      </c>
      <c r="H173" t="s">
        <v>9</v>
      </c>
    </row>
    <row r="175" spans="1:8" customFormat="1" x14ac:dyDescent="0.3">
      <c r="A175">
        <v>85</v>
      </c>
      <c r="B175">
        <v>2019</v>
      </c>
      <c r="C175" s="5">
        <v>43734</v>
      </c>
      <c r="D175">
        <v>1001</v>
      </c>
      <c r="E175" s="1">
        <v>1401</v>
      </c>
      <c r="F175">
        <v>6.6E-3</v>
      </c>
      <c r="G175">
        <v>6.2</v>
      </c>
      <c r="H175" t="s">
        <v>9</v>
      </c>
    </row>
    <row r="177" spans="1:12" x14ac:dyDescent="0.3">
      <c r="A177">
        <v>86</v>
      </c>
      <c r="B177">
        <v>2019</v>
      </c>
      <c r="C177" s="5">
        <v>43734</v>
      </c>
      <c r="D177">
        <v>1258</v>
      </c>
      <c r="E177" s="1">
        <v>1658</v>
      </c>
      <c r="F177">
        <v>9.8400000000000001E-2</v>
      </c>
      <c r="G177">
        <v>3.7</v>
      </c>
      <c r="H177" t="s">
        <v>9</v>
      </c>
    </row>
    <row r="179" spans="1:12" x14ac:dyDescent="0.3">
      <c r="A179">
        <v>87</v>
      </c>
      <c r="B179">
        <v>2019</v>
      </c>
      <c r="C179" s="5">
        <v>43734</v>
      </c>
      <c r="D179">
        <v>1433</v>
      </c>
      <c r="E179" s="1">
        <v>1833</v>
      </c>
      <c r="F179">
        <v>0.1203</v>
      </c>
      <c r="G179">
        <v>2.7</v>
      </c>
      <c r="H179" t="s">
        <v>9</v>
      </c>
    </row>
    <row r="181" spans="1:12" x14ac:dyDescent="0.3">
      <c r="A181">
        <v>88</v>
      </c>
      <c r="B181">
        <v>2019</v>
      </c>
      <c r="C181" s="5">
        <v>43735</v>
      </c>
      <c r="D181">
        <v>1115</v>
      </c>
      <c r="E181" s="1">
        <v>1515</v>
      </c>
      <c r="F181">
        <v>1.04E-2</v>
      </c>
      <c r="G181">
        <v>2.9</v>
      </c>
      <c r="H181" t="s">
        <v>9</v>
      </c>
      <c r="I181" t="s">
        <v>909</v>
      </c>
    </row>
    <row r="182" spans="1:12" x14ac:dyDescent="0.3">
      <c r="I182" t="s">
        <v>910</v>
      </c>
    </row>
    <row r="183" spans="1:12" x14ac:dyDescent="0.3">
      <c r="A183">
        <v>89</v>
      </c>
      <c r="B183">
        <v>2019</v>
      </c>
      <c r="C183" s="5">
        <v>43738</v>
      </c>
      <c r="D183">
        <v>1134</v>
      </c>
      <c r="E183" s="1">
        <v>1534</v>
      </c>
      <c r="F183">
        <v>9.8400000000000001E-2</v>
      </c>
      <c r="G183">
        <v>3</v>
      </c>
      <c r="H183" t="s">
        <v>9</v>
      </c>
    </row>
    <row r="184" spans="1:12" s="6" customFormat="1" x14ac:dyDescent="0.3">
      <c r="C184" s="9"/>
      <c r="E184" s="16"/>
      <c r="J184" s="7"/>
      <c r="K184" s="8"/>
    </row>
    <row r="185" spans="1:12" x14ac:dyDescent="0.3">
      <c r="A185" t="s">
        <v>1</v>
      </c>
      <c r="B185" t="s">
        <v>2</v>
      </c>
      <c r="C185" t="s">
        <v>3</v>
      </c>
      <c r="D185" t="s">
        <v>13</v>
      </c>
      <c r="E185" s="1" t="s">
        <v>14</v>
      </c>
      <c r="F185" t="s">
        <v>4</v>
      </c>
      <c r="G185" t="s">
        <v>5</v>
      </c>
      <c r="H185" t="s">
        <v>6</v>
      </c>
      <c r="I185" t="s">
        <v>15</v>
      </c>
      <c r="J185" s="3" t="s">
        <v>16</v>
      </c>
      <c r="K185" s="4" t="s">
        <v>17</v>
      </c>
      <c r="L185" t="s">
        <v>18</v>
      </c>
    </row>
    <row r="187" spans="1:12" x14ac:dyDescent="0.3">
      <c r="A187">
        <v>90</v>
      </c>
      <c r="B187">
        <v>2019</v>
      </c>
      <c r="C187" s="5">
        <v>43739</v>
      </c>
      <c r="D187">
        <v>1300</v>
      </c>
      <c r="E187" s="1">
        <v>1700</v>
      </c>
      <c r="F187">
        <v>0.14219999999999999</v>
      </c>
      <c r="G187">
        <v>7</v>
      </c>
      <c r="H187" t="s">
        <v>31</v>
      </c>
    </row>
    <row r="188" spans="1:12" x14ac:dyDescent="0.3">
      <c r="A188">
        <v>91</v>
      </c>
      <c r="B188">
        <v>2019</v>
      </c>
      <c r="C188" s="5">
        <v>43739</v>
      </c>
      <c r="D188">
        <v>1345</v>
      </c>
      <c r="E188" s="1">
        <v>1745</v>
      </c>
      <c r="F188">
        <v>0.16950000000000001</v>
      </c>
      <c r="G188">
        <v>33</v>
      </c>
      <c r="H188" t="s">
        <v>29</v>
      </c>
    </row>
    <row r="189" spans="1:12" x14ac:dyDescent="0.3">
      <c r="A189">
        <v>92</v>
      </c>
      <c r="B189">
        <v>2019</v>
      </c>
      <c r="C189" s="5">
        <v>43740</v>
      </c>
      <c r="D189">
        <v>1059</v>
      </c>
      <c r="E189" s="1">
        <v>1459</v>
      </c>
      <c r="F189">
        <v>8.6999999999999994E-3</v>
      </c>
      <c r="G189">
        <v>2.2999999999999998</v>
      </c>
      <c r="H189" t="s">
        <v>30</v>
      </c>
    </row>
    <row r="190" spans="1:12" x14ac:dyDescent="0.3">
      <c r="A190">
        <v>93</v>
      </c>
      <c r="B190">
        <v>2019</v>
      </c>
      <c r="C190" s="5">
        <v>43740</v>
      </c>
      <c r="D190">
        <v>1145</v>
      </c>
      <c r="E190" s="1">
        <v>1545</v>
      </c>
      <c r="F190">
        <v>8.6999999999999994E-3</v>
      </c>
      <c r="G190">
        <v>3</v>
      </c>
      <c r="H190" t="s">
        <v>30</v>
      </c>
    </row>
    <row r="191" spans="1:12" x14ac:dyDescent="0.3">
      <c r="A191">
        <v>94</v>
      </c>
      <c r="B191">
        <v>2019</v>
      </c>
      <c r="C191" s="5">
        <v>43740</v>
      </c>
      <c r="D191">
        <v>1330</v>
      </c>
      <c r="E191" s="1">
        <v>1730</v>
      </c>
      <c r="F191">
        <v>0.13120000000000001</v>
      </c>
      <c r="G191">
        <v>32</v>
      </c>
      <c r="H191" t="s">
        <v>29</v>
      </c>
      <c r="J191"/>
      <c r="K191"/>
    </row>
    <row r="192" spans="1:12" x14ac:dyDescent="0.3">
      <c r="A192">
        <v>95</v>
      </c>
      <c r="B192">
        <v>2019</v>
      </c>
      <c r="C192" s="5">
        <v>43740</v>
      </c>
      <c r="D192">
        <v>1525</v>
      </c>
      <c r="E192" s="1">
        <v>1925</v>
      </c>
      <c r="F192">
        <v>7.22E-2</v>
      </c>
      <c r="G192">
        <v>2</v>
      </c>
      <c r="H192" t="s">
        <v>31</v>
      </c>
      <c r="J192"/>
      <c r="K192"/>
    </row>
    <row r="193" spans="1:11" x14ac:dyDescent="0.3">
      <c r="A193">
        <v>96</v>
      </c>
      <c r="B193">
        <v>2019</v>
      </c>
      <c r="C193" s="5">
        <v>43741</v>
      </c>
      <c r="D193">
        <v>1001</v>
      </c>
      <c r="E193" s="1">
        <v>1401</v>
      </c>
      <c r="F193">
        <v>4.7999999999999996E-3</v>
      </c>
      <c r="G193">
        <v>7</v>
      </c>
      <c r="H193" t="s">
        <v>30</v>
      </c>
      <c r="J193"/>
      <c r="K193"/>
    </row>
    <row r="194" spans="1:11" x14ac:dyDescent="0.3">
      <c r="A194">
        <v>97</v>
      </c>
      <c r="B194">
        <v>2019</v>
      </c>
      <c r="C194" s="5">
        <v>43742</v>
      </c>
      <c r="D194">
        <v>1100</v>
      </c>
      <c r="E194" s="1">
        <v>1500</v>
      </c>
      <c r="F194">
        <v>9.7999999999999997E-3</v>
      </c>
      <c r="G194">
        <v>4.4000000000000004</v>
      </c>
      <c r="H194" t="s">
        <v>30</v>
      </c>
      <c r="J194"/>
      <c r="K194"/>
    </row>
    <row r="195" spans="1:11" x14ac:dyDescent="0.3">
      <c r="A195">
        <v>98</v>
      </c>
      <c r="B195">
        <v>2019</v>
      </c>
      <c r="C195" s="5">
        <v>43745</v>
      </c>
      <c r="D195">
        <v>1056</v>
      </c>
      <c r="E195" s="1">
        <v>1456</v>
      </c>
      <c r="F195">
        <v>0.16139999999999999</v>
      </c>
      <c r="G195">
        <v>14</v>
      </c>
      <c r="H195" t="s">
        <v>31</v>
      </c>
      <c r="J195"/>
      <c r="K195"/>
    </row>
    <row r="196" spans="1:11" x14ac:dyDescent="0.3">
      <c r="A196">
        <v>99</v>
      </c>
      <c r="B196">
        <v>2019</v>
      </c>
      <c r="C196" s="5">
        <v>43745</v>
      </c>
      <c r="D196">
        <v>1315</v>
      </c>
      <c r="E196" s="1">
        <v>1715</v>
      </c>
      <c r="F196">
        <v>0.2087</v>
      </c>
      <c r="G196">
        <v>28</v>
      </c>
      <c r="H196" t="s">
        <v>29</v>
      </c>
      <c r="J196"/>
      <c r="K196"/>
    </row>
    <row r="197" spans="1:11" x14ac:dyDescent="0.3">
      <c r="A197">
        <v>100</v>
      </c>
      <c r="B197">
        <v>2019</v>
      </c>
      <c r="C197" s="5">
        <v>43745</v>
      </c>
      <c r="D197">
        <v>1611</v>
      </c>
      <c r="E197" s="1">
        <v>2011</v>
      </c>
      <c r="F197">
        <v>7.8700000000000006E-2</v>
      </c>
      <c r="G197">
        <v>10</v>
      </c>
      <c r="H197" t="s">
        <v>30</v>
      </c>
      <c r="J197"/>
      <c r="K197"/>
    </row>
    <row r="198" spans="1:11" x14ac:dyDescent="0.3">
      <c r="A198">
        <v>101</v>
      </c>
      <c r="B198">
        <v>2019</v>
      </c>
      <c r="C198" s="5">
        <v>43746</v>
      </c>
      <c r="D198">
        <v>1531</v>
      </c>
      <c r="E198" s="1">
        <v>1931</v>
      </c>
      <c r="F198">
        <v>1.0200000000000001E-2</v>
      </c>
      <c r="G198">
        <v>21</v>
      </c>
      <c r="H198" t="s">
        <v>30</v>
      </c>
      <c r="J198"/>
      <c r="K198"/>
    </row>
    <row r="199" spans="1:11" x14ac:dyDescent="0.3">
      <c r="A199">
        <v>102</v>
      </c>
      <c r="B199">
        <v>2019</v>
      </c>
      <c r="C199" s="5">
        <v>43748</v>
      </c>
      <c r="D199">
        <v>1146</v>
      </c>
      <c r="E199" s="1">
        <v>1546</v>
      </c>
      <c r="F199">
        <v>4.7000000000000002E-3</v>
      </c>
      <c r="G199">
        <v>8</v>
      </c>
      <c r="H199" t="s">
        <v>30</v>
      </c>
      <c r="J199"/>
      <c r="K199"/>
    </row>
    <row r="200" spans="1:11" x14ac:dyDescent="0.3">
      <c r="A200">
        <v>103</v>
      </c>
      <c r="B200">
        <v>2019</v>
      </c>
      <c r="C200" s="5">
        <v>43749</v>
      </c>
      <c r="D200">
        <v>1120</v>
      </c>
      <c r="E200" s="1">
        <v>1520</v>
      </c>
      <c r="F200">
        <v>0.1181</v>
      </c>
      <c r="G200">
        <v>3.3</v>
      </c>
      <c r="H200" t="s">
        <v>31</v>
      </c>
      <c r="J200"/>
      <c r="K200"/>
    </row>
    <row r="201" spans="1:11" x14ac:dyDescent="0.3">
      <c r="A201">
        <v>104</v>
      </c>
      <c r="B201">
        <v>2019</v>
      </c>
      <c r="C201" s="5">
        <v>43754</v>
      </c>
      <c r="D201">
        <v>1139</v>
      </c>
      <c r="E201" s="1">
        <v>1539</v>
      </c>
      <c r="F201">
        <v>1.8499999999999999E-2</v>
      </c>
      <c r="G201">
        <v>9</v>
      </c>
      <c r="H201" t="s">
        <v>30</v>
      </c>
      <c r="J201"/>
      <c r="K201"/>
    </row>
    <row r="202" spans="1:11" x14ac:dyDescent="0.3">
      <c r="A202">
        <v>105</v>
      </c>
      <c r="B202">
        <v>2019</v>
      </c>
      <c r="C202" s="5">
        <v>43755</v>
      </c>
      <c r="D202">
        <v>1231</v>
      </c>
      <c r="E202" s="1">
        <v>1631</v>
      </c>
      <c r="F202">
        <v>4.4000000000000003E-3</v>
      </c>
      <c r="G202">
        <v>10</v>
      </c>
      <c r="H202" t="s">
        <v>30</v>
      </c>
      <c r="J202"/>
      <c r="K202"/>
    </row>
    <row r="203" spans="1:11" x14ac:dyDescent="0.3">
      <c r="A203">
        <v>106</v>
      </c>
      <c r="B203">
        <v>2019</v>
      </c>
      <c r="C203" s="5">
        <v>43755</v>
      </c>
      <c r="D203">
        <v>1523</v>
      </c>
      <c r="E203" s="1">
        <v>1923</v>
      </c>
      <c r="F203">
        <v>8.6599999999999996E-2</v>
      </c>
      <c r="G203">
        <v>17</v>
      </c>
      <c r="H203" t="s">
        <v>31</v>
      </c>
      <c r="J203"/>
      <c r="K203"/>
    </row>
    <row r="204" spans="1:11" x14ac:dyDescent="0.3">
      <c r="A204">
        <v>107</v>
      </c>
      <c r="B204">
        <v>2019</v>
      </c>
      <c r="C204" s="5">
        <v>43756</v>
      </c>
      <c r="D204">
        <v>1106</v>
      </c>
      <c r="E204" s="1">
        <v>1506</v>
      </c>
      <c r="F204">
        <v>0.1181</v>
      </c>
      <c r="G204">
        <v>9</v>
      </c>
      <c r="H204" t="s">
        <v>31</v>
      </c>
      <c r="J204"/>
      <c r="K204"/>
    </row>
    <row r="205" spans="1:11" x14ac:dyDescent="0.3">
      <c r="A205">
        <v>108</v>
      </c>
      <c r="B205">
        <v>2019</v>
      </c>
      <c r="C205" s="5">
        <v>43756</v>
      </c>
      <c r="D205">
        <v>1430</v>
      </c>
      <c r="E205" s="1">
        <v>1830</v>
      </c>
      <c r="F205">
        <v>0.14169999999999999</v>
      </c>
      <c r="G205">
        <v>22</v>
      </c>
      <c r="H205" t="s">
        <v>29</v>
      </c>
      <c r="J205"/>
      <c r="K205"/>
    </row>
    <row r="206" spans="1:11" x14ac:dyDescent="0.3">
      <c r="A206">
        <v>109</v>
      </c>
      <c r="B206">
        <v>2019</v>
      </c>
      <c r="C206" s="5">
        <v>43759</v>
      </c>
      <c r="D206">
        <v>1515</v>
      </c>
      <c r="E206" s="1">
        <v>1915</v>
      </c>
      <c r="F206">
        <v>8.6999999999999994E-3</v>
      </c>
      <c r="G206">
        <v>39</v>
      </c>
      <c r="H206" t="s">
        <v>30</v>
      </c>
      <c r="I206" t="s">
        <v>33</v>
      </c>
      <c r="J206"/>
      <c r="K206"/>
    </row>
    <row r="207" spans="1:11" x14ac:dyDescent="0.3">
      <c r="A207">
        <v>110</v>
      </c>
      <c r="B207">
        <v>2019</v>
      </c>
      <c r="C207" s="5">
        <v>43760</v>
      </c>
      <c r="D207">
        <v>1430</v>
      </c>
      <c r="E207" s="1">
        <v>1830</v>
      </c>
      <c r="F207">
        <v>0.13780000000000001</v>
      </c>
      <c r="G207">
        <v>4.5</v>
      </c>
      <c r="H207" t="s">
        <v>29</v>
      </c>
      <c r="I207" t="s">
        <v>318</v>
      </c>
      <c r="K207"/>
    </row>
    <row r="208" spans="1:11" x14ac:dyDescent="0.3">
      <c r="A208">
        <v>111</v>
      </c>
      <c r="B208">
        <v>2019</v>
      </c>
      <c r="C208" s="5">
        <v>43761</v>
      </c>
      <c r="D208">
        <v>1130</v>
      </c>
      <c r="E208" s="1">
        <v>1530</v>
      </c>
      <c r="F208">
        <v>2.87E-2</v>
      </c>
      <c r="G208">
        <v>21</v>
      </c>
      <c r="H208" t="s">
        <v>29</v>
      </c>
      <c r="I208" t="s">
        <v>318</v>
      </c>
      <c r="K208"/>
    </row>
    <row r="209" spans="1:11" x14ac:dyDescent="0.3">
      <c r="A209">
        <v>112</v>
      </c>
      <c r="B209">
        <v>2019</v>
      </c>
      <c r="C209" s="5">
        <v>43762</v>
      </c>
      <c r="D209">
        <v>1031</v>
      </c>
      <c r="E209" s="1">
        <v>1431</v>
      </c>
      <c r="F209">
        <v>5.4999999999999997E-3</v>
      </c>
      <c r="G209">
        <v>12</v>
      </c>
      <c r="H209" t="s">
        <v>30</v>
      </c>
      <c r="I209" t="s">
        <v>318</v>
      </c>
      <c r="K209"/>
    </row>
    <row r="210" spans="1:11" x14ac:dyDescent="0.3">
      <c r="A210">
        <v>113</v>
      </c>
      <c r="B210">
        <v>2019</v>
      </c>
      <c r="C210" s="5">
        <v>43762</v>
      </c>
      <c r="D210">
        <v>1149</v>
      </c>
      <c r="E210" s="1">
        <v>1549</v>
      </c>
      <c r="F210">
        <v>0.10630000000000001</v>
      </c>
      <c r="G210">
        <v>5</v>
      </c>
      <c r="H210" t="s">
        <v>31</v>
      </c>
      <c r="I210" t="s">
        <v>318</v>
      </c>
      <c r="K210"/>
    </row>
    <row r="211" spans="1:11" x14ac:dyDescent="0.3">
      <c r="A211">
        <v>114</v>
      </c>
      <c r="B211">
        <v>2019</v>
      </c>
      <c r="C211" s="5">
        <v>43762</v>
      </c>
      <c r="D211">
        <v>1331</v>
      </c>
      <c r="E211" s="1">
        <v>1731</v>
      </c>
      <c r="F211">
        <v>0.12989999999999999</v>
      </c>
      <c r="G211">
        <v>5.5</v>
      </c>
      <c r="H211" t="s">
        <v>29</v>
      </c>
      <c r="I211" t="s">
        <v>318</v>
      </c>
      <c r="K211"/>
    </row>
    <row r="212" spans="1:11" x14ac:dyDescent="0.3">
      <c r="A212">
        <v>115</v>
      </c>
      <c r="B212">
        <v>2019</v>
      </c>
      <c r="C212" s="5">
        <v>43763</v>
      </c>
      <c r="D212">
        <v>1118</v>
      </c>
      <c r="E212" s="1">
        <v>1518</v>
      </c>
      <c r="F212">
        <v>0.126</v>
      </c>
      <c r="G212">
        <v>6</v>
      </c>
      <c r="H212" t="s">
        <v>29</v>
      </c>
      <c r="I212" t="s">
        <v>318</v>
      </c>
      <c r="K212"/>
    </row>
    <row r="213" spans="1:11" x14ac:dyDescent="0.3">
      <c r="A213">
        <v>116</v>
      </c>
      <c r="B213">
        <v>2019</v>
      </c>
      <c r="C213" s="5">
        <v>43766</v>
      </c>
      <c r="D213">
        <v>1330</v>
      </c>
      <c r="E213" s="1">
        <v>1730</v>
      </c>
      <c r="F213">
        <v>1.8499999999999999E-2</v>
      </c>
      <c r="G213">
        <v>17</v>
      </c>
      <c r="H213" t="s">
        <v>29</v>
      </c>
      <c r="I213" t="s">
        <v>318</v>
      </c>
      <c r="K213"/>
    </row>
    <row r="214" spans="1:11" x14ac:dyDescent="0.3">
      <c r="A214">
        <v>117</v>
      </c>
      <c r="B214">
        <v>2019</v>
      </c>
      <c r="C214" s="5">
        <v>43768</v>
      </c>
      <c r="D214">
        <v>1245</v>
      </c>
      <c r="E214" s="1">
        <v>1645</v>
      </c>
      <c r="F214">
        <v>1.0999999999999999E-2</v>
      </c>
      <c r="G214">
        <v>33</v>
      </c>
      <c r="H214" t="s">
        <v>30</v>
      </c>
      <c r="I214" t="s">
        <v>318</v>
      </c>
      <c r="J214" s="3" t="s">
        <v>911</v>
      </c>
      <c r="K214"/>
    </row>
    <row r="215" spans="1:11" x14ac:dyDescent="0.3">
      <c r="A215">
        <v>118</v>
      </c>
      <c r="B215">
        <v>2019</v>
      </c>
      <c r="C215" s="5">
        <v>43769</v>
      </c>
      <c r="D215">
        <v>1109</v>
      </c>
      <c r="E215" s="1">
        <v>1509</v>
      </c>
      <c r="F215">
        <v>1.14E-2</v>
      </c>
      <c r="G215">
        <v>23</v>
      </c>
      <c r="H215" t="s">
        <v>30</v>
      </c>
      <c r="I215" t="s">
        <v>318</v>
      </c>
    </row>
    <row r="216" spans="1:11" s="6" customFormat="1" x14ac:dyDescent="0.3">
      <c r="C216" s="9"/>
      <c r="E216" s="16"/>
      <c r="J216" s="7"/>
      <c r="K216" s="8"/>
    </row>
    <row r="218" spans="1:11" x14ac:dyDescent="0.3">
      <c r="A218">
        <v>119</v>
      </c>
      <c r="B218">
        <v>2019</v>
      </c>
      <c r="C218" s="5">
        <v>43770</v>
      </c>
      <c r="D218">
        <v>1039</v>
      </c>
      <c r="E218" s="1">
        <v>1439</v>
      </c>
      <c r="F218">
        <v>8.6599999999999996E-2</v>
      </c>
      <c r="G218">
        <v>27</v>
      </c>
      <c r="I218" t="s">
        <v>318</v>
      </c>
    </row>
    <row r="220" spans="1:11" x14ac:dyDescent="0.3">
      <c r="A220">
        <v>120</v>
      </c>
      <c r="B220">
        <v>2019</v>
      </c>
      <c r="C220" s="5">
        <v>43770</v>
      </c>
      <c r="D220">
        <v>1127</v>
      </c>
      <c r="E220" s="1">
        <v>1527</v>
      </c>
      <c r="F220">
        <v>1.14E-2</v>
      </c>
      <c r="G220">
        <v>13</v>
      </c>
      <c r="I220" t="s">
        <v>318</v>
      </c>
    </row>
    <row r="222" spans="1:11" x14ac:dyDescent="0.3">
      <c r="A222">
        <v>121</v>
      </c>
      <c r="B222">
        <v>2019</v>
      </c>
      <c r="C222" s="5">
        <v>43770</v>
      </c>
      <c r="D222">
        <v>1315</v>
      </c>
      <c r="E222" s="1">
        <v>1715</v>
      </c>
      <c r="F222">
        <v>4.0500000000000001E-2</v>
      </c>
      <c r="G222">
        <v>19</v>
      </c>
      <c r="I222" t="s">
        <v>318</v>
      </c>
    </row>
    <row r="224" spans="1:11" x14ac:dyDescent="0.3">
      <c r="A224">
        <v>122</v>
      </c>
      <c r="B224">
        <v>2019</v>
      </c>
      <c r="C224" s="5">
        <v>43774</v>
      </c>
      <c r="D224">
        <v>1552</v>
      </c>
      <c r="E224" s="1">
        <v>1952</v>
      </c>
      <c r="F224">
        <v>0.33460000000000001</v>
      </c>
      <c r="G224">
        <v>12</v>
      </c>
      <c r="I224" t="s">
        <v>318</v>
      </c>
    </row>
    <row r="226" spans="1:11" x14ac:dyDescent="0.3">
      <c r="A226">
        <v>123</v>
      </c>
      <c r="B226">
        <v>2019</v>
      </c>
    </row>
    <row r="228" spans="1:11" x14ac:dyDescent="0.3">
      <c r="A228">
        <v>124</v>
      </c>
      <c r="B228">
        <v>2019</v>
      </c>
    </row>
    <row r="230" spans="1:11" x14ac:dyDescent="0.3">
      <c r="A230">
        <v>125</v>
      </c>
      <c r="B230">
        <v>2019</v>
      </c>
      <c r="E230"/>
      <c r="J230"/>
      <c r="K230"/>
    </row>
    <row r="232" spans="1:11" x14ac:dyDescent="0.3">
      <c r="A232">
        <v>126</v>
      </c>
      <c r="B232">
        <v>2019</v>
      </c>
      <c r="E232"/>
      <c r="J232"/>
      <c r="K2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A75D-E597-4B8D-8B35-F480AE5F8365}">
  <dimension ref="A1:F18"/>
  <sheetViews>
    <sheetView workbookViewId="0">
      <selection sqref="A1:XFD1048576"/>
    </sheetView>
  </sheetViews>
  <sheetFormatPr defaultColWidth="10.69921875" defaultRowHeight="15.6" x14ac:dyDescent="0.3"/>
  <cols>
    <col min="1" max="1" width="13.69921875" customWidth="1"/>
  </cols>
  <sheetData>
    <row r="1" spans="1:6" x14ac:dyDescent="0.3">
      <c r="A1" t="s">
        <v>912</v>
      </c>
    </row>
    <row r="3" spans="1:6" x14ac:dyDescent="0.3">
      <c r="A3" t="s">
        <v>913</v>
      </c>
      <c r="B3" t="s">
        <v>46</v>
      </c>
      <c r="C3" t="s">
        <v>914</v>
      </c>
      <c r="D3" t="s">
        <v>915</v>
      </c>
      <c r="E3" t="s">
        <v>916</v>
      </c>
      <c r="F3" t="s">
        <v>917</v>
      </c>
    </row>
    <row r="5" spans="1:6" x14ac:dyDescent="0.3">
      <c r="A5" t="s">
        <v>918</v>
      </c>
      <c r="B5">
        <v>2.25</v>
      </c>
      <c r="C5">
        <v>4.38</v>
      </c>
      <c r="D5">
        <v>3.83</v>
      </c>
      <c r="E5">
        <f>C5-D5</f>
        <v>0.54999999999999982</v>
      </c>
      <c r="F5" s="3">
        <f>B5/E5</f>
        <v>4.0909090909090926</v>
      </c>
    </row>
    <row r="6" spans="1:6" x14ac:dyDescent="0.3">
      <c r="F6" s="3"/>
    </row>
    <row r="7" spans="1:6" x14ac:dyDescent="0.3">
      <c r="A7" t="s">
        <v>919</v>
      </c>
      <c r="B7">
        <v>0.81</v>
      </c>
      <c r="C7">
        <v>4.38</v>
      </c>
      <c r="D7">
        <v>4.0999999999999996</v>
      </c>
      <c r="E7">
        <f>C7-D7</f>
        <v>0.28000000000000025</v>
      </c>
      <c r="F7" s="3">
        <f>B7/E7</f>
        <v>2.8928571428571406</v>
      </c>
    </row>
    <row r="8" spans="1:6" x14ac:dyDescent="0.3">
      <c r="F8" s="3"/>
    </row>
    <row r="9" spans="1:6" x14ac:dyDescent="0.3">
      <c r="A9" t="s">
        <v>920</v>
      </c>
      <c r="B9">
        <v>1.44</v>
      </c>
      <c r="C9">
        <v>4.0999999999999996</v>
      </c>
      <c r="D9">
        <v>3.83</v>
      </c>
      <c r="E9">
        <f>C9-D9</f>
        <v>0.26999999999999957</v>
      </c>
      <c r="F9" s="3">
        <f>B9/E9</f>
        <v>5.3333333333333419</v>
      </c>
    </row>
    <row r="12" spans="1:6" x14ac:dyDescent="0.3">
      <c r="A12" t="s">
        <v>921</v>
      </c>
    </row>
    <row r="13" spans="1:6" x14ac:dyDescent="0.3">
      <c r="A13" t="s">
        <v>356</v>
      </c>
      <c r="B13">
        <v>0.76</v>
      </c>
    </row>
    <row r="14" spans="1:6" x14ac:dyDescent="0.3">
      <c r="A14" t="s">
        <v>358</v>
      </c>
      <c r="B14">
        <v>2.2000000000000002</v>
      </c>
    </row>
    <row r="15" spans="1:6" x14ac:dyDescent="0.3">
      <c r="A15" t="s">
        <v>68</v>
      </c>
      <c r="B15">
        <v>3.01</v>
      </c>
    </row>
    <row r="16" spans="1:6" x14ac:dyDescent="0.3">
      <c r="A16" t="s">
        <v>359</v>
      </c>
      <c r="B16">
        <v>3.01</v>
      </c>
    </row>
    <row r="18" spans="1:1" x14ac:dyDescent="0.3">
      <c r="A18" t="s">
        <v>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23D-99BC-49D2-A447-C579E1B2D063}">
  <dimension ref="A2:L30"/>
  <sheetViews>
    <sheetView workbookViewId="0">
      <selection sqref="A1:XFD1048576"/>
    </sheetView>
  </sheetViews>
  <sheetFormatPr defaultColWidth="10.69921875" defaultRowHeight="15.6" x14ac:dyDescent="0.3"/>
  <cols>
    <col min="2" max="2" width="10.69921875" style="3"/>
    <col min="10" max="10" width="10.69921875" style="3"/>
  </cols>
  <sheetData>
    <row r="2" spans="1:12" x14ac:dyDescent="0.3">
      <c r="B2" s="3" t="s">
        <v>923</v>
      </c>
      <c r="C2" s="5">
        <v>43721</v>
      </c>
      <c r="D2" s="48">
        <v>0.76250000000000007</v>
      </c>
      <c r="E2" t="s">
        <v>924</v>
      </c>
      <c r="F2" t="s">
        <v>925</v>
      </c>
      <c r="G2" t="s">
        <v>926</v>
      </c>
      <c r="H2" t="s">
        <v>927</v>
      </c>
      <c r="I2" t="s">
        <v>928</v>
      </c>
      <c r="J2" s="3" t="s">
        <v>929</v>
      </c>
    </row>
    <row r="3" spans="1:12" x14ac:dyDescent="0.3">
      <c r="A3" t="s">
        <v>356</v>
      </c>
      <c r="F3" t="s">
        <v>930</v>
      </c>
    </row>
    <row r="4" spans="1:12" x14ac:dyDescent="0.3">
      <c r="A4" s="50" t="s">
        <v>357</v>
      </c>
      <c r="B4" s="14">
        <v>0.76</v>
      </c>
      <c r="C4">
        <v>1400000</v>
      </c>
      <c r="D4" s="50">
        <f>(C4/360000000)*39.3701</f>
        <v>0.15310594444444445</v>
      </c>
      <c r="E4">
        <v>3.33</v>
      </c>
      <c r="F4">
        <f>(D4*25.4)/(6.28*E4)</f>
        <v>0.18596100824816322</v>
      </c>
      <c r="G4">
        <f>F4*2800</f>
        <v>520.69082309485702</v>
      </c>
      <c r="H4">
        <f>LOG10(G4)</f>
        <v>2.7165799235286108</v>
      </c>
      <c r="I4">
        <v>0.8</v>
      </c>
      <c r="J4" s="3">
        <f>H4+I4</f>
        <v>3.516579923528611</v>
      </c>
      <c r="L4" s="3">
        <f>J4</f>
        <v>3.516579923528611</v>
      </c>
    </row>
    <row r="5" spans="1:12" x14ac:dyDescent="0.3">
      <c r="A5" s="50" t="s">
        <v>312</v>
      </c>
      <c r="B5" s="14"/>
      <c r="C5">
        <v>1100000</v>
      </c>
      <c r="D5" s="50">
        <f>(C5/360000000)*39.3701</f>
        <v>0.12029752777777779</v>
      </c>
      <c r="E5">
        <v>8.33</v>
      </c>
      <c r="F5">
        <f>(D5*25.4)/(6.28*E5)</f>
        <v>5.8409807341195497E-2</v>
      </c>
      <c r="G5">
        <f>F5*2800</f>
        <v>163.54746055534739</v>
      </c>
      <c r="H5">
        <f>LOG10(G5)</f>
        <v>2.2136438051081302</v>
      </c>
      <c r="I5">
        <v>0.8</v>
      </c>
      <c r="J5" s="3">
        <f>H5+I5</f>
        <v>3.0136438051081305</v>
      </c>
      <c r="K5" s="3">
        <f>J5</f>
        <v>3.0136438051081305</v>
      </c>
    </row>
    <row r="6" spans="1:12" x14ac:dyDescent="0.3">
      <c r="A6" s="50" t="s">
        <v>313</v>
      </c>
      <c r="B6" s="14"/>
      <c r="C6">
        <v>1050000</v>
      </c>
      <c r="D6" s="50">
        <f>(C6/360000000)*39.3701</f>
        <v>0.11482945833333334</v>
      </c>
      <c r="E6">
        <v>5.26</v>
      </c>
      <c r="F6">
        <f>(D6*25.4)/(6.28*E6)</f>
        <v>8.8296125114028068E-2</v>
      </c>
      <c r="G6">
        <f>F6*2800</f>
        <v>247.2291503192786</v>
      </c>
      <c r="H6">
        <f>LOG10(G6)</f>
        <v>2.3930996762728918</v>
      </c>
      <c r="I6">
        <v>0.8</v>
      </c>
      <c r="J6" s="3">
        <f>H6+I6</f>
        <v>3.193099676272892</v>
      </c>
      <c r="K6" s="3">
        <f>J6</f>
        <v>3.193099676272892</v>
      </c>
    </row>
    <row r="7" spans="1:12" x14ac:dyDescent="0.3">
      <c r="A7" s="50"/>
      <c r="B7" s="14"/>
      <c r="D7" s="50"/>
    </row>
    <row r="8" spans="1:12" x14ac:dyDescent="0.3">
      <c r="A8" s="50" t="s">
        <v>69</v>
      </c>
      <c r="B8" s="14">
        <v>6.7</v>
      </c>
      <c r="D8" s="50"/>
    </row>
    <row r="9" spans="1:12" x14ac:dyDescent="0.3">
      <c r="A9" s="50" t="s">
        <v>357</v>
      </c>
      <c r="B9" s="14"/>
      <c r="C9">
        <v>50000</v>
      </c>
      <c r="D9" s="50">
        <f>(C9/360000000)*39.3701</f>
        <v>5.4680694444444447E-3</v>
      </c>
      <c r="E9">
        <v>3.33</v>
      </c>
      <c r="F9">
        <f>(D9*25.4)/(6.28*E9)</f>
        <v>6.6414645802915437E-3</v>
      </c>
      <c r="G9">
        <f>F9*2800</f>
        <v>18.596100824816322</v>
      </c>
      <c r="H9">
        <f>LOG10(G9)</f>
        <v>1.2694218921863916</v>
      </c>
      <c r="I9">
        <v>1.6</v>
      </c>
      <c r="J9" s="3">
        <f>H9+I9</f>
        <v>2.8694218921863914</v>
      </c>
      <c r="L9" s="3">
        <f>J9</f>
        <v>2.8694218921863914</v>
      </c>
    </row>
    <row r="10" spans="1:12" x14ac:dyDescent="0.3">
      <c r="A10" s="50" t="s">
        <v>323</v>
      </c>
      <c r="B10" s="14"/>
      <c r="C10">
        <v>30000</v>
      </c>
      <c r="D10" s="50"/>
    </row>
    <row r="11" spans="1:12" x14ac:dyDescent="0.3">
      <c r="A11" s="50"/>
      <c r="B11" s="14"/>
      <c r="C11">
        <v>-15000</v>
      </c>
      <c r="D11" s="50"/>
    </row>
    <row r="12" spans="1:12" x14ac:dyDescent="0.3">
      <c r="A12" s="50"/>
      <c r="B12" s="14"/>
      <c r="D12" s="50"/>
    </row>
    <row r="13" spans="1:12" x14ac:dyDescent="0.3">
      <c r="A13" s="50" t="s">
        <v>359</v>
      </c>
      <c r="B13" s="14">
        <v>3.02</v>
      </c>
      <c r="D13" s="50"/>
    </row>
    <row r="14" spans="1:12" x14ac:dyDescent="0.3">
      <c r="A14" s="50" t="s">
        <v>357</v>
      </c>
      <c r="B14" s="14"/>
      <c r="C14">
        <v>5.5000000000000003E-4</v>
      </c>
      <c r="D14" s="50">
        <f>C14*39.3701</f>
        <v>2.1653555000000001E-2</v>
      </c>
      <c r="E14">
        <v>2.78</v>
      </c>
      <c r="F14">
        <f>(C14*1000)/(6.28*E14)</f>
        <v>3.1503459652660042E-2</v>
      </c>
      <c r="G14">
        <f>F14*2800</f>
        <v>88.209687027448112</v>
      </c>
      <c r="H14">
        <f>LOG10(G14)</f>
        <v>1.9455162811811908</v>
      </c>
      <c r="I14">
        <v>1.1000000000000001</v>
      </c>
      <c r="J14" s="3">
        <f>H14+I14</f>
        <v>3.0455162811811909</v>
      </c>
      <c r="L14" s="3">
        <f>J14</f>
        <v>3.0455162811811909</v>
      </c>
    </row>
    <row r="15" spans="1:12" x14ac:dyDescent="0.3">
      <c r="A15" s="50" t="s">
        <v>312</v>
      </c>
      <c r="B15" s="14"/>
      <c r="C15">
        <v>6.3000000000000003E-4</v>
      </c>
      <c r="D15" s="50">
        <f>C15*39.3701</f>
        <v>2.4803163000000003E-2</v>
      </c>
      <c r="E15">
        <v>10</v>
      </c>
      <c r="F15">
        <f>(C15*1000)/(6.28*E15)</f>
        <v>1.0031847133757961E-2</v>
      </c>
      <c r="G15">
        <f>F15*2800</f>
        <v>28.089171974522291</v>
      </c>
      <c r="H15">
        <f>LOG10(G15)</f>
        <v>1.4485389370586048</v>
      </c>
      <c r="I15">
        <v>1.1000000000000001</v>
      </c>
      <c r="J15" s="3">
        <f>H15+I15</f>
        <v>2.5485389370586047</v>
      </c>
      <c r="K15" s="3">
        <f>J15</f>
        <v>2.5485389370586047</v>
      </c>
    </row>
    <row r="16" spans="1:12" x14ac:dyDescent="0.3">
      <c r="A16" s="50" t="s">
        <v>313</v>
      </c>
      <c r="B16" s="14"/>
      <c r="C16">
        <v>4.6999999999999999E-4</v>
      </c>
      <c r="D16" s="50">
        <f>C16*39.3701</f>
        <v>1.8503947E-2</v>
      </c>
      <c r="E16">
        <v>6.67</v>
      </c>
      <c r="F16">
        <f>(C16*1000)/(6.28*E16)</f>
        <v>1.1220504397482787E-2</v>
      </c>
      <c r="G16">
        <f>F16*2800</f>
        <v>31.417412312951804</v>
      </c>
      <c r="H16">
        <f>LOG10(G16)</f>
        <v>1.4971704116241915</v>
      </c>
      <c r="I16">
        <v>1.1000000000000001</v>
      </c>
      <c r="J16" s="3">
        <f>H16+I16</f>
        <v>2.5971704116241918</v>
      </c>
      <c r="K16" s="3">
        <f>J16</f>
        <v>2.5971704116241918</v>
      </c>
    </row>
    <row r="17" spans="1:12" x14ac:dyDescent="0.3">
      <c r="A17" s="50"/>
      <c r="B17" s="14"/>
      <c r="D17" s="50"/>
    </row>
    <row r="18" spans="1:12" x14ac:dyDescent="0.3">
      <c r="A18" s="50" t="s">
        <v>68</v>
      </c>
      <c r="B18" s="14">
        <v>3.01</v>
      </c>
      <c r="D18" s="50"/>
    </row>
    <row r="19" spans="1:12" x14ac:dyDescent="0.3">
      <c r="A19" s="50" t="s">
        <v>357</v>
      </c>
      <c r="B19" s="14"/>
      <c r="C19">
        <v>5.5000000000000003E-4</v>
      </c>
      <c r="D19" s="50">
        <f>C19*39.3701</f>
        <v>2.1653555000000001E-2</v>
      </c>
      <c r="E19">
        <v>2.5</v>
      </c>
      <c r="F19">
        <f>(C19*1000)/(6.28*E19)</f>
        <v>3.5031847133757961E-2</v>
      </c>
      <c r="G19">
        <f>F19*2800</f>
        <v>98.089171974522287</v>
      </c>
      <c r="H19">
        <f>LOG10(G19)</f>
        <v>1.9916210684272293</v>
      </c>
      <c r="I19">
        <v>1.1000000000000001</v>
      </c>
      <c r="J19" s="3">
        <f>H19+I19</f>
        <v>3.0916210684272292</v>
      </c>
      <c r="L19" s="3">
        <f>J19</f>
        <v>3.0916210684272292</v>
      </c>
    </row>
    <row r="20" spans="1:12" x14ac:dyDescent="0.3">
      <c r="A20" s="50" t="s">
        <v>323</v>
      </c>
      <c r="B20" s="14"/>
      <c r="C20" t="s">
        <v>325</v>
      </c>
    </row>
    <row r="21" spans="1:12" x14ac:dyDescent="0.3">
      <c r="C21" t="s">
        <v>397</v>
      </c>
    </row>
    <row r="22" spans="1:12" x14ac:dyDescent="0.3">
      <c r="A22" s="50" t="s">
        <v>404</v>
      </c>
      <c r="B22" s="14">
        <v>5.4</v>
      </c>
    </row>
    <row r="23" spans="1:12" x14ac:dyDescent="0.3">
      <c r="A23" s="50" t="s">
        <v>357</v>
      </c>
      <c r="B23" s="14"/>
      <c r="C23">
        <v>42000</v>
      </c>
      <c r="D23" s="50">
        <f>(C23/360000000)*39.3701</f>
        <v>4.593178333333333E-3</v>
      </c>
      <c r="E23">
        <v>1.75</v>
      </c>
      <c r="F23">
        <f>(D23*25.4)/(6.28*E23)</f>
        <v>1.0615716985138003E-2</v>
      </c>
      <c r="G23">
        <f>F23*2800</f>
        <v>29.724007558386408</v>
      </c>
      <c r="H23">
        <f>LOG10(G23)</f>
        <v>1.4731073630682987</v>
      </c>
      <c r="I23">
        <v>1.5</v>
      </c>
      <c r="J23" s="3">
        <f>H23+I23</f>
        <v>2.9731073630682987</v>
      </c>
      <c r="L23" s="3">
        <f>J23</f>
        <v>2.9731073630682987</v>
      </c>
    </row>
    <row r="24" spans="1:12" x14ac:dyDescent="0.3">
      <c r="A24" s="50" t="s">
        <v>312</v>
      </c>
      <c r="B24" s="14"/>
      <c r="C24">
        <v>60000</v>
      </c>
      <c r="D24" s="50">
        <f>(C24/360000000)*39.3701</f>
        <v>6.5616833333333336E-3</v>
      </c>
      <c r="E24">
        <v>8.33</v>
      </c>
      <c r="F24">
        <f>(D24*25.4)/(6.28*E24)</f>
        <v>3.1859894913379362E-3</v>
      </c>
      <c r="G24">
        <f>F24*2800</f>
        <v>8.9207705757462215</v>
      </c>
      <c r="H24">
        <f>LOG10(G24)</f>
        <v>0.9504023703335488</v>
      </c>
      <c r="I24">
        <v>1.5</v>
      </c>
      <c r="J24" s="3">
        <f>H24+I24</f>
        <v>2.4504023703335487</v>
      </c>
      <c r="K24" s="3">
        <f>J24</f>
        <v>2.4504023703335487</v>
      </c>
    </row>
    <row r="25" spans="1:12" x14ac:dyDescent="0.3">
      <c r="A25" s="50" t="s">
        <v>313</v>
      </c>
      <c r="B25" s="14"/>
      <c r="C25">
        <v>80000</v>
      </c>
      <c r="D25" s="50">
        <f>(C25/360000000)*39.3701</f>
        <v>8.7489111111111115E-3</v>
      </c>
      <c r="E25">
        <v>14.29</v>
      </c>
      <c r="F25">
        <f>(D25*25.4)/(6.28*E25)</f>
        <v>2.4762577525397726E-3</v>
      </c>
      <c r="G25">
        <f>F25*2800</f>
        <v>6.9335217071113631</v>
      </c>
      <c r="H25">
        <f>LOG10(G25)</f>
        <v>0.8409538795576661</v>
      </c>
      <c r="I25">
        <v>1.5</v>
      </c>
      <c r="J25" s="3">
        <f>H25+I25</f>
        <v>2.3409538795576661</v>
      </c>
      <c r="K25" s="3">
        <f>J25</f>
        <v>2.3409538795576661</v>
      </c>
    </row>
    <row r="28" spans="1:12" x14ac:dyDescent="0.3">
      <c r="I28" t="s">
        <v>931</v>
      </c>
      <c r="J28" s="3">
        <f>SUM(J4:J25)/11</f>
        <v>2.8763686916678868</v>
      </c>
    </row>
    <row r="29" spans="1:12" x14ac:dyDescent="0.3">
      <c r="J29" s="3" t="s">
        <v>932</v>
      </c>
      <c r="K29">
        <f>SUM(K5:K25)/6</f>
        <v>2.6906348466591723</v>
      </c>
    </row>
    <row r="30" spans="1:12" x14ac:dyDescent="0.3">
      <c r="K30" t="s">
        <v>933</v>
      </c>
      <c r="L30">
        <f>SUM(L4:L23)/5</f>
        <v>3.0992493056783439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6545-2599-4747-8A5D-B8BDB3FEF158}">
  <dimension ref="A1:B79"/>
  <sheetViews>
    <sheetView workbookViewId="0">
      <selection activeCell="E22" sqref="E22"/>
    </sheetView>
  </sheetViews>
  <sheetFormatPr defaultRowHeight="15.6" x14ac:dyDescent="0.3"/>
  <sheetData>
    <row r="1" spans="1:2" x14ac:dyDescent="0.3">
      <c r="A1" t="s">
        <v>1</v>
      </c>
      <c r="B1" t="s">
        <v>934</v>
      </c>
    </row>
    <row r="2" spans="1:2" x14ac:dyDescent="0.3">
      <c r="A2">
        <v>2</v>
      </c>
      <c r="B2">
        <v>3.5400000000000001E-2</v>
      </c>
    </row>
    <row r="3" spans="1:2" x14ac:dyDescent="0.3">
      <c r="A3">
        <v>4</v>
      </c>
      <c r="B3">
        <v>7.9000000000000008E-3</v>
      </c>
    </row>
    <row r="4" spans="1:2" x14ac:dyDescent="0.3">
      <c r="A4">
        <v>5</v>
      </c>
      <c r="B4">
        <v>7.9000000000000008E-3</v>
      </c>
    </row>
    <row r="5" spans="1:2" x14ac:dyDescent="0.3">
      <c r="A5">
        <v>6</v>
      </c>
      <c r="B5">
        <v>5.5100000000000003E-2</v>
      </c>
    </row>
    <row r="6" spans="1:2" x14ac:dyDescent="0.3">
      <c r="A6">
        <v>8</v>
      </c>
      <c r="B6">
        <v>2.3999999999999998E-3</v>
      </c>
    </row>
    <row r="7" spans="1:2" x14ac:dyDescent="0.3">
      <c r="A7">
        <v>9</v>
      </c>
      <c r="B7">
        <v>5.4999999999999997E-3</v>
      </c>
    </row>
    <row r="8" spans="1:2" x14ac:dyDescent="0.3">
      <c r="A8">
        <v>10</v>
      </c>
      <c r="B8">
        <v>1.9699999999999999E-2</v>
      </c>
    </row>
    <row r="9" spans="1:2" x14ac:dyDescent="0.3">
      <c r="A9">
        <v>11</v>
      </c>
      <c r="B9">
        <v>6.3E-3</v>
      </c>
    </row>
    <row r="10" spans="1:2" x14ac:dyDescent="0.3">
      <c r="A10">
        <v>12</v>
      </c>
      <c r="B10">
        <v>3.15E-2</v>
      </c>
    </row>
    <row r="11" spans="1:2" x14ac:dyDescent="0.3">
      <c r="A11">
        <v>13</v>
      </c>
      <c r="B11">
        <v>2.0500000000000001E-2</v>
      </c>
    </row>
    <row r="12" spans="1:2" x14ac:dyDescent="0.3">
      <c r="A12">
        <v>14</v>
      </c>
      <c r="B12">
        <v>7.9000000000000008E-3</v>
      </c>
    </row>
    <row r="13" spans="1:2" x14ac:dyDescent="0.3">
      <c r="A13">
        <v>15</v>
      </c>
      <c r="B13">
        <v>2.5999999999999999E-3</v>
      </c>
    </row>
    <row r="14" spans="1:2" x14ac:dyDescent="0.3">
      <c r="A14">
        <v>16</v>
      </c>
      <c r="B14">
        <v>1.6500000000000001E-2</v>
      </c>
    </row>
    <row r="15" spans="1:2" x14ac:dyDescent="0.3">
      <c r="A15">
        <v>17</v>
      </c>
      <c r="B15">
        <v>2.76E-2</v>
      </c>
    </row>
    <row r="16" spans="1:2" x14ac:dyDescent="0.3">
      <c r="A16">
        <v>18</v>
      </c>
      <c r="B16">
        <v>3.5000000000000001E-3</v>
      </c>
    </row>
    <row r="17" spans="1:2" x14ac:dyDescent="0.3">
      <c r="A17">
        <v>19</v>
      </c>
      <c r="B17">
        <v>1.46E-2</v>
      </c>
    </row>
    <row r="18" spans="1:2" x14ac:dyDescent="0.3">
      <c r="A18">
        <v>20</v>
      </c>
      <c r="B18">
        <v>7.1000000000000004E-3</v>
      </c>
    </row>
    <row r="19" spans="1:2" x14ac:dyDescent="0.3">
      <c r="A19">
        <v>21</v>
      </c>
      <c r="B19">
        <v>2.5000000000000001E-3</v>
      </c>
    </row>
    <row r="20" spans="1:2" x14ac:dyDescent="0.3">
      <c r="A20">
        <v>22</v>
      </c>
      <c r="B20">
        <v>7.1000000000000004E-3</v>
      </c>
    </row>
    <row r="21" spans="1:2" x14ac:dyDescent="0.3">
      <c r="A21">
        <v>23</v>
      </c>
      <c r="B21">
        <v>2.1700000000000001E-2</v>
      </c>
    </row>
    <row r="22" spans="1:2" x14ac:dyDescent="0.3">
      <c r="A22">
        <v>24</v>
      </c>
      <c r="B22">
        <v>1.06E-2</v>
      </c>
    </row>
    <row r="23" spans="1:2" x14ac:dyDescent="0.3">
      <c r="A23">
        <v>25</v>
      </c>
      <c r="B23">
        <v>2.5999999999999999E-2</v>
      </c>
    </row>
    <row r="24" spans="1:2" x14ac:dyDescent="0.3">
      <c r="A24">
        <v>26</v>
      </c>
      <c r="B24">
        <v>5.4999999999999997E-3</v>
      </c>
    </row>
    <row r="25" spans="1:2" x14ac:dyDescent="0.3">
      <c r="A25">
        <v>27</v>
      </c>
      <c r="B25">
        <v>2.52E-2</v>
      </c>
    </row>
    <row r="26" spans="1:2" x14ac:dyDescent="0.3">
      <c r="A26">
        <v>28</v>
      </c>
      <c r="B26">
        <v>2.3E-3</v>
      </c>
    </row>
    <row r="27" spans="1:2" x14ac:dyDescent="0.3">
      <c r="A27">
        <v>29</v>
      </c>
      <c r="B27">
        <v>4.8999999999999998E-3</v>
      </c>
    </row>
    <row r="28" spans="1:2" x14ac:dyDescent="0.3">
      <c r="A28">
        <v>30</v>
      </c>
      <c r="B28">
        <v>4.9200000000000001E-2</v>
      </c>
    </row>
    <row r="29" spans="1:2" x14ac:dyDescent="0.3">
      <c r="A29">
        <v>31</v>
      </c>
      <c r="B29">
        <v>7.4999999999999997E-3</v>
      </c>
    </row>
    <row r="30" spans="1:2" x14ac:dyDescent="0.3">
      <c r="A30">
        <v>32</v>
      </c>
      <c r="B30">
        <v>9.1000000000000004E-3</v>
      </c>
    </row>
    <row r="31" spans="1:2" x14ac:dyDescent="0.3">
      <c r="A31">
        <v>33</v>
      </c>
      <c r="B31">
        <v>3.8999999999999998E-3</v>
      </c>
    </row>
    <row r="32" spans="1:2" x14ac:dyDescent="0.3">
      <c r="A32">
        <v>34</v>
      </c>
      <c r="B32">
        <v>2.9499999999999998E-2</v>
      </c>
    </row>
    <row r="33" spans="1:2" x14ac:dyDescent="0.3">
      <c r="A33">
        <v>35</v>
      </c>
      <c r="B33">
        <v>2.3999999999999998E-3</v>
      </c>
    </row>
    <row r="34" spans="1:2" x14ac:dyDescent="0.3">
      <c r="A34">
        <v>36</v>
      </c>
      <c r="B34">
        <v>2.76E-2</v>
      </c>
    </row>
    <row r="35" spans="1:2" x14ac:dyDescent="0.3">
      <c r="A35">
        <v>37</v>
      </c>
      <c r="B35">
        <v>2.3999999999999998E-3</v>
      </c>
    </row>
    <row r="36" spans="1:2" x14ac:dyDescent="0.3">
      <c r="A36">
        <v>38</v>
      </c>
      <c r="B36">
        <v>3.15E-2</v>
      </c>
    </row>
    <row r="37" spans="1:2" x14ac:dyDescent="0.3">
      <c r="A37">
        <v>39</v>
      </c>
      <c r="B37">
        <v>3.8999999999999998E-3</v>
      </c>
    </row>
    <row r="38" spans="1:2" x14ac:dyDescent="0.3">
      <c r="A38">
        <v>40</v>
      </c>
      <c r="B38">
        <v>9.7999999999999997E-3</v>
      </c>
    </row>
    <row r="39" spans="1:2" x14ac:dyDescent="0.3">
      <c r="A39">
        <v>41</v>
      </c>
      <c r="B39">
        <v>8.6999999999999994E-3</v>
      </c>
    </row>
    <row r="40" spans="1:2" x14ac:dyDescent="0.3">
      <c r="A40">
        <v>42</v>
      </c>
      <c r="B40">
        <v>2.8E-3</v>
      </c>
    </row>
    <row r="41" spans="1:2" x14ac:dyDescent="0.3">
      <c r="A41">
        <v>43</v>
      </c>
      <c r="B41">
        <v>2.1700000000000001E-2</v>
      </c>
    </row>
    <row r="42" spans="1:2" x14ac:dyDescent="0.3">
      <c r="A42">
        <v>44</v>
      </c>
      <c r="B42">
        <v>5.4999999999999997E-3</v>
      </c>
    </row>
    <row r="43" spans="1:2" x14ac:dyDescent="0.3">
      <c r="A43">
        <v>45</v>
      </c>
      <c r="B43">
        <v>3.5400000000000001E-2</v>
      </c>
    </row>
    <row r="44" spans="1:2" x14ac:dyDescent="0.3">
      <c r="A44">
        <v>46</v>
      </c>
      <c r="B44">
        <v>2.2000000000000001E-3</v>
      </c>
    </row>
    <row r="45" spans="1:2" x14ac:dyDescent="0.3">
      <c r="A45">
        <v>47</v>
      </c>
      <c r="B45">
        <v>2.1700000000000001E-2</v>
      </c>
    </row>
    <row r="46" spans="1:2" x14ac:dyDescent="0.3">
      <c r="A46">
        <v>48</v>
      </c>
      <c r="B46">
        <v>8.6999999999999994E-3</v>
      </c>
    </row>
    <row r="47" spans="1:2" x14ac:dyDescent="0.3">
      <c r="A47">
        <v>49</v>
      </c>
      <c r="B47">
        <v>4.7000000000000002E-3</v>
      </c>
    </row>
    <row r="48" spans="1:2" x14ac:dyDescent="0.3">
      <c r="A48">
        <v>50</v>
      </c>
      <c r="B48">
        <v>4.7000000000000002E-3</v>
      </c>
    </row>
    <row r="49" spans="1:2" x14ac:dyDescent="0.3">
      <c r="A49">
        <v>51</v>
      </c>
      <c r="B49">
        <v>3.7000000000000002E-3</v>
      </c>
    </row>
    <row r="50" spans="1:2" x14ac:dyDescent="0.3">
      <c r="A50">
        <v>52</v>
      </c>
      <c r="B50">
        <v>4.7000000000000002E-3</v>
      </c>
    </row>
    <row r="51" spans="1:2" x14ac:dyDescent="0.3">
      <c r="A51">
        <v>53</v>
      </c>
      <c r="B51">
        <v>2.3599999999999999E-2</v>
      </c>
    </row>
    <row r="52" spans="1:2" x14ac:dyDescent="0.3">
      <c r="A52">
        <v>54</v>
      </c>
      <c r="B52">
        <v>2.8E-3</v>
      </c>
    </row>
    <row r="53" spans="1:2" x14ac:dyDescent="0.3">
      <c r="A53">
        <v>55</v>
      </c>
      <c r="B53">
        <v>4.7000000000000002E-3</v>
      </c>
    </row>
    <row r="54" spans="1:2" x14ac:dyDescent="0.3">
      <c r="A54">
        <v>56</v>
      </c>
      <c r="B54">
        <v>6.3E-3</v>
      </c>
    </row>
    <row r="55" spans="1:2" x14ac:dyDescent="0.3">
      <c r="A55">
        <v>57</v>
      </c>
      <c r="B55">
        <v>2.3999999999999998E-3</v>
      </c>
    </row>
    <row r="56" spans="1:2" x14ac:dyDescent="0.3">
      <c r="A56">
        <v>58</v>
      </c>
      <c r="B56">
        <v>4.3299999999999998E-2</v>
      </c>
    </row>
    <row r="57" spans="1:2" x14ac:dyDescent="0.3">
      <c r="A57">
        <v>59</v>
      </c>
      <c r="B57">
        <v>5.1000000000000004E-3</v>
      </c>
    </row>
    <row r="58" spans="1:2" x14ac:dyDescent="0.3">
      <c r="A58">
        <v>60</v>
      </c>
      <c r="B58">
        <v>3.5000000000000001E-3</v>
      </c>
    </row>
    <row r="59" spans="1:2" x14ac:dyDescent="0.3">
      <c r="A59">
        <v>61</v>
      </c>
      <c r="B59">
        <v>3.0000000000000001E-3</v>
      </c>
    </row>
    <row r="60" spans="1:2" x14ac:dyDescent="0.3">
      <c r="A60">
        <v>62</v>
      </c>
      <c r="B60">
        <v>2.0999999999999999E-3</v>
      </c>
    </row>
    <row r="61" spans="1:2" x14ac:dyDescent="0.3">
      <c r="A61">
        <v>63</v>
      </c>
      <c r="B61">
        <v>2.9499999999999998E-2</v>
      </c>
    </row>
    <row r="62" spans="1:2" x14ac:dyDescent="0.3">
      <c r="A62">
        <v>64</v>
      </c>
      <c r="B62">
        <v>2.3999999999999998E-3</v>
      </c>
    </row>
    <row r="63" spans="1:2" x14ac:dyDescent="0.3">
      <c r="A63">
        <v>65</v>
      </c>
      <c r="B63">
        <v>3.0999999999999999E-3</v>
      </c>
    </row>
    <row r="64" spans="1:2" x14ac:dyDescent="0.3">
      <c r="A64">
        <v>66</v>
      </c>
      <c r="B64">
        <v>4.3E-3</v>
      </c>
    </row>
    <row r="65" spans="1:2" x14ac:dyDescent="0.3">
      <c r="A65">
        <v>67</v>
      </c>
      <c r="B65">
        <v>3.0999999999999999E-3</v>
      </c>
    </row>
    <row r="66" spans="1:2" x14ac:dyDescent="0.3">
      <c r="A66">
        <v>68</v>
      </c>
      <c r="B66">
        <v>3.0999999999999999E-3</v>
      </c>
    </row>
    <row r="67" spans="1:2" x14ac:dyDescent="0.3">
      <c r="A67">
        <v>69</v>
      </c>
      <c r="B67">
        <v>2.3999999999999998E-3</v>
      </c>
    </row>
    <row r="68" spans="1:2" x14ac:dyDescent="0.3">
      <c r="A68">
        <v>70</v>
      </c>
      <c r="B68">
        <v>2.1700000000000001E-2</v>
      </c>
    </row>
    <row r="69" spans="1:2" x14ac:dyDescent="0.3">
      <c r="A69">
        <v>71</v>
      </c>
      <c r="B69">
        <v>3.5000000000000001E-3</v>
      </c>
    </row>
    <row r="70" spans="1:2" x14ac:dyDescent="0.3">
      <c r="A70">
        <v>72</v>
      </c>
      <c r="B70">
        <v>6.7000000000000002E-3</v>
      </c>
    </row>
    <row r="71" spans="1:2" x14ac:dyDescent="0.3">
      <c r="A71">
        <v>73</v>
      </c>
      <c r="B71">
        <v>1.89E-2</v>
      </c>
    </row>
    <row r="72" spans="1:2" x14ac:dyDescent="0.3">
      <c r="A72">
        <v>74</v>
      </c>
      <c r="B72">
        <v>2.3999999999999998E-3</v>
      </c>
    </row>
    <row r="73" spans="1:2" x14ac:dyDescent="0.3">
      <c r="A73">
        <v>75</v>
      </c>
      <c r="B73">
        <v>2.3E-3</v>
      </c>
    </row>
    <row r="74" spans="1:2" x14ac:dyDescent="0.3">
      <c r="A74">
        <v>76</v>
      </c>
      <c r="B74">
        <v>3.15E-2</v>
      </c>
    </row>
    <row r="75" spans="1:2" x14ac:dyDescent="0.3">
      <c r="A75">
        <v>77</v>
      </c>
      <c r="B75">
        <v>3.5000000000000001E-3</v>
      </c>
    </row>
    <row r="76" spans="1:2" x14ac:dyDescent="0.3">
      <c r="A76">
        <v>78</v>
      </c>
      <c r="B76">
        <v>2E-3</v>
      </c>
    </row>
    <row r="77" spans="1:2" x14ac:dyDescent="0.3">
      <c r="A77">
        <v>79</v>
      </c>
      <c r="B77">
        <v>1.1999999999999999E-3</v>
      </c>
    </row>
    <row r="78" spans="1:2" x14ac:dyDescent="0.3">
      <c r="A78">
        <v>80</v>
      </c>
      <c r="B78">
        <v>1.6000000000000001E-3</v>
      </c>
    </row>
    <row r="79" spans="1:2" x14ac:dyDescent="0.3">
      <c r="A79">
        <v>81</v>
      </c>
      <c r="B79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9C90-13B6-4660-A0C7-BF5476F70CF6}">
  <dimension ref="A1:H52"/>
  <sheetViews>
    <sheetView topLeftCell="A28" workbookViewId="0">
      <selection activeCell="G41" sqref="G41"/>
    </sheetView>
  </sheetViews>
  <sheetFormatPr defaultColWidth="10.69921875" defaultRowHeight="15.6" x14ac:dyDescent="0.3"/>
  <cols>
    <col min="5" max="6" width="10.69921875" style="3"/>
  </cols>
  <sheetData>
    <row r="1" spans="1:8" x14ac:dyDescent="0.3">
      <c r="A1" t="s">
        <v>935</v>
      </c>
    </row>
    <row r="3" spans="1:8" x14ac:dyDescent="0.3">
      <c r="A3" t="s">
        <v>1</v>
      </c>
      <c r="B3" t="s">
        <v>936</v>
      </c>
      <c r="C3" t="s">
        <v>937</v>
      </c>
      <c r="D3" t="s">
        <v>938</v>
      </c>
      <c r="E3" s="3" t="s">
        <v>939</v>
      </c>
      <c r="F3" s="3" t="s">
        <v>940</v>
      </c>
    </row>
    <row r="4" spans="1:8" x14ac:dyDescent="0.3">
      <c r="F4" s="3" t="s">
        <v>941</v>
      </c>
    </row>
    <row r="5" spans="1:8" x14ac:dyDescent="0.3">
      <c r="A5">
        <v>145</v>
      </c>
      <c r="B5">
        <v>1.4999999999999999E-4</v>
      </c>
      <c r="C5">
        <v>20</v>
      </c>
      <c r="D5">
        <v>2.2000000000000001E-4</v>
      </c>
      <c r="E5" s="3">
        <f>D5/B5</f>
        <v>1.4666666666666668</v>
      </c>
      <c r="F5" s="3">
        <f>C5/B5</f>
        <v>133333.33333333334</v>
      </c>
    </row>
    <row r="6" spans="1:8" x14ac:dyDescent="0.3">
      <c r="A6">
        <v>146</v>
      </c>
      <c r="B6">
        <v>2.0999999999999999E-3</v>
      </c>
      <c r="C6">
        <v>39</v>
      </c>
      <c r="D6">
        <v>2.7000000000000001E-3</v>
      </c>
      <c r="E6" s="3">
        <f t="shared" ref="E6:E31" si="0">D6/B6</f>
        <v>1.2857142857142858</v>
      </c>
      <c r="F6" s="3">
        <f t="shared" ref="F6:F31" si="1">C6/B6</f>
        <v>18571.428571428572</v>
      </c>
      <c r="H6" t="s">
        <v>942</v>
      </c>
    </row>
    <row r="7" spans="1:8" x14ac:dyDescent="0.3">
      <c r="A7">
        <v>147</v>
      </c>
      <c r="B7">
        <v>1.1000000000000001E-3</v>
      </c>
      <c r="C7">
        <v>30</v>
      </c>
      <c r="D7">
        <v>8.0000000000000004E-4</v>
      </c>
      <c r="E7" s="3">
        <f t="shared" si="0"/>
        <v>0.72727272727272729</v>
      </c>
      <c r="F7" s="3">
        <f t="shared" si="1"/>
        <v>27272.727272727272</v>
      </c>
    </row>
    <row r="8" spans="1:8" x14ac:dyDescent="0.3">
      <c r="A8">
        <v>148</v>
      </c>
      <c r="B8">
        <v>7.5000000000000002E-4</v>
      </c>
      <c r="C8">
        <v>4.3</v>
      </c>
      <c r="D8">
        <v>5.8E-4</v>
      </c>
      <c r="E8" s="3">
        <f t="shared" si="0"/>
        <v>0.77333333333333332</v>
      </c>
      <c r="F8" s="3">
        <f t="shared" si="1"/>
        <v>5733.333333333333</v>
      </c>
    </row>
    <row r="9" spans="1:8" x14ac:dyDescent="0.3">
      <c r="A9">
        <v>149</v>
      </c>
      <c r="B9">
        <v>1.1000000000000001E-3</v>
      </c>
      <c r="C9">
        <v>22</v>
      </c>
      <c r="D9">
        <v>2.3E-3</v>
      </c>
      <c r="E9" s="3">
        <f t="shared" si="0"/>
        <v>2.0909090909090908</v>
      </c>
      <c r="F9" s="3">
        <f t="shared" si="1"/>
        <v>20000</v>
      </c>
    </row>
    <row r="10" spans="1:8" x14ac:dyDescent="0.3">
      <c r="A10">
        <v>150</v>
      </c>
      <c r="B10">
        <v>2.0000000000000001E-4</v>
      </c>
      <c r="C10">
        <v>11</v>
      </c>
      <c r="D10">
        <v>1.2999999999999999E-4</v>
      </c>
      <c r="E10" s="3">
        <f t="shared" si="0"/>
        <v>0.64999999999999991</v>
      </c>
      <c r="F10" s="3">
        <f t="shared" si="1"/>
        <v>55000</v>
      </c>
    </row>
    <row r="11" spans="1:8" x14ac:dyDescent="0.3">
      <c r="A11">
        <v>151</v>
      </c>
      <c r="B11">
        <v>5.0000000000000001E-4</v>
      </c>
      <c r="C11">
        <v>14</v>
      </c>
      <c r="D11">
        <v>5.5000000000000003E-4</v>
      </c>
      <c r="E11" s="3">
        <f t="shared" si="0"/>
        <v>1.1000000000000001</v>
      </c>
      <c r="F11" s="3">
        <f t="shared" si="1"/>
        <v>28000</v>
      </c>
    </row>
    <row r="12" spans="1:8" x14ac:dyDescent="0.3">
      <c r="A12">
        <v>152</v>
      </c>
      <c r="B12">
        <v>1.2999999999999999E-3</v>
      </c>
      <c r="C12">
        <v>40</v>
      </c>
      <c r="D12">
        <v>4.0000000000000001E-3</v>
      </c>
      <c r="E12" s="3">
        <f t="shared" si="0"/>
        <v>3.0769230769230771</v>
      </c>
      <c r="F12" s="3">
        <f t="shared" si="1"/>
        <v>30769.23076923077</v>
      </c>
    </row>
    <row r="13" spans="1:8" x14ac:dyDescent="0.3">
      <c r="A13">
        <v>153</v>
      </c>
      <c r="B13">
        <v>1E-4</v>
      </c>
      <c r="C13">
        <v>2.8</v>
      </c>
      <c r="D13">
        <v>1.2E-4</v>
      </c>
      <c r="E13" s="3">
        <f t="shared" si="0"/>
        <v>1.2</v>
      </c>
      <c r="F13" s="3">
        <f t="shared" si="1"/>
        <v>27999.999999999996</v>
      </c>
    </row>
    <row r="14" spans="1:8" x14ac:dyDescent="0.3">
      <c r="A14">
        <v>154</v>
      </c>
      <c r="B14">
        <v>1.7000000000000001E-4</v>
      </c>
      <c r="C14">
        <v>5.5</v>
      </c>
      <c r="D14">
        <v>2.4000000000000001E-4</v>
      </c>
      <c r="E14" s="3">
        <f t="shared" si="0"/>
        <v>1.4117647058823528</v>
      </c>
      <c r="F14" s="3">
        <f t="shared" si="1"/>
        <v>32352.941176470587</v>
      </c>
    </row>
    <row r="15" spans="1:8" x14ac:dyDescent="0.3">
      <c r="A15">
        <v>155</v>
      </c>
      <c r="B15">
        <v>8.0000000000000004E-4</v>
      </c>
      <c r="C15">
        <v>25</v>
      </c>
      <c r="D15">
        <v>9.5E-4</v>
      </c>
      <c r="E15" s="3">
        <f t="shared" si="0"/>
        <v>1.1875</v>
      </c>
      <c r="F15" s="3">
        <f t="shared" si="1"/>
        <v>31250</v>
      </c>
    </row>
    <row r="16" spans="1:8" x14ac:dyDescent="0.3">
      <c r="A16">
        <v>156</v>
      </c>
      <c r="B16">
        <v>1.6000000000000001E-3</v>
      </c>
      <c r="C16">
        <v>45</v>
      </c>
      <c r="D16">
        <v>3.8E-3</v>
      </c>
      <c r="E16" s="3">
        <f t="shared" si="0"/>
        <v>2.375</v>
      </c>
      <c r="F16" s="3">
        <f t="shared" si="1"/>
        <v>28125</v>
      </c>
    </row>
    <row r="18" spans="1:6" x14ac:dyDescent="0.3">
      <c r="A18">
        <v>163</v>
      </c>
      <c r="B18">
        <v>2.0000000000000001E-4</v>
      </c>
      <c r="C18">
        <v>12</v>
      </c>
      <c r="D18">
        <v>2.9999999999999997E-4</v>
      </c>
      <c r="E18" s="3">
        <f t="shared" si="0"/>
        <v>1.4999999999999998</v>
      </c>
      <c r="F18" s="3">
        <f t="shared" si="1"/>
        <v>60000</v>
      </c>
    </row>
    <row r="19" spans="1:6" x14ac:dyDescent="0.3">
      <c r="A19">
        <v>164</v>
      </c>
      <c r="B19">
        <v>8.0000000000000007E-5</v>
      </c>
      <c r="C19">
        <v>12</v>
      </c>
      <c r="D19">
        <v>6.0000000000000002E-5</v>
      </c>
      <c r="E19" s="3">
        <f t="shared" si="0"/>
        <v>0.75</v>
      </c>
      <c r="F19" s="3">
        <f t="shared" si="1"/>
        <v>150000</v>
      </c>
    </row>
    <row r="20" spans="1:6" x14ac:dyDescent="0.3">
      <c r="A20">
        <v>165</v>
      </c>
      <c r="B20">
        <v>4.3999999999999999E-5</v>
      </c>
      <c r="C20">
        <v>7</v>
      </c>
      <c r="D20">
        <v>4.3999999999999999E-5</v>
      </c>
      <c r="E20" s="3">
        <f t="shared" si="0"/>
        <v>1</v>
      </c>
      <c r="F20" s="3">
        <f t="shared" si="1"/>
        <v>159090.90909090909</v>
      </c>
    </row>
    <row r="21" spans="1:6" x14ac:dyDescent="0.3">
      <c r="A21">
        <v>166</v>
      </c>
      <c r="B21">
        <v>8.0000000000000004E-4</v>
      </c>
      <c r="C21">
        <v>18</v>
      </c>
      <c r="D21">
        <v>1.2999999999999999E-3</v>
      </c>
      <c r="E21" s="3">
        <f t="shared" si="0"/>
        <v>1.6249999999999998</v>
      </c>
      <c r="F21" s="3">
        <f t="shared" si="1"/>
        <v>22500</v>
      </c>
    </row>
    <row r="22" spans="1:6" x14ac:dyDescent="0.3">
      <c r="A22">
        <v>167</v>
      </c>
      <c r="B22">
        <v>2.0000000000000001E-4</v>
      </c>
      <c r="C22">
        <v>3.5</v>
      </c>
      <c r="D22">
        <v>2.7E-4</v>
      </c>
      <c r="E22" s="3">
        <f t="shared" si="0"/>
        <v>1.3499999999999999</v>
      </c>
      <c r="F22" s="3">
        <f t="shared" si="1"/>
        <v>17500</v>
      </c>
    </row>
    <row r="23" spans="1:6" x14ac:dyDescent="0.3">
      <c r="A23">
        <v>168</v>
      </c>
      <c r="B23">
        <v>2.9999999999999997E-4</v>
      </c>
      <c r="C23">
        <v>4</v>
      </c>
      <c r="D23">
        <v>2.9999999999999997E-4</v>
      </c>
      <c r="E23" s="3">
        <f t="shared" si="0"/>
        <v>1</v>
      </c>
      <c r="F23" s="3">
        <f t="shared" si="1"/>
        <v>13333.333333333334</v>
      </c>
    </row>
    <row r="25" spans="1:6" x14ac:dyDescent="0.3">
      <c r="A25">
        <v>169</v>
      </c>
      <c r="B25">
        <v>1.4E-3</v>
      </c>
      <c r="C25">
        <v>28</v>
      </c>
      <c r="D25">
        <v>2.5999999999999999E-3</v>
      </c>
      <c r="E25" s="3">
        <f t="shared" si="0"/>
        <v>1.857142857142857</v>
      </c>
      <c r="F25" s="3">
        <f t="shared" si="1"/>
        <v>20000</v>
      </c>
    </row>
    <row r="26" spans="1:6" x14ac:dyDescent="0.3">
      <c r="A26">
        <v>170</v>
      </c>
      <c r="B26">
        <v>6.0000000000000002E-5</v>
      </c>
      <c r="C26">
        <v>2.7</v>
      </c>
      <c r="D26">
        <v>8.0000000000000007E-5</v>
      </c>
      <c r="E26" s="3">
        <f t="shared" si="0"/>
        <v>1.3333333333333335</v>
      </c>
      <c r="F26" s="3">
        <f t="shared" si="1"/>
        <v>45000</v>
      </c>
    </row>
    <row r="27" spans="1:6" x14ac:dyDescent="0.3">
      <c r="A27">
        <v>171</v>
      </c>
      <c r="B27">
        <v>7.4999999999999993E-5</v>
      </c>
      <c r="C27">
        <v>2.6</v>
      </c>
      <c r="D27">
        <v>5.5000000000000002E-5</v>
      </c>
      <c r="E27" s="3">
        <f t="shared" si="0"/>
        <v>0.73333333333333339</v>
      </c>
      <c r="F27" s="3">
        <f t="shared" si="1"/>
        <v>34666.666666666672</v>
      </c>
    </row>
    <row r="28" spans="1:6" x14ac:dyDescent="0.3">
      <c r="A28">
        <v>172</v>
      </c>
      <c r="B28">
        <v>3.6999999999999999E-4</v>
      </c>
      <c r="C28">
        <v>19</v>
      </c>
      <c r="D28">
        <v>3.1E-4</v>
      </c>
      <c r="E28" s="3">
        <f t="shared" si="0"/>
        <v>0.83783783783783783</v>
      </c>
      <c r="F28" s="3">
        <f t="shared" si="1"/>
        <v>51351.351351351354</v>
      </c>
    </row>
    <row r="29" spans="1:6" x14ac:dyDescent="0.3">
      <c r="A29">
        <v>173</v>
      </c>
      <c r="B29">
        <v>2.8999999999999998E-3</v>
      </c>
      <c r="C29">
        <v>48</v>
      </c>
      <c r="D29">
        <v>4.1999999999999997E-3</v>
      </c>
      <c r="E29" s="3">
        <f t="shared" si="0"/>
        <v>1.4482758620689655</v>
      </c>
      <c r="F29" s="3">
        <f t="shared" si="1"/>
        <v>16551.724137931036</v>
      </c>
    </row>
    <row r="30" spans="1:6" x14ac:dyDescent="0.3">
      <c r="A30">
        <v>174</v>
      </c>
      <c r="B30">
        <v>1.1E-4</v>
      </c>
      <c r="C30">
        <v>3.2</v>
      </c>
      <c r="D30">
        <v>9.0000000000000006E-5</v>
      </c>
      <c r="E30" s="3">
        <f t="shared" si="0"/>
        <v>0.81818181818181823</v>
      </c>
      <c r="F30" s="3">
        <f t="shared" si="1"/>
        <v>29090.909090909092</v>
      </c>
    </row>
    <row r="31" spans="1:6" x14ac:dyDescent="0.3">
      <c r="A31">
        <v>175</v>
      </c>
      <c r="B31">
        <v>1E-4</v>
      </c>
      <c r="C31">
        <v>9</v>
      </c>
      <c r="D31">
        <v>5.5000000000000002E-5</v>
      </c>
      <c r="E31" s="3">
        <f t="shared" si="0"/>
        <v>0.55000000000000004</v>
      </c>
      <c r="F31" s="3">
        <f t="shared" si="1"/>
        <v>90000</v>
      </c>
    </row>
    <row r="35" spans="1:8" x14ac:dyDescent="0.3">
      <c r="A35" t="s">
        <v>68</v>
      </c>
    </row>
    <row r="36" spans="1:8" x14ac:dyDescent="0.3">
      <c r="A36" t="s">
        <v>943</v>
      </c>
      <c r="H36" t="s">
        <v>944</v>
      </c>
    </row>
    <row r="37" spans="1:8" x14ac:dyDescent="0.3">
      <c r="H37" t="s">
        <v>68</v>
      </c>
    </row>
    <row r="50" spans="1:8" x14ac:dyDescent="0.3">
      <c r="A50" t="s">
        <v>356</v>
      </c>
    </row>
    <row r="51" spans="1:8" x14ac:dyDescent="0.3">
      <c r="A51" t="s">
        <v>943</v>
      </c>
      <c r="H51" t="s">
        <v>68</v>
      </c>
    </row>
    <row r="52" spans="1:8" x14ac:dyDescent="0.3">
      <c r="H52" t="s">
        <v>945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34C0-8D8E-409D-A8B7-BF4936E6E9E8}">
  <dimension ref="A1:F31"/>
  <sheetViews>
    <sheetView workbookViewId="0">
      <selection sqref="A1:XFD1048576"/>
    </sheetView>
  </sheetViews>
  <sheetFormatPr defaultColWidth="10.69921875" defaultRowHeight="15.6" x14ac:dyDescent="0.3"/>
  <cols>
    <col min="5" max="6" width="10.69921875" style="3"/>
  </cols>
  <sheetData>
    <row r="1" spans="1:6" x14ac:dyDescent="0.3">
      <c r="A1" t="s">
        <v>935</v>
      </c>
    </row>
    <row r="3" spans="1:6" x14ac:dyDescent="0.3">
      <c r="A3" t="s">
        <v>1</v>
      </c>
      <c r="B3" t="s">
        <v>936</v>
      </c>
      <c r="C3" t="s">
        <v>937</v>
      </c>
      <c r="D3" t="s">
        <v>938</v>
      </c>
      <c r="E3" s="3" t="s">
        <v>939</v>
      </c>
      <c r="F3" s="3" t="s">
        <v>940</v>
      </c>
    </row>
    <row r="4" spans="1:6" x14ac:dyDescent="0.3">
      <c r="F4" s="3" t="s">
        <v>941</v>
      </c>
    </row>
    <row r="5" spans="1:6" x14ac:dyDescent="0.3">
      <c r="A5">
        <v>145</v>
      </c>
      <c r="B5">
        <v>1.4999999999999999E-4</v>
      </c>
      <c r="C5">
        <v>20</v>
      </c>
      <c r="D5">
        <v>2.2000000000000001E-4</v>
      </c>
      <c r="E5" s="3">
        <f>D5/B5</f>
        <v>1.4666666666666668</v>
      </c>
      <c r="F5" s="3">
        <f>C5/B5</f>
        <v>133333.33333333334</v>
      </c>
    </row>
    <row r="6" spans="1:6" x14ac:dyDescent="0.3">
      <c r="A6">
        <v>146</v>
      </c>
      <c r="B6">
        <v>2.0999999999999999E-3</v>
      </c>
      <c r="C6">
        <v>39</v>
      </c>
      <c r="D6">
        <v>2.7000000000000001E-3</v>
      </c>
      <c r="E6" s="3">
        <f t="shared" ref="E6:E31" si="0">D6/B6</f>
        <v>1.2857142857142858</v>
      </c>
      <c r="F6" s="3">
        <f t="shared" ref="F6:F31" si="1">C6/B6</f>
        <v>18571.428571428572</v>
      </c>
    </row>
    <row r="7" spans="1:6" x14ac:dyDescent="0.3">
      <c r="A7">
        <v>147</v>
      </c>
      <c r="B7">
        <v>1.1000000000000001E-3</v>
      </c>
      <c r="C7">
        <v>30</v>
      </c>
      <c r="D7">
        <v>8.0000000000000004E-4</v>
      </c>
      <c r="E7" s="3">
        <f t="shared" si="0"/>
        <v>0.72727272727272729</v>
      </c>
      <c r="F7" s="3">
        <f t="shared" si="1"/>
        <v>27272.727272727272</v>
      </c>
    </row>
    <row r="8" spans="1:6" x14ac:dyDescent="0.3">
      <c r="A8">
        <v>148</v>
      </c>
      <c r="B8">
        <v>7.5000000000000002E-4</v>
      </c>
      <c r="C8">
        <v>4.3</v>
      </c>
      <c r="D8">
        <v>5.8E-4</v>
      </c>
      <c r="E8" s="3">
        <f t="shared" si="0"/>
        <v>0.77333333333333332</v>
      </c>
      <c r="F8" s="3">
        <f t="shared" si="1"/>
        <v>5733.333333333333</v>
      </c>
    </row>
    <row r="9" spans="1:6" x14ac:dyDescent="0.3">
      <c r="A9">
        <v>149</v>
      </c>
      <c r="B9">
        <v>1.1000000000000001E-3</v>
      </c>
      <c r="C9">
        <v>22</v>
      </c>
      <c r="D9">
        <v>2.3E-3</v>
      </c>
      <c r="E9" s="3">
        <f t="shared" si="0"/>
        <v>2.0909090909090908</v>
      </c>
      <c r="F9" s="3">
        <f t="shared" si="1"/>
        <v>20000</v>
      </c>
    </row>
    <row r="10" spans="1:6" x14ac:dyDescent="0.3">
      <c r="A10">
        <v>150</v>
      </c>
      <c r="B10">
        <v>2.0000000000000001E-4</v>
      </c>
      <c r="C10">
        <v>11</v>
      </c>
      <c r="D10">
        <v>1.2999999999999999E-4</v>
      </c>
      <c r="E10" s="3">
        <f t="shared" si="0"/>
        <v>0.64999999999999991</v>
      </c>
      <c r="F10" s="3">
        <f t="shared" si="1"/>
        <v>55000</v>
      </c>
    </row>
    <row r="11" spans="1:6" x14ac:dyDescent="0.3">
      <c r="A11">
        <v>151</v>
      </c>
      <c r="B11">
        <v>5.0000000000000001E-4</v>
      </c>
      <c r="C11">
        <v>14</v>
      </c>
      <c r="D11">
        <v>5.5000000000000003E-4</v>
      </c>
      <c r="E11" s="3">
        <f t="shared" si="0"/>
        <v>1.1000000000000001</v>
      </c>
      <c r="F11" s="3">
        <f t="shared" si="1"/>
        <v>28000</v>
      </c>
    </row>
    <row r="12" spans="1:6" x14ac:dyDescent="0.3">
      <c r="A12">
        <v>152</v>
      </c>
      <c r="B12">
        <v>1.2999999999999999E-3</v>
      </c>
      <c r="C12">
        <v>40</v>
      </c>
      <c r="D12">
        <v>4.0000000000000001E-3</v>
      </c>
      <c r="E12" s="3">
        <f t="shared" si="0"/>
        <v>3.0769230769230771</v>
      </c>
      <c r="F12" s="3">
        <f t="shared" si="1"/>
        <v>30769.23076923077</v>
      </c>
    </row>
    <row r="13" spans="1:6" x14ac:dyDescent="0.3">
      <c r="A13">
        <v>153</v>
      </c>
      <c r="B13">
        <v>1E-4</v>
      </c>
      <c r="C13">
        <v>2.8</v>
      </c>
      <c r="D13">
        <v>1.2E-4</v>
      </c>
      <c r="E13" s="3">
        <f t="shared" si="0"/>
        <v>1.2</v>
      </c>
      <c r="F13" s="3">
        <f t="shared" si="1"/>
        <v>27999.999999999996</v>
      </c>
    </row>
    <row r="14" spans="1:6" x14ac:dyDescent="0.3">
      <c r="A14">
        <v>154</v>
      </c>
      <c r="B14">
        <v>1.7000000000000001E-4</v>
      </c>
      <c r="C14">
        <v>5.5</v>
      </c>
      <c r="D14">
        <v>2.4000000000000001E-4</v>
      </c>
      <c r="E14" s="3">
        <f t="shared" si="0"/>
        <v>1.4117647058823528</v>
      </c>
      <c r="F14" s="3">
        <f t="shared" si="1"/>
        <v>32352.941176470587</v>
      </c>
    </row>
    <row r="15" spans="1:6" x14ac:dyDescent="0.3">
      <c r="A15">
        <v>155</v>
      </c>
      <c r="B15">
        <v>8.0000000000000004E-4</v>
      </c>
      <c r="C15">
        <v>25</v>
      </c>
      <c r="D15">
        <v>9.5E-4</v>
      </c>
      <c r="E15" s="3">
        <f t="shared" si="0"/>
        <v>1.1875</v>
      </c>
      <c r="F15" s="3">
        <f t="shared" si="1"/>
        <v>31250</v>
      </c>
    </row>
    <row r="16" spans="1:6" x14ac:dyDescent="0.3">
      <c r="A16">
        <v>156</v>
      </c>
      <c r="B16">
        <v>1.6000000000000001E-3</v>
      </c>
      <c r="C16">
        <v>45</v>
      </c>
      <c r="D16">
        <v>3.8E-3</v>
      </c>
      <c r="E16" s="3">
        <f t="shared" si="0"/>
        <v>2.375</v>
      </c>
      <c r="F16" s="3">
        <f t="shared" si="1"/>
        <v>28125</v>
      </c>
    </row>
    <row r="18" spans="1:6" x14ac:dyDescent="0.3">
      <c r="A18">
        <v>163</v>
      </c>
      <c r="B18">
        <v>2.0000000000000001E-4</v>
      </c>
      <c r="C18">
        <v>12</v>
      </c>
      <c r="D18">
        <v>2.9999999999999997E-4</v>
      </c>
      <c r="E18" s="3">
        <f t="shared" si="0"/>
        <v>1.4999999999999998</v>
      </c>
      <c r="F18" s="3">
        <f t="shared" si="1"/>
        <v>60000</v>
      </c>
    </row>
    <row r="19" spans="1:6" x14ac:dyDescent="0.3">
      <c r="A19">
        <v>164</v>
      </c>
      <c r="B19">
        <v>8.0000000000000007E-5</v>
      </c>
      <c r="C19">
        <v>12</v>
      </c>
      <c r="D19">
        <v>6.0000000000000002E-5</v>
      </c>
      <c r="E19" s="3">
        <f t="shared" si="0"/>
        <v>0.75</v>
      </c>
      <c r="F19" s="3">
        <f t="shared" si="1"/>
        <v>150000</v>
      </c>
    </row>
    <row r="20" spans="1:6" x14ac:dyDescent="0.3">
      <c r="A20">
        <v>165</v>
      </c>
      <c r="B20">
        <v>4.3999999999999999E-5</v>
      </c>
      <c r="C20">
        <v>7</v>
      </c>
      <c r="D20">
        <v>4.3999999999999999E-5</v>
      </c>
      <c r="E20" s="3">
        <f t="shared" si="0"/>
        <v>1</v>
      </c>
      <c r="F20" s="3">
        <f t="shared" si="1"/>
        <v>159090.90909090909</v>
      </c>
    </row>
    <row r="21" spans="1:6" x14ac:dyDescent="0.3">
      <c r="A21">
        <v>166</v>
      </c>
      <c r="B21">
        <v>8.0000000000000004E-4</v>
      </c>
      <c r="C21">
        <v>18</v>
      </c>
      <c r="D21">
        <v>1.2999999999999999E-3</v>
      </c>
      <c r="E21" s="3">
        <f t="shared" si="0"/>
        <v>1.6249999999999998</v>
      </c>
      <c r="F21" s="3">
        <f t="shared" si="1"/>
        <v>22500</v>
      </c>
    </row>
    <row r="22" spans="1:6" x14ac:dyDescent="0.3">
      <c r="A22">
        <v>167</v>
      </c>
      <c r="B22">
        <v>2.0000000000000001E-4</v>
      </c>
      <c r="C22">
        <v>3.5</v>
      </c>
      <c r="D22">
        <v>2.7E-4</v>
      </c>
      <c r="E22" s="3">
        <f t="shared" si="0"/>
        <v>1.3499999999999999</v>
      </c>
      <c r="F22" s="3">
        <f t="shared" si="1"/>
        <v>17500</v>
      </c>
    </row>
    <row r="23" spans="1:6" x14ac:dyDescent="0.3">
      <c r="A23">
        <v>168</v>
      </c>
      <c r="B23">
        <v>2.9999999999999997E-4</v>
      </c>
      <c r="C23">
        <v>4</v>
      </c>
      <c r="D23">
        <v>2.9999999999999997E-4</v>
      </c>
      <c r="E23" s="3">
        <f t="shared" si="0"/>
        <v>1</v>
      </c>
      <c r="F23" s="3">
        <f t="shared" si="1"/>
        <v>13333.333333333334</v>
      </c>
    </row>
    <row r="25" spans="1:6" x14ac:dyDescent="0.3">
      <c r="A25">
        <v>169</v>
      </c>
      <c r="B25">
        <v>1.4E-3</v>
      </c>
      <c r="C25">
        <v>28</v>
      </c>
      <c r="D25">
        <v>2.5999999999999999E-3</v>
      </c>
      <c r="E25" s="3">
        <f t="shared" si="0"/>
        <v>1.857142857142857</v>
      </c>
      <c r="F25" s="3">
        <f t="shared" si="1"/>
        <v>20000</v>
      </c>
    </row>
    <row r="26" spans="1:6" x14ac:dyDescent="0.3">
      <c r="A26">
        <v>170</v>
      </c>
      <c r="B26">
        <v>6.0000000000000002E-5</v>
      </c>
      <c r="C26">
        <v>2.7</v>
      </c>
      <c r="D26">
        <v>8.0000000000000007E-5</v>
      </c>
      <c r="E26" s="3">
        <f t="shared" si="0"/>
        <v>1.3333333333333335</v>
      </c>
      <c r="F26" s="3">
        <f t="shared" si="1"/>
        <v>45000</v>
      </c>
    </row>
    <row r="27" spans="1:6" x14ac:dyDescent="0.3">
      <c r="A27">
        <v>171</v>
      </c>
      <c r="B27">
        <v>7.4999999999999993E-5</v>
      </c>
      <c r="C27">
        <v>2.6</v>
      </c>
      <c r="D27">
        <v>5.5000000000000002E-5</v>
      </c>
      <c r="E27" s="3">
        <f t="shared" si="0"/>
        <v>0.73333333333333339</v>
      </c>
      <c r="F27" s="3">
        <f t="shared" si="1"/>
        <v>34666.666666666672</v>
      </c>
    </row>
    <row r="28" spans="1:6" x14ac:dyDescent="0.3">
      <c r="A28">
        <v>172</v>
      </c>
      <c r="B28">
        <v>3.6999999999999999E-4</v>
      </c>
      <c r="C28">
        <v>19</v>
      </c>
      <c r="D28">
        <v>3.1E-4</v>
      </c>
      <c r="E28" s="3">
        <f t="shared" si="0"/>
        <v>0.83783783783783783</v>
      </c>
      <c r="F28" s="3">
        <f t="shared" si="1"/>
        <v>51351.351351351354</v>
      </c>
    </row>
    <row r="29" spans="1:6" x14ac:dyDescent="0.3">
      <c r="A29">
        <v>173</v>
      </c>
      <c r="B29">
        <v>2.8999999999999998E-3</v>
      </c>
      <c r="C29">
        <v>48</v>
      </c>
      <c r="D29">
        <v>4.1999999999999997E-3</v>
      </c>
      <c r="E29" s="3">
        <f t="shared" si="0"/>
        <v>1.4482758620689655</v>
      </c>
      <c r="F29" s="3">
        <f t="shared" si="1"/>
        <v>16551.724137931036</v>
      </c>
    </row>
    <row r="30" spans="1:6" x14ac:dyDescent="0.3">
      <c r="A30">
        <v>174</v>
      </c>
      <c r="B30">
        <v>1.1E-4</v>
      </c>
      <c r="C30">
        <v>3.2</v>
      </c>
      <c r="D30">
        <v>9.0000000000000006E-5</v>
      </c>
      <c r="E30" s="3">
        <f t="shared" si="0"/>
        <v>0.81818181818181823</v>
      </c>
      <c r="F30" s="3">
        <f t="shared" si="1"/>
        <v>29090.909090909092</v>
      </c>
    </row>
    <row r="31" spans="1:6" x14ac:dyDescent="0.3">
      <c r="A31">
        <v>175</v>
      </c>
      <c r="B31">
        <v>1E-4</v>
      </c>
      <c r="C31">
        <v>9</v>
      </c>
      <c r="D31">
        <v>5.5000000000000002E-5</v>
      </c>
      <c r="E31" s="3">
        <f t="shared" si="0"/>
        <v>0.55000000000000004</v>
      </c>
      <c r="F31" s="3">
        <f t="shared" si="1"/>
        <v>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DA30-3214-4851-901F-44742A7AF424}">
  <dimension ref="A1:C13"/>
  <sheetViews>
    <sheetView workbookViewId="0">
      <selection activeCell="E20" sqref="E20"/>
    </sheetView>
  </sheetViews>
  <sheetFormatPr defaultColWidth="10.69921875" defaultRowHeight="15.6" x14ac:dyDescent="0.3"/>
  <sheetData>
    <row r="1" spans="1:3" x14ac:dyDescent="0.3">
      <c r="A1" t="s">
        <v>946</v>
      </c>
    </row>
    <row r="2" spans="1:3" x14ac:dyDescent="0.3">
      <c r="A2" s="59">
        <v>44136</v>
      </c>
    </row>
    <row r="4" spans="1:3" x14ac:dyDescent="0.3">
      <c r="A4" t="s">
        <v>947</v>
      </c>
      <c r="B4" t="s">
        <v>948</v>
      </c>
      <c r="C4" t="s">
        <v>939</v>
      </c>
    </row>
    <row r="6" spans="1:3" x14ac:dyDescent="0.3">
      <c r="A6">
        <v>0.1575</v>
      </c>
      <c r="B6">
        <v>7.0900000000000005E-2</v>
      </c>
      <c r="C6">
        <f>A6/B6</f>
        <v>2.2214386459802538</v>
      </c>
    </row>
    <row r="7" spans="1:3" x14ac:dyDescent="0.3">
      <c r="A7">
        <v>5.5100000000000003E-2</v>
      </c>
      <c r="B7">
        <v>3.5400000000000001E-2</v>
      </c>
      <c r="C7">
        <f t="shared" ref="C7:C11" si="0">A7/B7</f>
        <v>1.5564971751412431</v>
      </c>
    </row>
    <row r="8" spans="1:3" x14ac:dyDescent="0.3">
      <c r="A8">
        <v>7.4800000000000005E-2</v>
      </c>
      <c r="B8">
        <v>3.5400000000000001E-2</v>
      </c>
      <c r="C8">
        <f t="shared" si="0"/>
        <v>2.1129943502824862</v>
      </c>
    </row>
    <row r="9" spans="1:3" x14ac:dyDescent="0.3">
      <c r="A9">
        <v>2.64E-2</v>
      </c>
      <c r="B9">
        <v>1.54E-2</v>
      </c>
      <c r="C9">
        <f t="shared" si="0"/>
        <v>1.7142857142857142</v>
      </c>
    </row>
    <row r="10" spans="1:3" x14ac:dyDescent="0.3">
      <c r="A10">
        <v>4.9200000000000001E-2</v>
      </c>
      <c r="B10">
        <v>2.8299999999999999E-2</v>
      </c>
      <c r="C10">
        <f t="shared" si="0"/>
        <v>1.7385159010600708</v>
      </c>
    </row>
    <row r="11" spans="1:3" x14ac:dyDescent="0.3">
      <c r="A11">
        <v>5.91E-2</v>
      </c>
      <c r="B11">
        <v>2.4400000000000002E-2</v>
      </c>
      <c r="C11">
        <f t="shared" si="0"/>
        <v>2.4221311475409832</v>
      </c>
    </row>
    <row r="13" spans="1:3" x14ac:dyDescent="0.3">
      <c r="C13">
        <f>SUM(C6:C11)/6</f>
        <v>1.9609771557151252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</vt:lpstr>
      <vt:lpstr>PPV</vt:lpstr>
      <vt:lpstr>copy</vt:lpstr>
      <vt:lpstr>Velocity</vt:lpstr>
      <vt:lpstr>Magnitude</vt:lpstr>
      <vt:lpstr>Miguel PPV</vt:lpstr>
      <vt:lpstr>Sheet7</vt:lpstr>
      <vt:lpstr>Sheet8</vt:lpstr>
      <vt:lpstr>Sheet9</vt:lpstr>
      <vt:lpstr>July</vt:lpstr>
      <vt:lpstr>Sept</vt:lpstr>
      <vt:lpstr>Nov</vt:lpstr>
      <vt:lpstr>Dec</vt:lpstr>
      <vt:lpstr>AW-GW</vt:lpstr>
      <vt:lpstr>Sheet1</vt:lpstr>
    </vt:vector>
  </TitlesOfParts>
  <Company>University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McNutt</dc:creator>
  <cp:lastModifiedBy>Elham</cp:lastModifiedBy>
  <cp:lastPrinted>2019-12-26T17:05:43Z</cp:lastPrinted>
  <dcterms:created xsi:type="dcterms:W3CDTF">2019-08-16T18:44:04Z</dcterms:created>
  <dcterms:modified xsi:type="dcterms:W3CDTF">2021-03-05T17:55:04Z</dcterms:modified>
</cp:coreProperties>
</file>