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F:\MACK - 2023out12\aavallim1-180GB\CIÊNCIA de DADOS - 6J-----------+++++\..  AULAS\Aula 2 a 4_AED\"/>
    </mc:Choice>
  </mc:AlternateContent>
  <xr:revisionPtr revIDLastSave="0" documentId="13_ncr:1_{58348599-4CC2-45F8-B2DB-9399D66A7E1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ED Desenvolvimento" sheetId="9" r:id="rId1"/>
  </sheets>
  <definedNames>
    <definedName name="_xlchart.v1.0" hidden="1">'AED Desenvolvimento'!$D$17:$D$40</definedName>
    <definedName name="_xlchart.v1.1" hidden="1">'AED Desenvolvimento'!$D$17:$D$40</definedName>
    <definedName name="_xlchart.v1.2" hidden="1">'AED Desenvolvimento'!$N$86</definedName>
    <definedName name="_xlchart.v1.3" hidden="1">'AED Desenvolvimento'!$N$86</definedName>
    <definedName name="_xlchart.v1.4" hidden="1">'AED Desenvolvimento'!$D$17:$D$40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9" l="1"/>
  <c r="O52" i="9" l="1"/>
  <c r="O51" i="9"/>
  <c r="O50" i="9"/>
  <c r="O49" i="9"/>
  <c r="O48" i="9"/>
  <c r="O47" i="9"/>
  <c r="N47" i="9" a="1"/>
  <c r="N47" i="9" s="1"/>
  <c r="N52" i="9" l="1"/>
  <c r="N51" i="9"/>
  <c r="N50" i="9"/>
  <c r="N49" i="9"/>
  <c r="N48" i="9"/>
  <c r="M48" i="9"/>
  <c r="M49" i="9" s="1"/>
  <c r="I51" i="9"/>
  <c r="I52" i="9" s="1"/>
  <c r="I53" i="9" s="1"/>
  <c r="I37" i="9"/>
  <c r="K34" i="9"/>
  <c r="J34" i="9"/>
  <c r="I34" i="9"/>
  <c r="H34" i="9"/>
  <c r="F34" i="9"/>
  <c r="I55" i="9" l="1"/>
  <c r="I56" i="9" s="1"/>
  <c r="J37" i="9"/>
  <c r="M50" i="9"/>
  <c r="M51" i="9" s="1"/>
  <c r="M52" i="9" s="1"/>
  <c r="N53" i="9" l="1"/>
  <c r="O53" i="9" l="1"/>
</calcChain>
</file>

<file path=xl/sharedStrings.xml><?xml version="1.0" encoding="utf-8"?>
<sst xmlns="http://schemas.openxmlformats.org/spreadsheetml/2006/main" count="71" uniqueCount="69">
  <si>
    <t>Frequência</t>
  </si>
  <si>
    <t>Absoluta</t>
  </si>
  <si>
    <t>Relativa (%)</t>
  </si>
  <si>
    <t>TOTAIS:</t>
  </si>
  <si>
    <t>Sumário Estatístico</t>
  </si>
  <si>
    <t>Mínimo</t>
  </si>
  <si>
    <t>Média</t>
  </si>
  <si>
    <t>Máximo</t>
  </si>
  <si>
    <t xml:space="preserve">n = </t>
  </si>
  <si>
    <t>log(n) =</t>
  </si>
  <si>
    <t>K = No. de Classes</t>
  </si>
  <si>
    <t xml:space="preserve">K = 1 + 3,322. log(n) = </t>
  </si>
  <si>
    <t xml:space="preserve">A = Amplitude dos Dados = Máx - Mín = </t>
  </si>
  <si>
    <t>Desvio Padrão</t>
  </si>
  <si>
    <t>Coef. Variação</t>
  </si>
  <si>
    <t>Mês</t>
  </si>
  <si>
    <t>DADOS:</t>
  </si>
  <si>
    <t xml:space="preserve">   b) Sumário Estatístico da variável</t>
  </si>
  <si>
    <t xml:space="preserve">   a) Gráfico da Série Temporal da variável</t>
  </si>
  <si>
    <t xml:space="preserve">   c) Histograma da variável</t>
  </si>
  <si>
    <t xml:space="preserve">   d) Boxplot da variável</t>
  </si>
  <si>
    <r>
      <t xml:space="preserve">   e) O</t>
    </r>
    <r>
      <rPr>
        <i/>
        <sz val="12"/>
        <rFont val="Verdana"/>
        <family val="2"/>
      </rPr>
      <t>utliers e Ausentes (missing values)</t>
    </r>
  </si>
  <si>
    <t>Análise Exploratória de Dados</t>
  </si>
  <si>
    <t>(R$)</t>
  </si>
  <si>
    <t>Histórico de</t>
  </si>
  <si>
    <t>Receita</t>
  </si>
  <si>
    <t>DISTRIBUIÇÃO DE FREQUÊNCIAS</t>
  </si>
  <si>
    <t>HISTOGRAMA</t>
  </si>
  <si>
    <t>É o gráfico da Distribuição de Frequências</t>
  </si>
  <si>
    <t>Regra de Sturges</t>
  </si>
  <si>
    <r>
      <t xml:space="preserve">      Outliers...vide BoxPlot &gt;&gt;&gt; </t>
    </r>
    <r>
      <rPr>
        <b/>
        <i/>
        <sz val="10"/>
        <color rgb="FFFF0000"/>
        <rFont val="Verdana"/>
        <family val="2"/>
      </rPr>
      <t>2 Pontos abaixo do Limite Inferior</t>
    </r>
  </si>
  <si>
    <r>
      <t xml:space="preserve">      Dados Ausentes (missing data)...vide Tabela de Dados &gt;&gt;&gt; </t>
    </r>
    <r>
      <rPr>
        <b/>
        <i/>
        <sz val="10"/>
        <color rgb="FFFF0000"/>
        <rFont val="Verdana"/>
        <family val="2"/>
      </rPr>
      <t>Mês 17</t>
    </r>
  </si>
  <si>
    <t>c) Histograma da variável</t>
  </si>
  <si>
    <t>Parâmetros</t>
  </si>
  <si>
    <t>Usada para construir Distribuição de Frequências</t>
  </si>
  <si>
    <t xml:space="preserve">            K = No. de Classes</t>
  </si>
  <si>
    <t>A = Amplit. da Classe</t>
  </si>
  <si>
    <t xml:space="preserve">Amplitude da Classe = A/K = </t>
  </si>
  <si>
    <r>
      <t xml:space="preserve">Fornece uma </t>
    </r>
    <r>
      <rPr>
        <b/>
        <i/>
        <u/>
        <sz val="14"/>
        <color rgb="FFFF0000"/>
        <rFont val="Times New Roman"/>
        <family val="1"/>
      </rPr>
      <t>estimativa</t>
    </r>
    <r>
      <rPr>
        <i/>
        <sz val="14"/>
        <color rgb="FFFF0000"/>
        <rFont val="Times New Roman"/>
        <family val="1"/>
      </rPr>
      <t xml:space="preserve"> das Classes da Tabela</t>
    </r>
  </si>
  <si>
    <t xml:space="preserve">            n =  No. de Observações</t>
  </si>
  <si>
    <t>d) Boxplot da variável</t>
  </si>
  <si>
    <t>b) Sumário Estatístico da variável</t>
  </si>
  <si>
    <t>a) Gráfico da Série Temporal da variável</t>
  </si>
  <si>
    <t>Ausente</t>
  </si>
  <si>
    <t>Dados Históricos de Receita de uma Empresa</t>
  </si>
  <si>
    <t>Análises Exploratórias Desenvolvidas:</t>
  </si>
  <si>
    <t>das Classes</t>
  </si>
  <si>
    <t>CLASSES</t>
  </si>
  <si>
    <t>de Receita</t>
  </si>
  <si>
    <t>Utilizados</t>
  </si>
  <si>
    <t xml:space="preserve">OBS: Cada Classe inicia no Valor da Classe Anterior e termina no Valor </t>
  </si>
  <si>
    <t xml:space="preserve">        apresentado na Tabela. A primeira Classe incia em Zero.</t>
  </si>
  <si>
    <t>1o Quartil</t>
  </si>
  <si>
    <t>Q1</t>
  </si>
  <si>
    <t>3o Quartil</t>
  </si>
  <si>
    <t>Mediana</t>
  </si>
  <si>
    <t>Md = Q2</t>
  </si>
  <si>
    <t>CV</t>
  </si>
  <si>
    <t>s</t>
  </si>
  <si>
    <t>Q3</t>
  </si>
  <si>
    <r>
      <t>e) O</t>
    </r>
    <r>
      <rPr>
        <b/>
        <i/>
        <sz val="16"/>
        <color rgb="FFFF0000"/>
        <rFont val="Verdana"/>
        <family val="2"/>
      </rPr>
      <t>utliers e Ausentes (missing values)</t>
    </r>
  </si>
  <si>
    <t xml:space="preserve">           ....É o gráfico da Distribuição de Frequências</t>
  </si>
  <si>
    <r>
      <t xml:space="preserve">            . Mostra a </t>
    </r>
    <r>
      <rPr>
        <b/>
        <i/>
        <u/>
        <sz val="11"/>
        <color rgb="FFFF0000"/>
        <rFont val="Calibri"/>
        <family val="2"/>
      </rPr>
      <t>Variação dos Dados</t>
    </r>
  </si>
  <si>
    <t xml:space="preserve">            . Dentro da "caixa" (Box) tem-se 50% dos Dados</t>
  </si>
  <si>
    <t xml:space="preserve">            . As"arestas" (whiskers) mostram os limites "Normais" de Variação</t>
  </si>
  <si>
    <r>
      <t xml:space="preserve">       . Mostra a </t>
    </r>
    <r>
      <rPr>
        <b/>
        <i/>
        <u/>
        <sz val="11"/>
        <color rgb="FFFF0000"/>
        <rFont val="Calibri"/>
        <family val="2"/>
      </rPr>
      <t>evolução</t>
    </r>
    <r>
      <rPr>
        <i/>
        <sz val="11"/>
        <color rgb="FFFF0000"/>
        <rFont val="Calibri"/>
        <family val="2"/>
      </rPr>
      <t xml:space="preserve"> da variável </t>
    </r>
    <r>
      <rPr>
        <b/>
        <i/>
        <u/>
        <sz val="11"/>
        <color rgb="FFFF0000"/>
        <rFont val="Calibri"/>
        <family val="2"/>
      </rPr>
      <t>no tempo</t>
    </r>
    <r>
      <rPr>
        <i/>
        <sz val="11"/>
        <color rgb="FFFF0000"/>
        <rFont val="Calibri"/>
        <family val="2"/>
        <scheme val="minor"/>
      </rPr>
      <t xml:space="preserve"> (ao longo do tempo)</t>
    </r>
  </si>
  <si>
    <t xml:space="preserve">       SÉRIE TEMPORAL - Representação Gráfica</t>
  </si>
  <si>
    <r>
      <t xml:space="preserve">                                                              ...vide Gráf. de Dispersão &gt;&gt;&gt; </t>
    </r>
    <r>
      <rPr>
        <b/>
        <i/>
        <sz val="10"/>
        <color rgb="FFFF0000"/>
        <rFont val="Verdana"/>
        <family val="2"/>
      </rPr>
      <t>Interrupção</t>
    </r>
  </si>
  <si>
    <r>
      <t xml:space="preserve">Regra de </t>
    </r>
    <r>
      <rPr>
        <b/>
        <i/>
        <sz val="18"/>
        <color indexed="10"/>
        <rFont val="Times New Roman"/>
        <family val="1"/>
      </rPr>
      <t>Sturges:</t>
    </r>
    <r>
      <rPr>
        <b/>
        <i/>
        <sz val="18"/>
        <rFont val="Times New Roman"/>
        <family val="1"/>
      </rPr>
      <t xml:space="preserve">    K = 1 + 3,322Log(n)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</si>
</sst>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#,##0.0"/>
    <numFmt numFmtId="167" formatCode="0.0000"/>
  </numFmts>
  <fonts count="57" x14ac:knownFonts="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sz val="9"/>
      <name val="Verdana"/>
      <family val="2"/>
    </font>
    <font>
      <b/>
      <u/>
      <sz val="11"/>
      <name val="Verdana"/>
      <family val="2"/>
    </font>
    <font>
      <sz val="14"/>
      <name val="Impact"/>
      <family val="2"/>
    </font>
    <font>
      <sz val="11"/>
      <name val="Impact"/>
      <family val="2"/>
    </font>
    <font>
      <sz val="16"/>
      <name val="Impact"/>
      <family val="2"/>
    </font>
    <font>
      <b/>
      <u/>
      <sz val="12"/>
      <name val="Verdana"/>
      <family val="2"/>
    </font>
    <font>
      <sz val="8"/>
      <name val="Verdana"/>
      <family val="2"/>
    </font>
    <font>
      <i/>
      <sz val="11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name val="Calibri"/>
      <family val="2"/>
      <scheme val="minor"/>
    </font>
    <font>
      <i/>
      <sz val="10"/>
      <color rgb="FFFF0000"/>
      <name val="Verdana"/>
      <family val="2"/>
    </font>
    <font>
      <b/>
      <i/>
      <sz val="12"/>
      <color theme="1"/>
      <name val="Verdana"/>
      <family val="2"/>
    </font>
    <font>
      <b/>
      <sz val="11"/>
      <name val="Calibri"/>
      <family val="2"/>
      <scheme val="minor"/>
    </font>
    <font>
      <b/>
      <i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1"/>
      <name val="Verdana"/>
      <family val="2"/>
    </font>
    <font>
      <sz val="12"/>
      <name val="Verdana"/>
      <family val="2"/>
    </font>
    <font>
      <sz val="16"/>
      <name val="Verdana"/>
      <family val="2"/>
    </font>
    <font>
      <sz val="10"/>
      <color rgb="FFFF0000"/>
      <name val="Verdana"/>
      <family val="2"/>
    </font>
    <font>
      <b/>
      <i/>
      <sz val="10"/>
      <name val="Verdana"/>
      <family val="2"/>
    </font>
    <font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</font>
    <font>
      <i/>
      <sz val="11"/>
      <color rgb="FFFF0000"/>
      <name val="Calibri"/>
      <family val="2"/>
    </font>
    <font>
      <sz val="9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u/>
      <sz val="11"/>
      <color rgb="FFFF0000"/>
      <name val="Verdana"/>
      <family val="2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sz val="16"/>
      <name val="Verdana"/>
      <family val="2"/>
    </font>
    <font>
      <i/>
      <sz val="12"/>
      <name val="Verdana"/>
      <family val="2"/>
    </font>
    <font>
      <i/>
      <sz val="22"/>
      <name val="Impact"/>
      <family val="2"/>
    </font>
    <font>
      <u/>
      <sz val="26"/>
      <name val="Impact"/>
      <family val="2"/>
    </font>
    <font>
      <b/>
      <i/>
      <sz val="11"/>
      <name val="Verdana"/>
      <family val="2"/>
    </font>
    <font>
      <b/>
      <i/>
      <sz val="10"/>
      <color rgb="FFFF0000"/>
      <name val="Verdana"/>
      <family val="2"/>
    </font>
    <font>
      <i/>
      <sz val="14"/>
      <color rgb="FFFF0000"/>
      <name val="Times New Roman"/>
      <family val="1"/>
    </font>
    <font>
      <u/>
      <sz val="11"/>
      <color rgb="FFFF0000"/>
      <name val="Verdana"/>
      <family val="2"/>
    </font>
    <font>
      <b/>
      <i/>
      <sz val="16"/>
      <name val="Times New Roman"/>
      <family val="1"/>
    </font>
    <font>
      <b/>
      <i/>
      <sz val="14"/>
      <color rgb="FFFF0000"/>
      <name val="Times New Roman"/>
      <family val="1"/>
    </font>
    <font>
      <b/>
      <i/>
      <u/>
      <sz val="14"/>
      <color rgb="FFFF0000"/>
      <name val="Times New Roman"/>
      <family val="1"/>
    </font>
    <font>
      <b/>
      <i/>
      <sz val="11"/>
      <color rgb="FFFF0000"/>
      <name val="Calibri"/>
      <family val="2"/>
      <scheme val="minor"/>
    </font>
    <font>
      <i/>
      <sz val="10"/>
      <name val="Verdana"/>
      <family val="2"/>
    </font>
    <font>
      <b/>
      <sz val="14"/>
      <name val="Verdana"/>
      <family val="2"/>
    </font>
    <font>
      <b/>
      <sz val="16"/>
      <color rgb="FFFF0000"/>
      <name val="Verdana"/>
      <family val="2"/>
    </font>
    <font>
      <b/>
      <i/>
      <sz val="16"/>
      <color rgb="FFFF0000"/>
      <name val="Verdana"/>
      <family val="2"/>
    </font>
    <font>
      <b/>
      <sz val="11"/>
      <color rgb="FFFF0000"/>
      <name val="Verdana"/>
      <family val="2"/>
    </font>
    <font>
      <b/>
      <i/>
      <sz val="18"/>
      <name val="Times New Roman"/>
      <family val="1"/>
    </font>
    <font>
      <b/>
      <i/>
      <sz val="18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19" fillId="0" borderId="0" xfId="0" applyFont="1"/>
    <xf numFmtId="2" fontId="4" fillId="0" borderId="0" xfId="0" applyNumberFormat="1" applyFo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4" fontId="0" fillId="0" borderId="0" xfId="1" applyNumberFormat="1" applyFont="1" applyBorder="1"/>
    <xf numFmtId="0" fontId="0" fillId="3" borderId="0" xfId="0" applyFill="1"/>
    <xf numFmtId="0" fontId="7" fillId="0" borderId="0" xfId="0" applyFont="1"/>
    <xf numFmtId="164" fontId="4" fillId="0" borderId="3" xfId="1" applyNumberFormat="1" applyFont="1" applyBorder="1"/>
    <xf numFmtId="0" fontId="4" fillId="0" borderId="3" xfId="0" applyFont="1" applyBorder="1" applyAlignment="1">
      <alignment horizontal="center"/>
    </xf>
    <xf numFmtId="0" fontId="20" fillId="0" borderId="0" xfId="0" applyFont="1"/>
    <xf numFmtId="0" fontId="16" fillId="0" borderId="0" xfId="0" applyFont="1"/>
    <xf numFmtId="166" fontId="4" fillId="0" borderId="0" xfId="0" applyNumberFormat="1" applyFont="1"/>
    <xf numFmtId="0" fontId="3" fillId="0" borderId="0" xfId="0" applyFont="1" applyAlignment="1">
      <alignment horizontal="right"/>
    </xf>
    <xf numFmtId="166" fontId="0" fillId="0" borderId="0" xfId="0" applyNumberFormat="1"/>
    <xf numFmtId="165" fontId="4" fillId="0" borderId="0" xfId="0" applyNumberFormat="1" applyFont="1"/>
    <xf numFmtId="0" fontId="2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4" fillId="0" borderId="0" xfId="0" applyFont="1"/>
    <xf numFmtId="0" fontId="2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25" fillId="0" borderId="0" xfId="0" applyFont="1"/>
    <xf numFmtId="0" fontId="8" fillId="0" borderId="0" xfId="0" applyFont="1"/>
    <xf numFmtId="0" fontId="29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5" fillId="0" borderId="0" xfId="0" applyFont="1"/>
    <xf numFmtId="0" fontId="29" fillId="0" borderId="0" xfId="0" applyFont="1"/>
    <xf numFmtId="164" fontId="0" fillId="0" borderId="0" xfId="1" applyNumberFormat="1" applyFont="1" applyFill="1" applyBorder="1"/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 vertical="center"/>
    </xf>
    <xf numFmtId="0" fontId="30" fillId="0" borderId="0" xfId="0" applyFont="1"/>
    <xf numFmtId="0" fontId="7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/>
    <xf numFmtId="166" fontId="2" fillId="0" borderId="0" xfId="0" applyNumberFormat="1" applyFont="1"/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6" fillId="0" borderId="0" xfId="0" applyFont="1"/>
    <xf numFmtId="0" fontId="6" fillId="0" borderId="0" xfId="0" applyFont="1" applyAlignment="1">
      <alignment horizontal="right"/>
    </xf>
    <xf numFmtId="3" fontId="23" fillId="0" borderId="0" xfId="0" applyNumberFormat="1" applyFont="1" applyAlignment="1">
      <alignment horizontal="center"/>
    </xf>
    <xf numFmtId="167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center"/>
    </xf>
    <xf numFmtId="164" fontId="7" fillId="2" borderId="2" xfId="1" applyNumberFormat="1" applyFont="1" applyFill="1" applyBorder="1" applyAlignment="1">
      <alignment horizontal="center"/>
    </xf>
    <xf numFmtId="164" fontId="13" fillId="2" borderId="2" xfId="1" applyNumberFormat="1" applyFont="1" applyFill="1" applyBorder="1" applyAlignment="1">
      <alignment horizontal="center"/>
    </xf>
    <xf numFmtId="0" fontId="34" fillId="0" borderId="0" xfId="0" applyFont="1" applyAlignment="1">
      <alignment horizontal="right"/>
    </xf>
    <xf numFmtId="0" fontId="11" fillId="3" borderId="0" xfId="0" applyFont="1" applyFill="1" applyAlignment="1">
      <alignment horizontal="left"/>
    </xf>
    <xf numFmtId="3" fontId="1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applyFont="1"/>
    <xf numFmtId="166" fontId="1" fillId="0" borderId="0" xfId="0" quotePrefix="1" applyNumberFormat="1" applyFont="1" applyAlignment="1">
      <alignment horizontal="center"/>
    </xf>
    <xf numFmtId="0" fontId="37" fillId="0" borderId="0" xfId="0" applyFont="1" applyAlignment="1">
      <alignment horizontal="right"/>
    </xf>
    <xf numFmtId="0" fontId="38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40" fillId="3" borderId="0" xfId="0" applyFont="1" applyFill="1" applyAlignment="1">
      <alignment horizontal="left"/>
    </xf>
    <xf numFmtId="0" fontId="41" fillId="3" borderId="0" xfId="0" applyFont="1" applyFill="1" applyAlignment="1">
      <alignment horizontal="left"/>
    </xf>
    <xf numFmtId="0" fontId="36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2" fillId="3" borderId="0" xfId="0" applyFont="1" applyFill="1"/>
    <xf numFmtId="0" fontId="42" fillId="3" borderId="0" xfId="0" applyFont="1" applyFill="1" applyAlignment="1">
      <alignment horizontal="left"/>
    </xf>
    <xf numFmtId="0" fontId="35" fillId="0" borderId="1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0" fillId="0" borderId="11" xfId="0" applyBorder="1"/>
    <xf numFmtId="0" fontId="0" fillId="0" borderId="10" xfId="0" applyBorder="1"/>
    <xf numFmtId="0" fontId="47" fillId="0" borderId="0" xfId="0" applyFont="1"/>
    <xf numFmtId="0" fontId="0" fillId="0" borderId="13" xfId="0" applyBorder="1"/>
    <xf numFmtId="0" fontId="0" fillId="0" borderId="14" xfId="0" applyBorder="1"/>
    <xf numFmtId="0" fontId="44" fillId="0" borderId="0" xfId="0" applyFont="1"/>
    <xf numFmtId="3" fontId="0" fillId="3" borderId="0" xfId="0" applyNumberFormat="1" applyFill="1"/>
    <xf numFmtId="3" fontId="49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4" borderId="0" xfId="0" applyFont="1" applyFill="1"/>
    <xf numFmtId="166" fontId="2" fillId="4" borderId="0" xfId="0" applyNumberFormat="1" applyFont="1" applyFill="1"/>
    <xf numFmtId="0" fontId="50" fillId="4" borderId="0" xfId="0" applyFont="1" applyFill="1"/>
    <xf numFmtId="0" fontId="4" fillId="2" borderId="2" xfId="0" applyFont="1" applyFill="1" applyBorder="1" applyAlignment="1">
      <alignment horizontal="center"/>
    </xf>
    <xf numFmtId="0" fontId="50" fillId="0" borderId="11" xfId="0" applyFont="1" applyBorder="1" applyAlignment="1">
      <alignment horizontal="center"/>
    </xf>
    <xf numFmtId="0" fontId="52" fillId="0" borderId="0" xfId="0" applyFont="1" applyAlignment="1">
      <alignment horizontal="left"/>
    </xf>
    <xf numFmtId="166" fontId="51" fillId="2" borderId="15" xfId="0" applyNumberFormat="1" applyFont="1" applyFill="1" applyBorder="1" applyAlignment="1">
      <alignment horizontal="center"/>
    </xf>
    <xf numFmtId="166" fontId="4" fillId="2" borderId="15" xfId="0" applyNumberFormat="1" applyFont="1" applyFill="1" applyBorder="1" applyAlignment="1">
      <alignment horizontal="center"/>
    </xf>
    <xf numFmtId="0" fontId="0" fillId="0" borderId="16" xfId="0" applyBorder="1"/>
    <xf numFmtId="164" fontId="12" fillId="0" borderId="16" xfId="1" applyNumberFormat="1" applyFont="1" applyBorder="1" applyAlignment="1">
      <alignment horizontal="center"/>
    </xf>
    <xf numFmtId="164" fontId="12" fillId="0" borderId="16" xfId="1" applyNumberFormat="1" applyFont="1" applyBorder="1" applyAlignment="1">
      <alignment horizontal="left"/>
    </xf>
    <xf numFmtId="0" fontId="30" fillId="0" borderId="0" xfId="0" applyFont="1" applyAlignment="1">
      <alignment vertical="center"/>
    </xf>
    <xf numFmtId="0" fontId="52" fillId="0" borderId="7" xfId="0" applyFont="1" applyBorder="1" applyAlignment="1">
      <alignment horizontal="left"/>
    </xf>
    <xf numFmtId="0" fontId="0" fillId="0" borderId="8" xfId="0" applyBorder="1"/>
    <xf numFmtId="0" fontId="3" fillId="0" borderId="8" xfId="0" applyFont="1" applyBorder="1"/>
    <xf numFmtId="0" fontId="3" fillId="0" borderId="9" xfId="0" applyFont="1" applyBorder="1"/>
    <xf numFmtId="0" fontId="30" fillId="0" borderId="10" xfId="0" applyFont="1" applyBorder="1"/>
    <xf numFmtId="0" fontId="3" fillId="0" borderId="11" xfId="0" applyFont="1" applyBorder="1"/>
    <xf numFmtId="0" fontId="28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11" xfId="0" applyFont="1" applyBorder="1" applyAlignment="1">
      <alignment horizontal="right"/>
    </xf>
    <xf numFmtId="165" fontId="3" fillId="0" borderId="0" xfId="0" applyNumberFormat="1" applyFont="1" applyAlignment="1">
      <alignment horizontal="center"/>
    </xf>
    <xf numFmtId="0" fontId="0" fillId="0" borderId="12" xfId="0" applyBorder="1"/>
    <xf numFmtId="0" fontId="0" fillId="0" borderId="9" xfId="0" applyBorder="1"/>
    <xf numFmtId="0" fontId="29" fillId="0" borderId="10" xfId="0" applyFont="1" applyBorder="1"/>
    <xf numFmtId="0" fontId="4" fillId="0" borderId="11" xfId="0" applyFont="1" applyBorder="1" applyAlignment="1">
      <alignment horizontal="right"/>
    </xf>
    <xf numFmtId="0" fontId="29" fillId="0" borderId="12" xfId="0" applyFont="1" applyBorder="1"/>
    <xf numFmtId="0" fontId="3" fillId="0" borderId="13" xfId="0" applyFont="1" applyBorder="1"/>
    <xf numFmtId="3" fontId="23" fillId="2" borderId="18" xfId="0" applyNumberFormat="1" applyFont="1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22" fillId="0" borderId="20" xfId="0" applyFont="1" applyBorder="1"/>
    <xf numFmtId="0" fontId="0" fillId="0" borderId="21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167" fontId="0" fillId="0" borderId="21" xfId="0" applyNumberFormat="1" applyBorder="1" applyAlignment="1">
      <alignment horizontal="left"/>
    </xf>
    <xf numFmtId="165" fontId="4" fillId="3" borderId="21" xfId="0" applyNumberFormat="1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28" fillId="0" borderId="20" xfId="0" applyFont="1" applyBorder="1" applyAlignment="1">
      <alignment horizontal="center"/>
    </xf>
    <xf numFmtId="3" fontId="4" fillId="0" borderId="21" xfId="0" applyNumberFormat="1" applyFont="1" applyBorder="1" applyAlignment="1">
      <alignment horizontal="left"/>
    </xf>
    <xf numFmtId="0" fontId="0" fillId="0" borderId="22" xfId="0" applyBorder="1" applyAlignment="1">
      <alignment horizontal="center"/>
    </xf>
    <xf numFmtId="164" fontId="0" fillId="0" borderId="23" xfId="1" applyNumberFormat="1" applyFont="1" applyBorder="1"/>
    <xf numFmtId="0" fontId="17" fillId="0" borderId="23" xfId="0" applyFont="1" applyBorder="1" applyAlignment="1">
      <alignment horizontal="right"/>
    </xf>
    <xf numFmtId="165" fontId="4" fillId="3" borderId="24" xfId="0" applyNumberFormat="1" applyFont="1" applyFill="1" applyBorder="1" applyAlignment="1">
      <alignment horizontal="left"/>
    </xf>
    <xf numFmtId="0" fontId="46" fillId="2" borderId="17" xfId="0" applyFont="1" applyFill="1" applyBorder="1"/>
    <xf numFmtId="0" fontId="44" fillId="0" borderId="20" xfId="0" applyFont="1" applyBorder="1"/>
    <xf numFmtId="0" fontId="44" fillId="0" borderId="22" xfId="0" applyFont="1" applyBorder="1"/>
    <xf numFmtId="0" fontId="0" fillId="0" borderId="23" xfId="0" applyBorder="1"/>
    <xf numFmtId="0" fontId="0" fillId="0" borderId="24" xfId="0" applyBorder="1"/>
    <xf numFmtId="0" fontId="54" fillId="3" borderId="0" xfId="0" applyFont="1" applyFill="1" applyAlignment="1">
      <alignment horizontal="left"/>
    </xf>
    <xf numFmtId="0" fontId="0" fillId="0" borderId="7" xfId="0" applyBorder="1"/>
    <xf numFmtId="0" fontId="52" fillId="0" borderId="10" xfId="0" applyFont="1" applyBorder="1" applyAlignment="1">
      <alignment horizontal="left"/>
    </xf>
    <xf numFmtId="0" fontId="0" fillId="0" borderId="25" xfId="0" applyBorder="1"/>
    <xf numFmtId="0" fontId="7" fillId="2" borderId="26" xfId="0" applyFont="1" applyFill="1" applyBorder="1" applyAlignment="1">
      <alignment horizontal="center"/>
    </xf>
    <xf numFmtId="0" fontId="50" fillId="0" borderId="0" xfId="0" applyFont="1" applyAlignment="1">
      <alignment horizontal="center"/>
    </xf>
    <xf numFmtId="3" fontId="26" fillId="2" borderId="6" xfId="0" applyNumberFormat="1" applyFont="1" applyFill="1" applyBorder="1" applyAlignment="1">
      <alignment horizontal="center"/>
    </xf>
    <xf numFmtId="166" fontId="26" fillId="2" borderId="6" xfId="0" applyNumberFormat="1" applyFont="1" applyFill="1" applyBorder="1" applyAlignment="1">
      <alignment horizontal="center"/>
    </xf>
    <xf numFmtId="3" fontId="26" fillId="2" borderId="5" xfId="0" applyNumberFormat="1" applyFont="1" applyFill="1" applyBorder="1" applyAlignment="1">
      <alignment horizontal="center"/>
    </xf>
    <xf numFmtId="166" fontId="26" fillId="2" borderId="5" xfId="0" applyNumberFormat="1" applyFont="1" applyFill="1" applyBorder="1" applyAlignment="1">
      <alignment horizontal="center"/>
    </xf>
    <xf numFmtId="9" fontId="26" fillId="2" borderId="3" xfId="1" applyFont="1" applyFill="1" applyBorder="1" applyAlignment="1">
      <alignment horizontal="center"/>
    </xf>
    <xf numFmtId="0" fontId="55" fillId="2" borderId="17" xfId="0" applyFont="1" applyFill="1" applyBorder="1" applyAlignment="1">
      <alignment vertical="center"/>
    </xf>
    <xf numFmtId="3" fontId="15" fillId="3" borderId="0" xfId="0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'AED Desenvolvimento'!$C$17:$C$40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'AED Desenvolvimento'!$D$17:$D$40</c:f>
              <c:numCache>
                <c:formatCode>#,##0</c:formatCode>
                <c:ptCount val="24"/>
                <c:pt idx="0">
                  <c:v>204</c:v>
                </c:pt>
                <c:pt idx="1">
                  <c:v>200</c:v>
                </c:pt>
                <c:pt idx="2">
                  <c:v>235</c:v>
                </c:pt>
                <c:pt idx="3">
                  <c:v>212</c:v>
                </c:pt>
                <c:pt idx="4">
                  <c:v>227</c:v>
                </c:pt>
                <c:pt idx="5">
                  <c:v>165</c:v>
                </c:pt>
                <c:pt idx="6">
                  <c:v>170</c:v>
                </c:pt>
                <c:pt idx="7">
                  <c:v>91</c:v>
                </c:pt>
                <c:pt idx="8">
                  <c:v>18</c:v>
                </c:pt>
                <c:pt idx="9">
                  <c:v>86</c:v>
                </c:pt>
                <c:pt idx="10">
                  <c:v>100</c:v>
                </c:pt>
                <c:pt idx="11">
                  <c:v>155</c:v>
                </c:pt>
                <c:pt idx="12">
                  <c:v>160</c:v>
                </c:pt>
                <c:pt idx="13">
                  <c:v>202</c:v>
                </c:pt>
                <c:pt idx="14">
                  <c:v>221</c:v>
                </c:pt>
                <c:pt idx="15">
                  <c:v>215</c:v>
                </c:pt>
                <c:pt idx="17">
                  <c:v>204</c:v>
                </c:pt>
                <c:pt idx="18">
                  <c:v>200</c:v>
                </c:pt>
                <c:pt idx="19">
                  <c:v>280</c:v>
                </c:pt>
                <c:pt idx="20">
                  <c:v>270</c:v>
                </c:pt>
                <c:pt idx="21">
                  <c:v>275</c:v>
                </c:pt>
                <c:pt idx="22">
                  <c:v>40</c:v>
                </c:pt>
                <c:pt idx="23">
                  <c:v>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4-4208-9C39-3467C972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58984"/>
        <c:axId val="1"/>
      </c:scatterChart>
      <c:valAx>
        <c:axId val="45545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crossAx val="4554589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'AED Desenvolvimento'!$M$47:$M$52</c:f>
              <c:numCache>
                <c:formatCode>0</c:formatCode>
                <c:ptCount val="6"/>
                <c:pt idx="0" formatCode="General">
                  <c:v>30</c:v>
                </c:pt>
                <c:pt idx="1">
                  <c:v>80</c:v>
                </c:pt>
                <c:pt idx="2">
                  <c:v>130</c:v>
                </c:pt>
                <c:pt idx="3">
                  <c:v>180</c:v>
                </c:pt>
                <c:pt idx="4">
                  <c:v>230</c:v>
                </c:pt>
                <c:pt idx="5">
                  <c:v>280</c:v>
                </c:pt>
              </c:numCache>
            </c:numRef>
          </c:cat>
          <c:val>
            <c:numRef>
              <c:f>'AED Desenvolvimento'!$O$47:$O$52</c:f>
              <c:numCache>
                <c:formatCode>0.0%</c:formatCode>
                <c:ptCount val="6"/>
                <c:pt idx="0">
                  <c:v>4.3478260869565216E-2</c:v>
                </c:pt>
                <c:pt idx="1">
                  <c:v>4.3478260869565216E-2</c:v>
                </c:pt>
                <c:pt idx="2">
                  <c:v>0.13043478260869565</c:v>
                </c:pt>
                <c:pt idx="3">
                  <c:v>0.17391304347826086</c:v>
                </c:pt>
                <c:pt idx="4">
                  <c:v>0.39130434782608697</c:v>
                </c:pt>
                <c:pt idx="5">
                  <c:v>0.21739130434782608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2-4A74-9DE2-E78F5C994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157792"/>
        <c:axId val="472158120"/>
      </c:barChart>
      <c:catAx>
        <c:axId val="4721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158120"/>
        <c:crosses val="autoZero"/>
        <c:auto val="1"/>
        <c:lblAlgn val="ctr"/>
        <c:lblOffset val="100"/>
        <c:noMultiLvlLbl val="0"/>
      </c:catAx>
      <c:valAx>
        <c:axId val="47215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1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pt-BR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</a:t>
          </a:r>
        </a:p>
      </cx:txPr>
    </cx:title>
    <cx:plotArea>
      <cx:plotAreaRegion>
        <cx:series layoutId="boxWhisker" uniqueId="{00000000-6AE4-477D-A0B2-C1B760862987}"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boxWhisker" uniqueId="{00000000-2E5B-4451-A595-BE78FBE708DF}"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16</xdr:row>
      <xdr:rowOff>144780</xdr:rowOff>
    </xdr:from>
    <xdr:to>
      <xdr:col>12</xdr:col>
      <xdr:colOff>259080</xdr:colOff>
      <xdr:row>27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8C1A7C-F9A5-4733-9B73-B4E49ACC9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137160</xdr:colOff>
      <xdr:row>63</xdr:row>
      <xdr:rowOff>112395</xdr:rowOff>
    </xdr:from>
    <xdr:to>
      <xdr:col>9</xdr:col>
      <xdr:colOff>13335</xdr:colOff>
      <xdr:row>75</xdr:row>
      <xdr:rowOff>32385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7816D32E-85A9-4DBF-8076-ED7D4D2FF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4320" y="14971395"/>
              <a:ext cx="3830955" cy="2221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11</xdr:col>
      <xdr:colOff>518160</xdr:colOff>
      <xdr:row>45</xdr:row>
      <xdr:rowOff>60960</xdr:rowOff>
    </xdr:from>
    <xdr:to>
      <xdr:col>11</xdr:col>
      <xdr:colOff>754380</xdr:colOff>
      <xdr:row>46</xdr:row>
      <xdr:rowOff>182880</xdr:rowOff>
    </xdr:to>
    <xdr:sp macro="" textlink="">
      <xdr:nvSpPr>
        <xdr:cNvPr id="7" name="Seta: para Baixo 6">
          <a:extLst>
            <a:ext uri="{FF2B5EF4-FFF2-40B4-BE49-F238E27FC236}">
              <a16:creationId xmlns:a16="http://schemas.microsoft.com/office/drawing/2014/main" id="{08BE98A6-7DDC-41E0-91A3-78D0552F9E20}"/>
            </a:ext>
          </a:extLst>
        </xdr:cNvPr>
        <xdr:cNvSpPr/>
      </xdr:nvSpPr>
      <xdr:spPr>
        <a:xfrm>
          <a:off x="10233660" y="9730740"/>
          <a:ext cx="236220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762000</xdr:colOff>
      <xdr:row>48</xdr:row>
      <xdr:rowOff>85725</xdr:rowOff>
    </xdr:from>
    <xdr:to>
      <xdr:col>10</xdr:col>
      <xdr:colOff>514350</xdr:colOff>
      <xdr:row>50</xdr:row>
      <xdr:rowOff>38100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48EBA3BF-3477-4930-9C2E-26F71B4838D8}"/>
            </a:ext>
          </a:extLst>
        </xdr:cNvPr>
        <xdr:cNvSpPr/>
      </xdr:nvSpPr>
      <xdr:spPr>
        <a:xfrm>
          <a:off x="8658225" y="10620375"/>
          <a:ext cx="78105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160020</xdr:colOff>
      <xdr:row>59</xdr:row>
      <xdr:rowOff>106680</xdr:rowOff>
    </xdr:from>
    <xdr:to>
      <xdr:col>15</xdr:col>
      <xdr:colOff>45720</xdr:colOff>
      <xdr:row>73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9FE8BC-3F96-4C7F-ACF3-280B5F8DB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289560</xdr:colOff>
      <xdr:row>82</xdr:row>
      <xdr:rowOff>137160</xdr:rowOff>
    </xdr:from>
    <xdr:to>
      <xdr:col>9</xdr:col>
      <xdr:colOff>906780</xdr:colOff>
      <xdr:row>97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201F9E9-B5C6-455F-B5DD-BC73CD7396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6720" y="18669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21C7-07ED-4CC9-A081-F4A4F7346CF7}">
  <sheetPr>
    <pageSetUpPr fitToPage="1"/>
  </sheetPr>
  <dimension ref="A2:O202"/>
  <sheetViews>
    <sheetView tabSelected="1" topLeftCell="C77" zoomScale="70" zoomScaleNormal="70" workbookViewId="0">
      <selection activeCell="O85" sqref="O85"/>
    </sheetView>
  </sheetViews>
  <sheetFormatPr defaultColWidth="11" defaultRowHeight="12.6" x14ac:dyDescent="0.2"/>
  <cols>
    <col min="1" max="2" width="7.6328125" customWidth="1"/>
    <col min="3" max="3" width="9.1796875" customWidth="1"/>
    <col min="4" max="4" width="10.453125" customWidth="1"/>
    <col min="5" max="5" width="12.1796875" customWidth="1"/>
    <col min="6" max="6" width="12" customWidth="1"/>
    <col min="7" max="7" width="11.6328125" customWidth="1"/>
    <col min="8" max="8" width="10.08984375" customWidth="1"/>
    <col min="9" max="9" width="13.453125" customWidth="1"/>
    <col min="10" max="10" width="12.26953125" customWidth="1"/>
    <col min="11" max="11" width="14.36328125" customWidth="1"/>
    <col min="12" max="12" width="15.36328125" customWidth="1"/>
    <col min="13" max="13" width="14.90625" customWidth="1"/>
    <col min="15" max="15" width="14.6328125" customWidth="1"/>
  </cols>
  <sheetData>
    <row r="2" spans="1:15" ht="33" x14ac:dyDescent="0.55000000000000004">
      <c r="A2" s="3"/>
      <c r="B2" s="1"/>
      <c r="C2" s="66" t="s">
        <v>22</v>
      </c>
      <c r="D2" s="9"/>
      <c r="E2" s="9"/>
      <c r="F2" s="9"/>
      <c r="G2" s="9"/>
      <c r="H2" s="9"/>
    </row>
    <row r="3" spans="1:15" ht="27.6" x14ac:dyDescent="0.45">
      <c r="A3" s="1"/>
      <c r="B3" s="1"/>
      <c r="C3" s="65" t="s">
        <v>44</v>
      </c>
      <c r="D3" s="9"/>
      <c r="E3" s="9"/>
      <c r="F3" s="9"/>
      <c r="G3" s="9"/>
      <c r="H3" s="9"/>
    </row>
    <row r="5" spans="1:15" ht="19.8" x14ac:dyDescent="0.3">
      <c r="C5" s="63" t="s">
        <v>45</v>
      </c>
    </row>
    <row r="6" spans="1:15" ht="19.95" customHeight="1" x14ac:dyDescent="0.3">
      <c r="C6" s="64" t="s">
        <v>18</v>
      </c>
    </row>
    <row r="7" spans="1:15" ht="19.95" customHeight="1" x14ac:dyDescent="0.3">
      <c r="C7" s="64" t="s">
        <v>17</v>
      </c>
    </row>
    <row r="8" spans="1:15" ht="19.95" customHeight="1" x14ac:dyDescent="0.3">
      <c r="C8" s="64" t="s">
        <v>19</v>
      </c>
    </row>
    <row r="9" spans="1:15" ht="19.95" customHeight="1" x14ac:dyDescent="0.3">
      <c r="C9" s="64" t="s">
        <v>20</v>
      </c>
    </row>
    <row r="10" spans="1:15" ht="19.95" customHeight="1" x14ac:dyDescent="0.3">
      <c r="C10" s="64" t="s">
        <v>21</v>
      </c>
    </row>
    <row r="11" spans="1:15" ht="19.95" customHeight="1" x14ac:dyDescent="0.3">
      <c r="C11" s="64"/>
    </row>
    <row r="13" spans="1:15" ht="21.6" x14ac:dyDescent="0.4">
      <c r="C13" s="55" t="s">
        <v>16</v>
      </c>
      <c r="D13" s="9"/>
    </row>
    <row r="14" spans="1:15" ht="19.8" x14ac:dyDescent="0.3">
      <c r="A14" s="1"/>
      <c r="D14" s="58" t="s">
        <v>24</v>
      </c>
      <c r="F14" s="91" t="s">
        <v>42</v>
      </c>
    </row>
    <row r="15" spans="1:15" ht="16.2" x14ac:dyDescent="0.3">
      <c r="C15" s="10"/>
      <c r="D15" s="58" t="s">
        <v>25</v>
      </c>
      <c r="F15" s="13" t="s">
        <v>66</v>
      </c>
      <c r="O15" s="13"/>
    </row>
    <row r="16" spans="1:15" ht="21.6" x14ac:dyDescent="0.4">
      <c r="C16" s="58" t="s">
        <v>15</v>
      </c>
      <c r="D16" s="67" t="s">
        <v>23</v>
      </c>
      <c r="F16" s="97" t="s">
        <v>65</v>
      </c>
      <c r="G16" s="5"/>
      <c r="M16" s="1"/>
      <c r="N16" s="39"/>
      <c r="O16" s="1"/>
    </row>
    <row r="17" spans="1:15" ht="14.4" x14ac:dyDescent="0.3">
      <c r="C17">
        <v>1</v>
      </c>
      <c r="D17" s="56">
        <v>204</v>
      </c>
      <c r="M17" s="10"/>
      <c r="N17" s="39"/>
      <c r="O17" s="1"/>
    </row>
    <row r="18" spans="1:15" ht="17.399999999999999" x14ac:dyDescent="0.3">
      <c r="C18">
        <v>2</v>
      </c>
      <c r="D18" s="56">
        <v>200</v>
      </c>
      <c r="H18" s="6"/>
      <c r="M18" s="39"/>
      <c r="N18" s="40"/>
      <c r="O18" s="41"/>
    </row>
    <row r="19" spans="1:15" ht="14.4" x14ac:dyDescent="0.3">
      <c r="C19">
        <v>3</v>
      </c>
      <c r="D19" s="56">
        <v>235</v>
      </c>
      <c r="H19" s="7"/>
      <c r="M19" s="42"/>
      <c r="N19" s="43"/>
      <c r="O19" s="44"/>
    </row>
    <row r="20" spans="1:15" ht="14.4" x14ac:dyDescent="0.3">
      <c r="C20">
        <v>4</v>
      </c>
      <c r="D20" s="56">
        <v>212</v>
      </c>
      <c r="H20" s="7"/>
      <c r="M20" s="42"/>
      <c r="N20" s="43"/>
      <c r="O20" s="44"/>
    </row>
    <row r="21" spans="1:15" ht="14.4" x14ac:dyDescent="0.3">
      <c r="C21">
        <v>5</v>
      </c>
      <c r="D21" s="56">
        <v>227</v>
      </c>
      <c r="M21" s="42"/>
      <c r="N21" s="43"/>
      <c r="O21" s="44"/>
    </row>
    <row r="22" spans="1:15" ht="14.4" x14ac:dyDescent="0.3">
      <c r="C22">
        <v>6</v>
      </c>
      <c r="D22" s="56">
        <v>165</v>
      </c>
      <c r="M22" s="42"/>
      <c r="N22" s="43"/>
      <c r="O22" s="44"/>
    </row>
    <row r="23" spans="1:15" ht="14.4" x14ac:dyDescent="0.3">
      <c r="C23">
        <v>7</v>
      </c>
      <c r="D23" s="56">
        <v>170</v>
      </c>
      <c r="M23" s="42"/>
      <c r="N23" s="43"/>
      <c r="O23" s="44"/>
    </row>
    <row r="24" spans="1:15" ht="14.4" x14ac:dyDescent="0.3">
      <c r="C24">
        <v>8</v>
      </c>
      <c r="D24" s="56">
        <v>91</v>
      </c>
      <c r="M24" s="42"/>
      <c r="N24" s="43"/>
      <c r="O24" s="44"/>
    </row>
    <row r="25" spans="1:15" ht="14.4" x14ac:dyDescent="0.3">
      <c r="C25">
        <v>9</v>
      </c>
      <c r="D25" s="148">
        <v>18</v>
      </c>
      <c r="M25" s="42"/>
      <c r="N25" s="43"/>
      <c r="O25" s="44"/>
    </row>
    <row r="26" spans="1:15" ht="14.4" x14ac:dyDescent="0.3">
      <c r="C26">
        <v>10</v>
      </c>
      <c r="D26" s="56">
        <v>86</v>
      </c>
      <c r="M26" s="42"/>
      <c r="N26" s="43"/>
      <c r="O26" s="44"/>
    </row>
    <row r="27" spans="1:15" ht="14.4" x14ac:dyDescent="0.3">
      <c r="C27">
        <v>11</v>
      </c>
      <c r="D27" s="56">
        <v>100</v>
      </c>
      <c r="M27" s="42"/>
      <c r="N27" s="43"/>
      <c r="O27" s="44"/>
    </row>
    <row r="28" spans="1:15" ht="14.4" x14ac:dyDescent="0.3">
      <c r="C28">
        <v>12</v>
      </c>
      <c r="D28" s="56">
        <v>155</v>
      </c>
      <c r="M28" s="42"/>
      <c r="N28" s="43"/>
      <c r="O28" s="44"/>
    </row>
    <row r="29" spans="1:15" ht="15" thickBot="1" x14ac:dyDescent="0.35">
      <c r="C29">
        <v>13</v>
      </c>
      <c r="D29" s="56">
        <v>160</v>
      </c>
      <c r="M29" s="42"/>
      <c r="N29" s="43"/>
      <c r="O29" s="44"/>
    </row>
    <row r="30" spans="1:15" ht="16.2" x14ac:dyDescent="0.3">
      <c r="A30" s="46"/>
      <c r="B30" s="47"/>
      <c r="C30">
        <v>14</v>
      </c>
      <c r="D30" s="56">
        <v>202</v>
      </c>
      <c r="F30" s="137"/>
      <c r="G30" s="99"/>
      <c r="H30" s="99"/>
      <c r="I30" s="99"/>
      <c r="J30" s="99"/>
      <c r="K30" s="99"/>
      <c r="L30" s="110"/>
      <c r="N30" s="43"/>
      <c r="O30" s="44"/>
    </row>
    <row r="31" spans="1:15" ht="19.8" x14ac:dyDescent="0.3">
      <c r="C31">
        <v>15</v>
      </c>
      <c r="D31" s="56">
        <v>221</v>
      </c>
      <c r="F31" s="138" t="s">
        <v>41</v>
      </c>
      <c r="L31" s="73"/>
      <c r="N31" s="43"/>
      <c r="O31" s="44"/>
    </row>
    <row r="32" spans="1:15" ht="18" x14ac:dyDescent="0.35">
      <c r="A32" s="48"/>
      <c r="C32">
        <v>16</v>
      </c>
      <c r="D32" s="56">
        <v>215</v>
      </c>
      <c r="F32" s="139"/>
      <c r="G32" s="95"/>
      <c r="H32" s="96" t="s">
        <v>4</v>
      </c>
      <c r="I32" s="95"/>
      <c r="J32" s="94"/>
      <c r="K32" s="94"/>
      <c r="L32" s="73"/>
      <c r="N32" s="43"/>
      <c r="O32" s="44"/>
    </row>
    <row r="33" spans="1:15" ht="18.600000000000001" thickBot="1" x14ac:dyDescent="0.4">
      <c r="A33" s="48"/>
      <c r="C33">
        <v>17</v>
      </c>
      <c r="D33" s="79"/>
      <c r="E33" s="80" t="s">
        <v>43</v>
      </c>
      <c r="F33" s="140" t="s">
        <v>5</v>
      </c>
      <c r="G33" s="52" t="s">
        <v>53</v>
      </c>
      <c r="H33" s="53" t="s">
        <v>56</v>
      </c>
      <c r="I33" s="89" t="s">
        <v>6</v>
      </c>
      <c r="J33" s="51" t="s">
        <v>59</v>
      </c>
      <c r="K33" s="51" t="s">
        <v>7</v>
      </c>
      <c r="L33" s="73"/>
      <c r="N33" s="43"/>
      <c r="O33" s="44"/>
    </row>
    <row r="34" spans="1:15" ht="16.8" thickBot="1" x14ac:dyDescent="0.35">
      <c r="A34" s="16"/>
      <c r="B34" s="36"/>
      <c r="C34">
        <v>18</v>
      </c>
      <c r="D34" s="56">
        <v>204</v>
      </c>
      <c r="F34" s="142">
        <f>MIN($D$17:$D$40)</f>
        <v>18</v>
      </c>
      <c r="G34" s="143">
        <f>_xlfn.QUARTILE.INC($D$17:$D$40,1)</f>
        <v>157.5</v>
      </c>
      <c r="H34" s="143">
        <f>MEDIAN($D$17:$D$40)</f>
        <v>202</v>
      </c>
      <c r="I34" s="143">
        <f>AVERAGE($D$17:$D$40)</f>
        <v>182.08695652173913</v>
      </c>
      <c r="J34" s="143">
        <f>_xlfn.QUARTILE.INC($D$17:$D$40,3)</f>
        <v>224</v>
      </c>
      <c r="K34" s="144">
        <f>MAX($D$17:$D$40)</f>
        <v>280</v>
      </c>
      <c r="L34" s="73"/>
      <c r="N34" s="43"/>
      <c r="O34" s="44"/>
    </row>
    <row r="35" spans="1:15" ht="15" thickBot="1" x14ac:dyDescent="0.35">
      <c r="A35" s="16"/>
      <c r="B35" s="49"/>
      <c r="C35">
        <v>19</v>
      </c>
      <c r="D35" s="56">
        <v>200</v>
      </c>
      <c r="F35" s="74"/>
      <c r="G35" s="141" t="s">
        <v>52</v>
      </c>
      <c r="H35" s="141" t="s">
        <v>55</v>
      </c>
      <c r="J35" s="141" t="s">
        <v>54</v>
      </c>
      <c r="L35" s="73"/>
      <c r="N35" s="43"/>
      <c r="O35" s="44"/>
    </row>
    <row r="36" spans="1:15" ht="18" thickBot="1" x14ac:dyDescent="0.35">
      <c r="A36" s="16"/>
      <c r="B36" s="50"/>
      <c r="C36">
        <v>20</v>
      </c>
      <c r="D36" s="56">
        <v>280</v>
      </c>
      <c r="F36" s="74"/>
      <c r="G36" s="34"/>
      <c r="I36" s="92" t="s">
        <v>58</v>
      </c>
      <c r="J36" s="93" t="s">
        <v>57</v>
      </c>
      <c r="L36" s="73"/>
      <c r="N36" s="43"/>
      <c r="O36" s="44"/>
    </row>
    <row r="37" spans="1:15" ht="16.8" thickBot="1" x14ac:dyDescent="0.35">
      <c r="A37" s="16"/>
      <c r="B37" s="36"/>
      <c r="C37">
        <v>21</v>
      </c>
      <c r="D37" s="56">
        <v>270</v>
      </c>
      <c r="F37" s="74"/>
      <c r="G37" s="1"/>
      <c r="I37" s="145">
        <f>STDEV($D$17:$D$40)</f>
        <v>72.318684272196634</v>
      </c>
      <c r="J37" s="146">
        <f>I37/I34</f>
        <v>0.3971656490593416</v>
      </c>
      <c r="L37" s="73"/>
      <c r="N37" s="43"/>
      <c r="O37" s="44"/>
    </row>
    <row r="38" spans="1:15" ht="14.4" x14ac:dyDescent="0.3">
      <c r="B38" s="2"/>
      <c r="C38">
        <v>22</v>
      </c>
      <c r="D38" s="56">
        <v>275</v>
      </c>
      <c r="F38" s="74"/>
      <c r="G38" s="1"/>
      <c r="I38" s="90" t="s">
        <v>13</v>
      </c>
      <c r="J38" s="141" t="s">
        <v>14</v>
      </c>
      <c r="L38" s="73"/>
      <c r="N38" s="43"/>
      <c r="O38" s="44"/>
    </row>
    <row r="39" spans="1:15" ht="15" thickBot="1" x14ac:dyDescent="0.35">
      <c r="B39" s="16"/>
      <c r="C39">
        <v>23</v>
      </c>
      <c r="D39" s="148">
        <v>40</v>
      </c>
      <c r="F39" s="109"/>
      <c r="G39" s="76"/>
      <c r="H39" s="76"/>
      <c r="I39" s="76"/>
      <c r="J39" s="76"/>
      <c r="K39" s="76"/>
      <c r="L39" s="77"/>
      <c r="M39" s="42"/>
      <c r="N39" s="43"/>
      <c r="O39" s="44"/>
    </row>
    <row r="40" spans="1:15" ht="14.4" x14ac:dyDescent="0.3">
      <c r="A40" s="16"/>
      <c r="B40" s="17"/>
      <c r="C40">
        <v>24</v>
      </c>
      <c r="D40" s="56">
        <v>258</v>
      </c>
      <c r="M40" s="42"/>
      <c r="N40" s="43"/>
      <c r="O40" s="44"/>
    </row>
    <row r="41" spans="1:15" ht="19.8" x14ac:dyDescent="0.3">
      <c r="A41" s="16"/>
      <c r="B41" s="17"/>
      <c r="F41" s="91" t="s">
        <v>32</v>
      </c>
      <c r="G41" s="1"/>
      <c r="M41" s="42"/>
      <c r="N41" s="43"/>
      <c r="O41" s="44"/>
    </row>
    <row r="42" spans="1:15" ht="18" x14ac:dyDescent="0.35">
      <c r="A42" s="19"/>
      <c r="B42" s="15"/>
      <c r="F42" s="38" t="s">
        <v>61</v>
      </c>
      <c r="G42" s="1"/>
      <c r="M42" s="42"/>
      <c r="N42" s="43"/>
      <c r="O42" s="44"/>
    </row>
    <row r="43" spans="1:15" ht="15" thickBot="1" x14ac:dyDescent="0.35">
      <c r="G43" s="1"/>
      <c r="L43" s="72" t="s">
        <v>33</v>
      </c>
      <c r="M43" s="68" t="s">
        <v>26</v>
      </c>
      <c r="N43" s="9"/>
      <c r="O43" s="69"/>
    </row>
    <row r="44" spans="1:15" ht="20.399999999999999" x14ac:dyDescent="0.35">
      <c r="A44" s="2"/>
      <c r="F44" s="131" t="s">
        <v>29</v>
      </c>
      <c r="G44" s="115"/>
      <c r="H44" s="116"/>
      <c r="I44" s="117"/>
      <c r="L44" s="72" t="s">
        <v>46</v>
      </c>
      <c r="M44" s="57" t="s">
        <v>47</v>
      </c>
      <c r="N44" s="59"/>
      <c r="O44" s="59"/>
    </row>
    <row r="45" spans="1:15" ht="18" x14ac:dyDescent="0.35">
      <c r="A45" s="2"/>
      <c r="B45" s="18"/>
      <c r="F45" s="132" t="s">
        <v>34</v>
      </c>
      <c r="I45" s="119"/>
      <c r="L45" s="72" t="s">
        <v>49</v>
      </c>
      <c r="M45" s="57" t="s">
        <v>48</v>
      </c>
      <c r="N45" s="59" t="s">
        <v>0</v>
      </c>
      <c r="O45" s="59" t="s">
        <v>0</v>
      </c>
    </row>
    <row r="46" spans="1:15" ht="18.600000000000001" thickBot="1" x14ac:dyDescent="0.4">
      <c r="A46" s="2"/>
      <c r="B46" s="4"/>
      <c r="D46" s="60"/>
      <c r="F46" s="133" t="s">
        <v>38</v>
      </c>
      <c r="G46" s="134"/>
      <c r="H46" s="134"/>
      <c r="I46" s="135"/>
      <c r="L46" s="1"/>
      <c r="M46" s="59" t="s">
        <v>23</v>
      </c>
      <c r="N46" s="59" t="s">
        <v>1</v>
      </c>
      <c r="O46" s="59" t="s">
        <v>2</v>
      </c>
    </row>
    <row r="47" spans="1:15" ht="15" thickBot="1" x14ac:dyDescent="0.35">
      <c r="A47" s="16"/>
      <c r="B47" s="18"/>
      <c r="D47" s="60"/>
      <c r="E47" s="61"/>
      <c r="M47" s="81">
        <v>30</v>
      </c>
      <c r="N47" s="81">
        <f t="array" ref="N47:N52">FREQUENCY(D17:D40,M47:M52)</f>
        <v>1</v>
      </c>
      <c r="O47" s="83">
        <f>N47/$N$53</f>
        <v>4.3478260869565216E-2</v>
      </c>
    </row>
    <row r="48" spans="1:15" ht="22.2" x14ac:dyDescent="0.35">
      <c r="A48" s="16"/>
      <c r="B48" s="18"/>
      <c r="D48" s="60"/>
      <c r="E48" s="61"/>
      <c r="F48" s="147" t="s">
        <v>68</v>
      </c>
      <c r="G48" s="115"/>
      <c r="H48" s="116"/>
      <c r="I48" s="117"/>
      <c r="L48" s="59" t="s">
        <v>10</v>
      </c>
      <c r="M48" s="82">
        <f>M47+$L$52</f>
        <v>80</v>
      </c>
      <c r="N48" s="81">
        <v>1</v>
      </c>
      <c r="O48" s="83">
        <f t="shared" ref="O48:O52" si="0">N48/$N$53</f>
        <v>4.3478260869565216E-2</v>
      </c>
    </row>
    <row r="49" spans="3:15" ht="18" x14ac:dyDescent="0.35">
      <c r="C49" s="62"/>
      <c r="D49" s="60"/>
      <c r="E49" s="61"/>
      <c r="F49" s="118"/>
      <c r="G49" s="75" t="s">
        <v>35</v>
      </c>
      <c r="I49" s="119"/>
      <c r="L49" s="71">
        <v>6</v>
      </c>
      <c r="M49" s="82">
        <f>M48+$L$52</f>
        <v>130</v>
      </c>
      <c r="N49" s="81">
        <v>3</v>
      </c>
      <c r="O49" s="83">
        <f t="shared" si="0"/>
        <v>0.13043478260869565</v>
      </c>
    </row>
    <row r="50" spans="3:15" ht="18" x14ac:dyDescent="0.35">
      <c r="C50" s="62"/>
      <c r="D50" s="60"/>
      <c r="E50" s="61"/>
      <c r="F50" s="120"/>
      <c r="G50" s="78" t="s">
        <v>39</v>
      </c>
      <c r="I50" s="119"/>
      <c r="L50" s="1"/>
      <c r="M50" s="82">
        <f>M49+$L$52</f>
        <v>180</v>
      </c>
      <c r="N50" s="81">
        <v>4</v>
      </c>
      <c r="O50" s="83">
        <f t="shared" si="0"/>
        <v>0.17391304347826086</v>
      </c>
    </row>
    <row r="51" spans="3:15" ht="14.4" x14ac:dyDescent="0.3">
      <c r="D51" s="60"/>
      <c r="E51" s="61"/>
      <c r="F51" s="120"/>
      <c r="H51" s="16" t="s">
        <v>8</v>
      </c>
      <c r="I51" s="121">
        <f>C40-1</f>
        <v>23</v>
      </c>
      <c r="L51" s="59" t="s">
        <v>36</v>
      </c>
      <c r="M51" s="82">
        <f>M50+$L$52</f>
        <v>230</v>
      </c>
      <c r="N51" s="81">
        <v>9</v>
      </c>
      <c r="O51" s="83">
        <f t="shared" si="0"/>
        <v>0.39130434782608697</v>
      </c>
    </row>
    <row r="52" spans="3:15" ht="15" thickBot="1" x14ac:dyDescent="0.35">
      <c r="D52" s="14"/>
      <c r="E52" s="61"/>
      <c r="F52" s="120"/>
      <c r="H52" s="16" t="s">
        <v>9</v>
      </c>
      <c r="I52" s="122">
        <f>LOG(I51)</f>
        <v>1.3617278360175928</v>
      </c>
      <c r="L52" s="71">
        <v>50</v>
      </c>
      <c r="M52" s="82">
        <f>M51+$L$52</f>
        <v>280</v>
      </c>
      <c r="N52" s="84">
        <v>5</v>
      </c>
      <c r="O52" s="83">
        <f t="shared" si="0"/>
        <v>0.21739130434782608</v>
      </c>
    </row>
    <row r="53" spans="3:15" ht="15" thickBot="1" x14ac:dyDescent="0.35">
      <c r="D53" s="35"/>
      <c r="E53" s="15"/>
      <c r="F53" s="120"/>
      <c r="H53" s="16" t="s">
        <v>11</v>
      </c>
      <c r="I53" s="123">
        <f>1+ 3.322*I52</f>
        <v>5.5236598712504437</v>
      </c>
      <c r="L53" s="1"/>
      <c r="M53" s="85" t="s">
        <v>3</v>
      </c>
      <c r="N53" s="12">
        <f>SUM(N47:N52)</f>
        <v>23</v>
      </c>
      <c r="O53" s="11">
        <f>SUM(O47:O52)</f>
        <v>0.99999999999999989</v>
      </c>
    </row>
    <row r="54" spans="3:15" ht="14.4" x14ac:dyDescent="0.3">
      <c r="D54" s="35"/>
      <c r="E54" s="15"/>
      <c r="F54" s="124"/>
      <c r="G54" s="8"/>
      <c r="I54" s="119"/>
      <c r="J54" s="1"/>
      <c r="L54" s="88" t="s">
        <v>50</v>
      </c>
      <c r="M54" s="86"/>
      <c r="N54" s="86"/>
      <c r="O54" s="87"/>
    </row>
    <row r="55" spans="3:15" ht="16.2" x14ac:dyDescent="0.35">
      <c r="D55" s="35"/>
      <c r="E55" s="15"/>
      <c r="F55" s="125"/>
      <c r="G55" s="8"/>
      <c r="H55" s="54" t="s">
        <v>12</v>
      </c>
      <c r="I55" s="126">
        <f>K34-F34</f>
        <v>262</v>
      </c>
      <c r="J55" s="1"/>
      <c r="L55" s="88" t="s">
        <v>51</v>
      </c>
      <c r="M55" s="86"/>
      <c r="N55" s="86"/>
      <c r="O55" s="87"/>
    </row>
    <row r="56" spans="3:15" ht="15" thickBot="1" x14ac:dyDescent="0.35">
      <c r="D56" s="35"/>
      <c r="E56" s="15"/>
      <c r="F56" s="127"/>
      <c r="G56" s="128"/>
      <c r="H56" s="129" t="s">
        <v>37</v>
      </c>
      <c r="I56" s="130">
        <f>I55/I53</f>
        <v>47.432319532138131</v>
      </c>
      <c r="J56" s="1"/>
      <c r="L56" s="1"/>
      <c r="M56" s="1"/>
      <c r="N56" s="1"/>
      <c r="O56" s="43"/>
    </row>
    <row r="57" spans="3:15" ht="14.4" x14ac:dyDescent="0.3">
      <c r="E57" s="15"/>
      <c r="H57" s="1"/>
      <c r="I57" s="1"/>
      <c r="J57" s="1"/>
      <c r="L57" s="1"/>
      <c r="N57" s="42"/>
      <c r="O57" s="43"/>
    </row>
    <row r="58" spans="3:15" ht="14.4" x14ac:dyDescent="0.3">
      <c r="L58" s="136" t="s">
        <v>27</v>
      </c>
      <c r="M58" s="9"/>
      <c r="N58" s="69"/>
      <c r="O58" s="69"/>
    </row>
    <row r="59" spans="3:15" ht="15" thickBot="1" x14ac:dyDescent="0.35">
      <c r="L59" s="70" t="s">
        <v>28</v>
      </c>
      <c r="M59" s="9"/>
      <c r="N59" s="69"/>
      <c r="O59" s="69"/>
    </row>
    <row r="60" spans="3:15" ht="19.8" x14ac:dyDescent="0.3">
      <c r="F60" s="98" t="s">
        <v>40</v>
      </c>
      <c r="G60" s="99"/>
      <c r="H60" s="100"/>
      <c r="I60" s="100"/>
      <c r="J60" s="101"/>
      <c r="K60" s="1"/>
      <c r="M60" s="1"/>
      <c r="N60" s="1"/>
      <c r="O60" s="1"/>
    </row>
    <row r="61" spans="3:15" ht="14.4" x14ac:dyDescent="0.3">
      <c r="F61" s="102" t="s">
        <v>62</v>
      </c>
      <c r="H61" s="1"/>
      <c r="I61" s="1"/>
      <c r="J61" s="103"/>
      <c r="M61" s="1"/>
      <c r="N61" s="1"/>
      <c r="O61" s="1"/>
    </row>
    <row r="62" spans="3:15" ht="14.4" x14ac:dyDescent="0.3">
      <c r="F62" s="102" t="s">
        <v>63</v>
      </c>
      <c r="H62" s="1"/>
      <c r="I62" s="1"/>
      <c r="J62" s="103"/>
    </row>
    <row r="63" spans="3:15" ht="14.4" x14ac:dyDescent="0.3">
      <c r="F63" s="102" t="s">
        <v>64</v>
      </c>
      <c r="J63" s="73"/>
    </row>
    <row r="64" spans="3:15" ht="14.4" x14ac:dyDescent="0.3">
      <c r="D64" s="23"/>
      <c r="F64" s="74"/>
      <c r="J64" s="73"/>
    </row>
    <row r="65" spans="1:12" x14ac:dyDescent="0.2">
      <c r="C65" s="21"/>
      <c r="D65" s="21"/>
      <c r="E65" s="1"/>
      <c r="F65" s="74"/>
      <c r="J65" s="73"/>
    </row>
    <row r="66" spans="1:12" ht="19.8" x14ac:dyDescent="0.3">
      <c r="A66" s="25"/>
      <c r="B66" s="21"/>
      <c r="C66" s="21"/>
      <c r="D66" s="1"/>
      <c r="E66" s="21"/>
      <c r="F66" s="74"/>
      <c r="J66" s="73"/>
      <c r="K66" s="1"/>
      <c r="L66" s="1"/>
    </row>
    <row r="67" spans="1:12" ht="19.8" x14ac:dyDescent="0.3">
      <c r="A67" s="1"/>
      <c r="B67" s="25"/>
      <c r="C67" s="1"/>
      <c r="D67" s="20"/>
      <c r="E67" s="1"/>
      <c r="F67" s="74"/>
      <c r="J67" s="73"/>
      <c r="K67" s="1"/>
      <c r="L67" s="1"/>
    </row>
    <row r="68" spans="1:12" ht="13.8" x14ac:dyDescent="0.25">
      <c r="A68" s="1"/>
      <c r="B68" s="1"/>
      <c r="C68" s="20"/>
      <c r="D68" s="21"/>
      <c r="E68" s="20"/>
      <c r="F68" s="74"/>
      <c r="G68" s="1"/>
      <c r="H68" s="1"/>
      <c r="I68" s="1"/>
      <c r="J68" s="103"/>
      <c r="K68" s="44"/>
      <c r="L68" s="1"/>
    </row>
    <row r="69" spans="1:12" ht="14.4" x14ac:dyDescent="0.3">
      <c r="A69" s="1"/>
      <c r="B69" s="26"/>
      <c r="C69" s="1"/>
      <c r="D69" s="23"/>
      <c r="E69" s="1"/>
      <c r="F69" s="74"/>
      <c r="G69" s="1"/>
      <c r="H69" s="104"/>
      <c r="I69" s="1"/>
      <c r="J69" s="105"/>
      <c r="K69" s="37"/>
      <c r="L69" s="1"/>
    </row>
    <row r="70" spans="1:12" ht="14.4" x14ac:dyDescent="0.3">
      <c r="A70" s="1"/>
      <c r="B70" s="1"/>
      <c r="C70" s="16"/>
      <c r="D70" s="23"/>
      <c r="E70" s="1"/>
      <c r="F70" s="74"/>
      <c r="G70" s="1"/>
      <c r="H70" s="16"/>
      <c r="I70" s="106"/>
      <c r="J70" s="107"/>
      <c r="K70" s="45"/>
      <c r="L70" s="1"/>
    </row>
    <row r="71" spans="1:12" ht="14.4" x14ac:dyDescent="0.3">
      <c r="A71" s="1"/>
      <c r="B71" s="16"/>
      <c r="C71" s="22"/>
      <c r="D71" s="23"/>
      <c r="E71" s="16"/>
      <c r="F71" s="74"/>
      <c r="G71" s="1"/>
      <c r="H71" s="16"/>
      <c r="I71" s="108"/>
      <c r="J71" s="103"/>
      <c r="K71" s="37"/>
      <c r="L71" s="1"/>
    </row>
    <row r="72" spans="1:12" ht="14.4" x14ac:dyDescent="0.3">
      <c r="A72" s="1"/>
      <c r="B72" s="1"/>
      <c r="C72" s="22"/>
      <c r="D72" s="23"/>
      <c r="E72" s="1"/>
      <c r="F72" s="74"/>
      <c r="G72" s="1"/>
      <c r="H72" s="16"/>
      <c r="I72" s="106"/>
      <c r="J72" s="107"/>
      <c r="K72" s="44"/>
      <c r="L72" s="1"/>
    </row>
    <row r="73" spans="1:12" ht="14.4" x14ac:dyDescent="0.3">
      <c r="A73" s="1"/>
      <c r="B73" s="1"/>
      <c r="C73" s="22"/>
      <c r="D73" s="23"/>
      <c r="E73" s="1"/>
      <c r="F73" s="74"/>
      <c r="G73" s="1"/>
      <c r="H73" s="16"/>
      <c r="I73" s="106"/>
      <c r="J73" s="103"/>
      <c r="K73" s="1"/>
      <c r="L73" s="1"/>
    </row>
    <row r="74" spans="1:12" ht="14.4" x14ac:dyDescent="0.3">
      <c r="A74" s="1"/>
      <c r="B74" s="1"/>
      <c r="C74" s="22"/>
      <c r="D74" s="23"/>
      <c r="E74" s="1"/>
      <c r="F74" s="74"/>
      <c r="G74" s="1"/>
      <c r="H74" s="16"/>
      <c r="I74" s="21"/>
      <c r="J74" s="107"/>
      <c r="K74" s="1"/>
      <c r="L74" s="1"/>
    </row>
    <row r="75" spans="1:12" ht="14.4" x14ac:dyDescent="0.3">
      <c r="A75" s="1"/>
      <c r="B75" s="1"/>
      <c r="C75" s="22"/>
      <c r="D75" s="23"/>
      <c r="E75" s="1"/>
      <c r="F75" s="74"/>
      <c r="J75" s="73"/>
    </row>
    <row r="76" spans="1:12" ht="15" thickBot="1" x14ac:dyDescent="0.35">
      <c r="A76" s="1"/>
      <c r="B76" s="1"/>
      <c r="C76" s="22"/>
      <c r="D76" s="23"/>
      <c r="E76" s="1"/>
      <c r="F76" s="109"/>
      <c r="G76" s="76"/>
      <c r="H76" s="76"/>
      <c r="I76" s="76"/>
      <c r="J76" s="77"/>
    </row>
    <row r="77" spans="1:12" ht="15" thickBot="1" x14ac:dyDescent="0.35">
      <c r="A77" s="27"/>
      <c r="B77" s="1"/>
      <c r="C77" s="22"/>
      <c r="D77" s="23"/>
      <c r="E77" s="1"/>
    </row>
    <row r="78" spans="1:12" ht="19.8" x14ac:dyDescent="0.3">
      <c r="A78" s="27"/>
      <c r="B78" s="1"/>
      <c r="C78" s="22"/>
      <c r="D78" s="23"/>
      <c r="E78" s="16"/>
      <c r="F78" s="98" t="s">
        <v>60</v>
      </c>
      <c r="G78" s="99"/>
      <c r="H78" s="99"/>
      <c r="I78" s="99"/>
      <c r="J78" s="99"/>
      <c r="K78" s="110"/>
    </row>
    <row r="79" spans="1:12" ht="14.4" x14ac:dyDescent="0.3">
      <c r="A79" s="16"/>
      <c r="B79" s="28"/>
      <c r="C79" s="22"/>
      <c r="D79" s="23"/>
      <c r="E79" s="1"/>
      <c r="F79" s="111" t="s">
        <v>30</v>
      </c>
      <c r="K79" s="73"/>
    </row>
    <row r="80" spans="1:12" ht="14.4" x14ac:dyDescent="0.3">
      <c r="A80" s="27"/>
      <c r="B80" s="1"/>
      <c r="C80" s="22"/>
      <c r="D80" s="23"/>
      <c r="E80" s="1"/>
      <c r="F80" s="111" t="s">
        <v>31</v>
      </c>
      <c r="K80" s="112"/>
    </row>
    <row r="81" spans="1:11" ht="15" thickBot="1" x14ac:dyDescent="0.35">
      <c r="A81" s="1"/>
      <c r="B81" s="1"/>
      <c r="C81" s="22"/>
      <c r="D81" s="23"/>
      <c r="E81" s="1"/>
      <c r="F81" s="113" t="s">
        <v>67</v>
      </c>
      <c r="G81" s="114"/>
      <c r="H81" s="114"/>
      <c r="I81" s="114"/>
      <c r="J81" s="114"/>
      <c r="K81" s="77"/>
    </row>
    <row r="82" spans="1:11" ht="14.4" x14ac:dyDescent="0.3">
      <c r="A82" s="1"/>
      <c r="B82" s="1"/>
      <c r="C82" s="22"/>
      <c r="D82" s="23"/>
      <c r="E82" s="1"/>
      <c r="G82" s="1"/>
      <c r="H82" s="1"/>
      <c r="I82" s="1"/>
      <c r="J82" s="1"/>
    </row>
    <row r="83" spans="1:11" ht="14.4" x14ac:dyDescent="0.3">
      <c r="A83" s="1"/>
      <c r="B83" s="1"/>
      <c r="C83" s="22"/>
      <c r="D83" s="23"/>
      <c r="E83" s="1"/>
    </row>
    <row r="84" spans="1:11" ht="14.4" x14ac:dyDescent="0.3">
      <c r="A84" s="1"/>
      <c r="B84" s="1"/>
      <c r="C84" s="22"/>
      <c r="D84" s="23"/>
      <c r="E84" s="1"/>
    </row>
    <row r="85" spans="1:11" ht="14.4" x14ac:dyDescent="0.3">
      <c r="A85" s="27"/>
      <c r="B85" s="1"/>
      <c r="C85" s="22"/>
      <c r="D85" s="23"/>
      <c r="E85" s="1"/>
    </row>
    <row r="86" spans="1:11" ht="14.4" x14ac:dyDescent="0.3">
      <c r="A86" s="27"/>
      <c r="B86" s="1"/>
      <c r="C86" s="22"/>
      <c r="D86" s="23"/>
      <c r="E86" s="16"/>
    </row>
    <row r="87" spans="1:11" ht="14.4" x14ac:dyDescent="0.3">
      <c r="A87" s="16"/>
      <c r="B87" s="28"/>
      <c r="C87" s="22"/>
      <c r="D87" s="23"/>
      <c r="E87" s="1"/>
    </row>
    <row r="88" spans="1:11" ht="14.4" x14ac:dyDescent="0.3">
      <c r="A88" s="27"/>
      <c r="B88" s="1"/>
      <c r="C88" s="22"/>
      <c r="D88" s="23"/>
      <c r="E88" s="1"/>
    </row>
    <row r="89" spans="1:11" ht="14.4" x14ac:dyDescent="0.3">
      <c r="A89" s="1"/>
      <c r="B89" s="1"/>
      <c r="C89" s="22"/>
      <c r="D89" s="23"/>
      <c r="E89" s="1"/>
    </row>
    <row r="90" spans="1:11" ht="14.4" x14ac:dyDescent="0.3">
      <c r="A90" s="1"/>
      <c r="B90" s="1"/>
      <c r="C90" s="22"/>
      <c r="D90" s="23"/>
      <c r="E90" s="1"/>
    </row>
    <row r="91" spans="1:11" ht="14.4" x14ac:dyDescent="0.3">
      <c r="A91" s="1"/>
      <c r="B91" s="1"/>
      <c r="C91" s="22"/>
      <c r="D91" s="23"/>
      <c r="E91" s="1"/>
    </row>
    <row r="92" spans="1:11" ht="14.4" x14ac:dyDescent="0.3">
      <c r="A92" s="1"/>
      <c r="B92" s="1"/>
      <c r="C92" s="22"/>
      <c r="D92" s="23"/>
      <c r="E92" s="1"/>
    </row>
    <row r="93" spans="1:11" ht="14.4" x14ac:dyDescent="0.3">
      <c r="A93" s="27"/>
      <c r="B93" s="1"/>
      <c r="C93" s="22"/>
      <c r="D93" s="23"/>
      <c r="E93" s="1"/>
    </row>
    <row r="94" spans="1:11" ht="14.4" x14ac:dyDescent="0.3">
      <c r="A94" s="27"/>
      <c r="B94" s="1"/>
      <c r="C94" s="22"/>
      <c r="D94" s="23"/>
      <c r="E94" s="16"/>
    </row>
    <row r="95" spans="1:11" ht="14.4" x14ac:dyDescent="0.3">
      <c r="A95" s="16"/>
      <c r="B95" s="28"/>
      <c r="C95" s="22"/>
      <c r="D95" s="23"/>
      <c r="E95" s="1"/>
    </row>
    <row r="96" spans="1:11" ht="14.4" x14ac:dyDescent="0.3">
      <c r="A96" s="27"/>
      <c r="B96" s="1"/>
      <c r="C96" s="22"/>
      <c r="D96" s="23"/>
      <c r="E96" s="1"/>
    </row>
    <row r="97" spans="1:5" ht="14.4" x14ac:dyDescent="0.3">
      <c r="A97" s="1"/>
      <c r="B97" s="1"/>
      <c r="C97" s="22"/>
      <c r="D97" s="23"/>
      <c r="E97" s="1"/>
    </row>
    <row r="98" spans="1:5" ht="14.4" x14ac:dyDescent="0.3">
      <c r="A98" s="1"/>
      <c r="B98" s="1"/>
      <c r="C98" s="22"/>
      <c r="D98" s="23"/>
      <c r="E98" s="1"/>
    </row>
    <row r="99" spans="1:5" ht="14.4" x14ac:dyDescent="0.3">
      <c r="A99" s="1"/>
      <c r="B99" s="1"/>
      <c r="C99" s="22"/>
      <c r="D99" s="23"/>
      <c r="E99" s="1"/>
    </row>
    <row r="100" spans="1:5" ht="14.4" x14ac:dyDescent="0.3">
      <c r="A100" s="1"/>
      <c r="B100" s="1"/>
      <c r="C100" s="22"/>
      <c r="D100" s="23"/>
      <c r="E100" s="1"/>
    </row>
    <row r="101" spans="1:5" ht="14.4" x14ac:dyDescent="0.3">
      <c r="A101" s="1"/>
      <c r="B101" s="1"/>
      <c r="C101" s="22"/>
      <c r="D101" s="23"/>
      <c r="E101" s="16"/>
    </row>
    <row r="102" spans="1:5" ht="14.4" x14ac:dyDescent="0.3">
      <c r="A102" s="1"/>
      <c r="B102" s="1"/>
      <c r="C102" s="22"/>
      <c r="D102" s="1"/>
      <c r="E102" s="1"/>
    </row>
    <row r="103" spans="1:5" x14ac:dyDescent="0.2">
      <c r="A103" s="1"/>
      <c r="B103" s="1"/>
      <c r="C103" s="1"/>
      <c r="D103" s="16"/>
      <c r="E103" s="1"/>
    </row>
    <row r="104" spans="1:5" x14ac:dyDescent="0.2">
      <c r="A104" s="1"/>
      <c r="B104" s="1"/>
      <c r="C104" s="1"/>
      <c r="D104" s="1"/>
      <c r="E104" s="16"/>
    </row>
    <row r="105" spans="1:5" x14ac:dyDescent="0.2">
      <c r="A105" s="1"/>
      <c r="B105" s="1"/>
      <c r="C105" s="1"/>
      <c r="D105" s="16"/>
      <c r="E105" s="16"/>
    </row>
    <row r="106" spans="1:5" x14ac:dyDescent="0.2">
      <c r="A106" s="1"/>
      <c r="B106" s="1"/>
      <c r="C106" s="1"/>
      <c r="D106" s="1"/>
      <c r="E106" s="2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21"/>
      <c r="D118" s="1"/>
      <c r="E118" s="1"/>
    </row>
    <row r="119" spans="1:5" ht="19.8" x14ac:dyDescent="0.3">
      <c r="A119" s="25"/>
      <c r="B119" s="21"/>
      <c r="C119" s="21"/>
      <c r="D119" s="1"/>
      <c r="E119" s="1"/>
    </row>
    <row r="120" spans="1:5" ht="14.4" x14ac:dyDescent="0.3">
      <c r="A120" s="1"/>
      <c r="B120" s="1"/>
      <c r="C120" s="23"/>
      <c r="D120" s="1"/>
      <c r="E120" s="1"/>
    </row>
    <row r="121" spans="1:5" ht="14.4" x14ac:dyDescent="0.3">
      <c r="A121" s="21"/>
      <c r="B121" s="21"/>
      <c r="C121" s="22"/>
      <c r="D121" s="1"/>
      <c r="E121" s="1"/>
    </row>
    <row r="122" spans="1:5" ht="14.4" x14ac:dyDescent="0.3">
      <c r="A122" s="1"/>
      <c r="B122" s="22"/>
      <c r="C122" s="22"/>
      <c r="D122" s="1"/>
      <c r="E122" s="1"/>
    </row>
    <row r="123" spans="1:5" ht="14.4" x14ac:dyDescent="0.3">
      <c r="A123" s="1"/>
      <c r="B123" s="22"/>
      <c r="C123" s="22"/>
      <c r="D123" s="1"/>
      <c r="E123" s="1"/>
    </row>
    <row r="124" spans="1:5" ht="14.4" x14ac:dyDescent="0.3">
      <c r="A124" s="1"/>
      <c r="B124" s="22"/>
      <c r="C124" s="22"/>
      <c r="D124" s="1"/>
      <c r="E124" s="1"/>
    </row>
    <row r="125" spans="1:5" ht="14.4" x14ac:dyDescent="0.3">
      <c r="A125" s="1"/>
      <c r="B125" s="22"/>
      <c r="C125" s="22"/>
      <c r="D125" s="1"/>
      <c r="E125" s="1"/>
    </row>
    <row r="126" spans="1:5" ht="14.4" x14ac:dyDescent="0.3">
      <c r="A126" s="1"/>
      <c r="B126" s="22"/>
      <c r="C126" s="22"/>
      <c r="D126" s="1"/>
      <c r="E126" s="1"/>
    </row>
    <row r="127" spans="1:5" ht="14.4" x14ac:dyDescent="0.3">
      <c r="A127" s="1"/>
      <c r="B127" s="22"/>
      <c r="C127" s="22"/>
      <c r="D127" s="1"/>
      <c r="E127" s="1"/>
    </row>
    <row r="128" spans="1:5" ht="14.4" x14ac:dyDescent="0.3">
      <c r="A128" s="1"/>
      <c r="B128" s="22"/>
      <c r="C128" s="22"/>
      <c r="D128" s="1"/>
      <c r="E128" s="1"/>
    </row>
    <row r="129" spans="1:6" ht="14.4" x14ac:dyDescent="0.3">
      <c r="A129" s="1"/>
      <c r="B129" s="22"/>
      <c r="C129" s="22"/>
      <c r="D129" s="1"/>
      <c r="E129" s="1"/>
    </row>
    <row r="130" spans="1:6" ht="14.4" x14ac:dyDescent="0.3">
      <c r="A130" s="1"/>
      <c r="B130" s="22"/>
      <c r="C130" s="22"/>
      <c r="D130" s="1"/>
      <c r="E130" s="1"/>
    </row>
    <row r="131" spans="1:6" ht="14.4" x14ac:dyDescent="0.3">
      <c r="A131" s="1"/>
      <c r="B131" s="22"/>
      <c r="C131" s="22"/>
      <c r="D131" s="1"/>
      <c r="E131" s="1"/>
    </row>
    <row r="132" spans="1:6" ht="14.4" x14ac:dyDescent="0.3">
      <c r="A132" s="1"/>
      <c r="B132" s="22"/>
      <c r="C132" s="22"/>
      <c r="D132" s="1"/>
      <c r="E132" s="1"/>
    </row>
    <row r="133" spans="1:6" ht="14.4" x14ac:dyDescent="0.3">
      <c r="A133" s="1"/>
      <c r="B133" s="22"/>
      <c r="C133" s="22"/>
      <c r="D133" s="1"/>
      <c r="E133" s="1"/>
    </row>
    <row r="134" spans="1:6" ht="14.4" x14ac:dyDescent="0.3">
      <c r="A134" s="1"/>
      <c r="B134" s="22"/>
      <c r="C134" s="22"/>
      <c r="D134" s="1"/>
      <c r="E134" s="1"/>
    </row>
    <row r="135" spans="1:6" ht="14.4" x14ac:dyDescent="0.3">
      <c r="A135" s="1"/>
      <c r="B135" s="22"/>
      <c r="C135" s="22"/>
      <c r="D135" s="1"/>
      <c r="E135" s="1"/>
    </row>
    <row r="136" spans="1:6" ht="14.4" x14ac:dyDescent="0.3">
      <c r="A136" s="1"/>
      <c r="B136" s="22"/>
      <c r="C136" s="22"/>
      <c r="D136" s="1"/>
      <c r="E136" s="1"/>
    </row>
    <row r="137" spans="1:6" ht="14.4" x14ac:dyDescent="0.3">
      <c r="A137" s="1"/>
      <c r="B137" s="22"/>
      <c r="C137" s="22"/>
      <c r="D137" s="1"/>
      <c r="E137" s="1"/>
    </row>
    <row r="138" spans="1:6" ht="14.4" x14ac:dyDescent="0.3">
      <c r="A138" s="1"/>
      <c r="B138" s="22"/>
      <c r="C138" s="22"/>
      <c r="D138" s="1"/>
      <c r="E138" s="1"/>
    </row>
    <row r="139" spans="1:6" ht="14.4" x14ac:dyDescent="0.3">
      <c r="A139" s="1"/>
      <c r="B139" s="22"/>
      <c r="C139" s="22"/>
      <c r="D139" s="1"/>
      <c r="E139" s="1"/>
    </row>
    <row r="140" spans="1:6" ht="14.4" x14ac:dyDescent="0.3">
      <c r="A140" s="1"/>
      <c r="B140" s="22"/>
      <c r="C140" s="22"/>
      <c r="D140" s="1"/>
      <c r="E140" s="1"/>
    </row>
    <row r="141" spans="1:6" ht="14.4" x14ac:dyDescent="0.3">
      <c r="A141" s="1"/>
      <c r="B141" s="22"/>
      <c r="C141" s="22"/>
      <c r="D141" s="1"/>
      <c r="E141" s="1"/>
    </row>
    <row r="142" spans="1:6" ht="14.4" x14ac:dyDescent="0.3">
      <c r="A142" s="1"/>
      <c r="B142" s="22"/>
      <c r="C142" s="22"/>
      <c r="D142" s="1"/>
      <c r="E142" s="1"/>
    </row>
    <row r="143" spans="1:6" ht="14.4" x14ac:dyDescent="0.3">
      <c r="A143" s="1"/>
      <c r="B143" s="22"/>
      <c r="C143" s="22"/>
      <c r="D143" s="1"/>
      <c r="E143" s="1"/>
      <c r="F143" s="1"/>
    </row>
    <row r="144" spans="1:6" ht="14.4" x14ac:dyDescent="0.3">
      <c r="A144" s="1"/>
      <c r="B144" s="22"/>
      <c r="C144" s="22"/>
      <c r="D144" s="1"/>
      <c r="E144" s="1"/>
      <c r="F144" s="1"/>
    </row>
    <row r="145" spans="1:6" ht="14.4" x14ac:dyDescent="0.3">
      <c r="A145" s="1"/>
      <c r="B145" s="22"/>
      <c r="C145" s="22"/>
      <c r="D145" s="1"/>
      <c r="E145" s="1"/>
      <c r="F145" s="1"/>
    </row>
    <row r="146" spans="1:6" ht="14.4" x14ac:dyDescent="0.3">
      <c r="A146" s="1"/>
      <c r="B146" s="22"/>
      <c r="C146" s="22"/>
      <c r="D146" s="1"/>
      <c r="E146" s="1"/>
      <c r="F146" s="1"/>
    </row>
    <row r="147" spans="1:6" ht="14.4" x14ac:dyDescent="0.3">
      <c r="A147" s="1"/>
      <c r="B147" s="22"/>
      <c r="C147" s="22"/>
      <c r="D147" s="1"/>
      <c r="E147" s="1"/>
      <c r="F147" s="1"/>
    </row>
    <row r="148" spans="1:6" ht="14.4" x14ac:dyDescent="0.3">
      <c r="A148" s="1"/>
      <c r="B148" s="22"/>
      <c r="C148" s="22"/>
      <c r="D148" s="1"/>
      <c r="E148" s="1"/>
      <c r="F148" s="1"/>
    </row>
    <row r="149" spans="1:6" ht="14.4" x14ac:dyDescent="0.3">
      <c r="A149" s="1"/>
      <c r="B149" s="22"/>
      <c r="C149" s="22"/>
      <c r="D149" s="1"/>
      <c r="E149" s="1"/>
      <c r="F149" s="1"/>
    </row>
    <row r="150" spans="1:6" ht="14.4" x14ac:dyDescent="0.3">
      <c r="A150" s="1"/>
      <c r="B150" s="22"/>
      <c r="C150" s="22"/>
      <c r="D150" s="1"/>
      <c r="E150" s="1"/>
      <c r="F150" s="1"/>
    </row>
    <row r="151" spans="1:6" ht="14.4" x14ac:dyDescent="0.3">
      <c r="A151" s="1"/>
      <c r="B151" s="22"/>
      <c r="C151" s="22"/>
      <c r="D151" s="1"/>
      <c r="E151" s="1"/>
      <c r="F151" s="1"/>
    </row>
    <row r="152" spans="1:6" ht="14.4" x14ac:dyDescent="0.3">
      <c r="A152" s="1"/>
      <c r="B152" s="22"/>
      <c r="C152" s="22"/>
      <c r="D152" s="1"/>
      <c r="E152" s="1"/>
      <c r="F152" s="1"/>
    </row>
    <row r="153" spans="1:6" ht="14.4" x14ac:dyDescent="0.3">
      <c r="A153" s="1"/>
      <c r="B153" s="22"/>
      <c r="C153" s="1"/>
      <c r="D153" s="24"/>
      <c r="E153" s="1"/>
      <c r="F153" s="1"/>
    </row>
    <row r="154" spans="1:6" x14ac:dyDescent="0.2">
      <c r="A154" s="1"/>
      <c r="B154" s="16"/>
      <c r="C154" s="24"/>
      <c r="D154" s="24"/>
      <c r="E154" s="24"/>
      <c r="F154" s="1"/>
    </row>
    <row r="155" spans="1:6" ht="14.4" x14ac:dyDescent="0.3">
      <c r="A155" s="24"/>
      <c r="B155" s="2"/>
      <c r="C155" s="30"/>
      <c r="D155" s="31"/>
      <c r="E155" s="24"/>
      <c r="F155" s="1"/>
    </row>
    <row r="156" spans="1:6" x14ac:dyDescent="0.2">
      <c r="A156" s="24"/>
      <c r="B156" s="24"/>
      <c r="C156" s="4"/>
      <c r="D156" s="24"/>
      <c r="E156" s="24"/>
      <c r="F156" s="1"/>
    </row>
    <row r="157" spans="1:6" x14ac:dyDescent="0.2">
      <c r="A157" s="24"/>
      <c r="B157" s="2"/>
      <c r="C157" s="24"/>
      <c r="D157" s="24"/>
      <c r="E157" s="24"/>
      <c r="F157" s="1"/>
    </row>
    <row r="158" spans="1:6" x14ac:dyDescent="0.2">
      <c r="A158" s="24"/>
      <c r="B158" s="24"/>
      <c r="C158" s="24"/>
      <c r="D158" s="24"/>
      <c r="E158" s="24"/>
      <c r="F158" s="1"/>
    </row>
    <row r="159" spans="1:6" x14ac:dyDescent="0.2">
      <c r="A159" s="24"/>
      <c r="B159" s="24"/>
      <c r="C159" s="24"/>
      <c r="D159" s="24"/>
      <c r="E159" s="24"/>
      <c r="F159" s="24"/>
    </row>
    <row r="160" spans="1:6" x14ac:dyDescent="0.2">
      <c r="A160" s="24"/>
      <c r="B160" s="24"/>
      <c r="C160" s="24"/>
      <c r="D160" s="24"/>
      <c r="E160" s="24"/>
      <c r="F160" s="24"/>
    </row>
    <row r="161" spans="1:10" x14ac:dyDescent="0.2">
      <c r="A161" s="24"/>
      <c r="B161" s="24"/>
      <c r="C161" s="24"/>
      <c r="D161" s="2"/>
      <c r="E161" s="24"/>
      <c r="F161" s="24"/>
    </row>
    <row r="162" spans="1:10" x14ac:dyDescent="0.2">
      <c r="A162" s="24"/>
      <c r="B162" s="24"/>
      <c r="C162" s="24"/>
      <c r="D162" s="24"/>
      <c r="E162" s="2"/>
      <c r="F162" s="24"/>
    </row>
    <row r="163" spans="1:10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</row>
    <row r="164" spans="1:10" ht="13.8" x14ac:dyDescent="0.25">
      <c r="A164" s="24"/>
      <c r="B164" s="24"/>
      <c r="C164" s="24"/>
      <c r="D164" s="24"/>
      <c r="E164" s="24"/>
      <c r="F164" s="32"/>
      <c r="G164" s="24"/>
      <c r="H164" s="24"/>
      <c r="I164" s="24"/>
      <c r="J164" s="24"/>
    </row>
    <row r="165" spans="1:10" ht="13.8" x14ac:dyDescent="0.25">
      <c r="A165" s="29"/>
      <c r="B165" s="24"/>
      <c r="C165" s="24"/>
      <c r="D165" s="24"/>
      <c r="E165" s="24"/>
      <c r="F165" s="24"/>
      <c r="G165" s="24"/>
      <c r="H165" s="24"/>
      <c r="I165" s="24"/>
      <c r="J165" s="24"/>
    </row>
    <row r="166" spans="1:10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</row>
    <row r="167" spans="1:10" x14ac:dyDescent="0.2">
      <c r="A167" s="33"/>
      <c r="B167" s="24"/>
      <c r="C167" s="24"/>
      <c r="D167" s="24"/>
      <c r="E167" s="24"/>
      <c r="F167" s="2"/>
      <c r="G167" s="24"/>
      <c r="H167" s="24"/>
      <c r="I167" s="24"/>
      <c r="J167" s="24"/>
    </row>
    <row r="168" spans="1:10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</row>
    <row r="169" spans="1:10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</row>
    <row r="170" spans="1:10" x14ac:dyDescent="0.2">
      <c r="A170" s="33"/>
      <c r="B170" s="24"/>
      <c r="C170" s="24"/>
      <c r="D170" s="24"/>
      <c r="E170" s="24"/>
      <c r="F170" s="24"/>
      <c r="G170" s="24"/>
      <c r="H170" s="24"/>
      <c r="I170" s="24"/>
      <c r="J170" s="24"/>
    </row>
    <row r="171" spans="1:10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</row>
    <row r="172" spans="1:10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</row>
    <row r="173" spans="1:10" x14ac:dyDescent="0.2">
      <c r="A173" s="33"/>
      <c r="B173" s="24"/>
      <c r="C173" s="24"/>
      <c r="D173" s="24"/>
      <c r="E173" s="24"/>
      <c r="F173" s="24"/>
      <c r="G173" s="24"/>
      <c r="H173" s="24"/>
      <c r="I173" s="24"/>
      <c r="J173" s="24"/>
    </row>
    <row r="174" spans="1:10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</row>
    <row r="175" spans="1:10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</row>
    <row r="176" spans="1:10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</row>
    <row r="177" spans="1:10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</row>
    <row r="178" spans="1:10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</row>
    <row r="179" spans="1:10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</row>
    <row r="180" spans="1:10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</row>
    <row r="181" spans="1:10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</row>
    <row r="182" spans="1:10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</row>
    <row r="183" spans="1:10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</row>
    <row r="184" spans="1:10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</row>
    <row r="185" spans="1:10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</row>
    <row r="186" spans="1:10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</row>
    <row r="187" spans="1:10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</row>
    <row r="188" spans="1:10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</row>
    <row r="189" spans="1:10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</row>
    <row r="190" spans="1:10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</row>
    <row r="191" spans="1:10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</row>
    <row r="192" spans="1:10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</row>
    <row r="193" spans="1:10" x14ac:dyDescent="0.2">
      <c r="A193" s="24"/>
      <c r="B193" s="24"/>
      <c r="C193" s="24"/>
      <c r="E193" s="24"/>
      <c r="F193" s="24"/>
      <c r="G193" s="24"/>
      <c r="H193" s="24"/>
      <c r="I193" s="24"/>
      <c r="J193" s="24"/>
    </row>
    <row r="194" spans="1:10" x14ac:dyDescent="0.2">
      <c r="A194" s="24"/>
      <c r="B194" s="24"/>
      <c r="F194" s="24"/>
      <c r="G194" s="24"/>
      <c r="H194" s="24"/>
      <c r="I194" s="24"/>
      <c r="J194" s="24"/>
    </row>
    <row r="195" spans="1:10" x14ac:dyDescent="0.2">
      <c r="F195" s="24"/>
      <c r="G195" s="24"/>
      <c r="H195" s="24"/>
      <c r="I195" s="24"/>
      <c r="J195" s="24"/>
    </row>
    <row r="196" spans="1:10" x14ac:dyDescent="0.2">
      <c r="F196" s="24"/>
      <c r="G196" s="24"/>
      <c r="H196" s="24"/>
      <c r="I196" s="24"/>
      <c r="J196" s="24"/>
    </row>
    <row r="197" spans="1:10" x14ac:dyDescent="0.2">
      <c r="F197" s="24"/>
      <c r="G197" s="24"/>
      <c r="H197" s="24"/>
      <c r="I197" s="24"/>
      <c r="J197" s="24"/>
    </row>
    <row r="198" spans="1:10" x14ac:dyDescent="0.2">
      <c r="F198" s="24"/>
      <c r="G198" s="24"/>
      <c r="H198" s="24"/>
      <c r="I198" s="24"/>
      <c r="J198" s="24"/>
    </row>
    <row r="199" spans="1:10" x14ac:dyDescent="0.2">
      <c r="G199" s="24"/>
      <c r="H199" s="24"/>
      <c r="I199" s="24"/>
      <c r="J199" s="24"/>
    </row>
    <row r="200" spans="1:10" x14ac:dyDescent="0.2">
      <c r="G200" s="24"/>
      <c r="H200" s="24"/>
      <c r="I200" s="24"/>
      <c r="J200" s="24"/>
    </row>
    <row r="201" spans="1:10" x14ac:dyDescent="0.2">
      <c r="G201" s="24"/>
      <c r="H201" s="24"/>
      <c r="I201" s="24"/>
      <c r="J201" s="24"/>
    </row>
    <row r="202" spans="1:10" x14ac:dyDescent="0.2">
      <c r="G202" s="24"/>
      <c r="H202" s="24"/>
      <c r="I202" s="24"/>
      <c r="J202" s="24"/>
    </row>
  </sheetData>
  <printOptions horizontalCentered="1"/>
  <pageMargins left="0.15748031496062992" right="0.15748031496062992" top="0.39370078740157483" bottom="0.39370078740157483" header="0.19685039370078741" footer="0.11811023622047245"/>
  <pageSetup paperSize="9" scale="4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AED 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Gardner</dc:creator>
  <cp:lastModifiedBy>ARNALDO R. A. VALLIM FO.</cp:lastModifiedBy>
  <cp:lastPrinted>2021-03-01T15:29:33Z</cp:lastPrinted>
  <dcterms:created xsi:type="dcterms:W3CDTF">2008-08-10T18:08:13Z</dcterms:created>
  <dcterms:modified xsi:type="dcterms:W3CDTF">2024-02-27T20:58:55Z</dcterms:modified>
</cp:coreProperties>
</file>