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guadalupetorres/Desktop/QMBE-3730-Guadalupe-Torres-2025/"/>
    </mc:Choice>
  </mc:AlternateContent>
  <xr:revisionPtr revIDLastSave="0" documentId="8_{0EB5D7E3-A7E2-B34C-9A83-F764E69B0E64}" xr6:coauthVersionLast="47" xr6:coauthVersionMax="47" xr10:uidLastSave="{00000000-0000-0000-0000-000000000000}"/>
  <bookViews>
    <workbookView xWindow="280" yWindow="1580" windowWidth="28800" windowHeight="13720" activeTab="1" xr2:uid="{D8031B7E-A8A6-4544-91D0-FD91EEBEFC85}"/>
  </bookViews>
  <sheets>
    <sheet name="Sales Data " sheetId="1" r:id="rId1"/>
    <sheet name="Part 2" sheetId="3" r:id="rId2"/>
    <sheet name="Regression" sheetId="10" r:id="rId3"/>
  </sheets>
  <definedNames>
    <definedName name="_xlchart.v1.0" hidden="1">'Part 2'!$A$1</definedName>
    <definedName name="_xlchart.v1.1" hidden="1">'Part 2'!$A$2:$A$37</definedName>
    <definedName name="_xlchart.v1.2" hidden="1">'Part 2'!$B$1</definedName>
    <definedName name="_xlchart.v1.3" hidden="1">'Part 2'!$B$2:$B$37</definedName>
    <definedName name="_xlchart.v1.4" hidden="1">'Part 2'!$A$1</definedName>
    <definedName name="_xlchart.v1.5" hidden="1">'Part 2'!$A$2:$A$37</definedName>
    <definedName name="_xlchart.v1.6" hidden="1">'Part 2'!$B$1</definedName>
    <definedName name="_xlchart.v1.7" hidden="1">'Part 2'!$B$2:$B$37</definedName>
    <definedName name="solver_adj" localSheetId="1" hidden="1">'Part 2'!$A$1</definedName>
    <definedName name="solver_adj" localSheetId="0" hidden="1">'Sales Data '!$J$2</definedName>
    <definedName name="solver_cvg" localSheetId="1" hidden="1">0.0001</definedName>
    <definedName name="solver_cvg" localSheetId="0" hidden="1">0.0001</definedName>
    <definedName name="solver_drv" localSheetId="1" hidden="1">1</definedName>
    <definedName name="solver_drv" localSheetId="0" hidden="1">1</definedName>
    <definedName name="solver_eng" localSheetId="1" hidden="1">1</definedName>
    <definedName name="solver_eng" localSheetId="0" hidden="1">1</definedName>
    <definedName name="solver_itr" localSheetId="1" hidden="1">2147483647</definedName>
    <definedName name="solver_itr" localSheetId="0" hidden="1">2147483647</definedName>
    <definedName name="solver_lhs1" localSheetId="0" hidden="1">'Sales Data '!$J$2</definedName>
    <definedName name="solver_lhs2" localSheetId="0" hidden="1">'Sales Data '!$J$2</definedName>
    <definedName name="solver_lin" localSheetId="1" hidden="1">2</definedName>
    <definedName name="solver_lin" localSheetId="0" hidden="1">2</definedName>
    <definedName name="solver_mip" localSheetId="1" hidden="1">2147483647</definedName>
    <definedName name="solver_mip" localSheetId="0" hidden="1">2147483647</definedName>
    <definedName name="solver_mni" localSheetId="1" hidden="1">30</definedName>
    <definedName name="solver_mni" localSheetId="0" hidden="1">30</definedName>
    <definedName name="solver_mrt" localSheetId="1" hidden="1">0.075</definedName>
    <definedName name="solver_mrt" localSheetId="0" hidden="1">0.075</definedName>
    <definedName name="solver_msl" localSheetId="1" hidden="1">2</definedName>
    <definedName name="solver_msl" localSheetId="0" hidden="1">2</definedName>
    <definedName name="solver_neg" localSheetId="1" hidden="1">1</definedName>
    <definedName name="solver_neg" localSheetId="0" hidden="1">1</definedName>
    <definedName name="solver_nod" localSheetId="1" hidden="1">2147483647</definedName>
    <definedName name="solver_nod" localSheetId="0" hidden="1">2147483647</definedName>
    <definedName name="solver_num" localSheetId="1" hidden="1">0</definedName>
    <definedName name="solver_num" localSheetId="0" hidden="1">1</definedName>
    <definedName name="solver_opt" localSheetId="1" hidden="1">'Part 2'!$E$22</definedName>
    <definedName name="solver_opt" localSheetId="0" hidden="1">'Sales Data '!$M$32</definedName>
    <definedName name="solver_pre" localSheetId="1" hidden="1">0.000001</definedName>
    <definedName name="solver_pre" localSheetId="0" hidden="1">0.000001</definedName>
    <definedName name="solver_rbv" localSheetId="1" hidden="1">1</definedName>
    <definedName name="solver_rbv" localSheetId="0" hidden="1">1</definedName>
    <definedName name="solver_rel1" localSheetId="0" hidden="1">1</definedName>
    <definedName name="solver_rel2" localSheetId="0" hidden="1">3</definedName>
    <definedName name="solver_rhs1" localSheetId="0" hidden="1">1</definedName>
    <definedName name="solver_rhs2" localSheetId="0" hidden="1">0</definedName>
    <definedName name="solver_rlx" localSheetId="1" hidden="1">2</definedName>
    <definedName name="solver_rlx" localSheetId="0" hidden="1">1</definedName>
    <definedName name="solver_rsd" localSheetId="1" hidden="1">0</definedName>
    <definedName name="solver_rsd" localSheetId="0" hidden="1">0</definedName>
    <definedName name="solver_scl" localSheetId="1" hidden="1">1</definedName>
    <definedName name="solver_scl" localSheetId="0" hidden="1">2</definedName>
    <definedName name="solver_sho" localSheetId="1" hidden="1">2</definedName>
    <definedName name="solver_sho" localSheetId="0" hidden="1">2</definedName>
    <definedName name="solver_ssz" localSheetId="1" hidden="1">100</definedName>
    <definedName name="solver_ssz" localSheetId="0" hidden="1">100</definedName>
    <definedName name="solver_tim" localSheetId="1" hidden="1">2147483647</definedName>
    <definedName name="solver_tim" localSheetId="0" hidden="1">2147483647</definedName>
    <definedName name="solver_tol" localSheetId="1" hidden="1">0.01</definedName>
    <definedName name="solver_tol" localSheetId="0" hidden="1">0.01</definedName>
    <definedName name="solver_typ" localSheetId="1" hidden="1">2</definedName>
    <definedName name="solver_typ" localSheetId="0" hidden="1">2</definedName>
    <definedName name="solver_val" localSheetId="1" hidden="1">0</definedName>
    <definedName name="solver_val" localSheetId="0" hidden="1">0</definedName>
    <definedName name="solver_ver" localSheetId="1" hidden="1">2</definedName>
    <definedName name="solver_ver" localSheetId="0" hidden="1">2</definedName>
  </definedNames>
  <calcPr calcId="18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3" i="3" l="1"/>
  <c r="H3" i="3"/>
  <c r="H4" i="3"/>
  <c r="I3" i="3"/>
  <c r="I4" i="3"/>
  <c r="I5" i="3"/>
  <c r="J3" i="3"/>
  <c r="J4" i="3"/>
  <c r="J5" i="3"/>
  <c r="J6" i="3"/>
  <c r="K3" i="3"/>
  <c r="K4" i="3"/>
  <c r="K5" i="3"/>
  <c r="K6" i="3"/>
  <c r="K7" i="3"/>
  <c r="L3" i="3"/>
  <c r="L4" i="3"/>
  <c r="L5" i="3"/>
  <c r="L6" i="3"/>
  <c r="L7" i="3"/>
  <c r="L8" i="3"/>
  <c r="M3" i="3"/>
  <c r="M4" i="3"/>
  <c r="M5" i="3"/>
  <c r="M6" i="3"/>
  <c r="M7" i="3"/>
  <c r="M8" i="3"/>
  <c r="M9" i="3"/>
  <c r="N3" i="3"/>
  <c r="N4" i="3"/>
  <c r="N5" i="3"/>
  <c r="N6" i="3"/>
  <c r="N7" i="3"/>
  <c r="N8" i="3"/>
  <c r="N9" i="3"/>
  <c r="N10" i="3"/>
  <c r="O3" i="3"/>
  <c r="O4" i="3"/>
  <c r="O5" i="3"/>
  <c r="O6" i="3"/>
  <c r="O7" i="3"/>
  <c r="O8" i="3"/>
  <c r="O9" i="3"/>
  <c r="O10" i="3"/>
  <c r="O11" i="3"/>
  <c r="O2" i="3"/>
  <c r="N2" i="3"/>
  <c r="M2" i="3"/>
  <c r="L2" i="3"/>
  <c r="K2" i="3"/>
  <c r="J2" i="3"/>
  <c r="I2" i="3"/>
  <c r="H2" i="3"/>
  <c r="G2" i="3"/>
  <c r="F2" i="3"/>
  <c r="F5" i="3"/>
  <c r="F6" i="3"/>
  <c r="F7" i="3"/>
  <c r="F8" i="3"/>
  <c r="F9" i="3"/>
  <c r="F10" i="3"/>
  <c r="F11" i="3"/>
  <c r="F12" i="3"/>
  <c r="F13" i="3"/>
  <c r="F14" i="3"/>
  <c r="F4" i="3"/>
  <c r="F3" i="3"/>
  <c r="E4" i="3"/>
  <c r="E5" i="3"/>
  <c r="E6" i="3"/>
  <c r="E7" i="3"/>
  <c r="E8" i="3"/>
  <c r="E9" i="3"/>
  <c r="E10" i="3"/>
  <c r="E11" i="3"/>
  <c r="E12" i="3"/>
  <c r="E13" i="3"/>
  <c r="E3" i="3"/>
  <c r="E2" i="3"/>
  <c r="X32" i="1"/>
  <c r="X5" i="1"/>
  <c r="X6" i="1"/>
  <c r="X7" i="1"/>
  <c r="X8" i="1"/>
  <c r="X9" i="1"/>
  <c r="X10" i="1"/>
  <c r="X11" i="1"/>
  <c r="X12" i="1"/>
  <c r="X13" i="1"/>
  <c r="X14" i="1"/>
  <c r="X15" i="1"/>
  <c r="X16" i="1"/>
  <c r="X17" i="1"/>
  <c r="X18" i="1"/>
  <c r="X19" i="1"/>
  <c r="X20" i="1"/>
  <c r="X21" i="1"/>
  <c r="X22" i="1"/>
  <c r="X23" i="1"/>
  <c r="X24" i="1"/>
  <c r="X25" i="1"/>
  <c r="X26" i="1"/>
  <c r="X27" i="1"/>
  <c r="X28" i="1"/>
  <c r="X29" i="1"/>
  <c r="X30" i="1"/>
  <c r="X4" i="1"/>
  <c r="W32" i="1"/>
  <c r="W5" i="1"/>
  <c r="W6" i="1"/>
  <c r="W7" i="1"/>
  <c r="W8" i="1"/>
  <c r="W9" i="1"/>
  <c r="W10" i="1"/>
  <c r="W11" i="1"/>
  <c r="W12" i="1"/>
  <c r="W13" i="1"/>
  <c r="W14" i="1"/>
  <c r="W15" i="1"/>
  <c r="W16" i="1"/>
  <c r="W17" i="1"/>
  <c r="W18" i="1"/>
  <c r="W19" i="1"/>
  <c r="W20" i="1"/>
  <c r="W21" i="1"/>
  <c r="W22" i="1"/>
  <c r="W23" i="1"/>
  <c r="W24" i="1"/>
  <c r="W25" i="1"/>
  <c r="W26" i="1"/>
  <c r="W27" i="1"/>
  <c r="W28" i="1"/>
  <c r="W29" i="1"/>
  <c r="W30" i="1"/>
  <c r="W4" i="1"/>
  <c r="V32" i="1"/>
  <c r="V5" i="1"/>
  <c r="V6" i="1"/>
  <c r="V7" i="1"/>
  <c r="V8" i="1"/>
  <c r="V9" i="1"/>
  <c r="V10" i="1"/>
  <c r="V11" i="1"/>
  <c r="V12" i="1"/>
  <c r="V13" i="1"/>
  <c r="V14" i="1"/>
  <c r="V15" i="1"/>
  <c r="V16" i="1"/>
  <c r="V17" i="1"/>
  <c r="V18" i="1"/>
  <c r="V19" i="1"/>
  <c r="V20" i="1"/>
  <c r="V21" i="1"/>
  <c r="V22" i="1"/>
  <c r="V23" i="1"/>
  <c r="V24" i="1"/>
  <c r="V25" i="1"/>
  <c r="V26" i="1"/>
  <c r="V27" i="1"/>
  <c r="V28" i="1"/>
  <c r="V29" i="1"/>
  <c r="V30" i="1"/>
  <c r="V4" i="1"/>
  <c r="U28" i="1"/>
  <c r="U5" i="1"/>
  <c r="U6" i="1"/>
  <c r="U7" i="1"/>
  <c r="U8" i="1"/>
  <c r="U9" i="1"/>
  <c r="U10" i="1"/>
  <c r="U11" i="1"/>
  <c r="U12" i="1"/>
  <c r="U13" i="1"/>
  <c r="U14" i="1"/>
  <c r="U15" i="1"/>
  <c r="U16" i="1"/>
  <c r="U17" i="1"/>
  <c r="U18" i="1"/>
  <c r="U19" i="1"/>
  <c r="U20" i="1"/>
  <c r="U21" i="1"/>
  <c r="U22" i="1"/>
  <c r="U23" i="1"/>
  <c r="U24" i="1"/>
  <c r="U25" i="1"/>
  <c r="U26" i="1"/>
  <c r="U27" i="1"/>
  <c r="U29" i="1"/>
  <c r="U4" i="1"/>
  <c r="S32" i="1"/>
  <c r="R32" i="1"/>
  <c r="S5" i="1"/>
  <c r="S6" i="1"/>
  <c r="S7" i="1"/>
  <c r="S8" i="1"/>
  <c r="S9" i="1"/>
  <c r="S10" i="1"/>
  <c r="S11" i="1"/>
  <c r="S12" i="1"/>
  <c r="S13" i="1"/>
  <c r="S14" i="1"/>
  <c r="S15" i="1"/>
  <c r="S16" i="1"/>
  <c r="S17" i="1"/>
  <c r="S18" i="1"/>
  <c r="S19" i="1"/>
  <c r="S20" i="1"/>
  <c r="S21" i="1"/>
  <c r="S22" i="1"/>
  <c r="S23" i="1"/>
  <c r="S24" i="1"/>
  <c r="S25" i="1"/>
  <c r="S26" i="1"/>
  <c r="S27" i="1"/>
  <c r="S28" i="1"/>
  <c r="S29" i="1"/>
  <c r="S30" i="1"/>
  <c r="S4" i="1"/>
  <c r="N30" i="1"/>
  <c r="N32" i="1" s="1"/>
  <c r="N4" i="1"/>
  <c r="R5" i="1"/>
  <c r="R6" i="1"/>
  <c r="R7" i="1"/>
  <c r="R8" i="1"/>
  <c r="R9" i="1"/>
  <c r="R10" i="1"/>
  <c r="R11" i="1"/>
  <c r="R12" i="1"/>
  <c r="R13" i="1"/>
  <c r="R14" i="1"/>
  <c r="R15" i="1"/>
  <c r="R16" i="1"/>
  <c r="R17" i="1"/>
  <c r="R18" i="1"/>
  <c r="R19" i="1"/>
  <c r="R20" i="1"/>
  <c r="R21" i="1"/>
  <c r="R22" i="1"/>
  <c r="R23" i="1"/>
  <c r="R24" i="1"/>
  <c r="R25" i="1"/>
  <c r="R26" i="1"/>
  <c r="R27" i="1"/>
  <c r="R28" i="1"/>
  <c r="R29" i="1"/>
  <c r="R30" i="1"/>
  <c r="R4" i="1"/>
  <c r="Q32" i="1"/>
  <c r="Q5" i="1"/>
  <c r="Q6" i="1"/>
  <c r="Q7" i="1"/>
  <c r="Q8" i="1"/>
  <c r="Q9" i="1"/>
  <c r="Q10" i="1"/>
  <c r="Q11" i="1"/>
  <c r="Q12" i="1"/>
  <c r="Q13" i="1"/>
  <c r="Q14" i="1"/>
  <c r="Q15" i="1"/>
  <c r="Q16" i="1"/>
  <c r="Q17" i="1"/>
  <c r="Q18" i="1"/>
  <c r="Q19" i="1"/>
  <c r="Q20" i="1"/>
  <c r="Q21" i="1"/>
  <c r="Q22" i="1"/>
  <c r="Q23" i="1"/>
  <c r="Q24" i="1"/>
  <c r="Q25" i="1"/>
  <c r="Q26" i="1"/>
  <c r="Q27" i="1"/>
  <c r="Q28" i="1"/>
  <c r="Q29" i="1"/>
  <c r="Q30" i="1"/>
  <c r="Q4" i="1"/>
  <c r="K4" i="1"/>
  <c r="P4" i="1"/>
  <c r="P5" i="1"/>
  <c r="P6" i="1"/>
  <c r="P7" i="1"/>
  <c r="P8" i="1"/>
  <c r="P9" i="1"/>
  <c r="P10" i="1"/>
  <c r="P11" i="1"/>
  <c r="P12" i="1"/>
  <c r="P13" i="1"/>
  <c r="P14" i="1"/>
  <c r="P15" i="1"/>
  <c r="P16" i="1"/>
  <c r="P17" i="1"/>
  <c r="P18" i="1"/>
  <c r="P19" i="1"/>
  <c r="P20" i="1"/>
  <c r="P21" i="1"/>
  <c r="P22" i="1"/>
  <c r="P23" i="1"/>
  <c r="P24" i="1"/>
  <c r="P25" i="1"/>
  <c r="P26" i="1"/>
  <c r="P27" i="1"/>
  <c r="P28" i="1"/>
  <c r="P29" i="1"/>
  <c r="P30" i="1"/>
  <c r="N5" i="1"/>
  <c r="N6" i="1"/>
  <c r="N7" i="1"/>
  <c r="N8" i="1"/>
  <c r="N9" i="1"/>
  <c r="N10" i="1"/>
  <c r="N11" i="1"/>
  <c r="N12" i="1"/>
  <c r="N13" i="1"/>
  <c r="N14" i="1"/>
  <c r="N15" i="1"/>
  <c r="N16" i="1"/>
  <c r="N17" i="1"/>
  <c r="N18" i="1"/>
  <c r="N19" i="1"/>
  <c r="N20" i="1"/>
  <c r="N21" i="1"/>
  <c r="N22" i="1"/>
  <c r="N23" i="1"/>
  <c r="N24" i="1"/>
  <c r="N25" i="1"/>
  <c r="N26" i="1"/>
  <c r="N27" i="1"/>
  <c r="N28" i="1"/>
  <c r="N29" i="1"/>
  <c r="M32" i="1"/>
  <c r="L32" i="1"/>
  <c r="M5" i="1"/>
  <c r="M6" i="1"/>
  <c r="M7" i="1"/>
  <c r="M8" i="1"/>
  <c r="M9" i="1"/>
  <c r="M10" i="1"/>
  <c r="M11" i="1"/>
  <c r="M12" i="1"/>
  <c r="M13" i="1"/>
  <c r="M14" i="1"/>
  <c r="M15" i="1"/>
  <c r="M16" i="1"/>
  <c r="M17" i="1"/>
  <c r="M18" i="1"/>
  <c r="M19" i="1"/>
  <c r="M20" i="1"/>
  <c r="M21" i="1"/>
  <c r="M22" i="1"/>
  <c r="M23" i="1"/>
  <c r="M24" i="1"/>
  <c r="M25" i="1"/>
  <c r="M26" i="1"/>
  <c r="M27" i="1"/>
  <c r="M28" i="1"/>
  <c r="M29" i="1"/>
  <c r="M30" i="1"/>
  <c r="M4" i="1"/>
  <c r="L30" i="1"/>
  <c r="L5" i="1"/>
  <c r="L6" i="1"/>
  <c r="L7" i="1"/>
  <c r="L8" i="1"/>
  <c r="L9" i="1"/>
  <c r="L10" i="1"/>
  <c r="L11" i="1"/>
  <c r="L12" i="1"/>
  <c r="L13" i="1"/>
  <c r="L14" i="1"/>
  <c r="L15" i="1"/>
  <c r="L16" i="1"/>
  <c r="L17" i="1"/>
  <c r="L18" i="1"/>
  <c r="L19" i="1"/>
  <c r="L20" i="1"/>
  <c r="L21" i="1"/>
  <c r="L22" i="1"/>
  <c r="L23" i="1"/>
  <c r="L24" i="1"/>
  <c r="L25" i="1"/>
  <c r="L26" i="1"/>
  <c r="L27" i="1"/>
  <c r="L28" i="1"/>
  <c r="L29" i="1"/>
  <c r="L4" i="1"/>
  <c r="K5" i="1"/>
  <c r="K6" i="1"/>
  <c r="K7" i="1"/>
  <c r="K8" i="1"/>
  <c r="K9" i="1"/>
  <c r="K10" i="1"/>
  <c r="K11" i="1"/>
  <c r="K12" i="1"/>
  <c r="K13" i="1"/>
  <c r="K14" i="1"/>
  <c r="K15" i="1"/>
  <c r="K16" i="1"/>
  <c r="K17" i="1"/>
  <c r="K18" i="1"/>
  <c r="K19" i="1"/>
  <c r="K20" i="1"/>
  <c r="K21" i="1"/>
  <c r="K22" i="1"/>
  <c r="K23" i="1"/>
  <c r="K24" i="1"/>
  <c r="K25" i="1"/>
  <c r="K26" i="1"/>
  <c r="K27" i="1"/>
  <c r="K28" i="1"/>
  <c r="K29" i="1"/>
  <c r="K30" i="1"/>
  <c r="D4" i="1"/>
  <c r="E5" i="1"/>
  <c r="D5" i="1"/>
  <c r="D6" i="1"/>
  <c r="D7" i="1"/>
  <c r="D8" i="1"/>
  <c r="D9" i="1"/>
  <c r="D10" i="1"/>
  <c r="D11" i="1"/>
  <c r="D12" i="1"/>
  <c r="D13" i="1"/>
  <c r="D14" i="1"/>
  <c r="D15" i="1"/>
  <c r="D16" i="1"/>
  <c r="D17" i="1"/>
  <c r="D18" i="1"/>
  <c r="D19" i="1"/>
  <c r="D20" i="1"/>
  <c r="D21" i="1"/>
  <c r="D22" i="1"/>
  <c r="D23" i="1"/>
  <c r="D24" i="1"/>
  <c r="D25" i="1"/>
  <c r="D26" i="1"/>
  <c r="D27" i="1"/>
  <c r="D28" i="1"/>
  <c r="D29" i="1"/>
  <c r="D30" i="1"/>
  <c r="G3" i="1"/>
  <c r="G4" i="1" s="1"/>
  <c r="G5" i="1" s="1"/>
  <c r="G6" i="1" s="1"/>
  <c r="G7" i="1" s="1"/>
  <c r="G8" i="1" s="1"/>
  <c r="G9" i="1" s="1"/>
  <c r="G10" i="1" s="1"/>
  <c r="G11" i="1" s="1"/>
  <c r="G12" i="1" s="1"/>
  <c r="G13" i="1" s="1"/>
  <c r="G14" i="1" s="1"/>
  <c r="G15" i="1" s="1"/>
  <c r="G16" i="1" s="1"/>
  <c r="G17" i="1" s="1"/>
  <c r="G18" i="1" s="1"/>
  <c r="G19" i="1" s="1"/>
  <c r="G20" i="1" s="1"/>
  <c r="G21" i="1" s="1"/>
  <c r="G22" i="1" s="1"/>
  <c r="G23" i="1" s="1"/>
  <c r="G24" i="1" s="1"/>
  <c r="G25" i="1" s="1"/>
  <c r="G26" i="1" s="1"/>
  <c r="G27" i="1" s="1"/>
  <c r="G28" i="1" s="1"/>
  <c r="G29" i="1" s="1"/>
  <c r="G30" i="1" s="1"/>
  <c r="F6" i="1"/>
  <c r="F7" i="1"/>
  <c r="F8" i="1"/>
  <c r="F9" i="1"/>
  <c r="F10" i="1"/>
  <c r="F11" i="1"/>
  <c r="F12" i="1"/>
  <c r="F13" i="1"/>
  <c r="F14" i="1"/>
  <c r="F15" i="1"/>
  <c r="F16" i="1"/>
  <c r="F17" i="1"/>
  <c r="F18" i="1"/>
  <c r="F19" i="1"/>
  <c r="F20" i="1"/>
  <c r="F21" i="1"/>
  <c r="F22" i="1"/>
  <c r="F23" i="1"/>
  <c r="F24" i="1"/>
  <c r="F25" i="1"/>
  <c r="F26" i="1"/>
  <c r="F27" i="1"/>
  <c r="F28" i="1"/>
  <c r="F29" i="1"/>
  <c r="F30" i="1"/>
  <c r="E6" i="1"/>
  <c r="E7" i="1"/>
  <c r="E8" i="1"/>
  <c r="E9" i="1"/>
  <c r="E10" i="1"/>
  <c r="E11" i="1"/>
  <c r="E12" i="1"/>
  <c r="E13" i="1"/>
  <c r="E14" i="1"/>
  <c r="E15" i="1"/>
  <c r="E16" i="1"/>
  <c r="E17" i="1"/>
  <c r="E18" i="1"/>
  <c r="E19" i="1"/>
  <c r="E20" i="1"/>
  <c r="E21" i="1"/>
  <c r="E22" i="1"/>
  <c r="E23" i="1"/>
  <c r="E24" i="1"/>
  <c r="E25" i="1"/>
  <c r="E26" i="1"/>
  <c r="E27" i="1"/>
  <c r="E28" i="1"/>
  <c r="E29" i="1"/>
  <c r="E30" i="1"/>
</calcChain>
</file>

<file path=xl/sharedStrings.xml><?xml version="1.0" encoding="utf-8"?>
<sst xmlns="http://schemas.openxmlformats.org/spreadsheetml/2006/main" count="95" uniqueCount="76">
  <si>
    <t>Week</t>
  </si>
  <si>
    <t>Sales</t>
  </si>
  <si>
    <t>3 Moving Avg</t>
  </si>
  <si>
    <t>4 Moving Avg</t>
  </si>
  <si>
    <t>5 Moving Avg</t>
  </si>
  <si>
    <t>Forecast</t>
  </si>
  <si>
    <t>3 week Squared Error</t>
  </si>
  <si>
    <t>3 week Absolute Error</t>
  </si>
  <si>
    <t>3 week absolute percent error</t>
  </si>
  <si>
    <t>MAE:</t>
  </si>
  <si>
    <t>MSE:</t>
  </si>
  <si>
    <t>MAPE:</t>
  </si>
  <si>
    <t>4 week Forecast Error</t>
  </si>
  <si>
    <t>3 week Forecast Error</t>
  </si>
  <si>
    <t>4 week Absolute Error</t>
  </si>
  <si>
    <t>4 week absolute percent error</t>
  </si>
  <si>
    <t>4week Squared Error</t>
  </si>
  <si>
    <t>5 week Forecast Error</t>
  </si>
  <si>
    <t>5 week Absolute Error</t>
  </si>
  <si>
    <t>5 week Squared Error</t>
  </si>
  <si>
    <t>5 week absolute percent error</t>
  </si>
  <si>
    <t>MAE in week 3 forecast performed the best with the numbr being : 1.691358025</t>
  </si>
  <si>
    <t>Month</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</si>
  <si>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</si>
  <si>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</si>
  <si>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</si>
  <si>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</si>
  <si>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</si>
  <si>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</si>
  <si>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</si>
  <si>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</si>
  <si>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</si>
  <si>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</si>
  <si>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</si>
  <si>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</si>
  <si>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</si>
  <si>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</si>
  <si>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</si>
  <si>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</si>
  <si>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</si>
  <si>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</si>
  <si>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</si>
  <si>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</si>
  <si>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</si>
  <si>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</si>
  <si>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</si>
  <si>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</si>
  <si>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Month 1</t>
  </si>
  <si>
    <t>Month 2</t>
  </si>
  <si>
    <t>Month 3</t>
  </si>
  <si>
    <t>Month 4</t>
  </si>
  <si>
    <t xml:space="preserve"> Month 5</t>
  </si>
  <si>
    <t>Month 6</t>
  </si>
  <si>
    <t>Month 7</t>
  </si>
  <si>
    <t>Month 8</t>
  </si>
  <si>
    <t>Month 9</t>
  </si>
  <si>
    <t>Month 10</t>
  </si>
  <si>
    <t>Month 11</t>
  </si>
  <si>
    <t>Year 4</t>
  </si>
  <si>
    <t>Forcast</t>
  </si>
  <si>
    <t>January</t>
  </si>
  <si>
    <t>February</t>
  </si>
  <si>
    <t>March</t>
  </si>
  <si>
    <t>April</t>
  </si>
  <si>
    <t>May</t>
  </si>
  <si>
    <t>June</t>
  </si>
  <si>
    <t>July</t>
  </si>
  <si>
    <t>August</t>
  </si>
  <si>
    <t>September</t>
  </si>
  <si>
    <t>October</t>
  </si>
  <si>
    <t>November</t>
  </si>
  <si>
    <t>December</t>
  </si>
  <si>
    <t>The graph show seasonal flunctuations, we can see that the restraunt does better  in sales during the end of the year  and does less in sales during the first few months of the year.</t>
  </si>
  <si>
    <t>Karen needs to know that the model eestimates sales for each month based on past data collected.Coeffiecients for dummy varaibles indicate how wach months sales compare to the base month</t>
  </si>
  <si>
    <t>January sales turn out to be $295,000 the forecast error would be 15,000 and the percentage error would be 5.08</t>
  </si>
  <si>
    <t>To address Karen concerns, we need to explain how this forecast was conducted, and the accuracy of the data. There was also basic assumptions that were made and there could be other unforeseen seasonal trends or market changes that can result in the # being high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</si>
</sst>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
  </numFmts>
  <fonts count="7" x14ac:knownFonts="1">
    <font>
      <sz val="11"/>
      <color theme="1"/>
      <name val="Calibri"/>
      <family val="2"/>
      <scheme val="minor"/>
    </font>
    <font>
      <b/>
      <sz val="11"/>
      <color theme="1"/>
      <name val="Times New Roman"/>
      <family val="1"/>
    </font>
    <font>
      <sz val="12"/>
      <color theme="1"/>
      <name val="Times New Roman"/>
      <family val="1"/>
    </font>
    <font>
      <b/>
      <sz val="11"/>
      <color theme="1"/>
      <name val="Calibri"/>
      <family val="2"/>
      <scheme val="minor"/>
    </font>
    <font>
      <b/>
      <sz val="12"/>
      <name val="Times New Roman"/>
      <family val="1"/>
    </font>
    <font>
      <i/>
      <sz val="11"/>
      <color theme="1"/>
      <name val="Calibri"/>
      <family val="2"/>
      <scheme val="minor"/>
    </font>
    <font>
      <sz val="8"/>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0">
    <xf numFmtId="0" fontId="0" fillId="0" borderId="0" xfId="0"/>
    <xf numFmtId="0" fontId="1" fillId="0" borderId="0" xfId="0" applyFont="1" applyAlignment="1">
      <alignment horizontal="left"/>
    </xf>
    <xf numFmtId="0" fontId="2" fillId="0" borderId="0" xfId="0" applyFont="1" applyAlignment="1">
      <alignment horizontal="right"/>
    </xf>
    <xf numFmtId="0" fontId="3" fillId="0" borderId="0" xfId="0" applyFont="1"/>
    <xf numFmtId="164" fontId="0" fillId="0" borderId="0" xfId="0" applyNumberFormat="1"/>
    <xf numFmtId="0" fontId="4" fillId="0" borderId="0" xfId="0" applyFont="1" applyAlignment="1">
      <alignment horizontal="center"/>
    </xf>
    <xf numFmtId="0" fontId="0" fillId="0" borderId="0" xfId="0" applyFill="1" applyBorder="1" applyAlignment="1"/>
    <xf numFmtId="0" fontId="0" fillId="0" borderId="1" xfId="0" applyFill="1" applyBorder="1" applyAlignment="1"/>
    <xf numFmtId="0" fontId="5" fillId="0" borderId="2" xfId="0" applyFont="1" applyFill="1" applyBorder="1" applyAlignment="1">
      <alignment horizontal="center"/>
    </xf>
    <xf numFmtId="0" fontId="5" fillId="0" borderId="2" xfId="0" applyFont="1" applyFill="1" applyBorder="1" applyAlignment="1">
      <alignment horizontal="centerContinuous"/>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'Part 2'!$B$1</c:f>
              <c:strCache>
                <c:ptCount val="1"/>
                <c:pt idx="0">
                  <c:v>Sales</c:v>
                </c:pt>
              </c:strCache>
            </c:strRef>
          </c:tx>
          <c:spPr>
            <a:ln w="28575" cap="rnd">
              <a:solidFill>
                <a:schemeClr val="accent1"/>
              </a:solidFill>
              <a:round/>
            </a:ln>
            <a:effectLst/>
          </c:spPr>
          <c:marker>
            <c:symbol val="none"/>
          </c:marker>
          <c:cat>
            <c:numRef>
              <c:f>'Part 2'!$A$2:$A$37</c:f>
              <c:numCache>
                <c:formatCode>General</c:formatCode>
                <c:ptCount val="3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numCache>
            </c:numRef>
          </c:cat>
          <c:val>
            <c:numRef>
              <c:f>'Part 2'!$B$2:$B$37</c:f>
              <c:numCache>
                <c:formatCode>General</c:formatCode>
                <c:ptCount val="36"/>
                <c:pt idx="0">
                  <c:v>242</c:v>
                </c:pt>
                <c:pt idx="1">
                  <c:v>235</c:v>
                </c:pt>
                <c:pt idx="2">
                  <c:v>232</c:v>
                </c:pt>
                <c:pt idx="3">
                  <c:v>178</c:v>
                </c:pt>
                <c:pt idx="4">
                  <c:v>184</c:v>
                </c:pt>
                <c:pt idx="5">
                  <c:v>140</c:v>
                </c:pt>
                <c:pt idx="6">
                  <c:v>145</c:v>
                </c:pt>
                <c:pt idx="7">
                  <c:v>152</c:v>
                </c:pt>
                <c:pt idx="8">
                  <c:v>110</c:v>
                </c:pt>
                <c:pt idx="9">
                  <c:v>130</c:v>
                </c:pt>
                <c:pt idx="10">
                  <c:v>152</c:v>
                </c:pt>
                <c:pt idx="11">
                  <c:v>206</c:v>
                </c:pt>
                <c:pt idx="12">
                  <c:v>263</c:v>
                </c:pt>
                <c:pt idx="13">
                  <c:v>238</c:v>
                </c:pt>
                <c:pt idx="14">
                  <c:v>247</c:v>
                </c:pt>
                <c:pt idx="15">
                  <c:v>193</c:v>
                </c:pt>
                <c:pt idx="16">
                  <c:v>193</c:v>
                </c:pt>
                <c:pt idx="17">
                  <c:v>149</c:v>
                </c:pt>
                <c:pt idx="18">
                  <c:v>157</c:v>
                </c:pt>
                <c:pt idx="19">
                  <c:v>161</c:v>
                </c:pt>
                <c:pt idx="20">
                  <c:v>122</c:v>
                </c:pt>
                <c:pt idx="21">
                  <c:v>130</c:v>
                </c:pt>
                <c:pt idx="22">
                  <c:v>167</c:v>
                </c:pt>
                <c:pt idx="23">
                  <c:v>230</c:v>
                </c:pt>
                <c:pt idx="24">
                  <c:v>282</c:v>
                </c:pt>
                <c:pt idx="25">
                  <c:v>255</c:v>
                </c:pt>
                <c:pt idx="26">
                  <c:v>265</c:v>
                </c:pt>
                <c:pt idx="27">
                  <c:v>205</c:v>
                </c:pt>
                <c:pt idx="28">
                  <c:v>210</c:v>
                </c:pt>
                <c:pt idx="29">
                  <c:v>160</c:v>
                </c:pt>
                <c:pt idx="30">
                  <c:v>166</c:v>
                </c:pt>
                <c:pt idx="31">
                  <c:v>174</c:v>
                </c:pt>
                <c:pt idx="32">
                  <c:v>126</c:v>
                </c:pt>
                <c:pt idx="33">
                  <c:v>148</c:v>
                </c:pt>
                <c:pt idx="34">
                  <c:v>173</c:v>
                </c:pt>
                <c:pt idx="35">
                  <c:v>235</c:v>
                </c:pt>
              </c:numCache>
            </c:numRef>
          </c:val>
          <c:smooth val="0"/>
          <c:extLst>
            <c:ext xmlns:c16="http://schemas.microsoft.com/office/drawing/2014/chart" uri="{C3380CC4-5D6E-409C-BE32-E72D297353CC}">
              <c16:uniqueId val="{00000000-DC48-5C41-8514-028B157A2F23}"/>
            </c:ext>
          </c:extLst>
        </c:ser>
        <c:dLbls>
          <c:showLegendKey val="0"/>
          <c:showVal val="0"/>
          <c:showCatName val="0"/>
          <c:showSerName val="0"/>
          <c:showPercent val="0"/>
          <c:showBubbleSize val="0"/>
        </c:dLbls>
        <c:smooth val="0"/>
        <c:axId val="566982431"/>
        <c:axId val="566423391"/>
      </c:lineChart>
      <c:catAx>
        <c:axId val="566982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423391"/>
        <c:crosses val="autoZero"/>
        <c:auto val="1"/>
        <c:lblAlgn val="ctr"/>
        <c:lblOffset val="100"/>
        <c:noMultiLvlLbl val="0"/>
      </c:catAx>
      <c:valAx>
        <c:axId val="566423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9824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196850</xdr:colOff>
      <xdr:row>39</xdr:row>
      <xdr:rowOff>82550</xdr:rowOff>
    </xdr:from>
    <xdr:to>
      <xdr:col>6</xdr:col>
      <xdr:colOff>381000</xdr:colOff>
      <xdr:row>53</xdr:row>
      <xdr:rowOff>158750</xdr:rowOff>
    </xdr:to>
    <xdr:graphicFrame macro="">
      <xdr:nvGraphicFramePr>
        <xdr:cNvPr id="3" name="Chart 2">
          <a:extLst>
            <a:ext uri="{FF2B5EF4-FFF2-40B4-BE49-F238E27FC236}">
              <a16:creationId xmlns:a16="http://schemas.microsoft.com/office/drawing/2014/main" id="{BCB13EF7-0A78-C34F-3B77-0834228D84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8E4D1-A3B9-4F1F-873A-20E8F4C2A5A2}">
  <dimension ref="A1:X34"/>
  <sheetViews>
    <sheetView topLeftCell="A26" workbookViewId="0">
      <selection activeCell="E38" sqref="E38"/>
    </sheetView>
  </sheetViews>
  <sheetFormatPr baseColWidth="10" defaultColWidth="8.83203125" defaultRowHeight="15" x14ac:dyDescent="0.2"/>
  <cols>
    <col min="4" max="4" width="14.5" customWidth="1"/>
    <col min="5" max="5" width="14.1640625" customWidth="1"/>
    <col min="6" max="6" width="13.5" customWidth="1"/>
    <col min="11" max="11" width="18.33203125" customWidth="1"/>
    <col min="12" max="12" width="20.6640625" customWidth="1"/>
    <col min="13" max="13" width="20" customWidth="1"/>
    <col min="14" max="14" width="26.1640625" customWidth="1"/>
    <col min="16" max="16" width="21.1640625" customWidth="1"/>
    <col min="17" max="17" width="20" customWidth="1"/>
    <col min="18" max="18" width="20.1640625" customWidth="1"/>
    <col min="19" max="19" width="25.83203125" customWidth="1"/>
    <col min="21" max="21" width="21" customWidth="1"/>
    <col min="22" max="22" width="21.1640625" customWidth="1"/>
    <col min="23" max="23" width="19.83203125" customWidth="1"/>
    <col min="24" max="24" width="26.5" customWidth="1"/>
  </cols>
  <sheetData>
    <row r="1" spans="1:24" x14ac:dyDescent="0.2">
      <c r="A1" s="1" t="s">
        <v>0</v>
      </c>
      <c r="B1" s="1" t="s">
        <v>1</v>
      </c>
      <c r="D1" s="3" t="s">
        <v>2</v>
      </c>
      <c r="E1" s="3" t="s">
        <v>3</v>
      </c>
      <c r="F1" s="3" t="s">
        <v>4</v>
      </c>
      <c r="G1" s="3" t="s">
        <v>5</v>
      </c>
      <c r="K1" s="3" t="s">
        <v>13</v>
      </c>
      <c r="L1" s="3" t="s">
        <v>7</v>
      </c>
      <c r="M1" s="3" t="s">
        <v>6</v>
      </c>
      <c r="N1" s="3" t="s">
        <v>8</v>
      </c>
      <c r="P1" s="3" t="s">
        <v>12</v>
      </c>
      <c r="Q1" s="3" t="s">
        <v>14</v>
      </c>
      <c r="R1" s="3" t="s">
        <v>16</v>
      </c>
      <c r="S1" s="3" t="s">
        <v>15</v>
      </c>
      <c r="U1" s="3" t="s">
        <v>17</v>
      </c>
      <c r="V1" s="3" t="s">
        <v>18</v>
      </c>
      <c r="W1" s="3" t="s">
        <v>19</v>
      </c>
      <c r="X1" s="3" t="s">
        <v>20</v>
      </c>
    </row>
    <row r="2" spans="1:24" ht="16" x14ac:dyDescent="0.2">
      <c r="A2" s="2">
        <v>1</v>
      </c>
      <c r="B2" s="2">
        <v>17</v>
      </c>
      <c r="D2" t="e">
        <v>#N/A</v>
      </c>
      <c r="E2" t="e">
        <v>#N/A</v>
      </c>
      <c r="F2" t="e">
        <v>#N/A</v>
      </c>
      <c r="J2">
        <v>0.5</v>
      </c>
      <c r="L2" s="3"/>
    </row>
    <row r="3" spans="1:24" ht="16" x14ac:dyDescent="0.2">
      <c r="A3" s="2">
        <v>2</v>
      </c>
      <c r="B3" s="2">
        <v>21</v>
      </c>
      <c r="D3" t="e">
        <v>#N/A</v>
      </c>
      <c r="E3" t="e">
        <v>#N/A</v>
      </c>
      <c r="F3" t="e">
        <v>#N/A</v>
      </c>
      <c r="G3">
        <f>B2*$J$2+(1-$J$2)*G2</f>
        <v>8.5</v>
      </c>
      <c r="L3" s="4"/>
    </row>
    <row r="4" spans="1:24" ht="16" x14ac:dyDescent="0.2">
      <c r="A4" s="2">
        <v>3</v>
      </c>
      <c r="B4" s="2">
        <v>19</v>
      </c>
      <c r="D4">
        <f>AVERAGE(B2:B4)</f>
        <v>19</v>
      </c>
      <c r="E4" t="e">
        <v>#N/A</v>
      </c>
      <c r="F4" t="e">
        <v>#N/A</v>
      </c>
      <c r="G4">
        <f t="shared" ref="G4:G30" si="0">B3*$J$2+(1-$J$2)*G3</f>
        <v>14.75</v>
      </c>
      <c r="K4">
        <f>B4-D4</f>
        <v>0</v>
      </c>
      <c r="L4">
        <f>ABS(K4)</f>
        <v>0</v>
      </c>
      <c r="M4">
        <f>K4^2</f>
        <v>0</v>
      </c>
      <c r="N4">
        <f>ABS(K4/B4*100)</f>
        <v>0</v>
      </c>
      <c r="P4">
        <f>B5-E5</f>
        <v>3</v>
      </c>
      <c r="Q4">
        <f>ABS(P4)</f>
        <v>3</v>
      </c>
      <c r="R4">
        <f>P4^2</f>
        <v>9</v>
      </c>
      <c r="S4">
        <f>ABS(P4/B5)*100</f>
        <v>13.043478260869565</v>
      </c>
      <c r="U4">
        <f>B6-F6</f>
        <v>-1.6000000000000014</v>
      </c>
      <c r="V4">
        <f>ABS(U4)</f>
        <v>1.6000000000000014</v>
      </c>
      <c r="W4">
        <f>U4^2</f>
        <v>2.5600000000000045</v>
      </c>
      <c r="X4">
        <f>ABS(U4/B6)*100</f>
        <v>8.8888888888888964</v>
      </c>
    </row>
    <row r="5" spans="1:24" ht="16" x14ac:dyDescent="0.2">
      <c r="A5" s="2">
        <v>4</v>
      </c>
      <c r="B5" s="2">
        <v>23</v>
      </c>
      <c r="D5">
        <f t="shared" ref="D4:D30" si="1">AVERAGE(B3:B5)</f>
        <v>21</v>
      </c>
      <c r="E5">
        <f>AVERAGE(B2:B5)</f>
        <v>20</v>
      </c>
      <c r="F5" t="e">
        <v>#N/A</v>
      </c>
      <c r="G5">
        <f t="shared" si="0"/>
        <v>16.875</v>
      </c>
      <c r="K5">
        <f t="shared" ref="K5:K30" si="2">B5-D5</f>
        <v>2</v>
      </c>
      <c r="L5">
        <f t="shared" ref="L5:L30" si="3">ABS(K5)</f>
        <v>2</v>
      </c>
      <c r="M5">
        <f t="shared" ref="M5:M30" si="4">K5^2</f>
        <v>4</v>
      </c>
      <c r="N5">
        <f t="shared" ref="N5:N30" si="5">ABS(K5/B5*100)</f>
        <v>8.695652173913043</v>
      </c>
      <c r="P5">
        <f t="shared" ref="P5:P30" si="6">B6-E6</f>
        <v>-2.25</v>
      </c>
      <c r="Q5">
        <f t="shared" ref="Q5:Q30" si="7">ABS(P5)</f>
        <v>2.25</v>
      </c>
      <c r="R5">
        <f t="shared" ref="R5:R30" si="8">P5^2</f>
        <v>5.0625</v>
      </c>
      <c r="S5">
        <f t="shared" ref="S5:S30" si="9">ABS(P5/B6)*100</f>
        <v>12.5</v>
      </c>
      <c r="U5">
        <f t="shared" ref="U5:U30" si="10">B7-F7</f>
        <v>-3.3999999999999986</v>
      </c>
      <c r="V5">
        <f t="shared" ref="V5:V30" si="11">ABS(U5)</f>
        <v>3.3999999999999986</v>
      </c>
      <c r="W5">
        <f t="shared" ref="W5:W30" si="12">U5^2</f>
        <v>11.55999999999999</v>
      </c>
      <c r="X5">
        <f t="shared" ref="X5:X30" si="13">ABS(U5/B7)*100</f>
        <v>21.249999999999993</v>
      </c>
    </row>
    <row r="6" spans="1:24" ht="16" x14ac:dyDescent="0.2">
      <c r="A6" s="2">
        <v>5</v>
      </c>
      <c r="B6" s="2">
        <v>18</v>
      </c>
      <c r="D6">
        <f t="shared" si="1"/>
        <v>20</v>
      </c>
      <c r="E6">
        <f t="shared" ref="E5:E30" si="14">AVERAGE(B3:B6)</f>
        <v>20.25</v>
      </c>
      <c r="F6">
        <f t="shared" ref="F6:F30" si="15">AVERAGE(B2:B6)</f>
        <v>19.600000000000001</v>
      </c>
      <c r="G6">
        <f t="shared" si="0"/>
        <v>19.9375</v>
      </c>
      <c r="K6">
        <f t="shared" si="2"/>
        <v>-2</v>
      </c>
      <c r="L6">
        <f t="shared" si="3"/>
        <v>2</v>
      </c>
      <c r="M6">
        <f t="shared" si="4"/>
        <v>4</v>
      </c>
      <c r="N6">
        <f t="shared" si="5"/>
        <v>11.111111111111111</v>
      </c>
      <c r="P6">
        <f t="shared" si="6"/>
        <v>-3</v>
      </c>
      <c r="Q6">
        <f t="shared" si="7"/>
        <v>3</v>
      </c>
      <c r="R6">
        <f t="shared" si="8"/>
        <v>9</v>
      </c>
      <c r="S6">
        <f t="shared" si="9"/>
        <v>18.75</v>
      </c>
      <c r="U6">
        <f t="shared" si="10"/>
        <v>0.80000000000000071</v>
      </c>
      <c r="V6">
        <f t="shared" si="11"/>
        <v>0.80000000000000071</v>
      </c>
      <c r="W6">
        <f t="shared" si="12"/>
        <v>0.64000000000000112</v>
      </c>
      <c r="X6">
        <f t="shared" si="13"/>
        <v>4.0000000000000036</v>
      </c>
    </row>
    <row r="7" spans="1:24" ht="16" x14ac:dyDescent="0.2">
      <c r="A7" s="2">
        <v>6</v>
      </c>
      <c r="B7" s="2">
        <v>16</v>
      </c>
      <c r="D7">
        <f t="shared" si="1"/>
        <v>19</v>
      </c>
      <c r="E7">
        <f t="shared" si="14"/>
        <v>19</v>
      </c>
      <c r="F7">
        <f t="shared" si="15"/>
        <v>19.399999999999999</v>
      </c>
      <c r="G7">
        <f t="shared" si="0"/>
        <v>18.96875</v>
      </c>
      <c r="K7">
        <f t="shared" si="2"/>
        <v>-3</v>
      </c>
      <c r="L7">
        <f t="shared" si="3"/>
        <v>3</v>
      </c>
      <c r="M7">
        <f t="shared" si="4"/>
        <v>9</v>
      </c>
      <c r="N7">
        <f t="shared" si="5"/>
        <v>18.75</v>
      </c>
      <c r="P7">
        <f t="shared" si="6"/>
        <v>0.75</v>
      </c>
      <c r="Q7">
        <f t="shared" si="7"/>
        <v>0.75</v>
      </c>
      <c r="R7">
        <f t="shared" si="8"/>
        <v>0.5625</v>
      </c>
      <c r="S7">
        <f t="shared" si="9"/>
        <v>3.75</v>
      </c>
      <c r="U7">
        <f t="shared" si="10"/>
        <v>-1</v>
      </c>
      <c r="V7">
        <f t="shared" si="11"/>
        <v>1</v>
      </c>
      <c r="W7">
        <f t="shared" si="12"/>
        <v>1</v>
      </c>
      <c r="X7">
        <f t="shared" si="13"/>
        <v>5.5555555555555554</v>
      </c>
    </row>
    <row r="8" spans="1:24" ht="16" x14ac:dyDescent="0.2">
      <c r="A8" s="2">
        <v>7</v>
      </c>
      <c r="B8" s="2">
        <v>20</v>
      </c>
      <c r="D8">
        <f t="shared" si="1"/>
        <v>18</v>
      </c>
      <c r="E8">
        <f t="shared" si="14"/>
        <v>19.25</v>
      </c>
      <c r="F8">
        <f t="shared" si="15"/>
        <v>19.2</v>
      </c>
      <c r="G8">
        <f t="shared" si="0"/>
        <v>17.484375</v>
      </c>
      <c r="K8">
        <f t="shared" si="2"/>
        <v>2</v>
      </c>
      <c r="L8">
        <f t="shared" si="3"/>
        <v>2</v>
      </c>
      <c r="M8">
        <f t="shared" si="4"/>
        <v>4</v>
      </c>
      <c r="N8">
        <f t="shared" si="5"/>
        <v>10</v>
      </c>
      <c r="P8">
        <f t="shared" si="6"/>
        <v>0</v>
      </c>
      <c r="Q8">
        <f t="shared" si="7"/>
        <v>0</v>
      </c>
      <c r="R8">
        <f t="shared" si="8"/>
        <v>0</v>
      </c>
      <c r="S8">
        <f t="shared" si="9"/>
        <v>0</v>
      </c>
      <c r="U8">
        <f t="shared" si="10"/>
        <v>3.1999999999999993</v>
      </c>
      <c r="V8">
        <f t="shared" si="11"/>
        <v>3.1999999999999993</v>
      </c>
      <c r="W8">
        <f t="shared" si="12"/>
        <v>10.239999999999995</v>
      </c>
      <c r="X8">
        <f t="shared" si="13"/>
        <v>14.545454545454541</v>
      </c>
    </row>
    <row r="9" spans="1:24" ht="16" x14ac:dyDescent="0.2">
      <c r="A9" s="2">
        <v>8</v>
      </c>
      <c r="B9" s="2">
        <v>18</v>
      </c>
      <c r="D9">
        <f t="shared" si="1"/>
        <v>18</v>
      </c>
      <c r="E9">
        <f t="shared" si="14"/>
        <v>18</v>
      </c>
      <c r="F9">
        <f t="shared" si="15"/>
        <v>19</v>
      </c>
      <c r="G9">
        <f t="shared" si="0"/>
        <v>18.7421875</v>
      </c>
      <c r="K9">
        <f t="shared" si="2"/>
        <v>0</v>
      </c>
      <c r="L9">
        <f t="shared" si="3"/>
        <v>0</v>
      </c>
      <c r="M9">
        <f t="shared" si="4"/>
        <v>0</v>
      </c>
      <c r="N9">
        <f t="shared" si="5"/>
        <v>0</v>
      </c>
      <c r="P9">
        <f t="shared" si="6"/>
        <v>3</v>
      </c>
      <c r="Q9">
        <f t="shared" si="7"/>
        <v>3</v>
      </c>
      <c r="R9">
        <f t="shared" si="8"/>
        <v>9</v>
      </c>
      <c r="S9">
        <f t="shared" si="9"/>
        <v>13.636363636363635</v>
      </c>
      <c r="U9">
        <f t="shared" si="10"/>
        <v>0.80000000000000071</v>
      </c>
      <c r="V9">
        <f t="shared" si="11"/>
        <v>0.80000000000000071</v>
      </c>
      <c r="W9">
        <f t="shared" si="12"/>
        <v>0.64000000000000112</v>
      </c>
      <c r="X9">
        <f t="shared" si="13"/>
        <v>4.0000000000000036</v>
      </c>
    </row>
    <row r="10" spans="1:24" ht="16" x14ac:dyDescent="0.2">
      <c r="A10" s="2">
        <v>9</v>
      </c>
      <c r="B10" s="2">
        <v>22</v>
      </c>
      <c r="D10">
        <f t="shared" si="1"/>
        <v>20</v>
      </c>
      <c r="E10">
        <f t="shared" si="14"/>
        <v>19</v>
      </c>
      <c r="F10">
        <f t="shared" si="15"/>
        <v>18.8</v>
      </c>
      <c r="G10">
        <f t="shared" si="0"/>
        <v>18.37109375</v>
      </c>
      <c r="K10">
        <f t="shared" si="2"/>
        <v>2</v>
      </c>
      <c r="L10">
        <f t="shared" si="3"/>
        <v>2</v>
      </c>
      <c r="M10">
        <f t="shared" si="4"/>
        <v>4</v>
      </c>
      <c r="N10">
        <f t="shared" si="5"/>
        <v>9.0909090909090917</v>
      </c>
      <c r="P10">
        <f t="shared" si="6"/>
        <v>0</v>
      </c>
      <c r="Q10">
        <f t="shared" si="7"/>
        <v>0</v>
      </c>
      <c r="R10">
        <f t="shared" si="8"/>
        <v>0</v>
      </c>
      <c r="S10">
        <f t="shared" si="9"/>
        <v>0</v>
      </c>
      <c r="U10">
        <f t="shared" si="10"/>
        <v>-4</v>
      </c>
      <c r="V10">
        <f t="shared" si="11"/>
        <v>4</v>
      </c>
      <c r="W10">
        <f t="shared" si="12"/>
        <v>16</v>
      </c>
      <c r="X10">
        <f t="shared" si="13"/>
        <v>26.666666666666668</v>
      </c>
    </row>
    <row r="11" spans="1:24" ht="16" x14ac:dyDescent="0.2">
      <c r="A11" s="2">
        <v>10</v>
      </c>
      <c r="B11" s="2">
        <v>20</v>
      </c>
      <c r="D11">
        <f t="shared" si="1"/>
        <v>20</v>
      </c>
      <c r="E11">
        <f t="shared" si="14"/>
        <v>20</v>
      </c>
      <c r="F11">
        <f t="shared" si="15"/>
        <v>19.2</v>
      </c>
      <c r="G11">
        <f t="shared" si="0"/>
        <v>20.185546875</v>
      </c>
      <c r="K11">
        <f t="shared" si="2"/>
        <v>0</v>
      </c>
      <c r="L11">
        <f t="shared" si="3"/>
        <v>0</v>
      </c>
      <c r="M11">
        <f t="shared" si="4"/>
        <v>0</v>
      </c>
      <c r="N11">
        <f t="shared" si="5"/>
        <v>0</v>
      </c>
      <c r="P11">
        <f t="shared" si="6"/>
        <v>-3.75</v>
      </c>
      <c r="Q11">
        <f t="shared" si="7"/>
        <v>3.75</v>
      </c>
      <c r="R11">
        <f t="shared" si="8"/>
        <v>14.0625</v>
      </c>
      <c r="S11">
        <f t="shared" si="9"/>
        <v>25</v>
      </c>
      <c r="U11">
        <f t="shared" si="10"/>
        <v>1</v>
      </c>
      <c r="V11">
        <f t="shared" si="11"/>
        <v>1</v>
      </c>
      <c r="W11">
        <f t="shared" si="12"/>
        <v>1</v>
      </c>
      <c r="X11">
        <f t="shared" si="13"/>
        <v>5</v>
      </c>
    </row>
    <row r="12" spans="1:24" ht="16" x14ac:dyDescent="0.2">
      <c r="A12" s="2">
        <v>11</v>
      </c>
      <c r="B12" s="2">
        <v>15</v>
      </c>
      <c r="D12">
        <f t="shared" si="1"/>
        <v>19</v>
      </c>
      <c r="E12">
        <f t="shared" si="14"/>
        <v>18.75</v>
      </c>
      <c r="F12">
        <f t="shared" si="15"/>
        <v>19</v>
      </c>
      <c r="G12">
        <f t="shared" si="0"/>
        <v>20.0927734375</v>
      </c>
      <c r="K12">
        <f t="shared" si="2"/>
        <v>-4</v>
      </c>
      <c r="L12">
        <f t="shared" si="3"/>
        <v>4</v>
      </c>
      <c r="M12">
        <f t="shared" si="4"/>
        <v>16</v>
      </c>
      <c r="N12">
        <f t="shared" si="5"/>
        <v>26.666666666666668</v>
      </c>
      <c r="P12">
        <f t="shared" si="6"/>
        <v>0.75</v>
      </c>
      <c r="Q12">
        <f t="shared" si="7"/>
        <v>0.75</v>
      </c>
      <c r="R12">
        <f t="shared" si="8"/>
        <v>0.5625</v>
      </c>
      <c r="S12">
        <f t="shared" si="9"/>
        <v>3.75</v>
      </c>
      <c r="U12">
        <f t="shared" si="10"/>
        <v>0.60000000000000142</v>
      </c>
      <c r="V12">
        <f t="shared" si="11"/>
        <v>0.60000000000000142</v>
      </c>
      <c r="W12">
        <f t="shared" si="12"/>
        <v>0.36000000000000171</v>
      </c>
      <c r="X12">
        <f t="shared" si="13"/>
        <v>3.0000000000000071</v>
      </c>
    </row>
    <row r="13" spans="1:24" ht="16" x14ac:dyDescent="0.2">
      <c r="A13" s="2">
        <v>12</v>
      </c>
      <c r="B13" s="2">
        <v>20</v>
      </c>
      <c r="D13">
        <f t="shared" si="1"/>
        <v>18.333333333333332</v>
      </c>
      <c r="E13">
        <f t="shared" si="14"/>
        <v>19.25</v>
      </c>
      <c r="F13">
        <f t="shared" si="15"/>
        <v>19</v>
      </c>
      <c r="G13">
        <f t="shared" si="0"/>
        <v>17.54638671875</v>
      </c>
      <c r="K13">
        <f t="shared" si="2"/>
        <v>1.6666666666666679</v>
      </c>
      <c r="L13">
        <f t="shared" si="3"/>
        <v>1.6666666666666679</v>
      </c>
      <c r="M13">
        <f t="shared" si="4"/>
        <v>2.7777777777777817</v>
      </c>
      <c r="N13">
        <f t="shared" si="5"/>
        <v>8.3333333333333393</v>
      </c>
      <c r="P13">
        <f t="shared" si="6"/>
        <v>1.25</v>
      </c>
      <c r="Q13">
        <f t="shared" si="7"/>
        <v>1.25</v>
      </c>
      <c r="R13">
        <f t="shared" si="8"/>
        <v>1.5625</v>
      </c>
      <c r="S13">
        <f t="shared" si="9"/>
        <v>6.25</v>
      </c>
      <c r="U13">
        <f t="shared" si="10"/>
        <v>-1.3999999999999986</v>
      </c>
      <c r="V13">
        <f t="shared" si="11"/>
        <v>1.3999999999999986</v>
      </c>
      <c r="W13">
        <f t="shared" si="12"/>
        <v>1.959999999999996</v>
      </c>
      <c r="X13">
        <f t="shared" si="13"/>
        <v>8.2352941176470509</v>
      </c>
    </row>
    <row r="14" spans="1:24" ht="16" x14ac:dyDescent="0.2">
      <c r="A14" s="2">
        <v>13</v>
      </c>
      <c r="B14" s="2">
        <v>20</v>
      </c>
      <c r="D14">
        <f t="shared" si="1"/>
        <v>18.333333333333332</v>
      </c>
      <c r="E14">
        <f t="shared" si="14"/>
        <v>18.75</v>
      </c>
      <c r="F14">
        <f t="shared" si="15"/>
        <v>19.399999999999999</v>
      </c>
      <c r="G14">
        <f t="shared" si="0"/>
        <v>18.773193359375</v>
      </c>
      <c r="K14">
        <f t="shared" si="2"/>
        <v>1.6666666666666679</v>
      </c>
      <c r="L14">
        <f t="shared" si="3"/>
        <v>1.6666666666666679</v>
      </c>
      <c r="M14">
        <f t="shared" si="4"/>
        <v>2.7777777777777817</v>
      </c>
      <c r="N14">
        <f t="shared" si="5"/>
        <v>8.3333333333333393</v>
      </c>
      <c r="P14">
        <f t="shared" si="6"/>
        <v>-1</v>
      </c>
      <c r="Q14">
        <f t="shared" si="7"/>
        <v>1</v>
      </c>
      <c r="R14">
        <f t="shared" si="8"/>
        <v>1</v>
      </c>
      <c r="S14">
        <f t="shared" si="9"/>
        <v>5.8823529411764701</v>
      </c>
      <c r="U14">
        <f t="shared" si="10"/>
        <v>4.8000000000000007</v>
      </c>
      <c r="V14">
        <f t="shared" si="11"/>
        <v>4.8000000000000007</v>
      </c>
      <c r="W14">
        <f t="shared" si="12"/>
        <v>23.040000000000006</v>
      </c>
      <c r="X14">
        <f t="shared" si="13"/>
        <v>20.000000000000004</v>
      </c>
    </row>
    <row r="15" spans="1:24" ht="16" x14ac:dyDescent="0.2">
      <c r="A15" s="2">
        <v>14</v>
      </c>
      <c r="B15" s="2">
        <v>17</v>
      </c>
      <c r="D15">
        <f t="shared" si="1"/>
        <v>19</v>
      </c>
      <c r="E15">
        <f t="shared" si="14"/>
        <v>18</v>
      </c>
      <c r="F15">
        <f t="shared" si="15"/>
        <v>18.399999999999999</v>
      </c>
      <c r="G15">
        <f t="shared" si="0"/>
        <v>19.3865966796875</v>
      </c>
      <c r="K15">
        <f t="shared" si="2"/>
        <v>-2</v>
      </c>
      <c r="L15">
        <f t="shared" si="3"/>
        <v>2</v>
      </c>
      <c r="M15">
        <f t="shared" si="4"/>
        <v>4</v>
      </c>
      <c r="N15">
        <f t="shared" si="5"/>
        <v>11.76470588235294</v>
      </c>
      <c r="P15">
        <f t="shared" si="6"/>
        <v>3.75</v>
      </c>
      <c r="Q15">
        <f t="shared" si="7"/>
        <v>3.75</v>
      </c>
      <c r="R15">
        <f t="shared" si="8"/>
        <v>14.0625</v>
      </c>
      <c r="S15">
        <f t="shared" si="9"/>
        <v>15.625</v>
      </c>
      <c r="U15">
        <f t="shared" si="10"/>
        <v>0.60000000000000142</v>
      </c>
      <c r="V15">
        <f t="shared" si="11"/>
        <v>0.60000000000000142</v>
      </c>
      <c r="W15">
        <f t="shared" si="12"/>
        <v>0.36000000000000171</v>
      </c>
      <c r="X15">
        <f t="shared" si="13"/>
        <v>2.8571428571428639</v>
      </c>
    </row>
    <row r="16" spans="1:24" ht="16" x14ac:dyDescent="0.2">
      <c r="A16" s="2">
        <v>15</v>
      </c>
      <c r="B16" s="2">
        <v>24</v>
      </c>
      <c r="D16">
        <f t="shared" si="1"/>
        <v>20.333333333333332</v>
      </c>
      <c r="E16">
        <f t="shared" si="14"/>
        <v>20.25</v>
      </c>
      <c r="F16">
        <f t="shared" si="15"/>
        <v>19.2</v>
      </c>
      <c r="G16">
        <f t="shared" si="0"/>
        <v>18.19329833984375</v>
      </c>
      <c r="K16">
        <f t="shared" si="2"/>
        <v>3.6666666666666679</v>
      </c>
      <c r="L16">
        <f t="shared" si="3"/>
        <v>3.6666666666666679</v>
      </c>
      <c r="M16">
        <f t="shared" si="4"/>
        <v>13.444444444444454</v>
      </c>
      <c r="N16">
        <f t="shared" si="5"/>
        <v>15.277777777777782</v>
      </c>
      <c r="P16">
        <f t="shared" si="6"/>
        <v>0.5</v>
      </c>
      <c r="Q16">
        <f t="shared" si="7"/>
        <v>0.5</v>
      </c>
      <c r="R16">
        <f t="shared" si="8"/>
        <v>0.25</v>
      </c>
      <c r="S16">
        <f t="shared" si="9"/>
        <v>2.3809523809523809</v>
      </c>
      <c r="U16">
        <f t="shared" si="10"/>
        <v>1.1999999999999993</v>
      </c>
      <c r="V16">
        <f t="shared" si="11"/>
        <v>1.1999999999999993</v>
      </c>
      <c r="W16">
        <f t="shared" si="12"/>
        <v>1.4399999999999984</v>
      </c>
      <c r="X16">
        <f t="shared" si="13"/>
        <v>5.4545454545454515</v>
      </c>
    </row>
    <row r="17" spans="1:24" ht="16" x14ac:dyDescent="0.2">
      <c r="A17" s="2">
        <v>16</v>
      </c>
      <c r="B17" s="2">
        <v>21</v>
      </c>
      <c r="D17">
        <f t="shared" si="1"/>
        <v>20.666666666666668</v>
      </c>
      <c r="E17">
        <f t="shared" si="14"/>
        <v>20.5</v>
      </c>
      <c r="F17">
        <f t="shared" si="15"/>
        <v>20.399999999999999</v>
      </c>
      <c r="G17">
        <f t="shared" si="0"/>
        <v>21.096649169921875</v>
      </c>
      <c r="K17">
        <f t="shared" si="2"/>
        <v>0.33333333333333215</v>
      </c>
      <c r="L17">
        <f t="shared" si="3"/>
        <v>0.33333333333333215</v>
      </c>
      <c r="M17">
        <f t="shared" si="4"/>
        <v>0.11111111111111033</v>
      </c>
      <c r="N17">
        <f t="shared" si="5"/>
        <v>1.5873015873015817</v>
      </c>
      <c r="P17">
        <f t="shared" si="6"/>
        <v>1</v>
      </c>
      <c r="Q17">
        <f t="shared" si="7"/>
        <v>1</v>
      </c>
      <c r="R17">
        <f t="shared" si="8"/>
        <v>1</v>
      </c>
      <c r="S17">
        <f t="shared" si="9"/>
        <v>4.5454545454545459</v>
      </c>
      <c r="U17">
        <f t="shared" si="10"/>
        <v>-3.1999999999999993</v>
      </c>
      <c r="V17">
        <f t="shared" si="11"/>
        <v>3.1999999999999993</v>
      </c>
      <c r="W17">
        <f t="shared" si="12"/>
        <v>10.239999999999995</v>
      </c>
      <c r="X17">
        <f t="shared" si="13"/>
        <v>18.823529411764703</v>
      </c>
    </row>
    <row r="18" spans="1:24" ht="16" x14ac:dyDescent="0.2">
      <c r="A18" s="2">
        <v>17</v>
      </c>
      <c r="B18" s="2">
        <v>22</v>
      </c>
      <c r="D18">
        <f t="shared" si="1"/>
        <v>22.333333333333332</v>
      </c>
      <c r="E18">
        <f t="shared" si="14"/>
        <v>21</v>
      </c>
      <c r="F18">
        <f t="shared" si="15"/>
        <v>20.8</v>
      </c>
      <c r="G18">
        <f t="shared" si="0"/>
        <v>21.048324584960938</v>
      </c>
      <c r="K18">
        <f t="shared" si="2"/>
        <v>-0.33333333333333215</v>
      </c>
      <c r="L18">
        <f t="shared" si="3"/>
        <v>0.33333333333333215</v>
      </c>
      <c r="M18">
        <f t="shared" si="4"/>
        <v>0.11111111111111033</v>
      </c>
      <c r="N18">
        <f t="shared" si="5"/>
        <v>1.5151515151515098</v>
      </c>
      <c r="P18">
        <f t="shared" si="6"/>
        <v>-4</v>
      </c>
      <c r="Q18">
        <f t="shared" si="7"/>
        <v>4</v>
      </c>
      <c r="R18">
        <f t="shared" si="8"/>
        <v>16</v>
      </c>
      <c r="S18">
        <f t="shared" si="9"/>
        <v>23.52941176470588</v>
      </c>
      <c r="U18">
        <f t="shared" si="10"/>
        <v>2.3999999999999986</v>
      </c>
      <c r="V18">
        <f t="shared" si="11"/>
        <v>2.3999999999999986</v>
      </c>
      <c r="W18">
        <f t="shared" si="12"/>
        <v>5.7599999999999936</v>
      </c>
      <c r="X18">
        <f t="shared" si="13"/>
        <v>9.9999999999999929</v>
      </c>
    </row>
    <row r="19" spans="1:24" ht="16" x14ac:dyDescent="0.2">
      <c r="A19" s="2">
        <v>18</v>
      </c>
      <c r="B19" s="2">
        <v>17</v>
      </c>
      <c r="D19">
        <f t="shared" si="1"/>
        <v>20</v>
      </c>
      <c r="E19">
        <f t="shared" si="14"/>
        <v>21</v>
      </c>
      <c r="F19">
        <f t="shared" si="15"/>
        <v>20.2</v>
      </c>
      <c r="G19">
        <f t="shared" si="0"/>
        <v>21.524162292480469</v>
      </c>
      <c r="K19">
        <f t="shared" si="2"/>
        <v>-3</v>
      </c>
      <c r="L19">
        <f t="shared" si="3"/>
        <v>3</v>
      </c>
      <c r="M19">
        <f t="shared" si="4"/>
        <v>9</v>
      </c>
      <c r="N19">
        <f t="shared" si="5"/>
        <v>17.647058823529413</v>
      </c>
      <c r="P19">
        <f t="shared" si="6"/>
        <v>3</v>
      </c>
      <c r="Q19">
        <f t="shared" si="7"/>
        <v>3</v>
      </c>
      <c r="R19">
        <f t="shared" si="8"/>
        <v>9</v>
      </c>
      <c r="S19">
        <f t="shared" si="9"/>
        <v>12.5</v>
      </c>
      <c r="U19">
        <f t="shared" si="10"/>
        <v>1.6000000000000014</v>
      </c>
      <c r="V19">
        <f t="shared" si="11"/>
        <v>1.6000000000000014</v>
      </c>
      <c r="W19">
        <f t="shared" si="12"/>
        <v>2.5600000000000045</v>
      </c>
      <c r="X19">
        <f t="shared" si="13"/>
        <v>6.9565217391304408</v>
      </c>
    </row>
    <row r="20" spans="1:24" ht="16" x14ac:dyDescent="0.2">
      <c r="A20" s="2">
        <v>19</v>
      </c>
      <c r="B20" s="2">
        <v>24</v>
      </c>
      <c r="D20">
        <f t="shared" si="1"/>
        <v>21</v>
      </c>
      <c r="E20">
        <f t="shared" si="14"/>
        <v>21</v>
      </c>
      <c r="F20">
        <f t="shared" si="15"/>
        <v>21.6</v>
      </c>
      <c r="G20">
        <f t="shared" si="0"/>
        <v>19.262081146240234</v>
      </c>
      <c r="K20">
        <f t="shared" si="2"/>
        <v>3</v>
      </c>
      <c r="L20">
        <f t="shared" si="3"/>
        <v>3</v>
      </c>
      <c r="M20">
        <f t="shared" si="4"/>
        <v>9</v>
      </c>
      <c r="N20">
        <f t="shared" si="5"/>
        <v>12.5</v>
      </c>
      <c r="P20">
        <f t="shared" si="6"/>
        <v>1.5</v>
      </c>
      <c r="Q20">
        <f t="shared" si="7"/>
        <v>1.5</v>
      </c>
      <c r="R20">
        <f t="shared" si="8"/>
        <v>2.25</v>
      </c>
      <c r="S20">
        <f t="shared" si="9"/>
        <v>6.5217391304347823</v>
      </c>
      <c r="U20">
        <f t="shared" si="10"/>
        <v>3.6000000000000014</v>
      </c>
      <c r="V20">
        <f t="shared" si="11"/>
        <v>3.6000000000000014</v>
      </c>
      <c r="W20">
        <f t="shared" si="12"/>
        <v>12.96000000000001</v>
      </c>
      <c r="X20">
        <f t="shared" si="13"/>
        <v>13.846153846153852</v>
      </c>
    </row>
    <row r="21" spans="1:24" ht="16" x14ac:dyDescent="0.2">
      <c r="A21" s="2">
        <v>20</v>
      </c>
      <c r="B21" s="2">
        <v>23</v>
      </c>
      <c r="D21">
        <f t="shared" si="1"/>
        <v>21.333333333333332</v>
      </c>
      <c r="E21">
        <f t="shared" si="14"/>
        <v>21.5</v>
      </c>
      <c r="F21">
        <f t="shared" si="15"/>
        <v>21.4</v>
      </c>
      <c r="G21">
        <f t="shared" si="0"/>
        <v>21.631040573120117</v>
      </c>
      <c r="K21">
        <f t="shared" si="2"/>
        <v>1.6666666666666679</v>
      </c>
      <c r="L21">
        <f t="shared" si="3"/>
        <v>1.6666666666666679</v>
      </c>
      <c r="M21">
        <f t="shared" si="4"/>
        <v>2.7777777777777817</v>
      </c>
      <c r="N21">
        <f t="shared" si="5"/>
        <v>7.2463768115942084</v>
      </c>
      <c r="P21">
        <f t="shared" si="6"/>
        <v>3.5</v>
      </c>
      <c r="Q21">
        <f t="shared" si="7"/>
        <v>3.5</v>
      </c>
      <c r="R21">
        <f t="shared" si="8"/>
        <v>12.25</v>
      </c>
      <c r="S21">
        <f t="shared" si="9"/>
        <v>13.461538461538462</v>
      </c>
      <c r="U21">
        <f t="shared" si="10"/>
        <v>0.39999999999999858</v>
      </c>
      <c r="V21">
        <f t="shared" si="11"/>
        <v>0.39999999999999858</v>
      </c>
      <c r="W21">
        <f t="shared" si="12"/>
        <v>0.15999999999999887</v>
      </c>
      <c r="X21">
        <f t="shared" si="13"/>
        <v>1.7391304347826024</v>
      </c>
    </row>
    <row r="22" spans="1:24" ht="16" x14ac:dyDescent="0.2">
      <c r="A22" s="2">
        <v>21</v>
      </c>
      <c r="B22" s="2">
        <v>26</v>
      </c>
      <c r="D22">
        <f t="shared" si="1"/>
        <v>24.333333333333332</v>
      </c>
      <c r="E22">
        <f t="shared" si="14"/>
        <v>22.5</v>
      </c>
      <c r="F22">
        <f t="shared" si="15"/>
        <v>22.4</v>
      </c>
      <c r="G22">
        <f t="shared" si="0"/>
        <v>22.315520286560059</v>
      </c>
      <c r="K22">
        <f t="shared" si="2"/>
        <v>1.6666666666666679</v>
      </c>
      <c r="L22">
        <f t="shared" si="3"/>
        <v>1.6666666666666679</v>
      </c>
      <c r="M22">
        <f t="shared" si="4"/>
        <v>2.7777777777777817</v>
      </c>
      <c r="N22">
        <f t="shared" si="5"/>
        <v>6.410256410256415</v>
      </c>
      <c r="P22">
        <f t="shared" si="6"/>
        <v>-1</v>
      </c>
      <c r="Q22">
        <f t="shared" si="7"/>
        <v>1</v>
      </c>
      <c r="R22">
        <f t="shared" si="8"/>
        <v>1</v>
      </c>
      <c r="S22">
        <f t="shared" si="9"/>
        <v>4.3478260869565215</v>
      </c>
      <c r="U22">
        <f t="shared" si="10"/>
        <v>-0.80000000000000071</v>
      </c>
      <c r="V22">
        <f t="shared" si="11"/>
        <v>0.80000000000000071</v>
      </c>
      <c r="W22">
        <f t="shared" si="12"/>
        <v>0.64000000000000112</v>
      </c>
      <c r="X22">
        <f t="shared" si="13"/>
        <v>3.4782608695652204</v>
      </c>
    </row>
    <row r="23" spans="1:24" ht="16" x14ac:dyDescent="0.2">
      <c r="A23" s="2">
        <v>22</v>
      </c>
      <c r="B23" s="2">
        <v>23</v>
      </c>
      <c r="D23">
        <f t="shared" si="1"/>
        <v>24</v>
      </c>
      <c r="E23">
        <f t="shared" si="14"/>
        <v>24</v>
      </c>
      <c r="F23">
        <f t="shared" si="15"/>
        <v>22.6</v>
      </c>
      <c r="G23">
        <f t="shared" si="0"/>
        <v>24.157760143280029</v>
      </c>
      <c r="K23">
        <f t="shared" si="2"/>
        <v>-1</v>
      </c>
      <c r="L23">
        <f t="shared" si="3"/>
        <v>1</v>
      </c>
      <c r="M23">
        <f t="shared" si="4"/>
        <v>1</v>
      </c>
      <c r="N23">
        <f t="shared" si="5"/>
        <v>4.3478260869565215</v>
      </c>
      <c r="P23">
        <f t="shared" si="6"/>
        <v>-0.75</v>
      </c>
      <c r="Q23">
        <f t="shared" si="7"/>
        <v>0.75</v>
      </c>
      <c r="R23">
        <f t="shared" si="8"/>
        <v>0.5625</v>
      </c>
      <c r="S23">
        <f t="shared" si="9"/>
        <v>3.2608695652173911</v>
      </c>
      <c r="U23">
        <f t="shared" si="10"/>
        <v>0.19999999999999929</v>
      </c>
      <c r="V23">
        <f t="shared" si="11"/>
        <v>0.19999999999999929</v>
      </c>
      <c r="W23">
        <f t="shared" si="12"/>
        <v>3.9999999999999716E-2</v>
      </c>
      <c r="X23">
        <f t="shared" si="13"/>
        <v>0.83333333333333037</v>
      </c>
    </row>
    <row r="24" spans="1:24" ht="16" x14ac:dyDescent="0.2">
      <c r="A24" s="2">
        <v>23</v>
      </c>
      <c r="B24" s="2">
        <v>23</v>
      </c>
      <c r="D24">
        <f t="shared" si="1"/>
        <v>24</v>
      </c>
      <c r="E24">
        <f t="shared" si="14"/>
        <v>23.75</v>
      </c>
      <c r="F24">
        <f t="shared" si="15"/>
        <v>23.8</v>
      </c>
      <c r="G24">
        <f t="shared" si="0"/>
        <v>23.578880071640015</v>
      </c>
      <c r="K24">
        <f t="shared" si="2"/>
        <v>-1</v>
      </c>
      <c r="L24">
        <f t="shared" si="3"/>
        <v>1</v>
      </c>
      <c r="M24">
        <f t="shared" si="4"/>
        <v>1</v>
      </c>
      <c r="N24">
        <f t="shared" si="5"/>
        <v>4.3478260869565215</v>
      </c>
      <c r="P24">
        <f t="shared" si="6"/>
        <v>0</v>
      </c>
      <c r="Q24">
        <f t="shared" si="7"/>
        <v>0</v>
      </c>
      <c r="R24">
        <f t="shared" si="8"/>
        <v>0</v>
      </c>
      <c r="S24">
        <f t="shared" si="9"/>
        <v>0</v>
      </c>
      <c r="U24">
        <f t="shared" si="10"/>
        <v>-3.1999999999999993</v>
      </c>
      <c r="V24">
        <f t="shared" si="11"/>
        <v>3.1999999999999993</v>
      </c>
      <c r="W24">
        <f t="shared" si="12"/>
        <v>10.239999999999995</v>
      </c>
      <c r="X24">
        <f t="shared" si="13"/>
        <v>15.999999999999998</v>
      </c>
    </row>
    <row r="25" spans="1:24" ht="16" x14ac:dyDescent="0.2">
      <c r="A25" s="2">
        <v>24</v>
      </c>
      <c r="B25" s="2">
        <v>24</v>
      </c>
      <c r="D25">
        <f t="shared" si="1"/>
        <v>23.333333333333332</v>
      </c>
      <c r="E25">
        <f t="shared" si="14"/>
        <v>24</v>
      </c>
      <c r="F25">
        <f t="shared" si="15"/>
        <v>23.8</v>
      </c>
      <c r="G25">
        <f t="shared" si="0"/>
        <v>23.289440035820007</v>
      </c>
      <c r="K25">
        <f t="shared" si="2"/>
        <v>0.66666666666666785</v>
      </c>
      <c r="L25">
        <f t="shared" si="3"/>
        <v>0.66666666666666785</v>
      </c>
      <c r="M25">
        <f t="shared" si="4"/>
        <v>0.44444444444444603</v>
      </c>
      <c r="N25">
        <f t="shared" si="5"/>
        <v>2.777777777777783</v>
      </c>
      <c r="P25">
        <f t="shared" si="6"/>
        <v>-2.5</v>
      </c>
      <c r="Q25">
        <f t="shared" si="7"/>
        <v>2.5</v>
      </c>
      <c r="R25">
        <f t="shared" si="8"/>
        <v>6.25</v>
      </c>
      <c r="S25">
        <f t="shared" si="9"/>
        <v>12.5</v>
      </c>
      <c r="U25">
        <f t="shared" si="10"/>
        <v>-2</v>
      </c>
      <c r="V25">
        <f t="shared" si="11"/>
        <v>2</v>
      </c>
      <c r="W25">
        <f t="shared" si="12"/>
        <v>4</v>
      </c>
      <c r="X25">
        <f t="shared" si="13"/>
        <v>10</v>
      </c>
    </row>
    <row r="26" spans="1:24" ht="16" x14ac:dyDescent="0.2">
      <c r="A26" s="2">
        <v>25</v>
      </c>
      <c r="B26" s="2">
        <v>20</v>
      </c>
      <c r="D26">
        <f t="shared" si="1"/>
        <v>22.333333333333332</v>
      </c>
      <c r="E26">
        <f t="shared" si="14"/>
        <v>22.5</v>
      </c>
      <c r="F26">
        <f t="shared" si="15"/>
        <v>23.2</v>
      </c>
      <c r="G26">
        <f t="shared" si="0"/>
        <v>23.644720017910004</v>
      </c>
      <c r="K26">
        <f t="shared" si="2"/>
        <v>-2.3333333333333321</v>
      </c>
      <c r="L26">
        <f t="shared" si="3"/>
        <v>2.3333333333333321</v>
      </c>
      <c r="M26">
        <f t="shared" si="4"/>
        <v>5.4444444444444393</v>
      </c>
      <c r="N26">
        <f t="shared" si="5"/>
        <v>11.666666666666661</v>
      </c>
      <c r="P26">
        <f t="shared" si="6"/>
        <v>-1.75</v>
      </c>
      <c r="Q26">
        <f t="shared" si="7"/>
        <v>1.75</v>
      </c>
      <c r="R26">
        <f t="shared" si="8"/>
        <v>3.0625</v>
      </c>
      <c r="S26">
        <f t="shared" si="9"/>
        <v>8.75</v>
      </c>
      <c r="U26">
        <f t="shared" si="10"/>
        <v>-5.3999999999999986</v>
      </c>
      <c r="V26">
        <f t="shared" si="11"/>
        <v>5.3999999999999986</v>
      </c>
      <c r="W26">
        <f t="shared" si="12"/>
        <v>29.159999999999986</v>
      </c>
      <c r="X26">
        <f t="shared" si="13"/>
        <v>35.999999999999993</v>
      </c>
    </row>
    <row r="27" spans="1:24" ht="16" x14ac:dyDescent="0.2">
      <c r="A27" s="2">
        <v>26</v>
      </c>
      <c r="B27" s="2">
        <v>20</v>
      </c>
      <c r="D27">
        <f t="shared" si="1"/>
        <v>21.333333333333332</v>
      </c>
      <c r="E27">
        <f t="shared" si="14"/>
        <v>21.75</v>
      </c>
      <c r="F27">
        <f t="shared" si="15"/>
        <v>22</v>
      </c>
      <c r="G27">
        <f t="shared" si="0"/>
        <v>21.822360008955002</v>
      </c>
      <c r="K27">
        <f t="shared" si="2"/>
        <v>-1.3333333333333321</v>
      </c>
      <c r="L27">
        <f t="shared" si="3"/>
        <v>1.3333333333333321</v>
      </c>
      <c r="M27">
        <f t="shared" si="4"/>
        <v>1.7777777777777746</v>
      </c>
      <c r="N27">
        <f t="shared" si="5"/>
        <v>6.6666666666666607</v>
      </c>
      <c r="P27">
        <f t="shared" si="6"/>
        <v>-4.75</v>
      </c>
      <c r="Q27">
        <f t="shared" si="7"/>
        <v>4.75</v>
      </c>
      <c r="R27">
        <f t="shared" si="8"/>
        <v>22.5625</v>
      </c>
      <c r="S27">
        <f t="shared" si="9"/>
        <v>31.666666666666664</v>
      </c>
      <c r="U27">
        <f t="shared" si="10"/>
        <v>0.19999999999999929</v>
      </c>
      <c r="V27">
        <f t="shared" si="11"/>
        <v>0.19999999999999929</v>
      </c>
      <c r="W27">
        <f t="shared" si="12"/>
        <v>3.9999999999999716E-2</v>
      </c>
      <c r="X27">
        <f t="shared" si="13"/>
        <v>0.99999999999999634</v>
      </c>
    </row>
    <row r="28" spans="1:24" ht="16" x14ac:dyDescent="0.2">
      <c r="A28" s="2">
        <v>27</v>
      </c>
      <c r="B28" s="2">
        <v>15</v>
      </c>
      <c r="D28">
        <f t="shared" si="1"/>
        <v>18.333333333333332</v>
      </c>
      <c r="E28">
        <f t="shared" si="14"/>
        <v>19.75</v>
      </c>
      <c r="F28">
        <f t="shared" si="15"/>
        <v>20.399999999999999</v>
      </c>
      <c r="G28">
        <f t="shared" si="0"/>
        <v>20.911180004477501</v>
      </c>
      <c r="K28">
        <f t="shared" si="2"/>
        <v>-3.3333333333333321</v>
      </c>
      <c r="L28">
        <f t="shared" si="3"/>
        <v>3.3333333333333321</v>
      </c>
      <c r="M28">
        <f t="shared" si="4"/>
        <v>11.111111111111104</v>
      </c>
      <c r="N28">
        <f t="shared" si="5"/>
        <v>22.222222222222214</v>
      </c>
      <c r="P28">
        <f t="shared" si="6"/>
        <v>1.25</v>
      </c>
      <c r="Q28">
        <f t="shared" si="7"/>
        <v>1.25</v>
      </c>
      <c r="R28">
        <f t="shared" si="8"/>
        <v>1.5625</v>
      </c>
      <c r="S28">
        <f t="shared" si="9"/>
        <v>6.25</v>
      </c>
      <c r="U28">
        <f>B30-F30</f>
        <v>-1.3999999999999986</v>
      </c>
      <c r="V28">
        <f t="shared" si="11"/>
        <v>1.3999999999999986</v>
      </c>
      <c r="W28">
        <f t="shared" si="12"/>
        <v>1.959999999999996</v>
      </c>
      <c r="X28">
        <f t="shared" si="13"/>
        <v>8.2352941176470509</v>
      </c>
    </row>
    <row r="29" spans="1:24" ht="16" x14ac:dyDescent="0.2">
      <c r="A29" s="2">
        <v>28</v>
      </c>
      <c r="B29" s="2">
        <v>20</v>
      </c>
      <c r="D29">
        <f t="shared" si="1"/>
        <v>18.333333333333332</v>
      </c>
      <c r="E29">
        <f t="shared" si="14"/>
        <v>18.75</v>
      </c>
      <c r="F29">
        <f t="shared" si="15"/>
        <v>19.8</v>
      </c>
      <c r="G29">
        <f t="shared" si="0"/>
        <v>17.95559000223875</v>
      </c>
      <c r="K29">
        <f t="shared" si="2"/>
        <v>1.6666666666666679</v>
      </c>
      <c r="L29">
        <f t="shared" si="3"/>
        <v>1.6666666666666679</v>
      </c>
      <c r="M29">
        <f t="shared" si="4"/>
        <v>2.7777777777777817</v>
      </c>
      <c r="N29">
        <f t="shared" si="5"/>
        <v>8.3333333333333393</v>
      </c>
      <c r="P29">
        <f t="shared" si="6"/>
        <v>-1</v>
      </c>
      <c r="Q29">
        <f t="shared" si="7"/>
        <v>1</v>
      </c>
      <c r="R29">
        <f t="shared" si="8"/>
        <v>1</v>
      </c>
      <c r="S29">
        <f t="shared" si="9"/>
        <v>5.8823529411764701</v>
      </c>
      <c r="U29">
        <f t="shared" si="10"/>
        <v>0</v>
      </c>
      <c r="V29">
        <f t="shared" si="11"/>
        <v>0</v>
      </c>
      <c r="W29">
        <f t="shared" si="12"/>
        <v>0</v>
      </c>
      <c r="X29" t="e">
        <f t="shared" si="13"/>
        <v>#DIV/0!</v>
      </c>
    </row>
    <row r="30" spans="1:24" ht="16" x14ac:dyDescent="0.2">
      <c r="A30" s="2">
        <v>29</v>
      </c>
      <c r="B30" s="2">
        <v>17</v>
      </c>
      <c r="D30">
        <f t="shared" si="1"/>
        <v>17.333333333333332</v>
      </c>
      <c r="E30">
        <f t="shared" si="14"/>
        <v>18</v>
      </c>
      <c r="F30">
        <f t="shared" si="15"/>
        <v>18.399999999999999</v>
      </c>
      <c r="G30">
        <f t="shared" si="0"/>
        <v>18.977795001119375</v>
      </c>
      <c r="K30">
        <f t="shared" si="2"/>
        <v>-0.33333333333333215</v>
      </c>
      <c r="L30">
        <f t="shared" si="3"/>
        <v>0.33333333333333215</v>
      </c>
      <c r="M30">
        <f t="shared" si="4"/>
        <v>0.11111111111111033</v>
      </c>
      <c r="N30">
        <f t="shared" si="5"/>
        <v>1.9607843137254832</v>
      </c>
      <c r="P30">
        <f t="shared" si="6"/>
        <v>0</v>
      </c>
      <c r="Q30">
        <f t="shared" si="7"/>
        <v>0</v>
      </c>
      <c r="R30">
        <f t="shared" si="8"/>
        <v>0</v>
      </c>
      <c r="S30" t="e">
        <f t="shared" si="9"/>
        <v>#DIV/0!</v>
      </c>
      <c r="U30">
        <v>0</v>
      </c>
      <c r="V30">
        <f t="shared" si="11"/>
        <v>0</v>
      </c>
      <c r="W30">
        <f t="shared" si="12"/>
        <v>0</v>
      </c>
      <c r="X30" t="e">
        <f t="shared" si="13"/>
        <v>#DIV/0!</v>
      </c>
    </row>
    <row r="31" spans="1:24" x14ac:dyDescent="0.2">
      <c r="L31" s="3" t="s">
        <v>9</v>
      </c>
      <c r="M31" s="3" t="s">
        <v>10</v>
      </c>
      <c r="N31" s="3" t="s">
        <v>11</v>
      </c>
      <c r="Q31" s="3" t="s">
        <v>9</v>
      </c>
      <c r="R31" s="3" t="s">
        <v>10</v>
      </c>
      <c r="S31" s="3" t="s">
        <v>11</v>
      </c>
      <c r="V31" s="3" t="s">
        <v>9</v>
      </c>
      <c r="W31" s="3" t="s">
        <v>10</v>
      </c>
      <c r="X31" s="3" t="s">
        <v>11</v>
      </c>
    </row>
    <row r="32" spans="1:24" x14ac:dyDescent="0.2">
      <c r="L32">
        <f>AVERAGE(L2:L30)</f>
        <v>1.6913580246913578</v>
      </c>
      <c r="M32">
        <f>AVERAGE(M2:M30)</f>
        <v>4.1275720164609062</v>
      </c>
      <c r="N32">
        <f>AVERAGE(N2:N30)</f>
        <v>8.7871384322790984</v>
      </c>
      <c r="Q32">
        <f>AVERAGE(Q4:Q30)</f>
        <v>1.8148148148148149</v>
      </c>
      <c r="R32">
        <f>AVERAGE(R4:R30)</f>
        <v>5.208333333333333</v>
      </c>
      <c r="S32">
        <f>AVERAGE(S4:S29)</f>
        <v>9.7609233223658745</v>
      </c>
      <c r="V32">
        <f>AVERAGE(V4:V28)</f>
        <v>1.9520000000000002</v>
      </c>
      <c r="W32">
        <f>AVERAGE(W4:W28)</f>
        <v>5.9423999999999992</v>
      </c>
      <c r="X32">
        <f>AVERAGE(X4:X28)</f>
        <v>10.254630873531127</v>
      </c>
    </row>
    <row r="34" spans="12:12" x14ac:dyDescent="0.2">
      <c r="L34"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2960C-8475-8B48-B175-E8383DB53E86}">
  <dimension ref="A1:O59"/>
  <sheetViews>
    <sheetView tabSelected="1" workbookViewId="0">
      <selection activeCell="O6" sqref="O6"/>
    </sheetView>
  </sheetViews>
  <sheetFormatPr baseColWidth="10" defaultRowHeight="15" x14ac:dyDescent="0.2"/>
  <cols>
    <col min="1" max="1" width="17.33203125" customWidth="1"/>
    <col min="9" max="9" width="13" customWidth="1"/>
  </cols>
  <sheetData>
    <row r="1" spans="1:15" ht="16" x14ac:dyDescent="0.2">
      <c r="A1" s="5" t="s">
        <v>22</v>
      </c>
      <c r="B1" s="5" t="s">
        <v>1</v>
      </c>
      <c r="C1" s="5" t="s">
        <v>58</v>
      </c>
      <c r="D1" s="5" t="s">
        <v>59</v>
      </c>
      <c r="E1" s="3" t="s">
        <v>47</v>
      </c>
      <c r="F1" s="3" t="s">
        <v>48</v>
      </c>
      <c r="G1" s="3" t="s">
        <v>49</v>
      </c>
      <c r="H1" s="3" t="s">
        <v>50</v>
      </c>
      <c r="I1" s="3" t="s">
        <v>51</v>
      </c>
      <c r="J1" s="3" t="s">
        <v>52</v>
      </c>
      <c r="K1" s="3" t="s">
        <v>53</v>
      </c>
      <c r="L1" s="3" t="s">
        <v>54</v>
      </c>
      <c r="M1" s="3" t="s">
        <v>55</v>
      </c>
      <c r="N1" s="3" t="s">
        <v>56</v>
      </c>
      <c r="O1" s="3" t="s">
        <v>57</v>
      </c>
    </row>
    <row r="2" spans="1:15" x14ac:dyDescent="0.2">
      <c r="A2">
        <v>1</v>
      </c>
      <c r="B2">
        <v>242</v>
      </c>
      <c r="C2" t="s">
        <v>60</v>
      </c>
      <c r="D2">
        <v>262.33</v>
      </c>
      <c r="E2">
        <f>IF(A2=1,1,0)</f>
        <v>1</v>
      </c>
      <c r="F2">
        <f>IF(A2=2,1,0)</f>
        <v>0</v>
      </c>
      <c r="G2">
        <f>IF(A2=3,1,0)</f>
        <v>0</v>
      </c>
      <c r="H2">
        <f>IF(A2=4,1,0)</f>
        <v>0</v>
      </c>
      <c r="I2">
        <f>IF(A2=5,1,0)</f>
        <v>0</v>
      </c>
      <c r="J2">
        <f>IF(A2=6,1,0)</f>
        <v>0</v>
      </c>
      <c r="K2">
        <f>IF(A2=7,1,0)</f>
        <v>0</v>
      </c>
      <c r="L2">
        <f>IF(A2=8,1,0)</f>
        <v>0</v>
      </c>
      <c r="M2">
        <f>IF(A2=9,1,0)</f>
        <v>0</v>
      </c>
      <c r="N2">
        <f>IF(A2=10,1,0)</f>
        <v>0</v>
      </c>
      <c r="O2">
        <f>IF(A2=11,1,0)</f>
        <v>0</v>
      </c>
    </row>
    <row r="3" spans="1:15" x14ac:dyDescent="0.2">
      <c r="A3">
        <v>2</v>
      </c>
      <c r="B3">
        <v>235</v>
      </c>
      <c r="C3" t="s">
        <v>61</v>
      </c>
      <c r="D3">
        <v>242.67</v>
      </c>
      <c r="E3">
        <f>IF(A3=1,1,0)</f>
        <v>0</v>
      </c>
      <c r="F3">
        <f>IF(A2=1,1,0)</f>
        <v>1</v>
      </c>
      <c r="G3">
        <f>IF(A3=3,1,0)</f>
        <v>0</v>
      </c>
      <c r="H3">
        <f t="shared" ref="H3:H4" si="0">IF(A3=4,1,0)</f>
        <v>0</v>
      </c>
      <c r="I3">
        <f t="shared" ref="I3:I5" si="1">IF(A3=5,1,0)</f>
        <v>0</v>
      </c>
      <c r="J3">
        <f t="shared" ref="J3:J6" si="2">IF(A3=6,1,0)</f>
        <v>0</v>
      </c>
      <c r="K3">
        <f t="shared" ref="K3:K7" si="3">IF(A3=7,1,0)</f>
        <v>0</v>
      </c>
      <c r="L3">
        <f t="shared" ref="L3:L8" si="4">IF(A3=8,1,0)</f>
        <v>0</v>
      </c>
      <c r="M3">
        <f t="shared" ref="M3:M9" si="5">IF(A3=9,1,0)</f>
        <v>0</v>
      </c>
      <c r="N3">
        <f t="shared" ref="N3:N10" si="6">IF(A3=10,1,0)</f>
        <v>0</v>
      </c>
      <c r="O3">
        <f t="shared" ref="O3:O11" si="7">IF(A3=11,1,0)</f>
        <v>0</v>
      </c>
    </row>
    <row r="4" spans="1:15" x14ac:dyDescent="0.2">
      <c r="A4">
        <v>3</v>
      </c>
      <c r="B4">
        <v>232</v>
      </c>
      <c r="C4" t="s">
        <v>62</v>
      </c>
      <c r="D4">
        <v>248</v>
      </c>
      <c r="E4">
        <f t="shared" ref="E4:E13" si="8">IF(A4=1,1,0)</f>
        <v>0</v>
      </c>
      <c r="F4">
        <f>IF(A2=2,1,0)</f>
        <v>0</v>
      </c>
      <c r="G4">
        <v>1</v>
      </c>
      <c r="H4">
        <f t="shared" si="0"/>
        <v>0</v>
      </c>
      <c r="I4">
        <f t="shared" si="1"/>
        <v>0</v>
      </c>
      <c r="J4">
        <f t="shared" si="2"/>
        <v>0</v>
      </c>
      <c r="K4">
        <f t="shared" si="3"/>
        <v>0</v>
      </c>
      <c r="L4">
        <f t="shared" si="4"/>
        <v>0</v>
      </c>
      <c r="M4">
        <f t="shared" si="5"/>
        <v>0</v>
      </c>
      <c r="N4">
        <f t="shared" si="6"/>
        <v>0</v>
      </c>
      <c r="O4">
        <f t="shared" si="7"/>
        <v>0</v>
      </c>
    </row>
    <row r="5" spans="1:15" x14ac:dyDescent="0.2">
      <c r="A5">
        <v>4</v>
      </c>
      <c r="B5">
        <v>178</v>
      </c>
      <c r="C5" t="s">
        <v>63</v>
      </c>
      <c r="D5">
        <v>192</v>
      </c>
      <c r="E5">
        <f t="shared" si="8"/>
        <v>0</v>
      </c>
      <c r="F5">
        <f t="shared" ref="F5:F14" si="9">IF(A3=2,1,0)</f>
        <v>1</v>
      </c>
      <c r="G5">
        <v>0</v>
      </c>
      <c r="H5">
        <v>1</v>
      </c>
      <c r="I5">
        <f t="shared" si="1"/>
        <v>0</v>
      </c>
      <c r="J5">
        <f t="shared" si="2"/>
        <v>0</v>
      </c>
      <c r="K5">
        <f t="shared" si="3"/>
        <v>0</v>
      </c>
      <c r="L5">
        <f t="shared" si="4"/>
        <v>0</v>
      </c>
      <c r="M5">
        <f t="shared" si="5"/>
        <v>0</v>
      </c>
      <c r="N5">
        <f t="shared" si="6"/>
        <v>0</v>
      </c>
      <c r="O5">
        <f t="shared" si="7"/>
        <v>0</v>
      </c>
    </row>
    <row r="6" spans="1:15" x14ac:dyDescent="0.2">
      <c r="A6">
        <v>5</v>
      </c>
      <c r="B6">
        <v>184</v>
      </c>
      <c r="C6" t="s">
        <v>64</v>
      </c>
      <c r="D6">
        <v>195.67</v>
      </c>
      <c r="E6">
        <f t="shared" si="8"/>
        <v>0</v>
      </c>
      <c r="F6">
        <f t="shared" si="9"/>
        <v>0</v>
      </c>
      <c r="G6">
        <v>0</v>
      </c>
      <c r="H6">
        <v>0</v>
      </c>
      <c r="I6">
        <v>1</v>
      </c>
      <c r="J6">
        <f t="shared" si="2"/>
        <v>0</v>
      </c>
      <c r="K6">
        <f t="shared" si="3"/>
        <v>0</v>
      </c>
      <c r="L6">
        <f t="shared" si="4"/>
        <v>0</v>
      </c>
      <c r="M6">
        <f t="shared" si="5"/>
        <v>0</v>
      </c>
      <c r="N6">
        <f t="shared" si="6"/>
        <v>0</v>
      </c>
      <c r="O6">
        <f t="shared" si="7"/>
        <v>0</v>
      </c>
    </row>
    <row r="7" spans="1:15" x14ac:dyDescent="0.2">
      <c r="A7">
        <v>6</v>
      </c>
      <c r="B7">
        <v>140</v>
      </c>
      <c r="C7" t="s">
        <v>65</v>
      </c>
      <c r="D7">
        <v>149.66999999999999</v>
      </c>
      <c r="E7">
        <f t="shared" si="8"/>
        <v>0</v>
      </c>
      <c r="F7">
        <f t="shared" si="9"/>
        <v>0</v>
      </c>
      <c r="G7">
        <v>0</v>
      </c>
      <c r="H7">
        <v>0</v>
      </c>
      <c r="I7">
        <v>0</v>
      </c>
      <c r="J7">
        <v>1</v>
      </c>
      <c r="K7">
        <f t="shared" si="3"/>
        <v>0</v>
      </c>
      <c r="L7">
        <f t="shared" si="4"/>
        <v>0</v>
      </c>
      <c r="M7">
        <f t="shared" si="5"/>
        <v>0</v>
      </c>
      <c r="N7">
        <f t="shared" si="6"/>
        <v>0</v>
      </c>
      <c r="O7">
        <f t="shared" si="7"/>
        <v>0</v>
      </c>
    </row>
    <row r="8" spans="1:15" x14ac:dyDescent="0.2">
      <c r="A8">
        <v>7</v>
      </c>
      <c r="B8">
        <v>145</v>
      </c>
      <c r="C8" t="s">
        <v>66</v>
      </c>
      <c r="D8">
        <v>156</v>
      </c>
      <c r="E8">
        <f t="shared" si="8"/>
        <v>0</v>
      </c>
      <c r="F8">
        <f t="shared" si="9"/>
        <v>0</v>
      </c>
      <c r="G8">
        <v>0</v>
      </c>
      <c r="H8">
        <v>0</v>
      </c>
      <c r="I8">
        <v>0</v>
      </c>
      <c r="J8">
        <v>0</v>
      </c>
      <c r="K8">
        <v>1</v>
      </c>
      <c r="L8">
        <f t="shared" si="4"/>
        <v>0</v>
      </c>
      <c r="M8">
        <f t="shared" si="5"/>
        <v>0</v>
      </c>
      <c r="N8">
        <f t="shared" si="6"/>
        <v>0</v>
      </c>
      <c r="O8">
        <f t="shared" si="7"/>
        <v>0</v>
      </c>
    </row>
    <row r="9" spans="1:15" x14ac:dyDescent="0.2">
      <c r="A9">
        <v>8</v>
      </c>
      <c r="B9">
        <v>152</v>
      </c>
      <c r="C9" t="s">
        <v>67</v>
      </c>
      <c r="D9">
        <v>162.33000000000001</v>
      </c>
      <c r="E9">
        <f t="shared" si="8"/>
        <v>0</v>
      </c>
      <c r="F9">
        <f t="shared" si="9"/>
        <v>0</v>
      </c>
      <c r="G9">
        <v>0</v>
      </c>
      <c r="H9">
        <v>0</v>
      </c>
      <c r="I9">
        <v>0</v>
      </c>
      <c r="J9">
        <v>0</v>
      </c>
      <c r="K9">
        <v>0</v>
      </c>
      <c r="L9">
        <v>1</v>
      </c>
      <c r="M9">
        <f t="shared" si="5"/>
        <v>0</v>
      </c>
      <c r="N9">
        <f t="shared" si="6"/>
        <v>0</v>
      </c>
      <c r="O9">
        <f t="shared" si="7"/>
        <v>0</v>
      </c>
    </row>
    <row r="10" spans="1:15" x14ac:dyDescent="0.2">
      <c r="A10">
        <v>9</v>
      </c>
      <c r="B10">
        <v>110</v>
      </c>
      <c r="C10" t="s">
        <v>68</v>
      </c>
      <c r="D10">
        <v>119.33</v>
      </c>
      <c r="E10">
        <f t="shared" si="8"/>
        <v>0</v>
      </c>
      <c r="F10">
        <f t="shared" si="9"/>
        <v>0</v>
      </c>
      <c r="G10">
        <v>0</v>
      </c>
      <c r="H10">
        <v>0</v>
      </c>
      <c r="I10">
        <v>0</v>
      </c>
      <c r="J10">
        <v>0</v>
      </c>
      <c r="K10">
        <v>0</v>
      </c>
      <c r="L10">
        <v>0</v>
      </c>
      <c r="M10">
        <v>1</v>
      </c>
      <c r="N10">
        <f t="shared" si="6"/>
        <v>0</v>
      </c>
      <c r="O10">
        <f t="shared" si="7"/>
        <v>0</v>
      </c>
    </row>
    <row r="11" spans="1:15" x14ac:dyDescent="0.2">
      <c r="A11">
        <v>10</v>
      </c>
      <c r="B11">
        <v>130</v>
      </c>
      <c r="C11" t="s">
        <v>69</v>
      </c>
      <c r="D11">
        <v>136</v>
      </c>
      <c r="E11">
        <f t="shared" si="8"/>
        <v>0</v>
      </c>
      <c r="F11">
        <f t="shared" si="9"/>
        <v>0</v>
      </c>
      <c r="G11">
        <v>0</v>
      </c>
      <c r="H11">
        <v>0</v>
      </c>
      <c r="I11">
        <v>0</v>
      </c>
      <c r="J11">
        <v>0</v>
      </c>
      <c r="K11">
        <v>0</v>
      </c>
      <c r="L11">
        <v>0</v>
      </c>
      <c r="M11">
        <v>0</v>
      </c>
      <c r="N11">
        <v>1</v>
      </c>
      <c r="O11">
        <f t="shared" si="7"/>
        <v>0</v>
      </c>
    </row>
    <row r="12" spans="1:15" x14ac:dyDescent="0.2">
      <c r="A12">
        <v>11</v>
      </c>
      <c r="B12">
        <v>152</v>
      </c>
      <c r="C12" t="s">
        <v>70</v>
      </c>
      <c r="D12">
        <v>164</v>
      </c>
      <c r="E12">
        <f t="shared" si="8"/>
        <v>0</v>
      </c>
      <c r="F12">
        <f t="shared" si="9"/>
        <v>0</v>
      </c>
      <c r="G12">
        <v>0</v>
      </c>
      <c r="H12">
        <v>0</v>
      </c>
      <c r="I12">
        <v>0</v>
      </c>
      <c r="J12">
        <v>0</v>
      </c>
      <c r="K12">
        <v>0</v>
      </c>
      <c r="L12">
        <v>0</v>
      </c>
      <c r="M12">
        <v>0</v>
      </c>
      <c r="N12">
        <v>0</v>
      </c>
      <c r="O12">
        <v>1</v>
      </c>
    </row>
    <row r="13" spans="1:15" x14ac:dyDescent="0.2">
      <c r="A13">
        <v>12</v>
      </c>
      <c r="B13">
        <v>206</v>
      </c>
      <c r="C13" t="s">
        <v>71</v>
      </c>
      <c r="D13">
        <v>223.67</v>
      </c>
      <c r="E13">
        <f t="shared" si="8"/>
        <v>0</v>
      </c>
      <c r="F13">
        <f t="shared" si="9"/>
        <v>0</v>
      </c>
      <c r="G13">
        <v>0</v>
      </c>
      <c r="H13">
        <v>0</v>
      </c>
      <c r="I13">
        <v>0</v>
      </c>
      <c r="J13">
        <v>0</v>
      </c>
      <c r="K13">
        <v>0</v>
      </c>
      <c r="L13">
        <v>0</v>
      </c>
      <c r="M13">
        <v>0</v>
      </c>
      <c r="N13">
        <v>0</v>
      </c>
      <c r="O13">
        <v>0</v>
      </c>
    </row>
    <row r="14" spans="1:15" x14ac:dyDescent="0.2">
      <c r="A14">
        <v>13</v>
      </c>
      <c r="B14">
        <v>263</v>
      </c>
      <c r="E14">
        <v>1</v>
      </c>
      <c r="F14">
        <f t="shared" si="9"/>
        <v>0</v>
      </c>
      <c r="G14">
        <v>0</v>
      </c>
      <c r="H14">
        <v>0</v>
      </c>
      <c r="I14">
        <v>0</v>
      </c>
      <c r="J14">
        <v>0</v>
      </c>
      <c r="K14">
        <v>0</v>
      </c>
      <c r="L14">
        <v>0</v>
      </c>
      <c r="M14">
        <v>0</v>
      </c>
      <c r="N14">
        <v>0</v>
      </c>
      <c r="O14">
        <v>0</v>
      </c>
    </row>
    <row r="15" spans="1:15" x14ac:dyDescent="0.2">
      <c r="A15">
        <v>14</v>
      </c>
      <c r="B15">
        <v>238</v>
      </c>
      <c r="E15">
        <v>0</v>
      </c>
      <c r="F15">
        <v>1</v>
      </c>
      <c r="G15">
        <v>0</v>
      </c>
      <c r="H15">
        <v>0</v>
      </c>
      <c r="I15">
        <v>0</v>
      </c>
      <c r="J15">
        <v>0</v>
      </c>
      <c r="K15">
        <v>0</v>
      </c>
      <c r="L15">
        <v>0</v>
      </c>
      <c r="M15">
        <v>0</v>
      </c>
      <c r="N15">
        <v>0</v>
      </c>
      <c r="O15">
        <v>0</v>
      </c>
    </row>
    <row r="16" spans="1:15" x14ac:dyDescent="0.2">
      <c r="A16">
        <v>15</v>
      </c>
      <c r="B16">
        <v>247</v>
      </c>
      <c r="E16">
        <v>0</v>
      </c>
      <c r="F16">
        <v>0</v>
      </c>
      <c r="G16">
        <v>1</v>
      </c>
      <c r="H16">
        <v>0</v>
      </c>
      <c r="I16">
        <v>0</v>
      </c>
      <c r="J16">
        <v>0</v>
      </c>
      <c r="K16">
        <v>0</v>
      </c>
      <c r="L16">
        <v>0</v>
      </c>
      <c r="M16">
        <v>0</v>
      </c>
      <c r="N16">
        <v>0</v>
      </c>
      <c r="O16">
        <v>0</v>
      </c>
    </row>
    <row r="17" spans="1:15" x14ac:dyDescent="0.2">
      <c r="A17">
        <v>16</v>
      </c>
      <c r="B17">
        <v>193</v>
      </c>
      <c r="E17">
        <v>0</v>
      </c>
      <c r="F17">
        <v>0</v>
      </c>
      <c r="G17">
        <v>0</v>
      </c>
      <c r="H17">
        <v>1</v>
      </c>
      <c r="I17">
        <v>0</v>
      </c>
      <c r="J17">
        <v>0</v>
      </c>
      <c r="K17">
        <v>0</v>
      </c>
      <c r="L17">
        <v>0</v>
      </c>
      <c r="M17">
        <v>0</v>
      </c>
      <c r="N17">
        <v>0</v>
      </c>
      <c r="O17">
        <v>0</v>
      </c>
    </row>
    <row r="18" spans="1:15" x14ac:dyDescent="0.2">
      <c r="A18">
        <v>17</v>
      </c>
      <c r="B18">
        <v>193</v>
      </c>
      <c r="E18">
        <v>0</v>
      </c>
      <c r="F18">
        <v>0</v>
      </c>
      <c r="G18">
        <v>0</v>
      </c>
      <c r="H18">
        <v>0</v>
      </c>
      <c r="I18">
        <v>1</v>
      </c>
      <c r="J18">
        <v>0</v>
      </c>
      <c r="K18">
        <v>0</v>
      </c>
      <c r="L18">
        <v>0</v>
      </c>
      <c r="M18">
        <v>0</v>
      </c>
      <c r="N18">
        <v>0</v>
      </c>
      <c r="O18">
        <v>0</v>
      </c>
    </row>
    <row r="19" spans="1:15" x14ac:dyDescent="0.2">
      <c r="A19">
        <v>18</v>
      </c>
      <c r="B19">
        <v>149</v>
      </c>
      <c r="E19">
        <v>0</v>
      </c>
      <c r="F19">
        <v>0</v>
      </c>
      <c r="G19">
        <v>0</v>
      </c>
      <c r="H19">
        <v>0</v>
      </c>
      <c r="I19">
        <v>0</v>
      </c>
      <c r="J19">
        <v>1</v>
      </c>
      <c r="K19">
        <v>0</v>
      </c>
      <c r="L19">
        <v>0</v>
      </c>
      <c r="M19">
        <v>0</v>
      </c>
      <c r="N19">
        <v>0</v>
      </c>
      <c r="O19">
        <v>0</v>
      </c>
    </row>
    <row r="20" spans="1:15" x14ac:dyDescent="0.2">
      <c r="A20">
        <v>19</v>
      </c>
      <c r="B20">
        <v>157</v>
      </c>
      <c r="E20">
        <v>0</v>
      </c>
      <c r="F20">
        <v>0</v>
      </c>
      <c r="G20">
        <v>0</v>
      </c>
      <c r="H20">
        <v>0</v>
      </c>
      <c r="I20">
        <v>0</v>
      </c>
      <c r="J20">
        <v>0</v>
      </c>
      <c r="K20">
        <v>1</v>
      </c>
      <c r="L20">
        <v>0</v>
      </c>
      <c r="M20">
        <v>0</v>
      </c>
      <c r="N20">
        <v>0</v>
      </c>
      <c r="O20">
        <v>0</v>
      </c>
    </row>
    <row r="21" spans="1:15" x14ac:dyDescent="0.2">
      <c r="A21">
        <v>20</v>
      </c>
      <c r="B21">
        <v>161</v>
      </c>
      <c r="E21">
        <v>0</v>
      </c>
      <c r="F21">
        <v>0</v>
      </c>
      <c r="G21">
        <v>0</v>
      </c>
      <c r="H21">
        <v>0</v>
      </c>
      <c r="I21">
        <v>0</v>
      </c>
      <c r="J21">
        <v>0</v>
      </c>
      <c r="K21">
        <v>0</v>
      </c>
      <c r="L21">
        <v>1</v>
      </c>
      <c r="M21">
        <v>0</v>
      </c>
      <c r="N21">
        <v>0</v>
      </c>
      <c r="O21">
        <v>0</v>
      </c>
    </row>
    <row r="22" spans="1:15" x14ac:dyDescent="0.2">
      <c r="A22">
        <v>21</v>
      </c>
      <c r="B22">
        <v>122</v>
      </c>
      <c r="E22">
        <v>0</v>
      </c>
      <c r="F22">
        <v>0</v>
      </c>
      <c r="G22">
        <v>0</v>
      </c>
      <c r="H22">
        <v>0</v>
      </c>
      <c r="I22">
        <v>0</v>
      </c>
      <c r="J22">
        <v>0</v>
      </c>
      <c r="K22">
        <v>0</v>
      </c>
      <c r="L22">
        <v>0</v>
      </c>
      <c r="M22">
        <v>1</v>
      </c>
      <c r="N22">
        <v>0</v>
      </c>
      <c r="O22">
        <v>0</v>
      </c>
    </row>
    <row r="23" spans="1:15" x14ac:dyDescent="0.2">
      <c r="A23">
        <v>22</v>
      </c>
      <c r="B23">
        <v>130</v>
      </c>
      <c r="E23">
        <v>0</v>
      </c>
      <c r="F23">
        <v>0</v>
      </c>
      <c r="G23">
        <v>0</v>
      </c>
      <c r="H23">
        <v>0</v>
      </c>
      <c r="I23">
        <v>0</v>
      </c>
      <c r="J23">
        <v>0</v>
      </c>
      <c r="K23">
        <v>0</v>
      </c>
      <c r="L23">
        <v>0</v>
      </c>
      <c r="M23">
        <v>0</v>
      </c>
      <c r="N23">
        <v>1</v>
      </c>
      <c r="O23">
        <v>0</v>
      </c>
    </row>
    <row r="24" spans="1:15" x14ac:dyDescent="0.2">
      <c r="A24">
        <v>23</v>
      </c>
      <c r="B24">
        <v>167</v>
      </c>
      <c r="E24">
        <v>0</v>
      </c>
      <c r="F24">
        <v>0</v>
      </c>
      <c r="G24">
        <v>0</v>
      </c>
      <c r="H24">
        <v>0</v>
      </c>
      <c r="I24">
        <v>0</v>
      </c>
      <c r="J24">
        <v>0</v>
      </c>
      <c r="K24">
        <v>0</v>
      </c>
      <c r="L24">
        <v>0</v>
      </c>
      <c r="M24">
        <v>0</v>
      </c>
      <c r="N24">
        <v>0</v>
      </c>
      <c r="O24">
        <v>1</v>
      </c>
    </row>
    <row r="25" spans="1:15" x14ac:dyDescent="0.2">
      <c r="A25">
        <v>24</v>
      </c>
      <c r="B25">
        <v>230</v>
      </c>
      <c r="E25">
        <v>0</v>
      </c>
      <c r="F25">
        <v>0</v>
      </c>
      <c r="G25">
        <v>0</v>
      </c>
      <c r="H25">
        <v>0</v>
      </c>
      <c r="I25">
        <v>0</v>
      </c>
      <c r="J25">
        <v>0</v>
      </c>
      <c r="K25">
        <v>0</v>
      </c>
      <c r="L25">
        <v>0</v>
      </c>
      <c r="M25">
        <v>0</v>
      </c>
      <c r="N25">
        <v>0</v>
      </c>
      <c r="O25">
        <v>0</v>
      </c>
    </row>
    <row r="26" spans="1:15" x14ac:dyDescent="0.2">
      <c r="A26">
        <v>25</v>
      </c>
      <c r="B26">
        <v>282</v>
      </c>
      <c r="E26">
        <v>1</v>
      </c>
      <c r="F26">
        <v>0</v>
      </c>
      <c r="G26">
        <v>0</v>
      </c>
      <c r="H26">
        <v>0</v>
      </c>
      <c r="I26">
        <v>0</v>
      </c>
      <c r="J26">
        <v>0</v>
      </c>
      <c r="K26">
        <v>0</v>
      </c>
      <c r="L26">
        <v>0</v>
      </c>
      <c r="M26">
        <v>0</v>
      </c>
      <c r="N26">
        <v>0</v>
      </c>
      <c r="O26">
        <v>0</v>
      </c>
    </row>
    <row r="27" spans="1:15" x14ac:dyDescent="0.2">
      <c r="A27">
        <v>26</v>
      </c>
      <c r="B27">
        <v>255</v>
      </c>
      <c r="E27">
        <v>0</v>
      </c>
      <c r="F27">
        <v>1</v>
      </c>
      <c r="G27">
        <v>0</v>
      </c>
      <c r="H27">
        <v>0</v>
      </c>
      <c r="I27">
        <v>0</v>
      </c>
      <c r="J27">
        <v>0</v>
      </c>
      <c r="K27">
        <v>0</v>
      </c>
      <c r="L27">
        <v>0</v>
      </c>
      <c r="M27">
        <v>0</v>
      </c>
      <c r="N27">
        <v>0</v>
      </c>
      <c r="O27">
        <v>0</v>
      </c>
    </row>
    <row r="28" spans="1:15" x14ac:dyDescent="0.2">
      <c r="A28">
        <v>27</v>
      </c>
      <c r="B28">
        <v>265</v>
      </c>
      <c r="E28">
        <v>0</v>
      </c>
      <c r="F28">
        <v>0</v>
      </c>
      <c r="G28">
        <v>1</v>
      </c>
      <c r="H28">
        <v>0</v>
      </c>
      <c r="I28">
        <v>0</v>
      </c>
      <c r="J28">
        <v>0</v>
      </c>
      <c r="K28">
        <v>0</v>
      </c>
      <c r="L28">
        <v>0</v>
      </c>
      <c r="M28">
        <v>0</v>
      </c>
      <c r="N28">
        <v>0</v>
      </c>
      <c r="O28">
        <v>0</v>
      </c>
    </row>
    <row r="29" spans="1:15" x14ac:dyDescent="0.2">
      <c r="A29">
        <v>28</v>
      </c>
      <c r="B29">
        <v>205</v>
      </c>
      <c r="E29">
        <v>0</v>
      </c>
      <c r="F29">
        <v>0</v>
      </c>
      <c r="G29">
        <v>0</v>
      </c>
      <c r="H29">
        <v>1</v>
      </c>
      <c r="I29">
        <v>0</v>
      </c>
      <c r="J29">
        <v>0</v>
      </c>
      <c r="K29">
        <v>0</v>
      </c>
      <c r="L29">
        <v>0</v>
      </c>
      <c r="M29">
        <v>0</v>
      </c>
      <c r="N29">
        <v>0</v>
      </c>
      <c r="O29">
        <v>0</v>
      </c>
    </row>
    <row r="30" spans="1:15" x14ac:dyDescent="0.2">
      <c r="A30">
        <v>29</v>
      </c>
      <c r="B30">
        <v>210</v>
      </c>
      <c r="E30">
        <v>0</v>
      </c>
      <c r="F30">
        <v>0</v>
      </c>
      <c r="G30">
        <v>0</v>
      </c>
      <c r="H30">
        <v>0</v>
      </c>
      <c r="I30">
        <v>1</v>
      </c>
      <c r="J30">
        <v>0</v>
      </c>
      <c r="K30">
        <v>0</v>
      </c>
      <c r="L30">
        <v>0</v>
      </c>
      <c r="M30">
        <v>0</v>
      </c>
      <c r="N30">
        <v>0</v>
      </c>
      <c r="O30">
        <v>0</v>
      </c>
    </row>
    <row r="31" spans="1:15" x14ac:dyDescent="0.2">
      <c r="A31">
        <v>30</v>
      </c>
      <c r="B31">
        <v>160</v>
      </c>
      <c r="E31">
        <v>0</v>
      </c>
      <c r="F31">
        <v>0</v>
      </c>
      <c r="G31">
        <v>0</v>
      </c>
      <c r="H31">
        <v>0</v>
      </c>
      <c r="I31">
        <v>0</v>
      </c>
      <c r="J31">
        <v>1</v>
      </c>
      <c r="K31">
        <v>0</v>
      </c>
      <c r="L31">
        <v>0</v>
      </c>
      <c r="M31">
        <v>0</v>
      </c>
      <c r="N31">
        <v>0</v>
      </c>
      <c r="O31">
        <v>0</v>
      </c>
    </row>
    <row r="32" spans="1:15" x14ac:dyDescent="0.2">
      <c r="A32">
        <v>31</v>
      </c>
      <c r="B32">
        <v>166</v>
      </c>
      <c r="E32">
        <v>0</v>
      </c>
      <c r="F32">
        <v>0</v>
      </c>
      <c r="G32">
        <v>0</v>
      </c>
      <c r="H32">
        <v>0</v>
      </c>
      <c r="I32">
        <v>0</v>
      </c>
      <c r="J32">
        <v>0</v>
      </c>
      <c r="K32">
        <v>1</v>
      </c>
      <c r="L32">
        <v>0</v>
      </c>
      <c r="M32">
        <v>0</v>
      </c>
      <c r="N32">
        <v>0</v>
      </c>
      <c r="O32">
        <v>0</v>
      </c>
    </row>
    <row r="33" spans="1:15" x14ac:dyDescent="0.2">
      <c r="A33">
        <v>32</v>
      </c>
      <c r="B33">
        <v>174</v>
      </c>
      <c r="E33">
        <v>0</v>
      </c>
      <c r="F33">
        <v>0</v>
      </c>
      <c r="G33">
        <v>0</v>
      </c>
      <c r="H33">
        <v>0</v>
      </c>
      <c r="I33">
        <v>0</v>
      </c>
      <c r="J33">
        <v>0</v>
      </c>
      <c r="K33">
        <v>0</v>
      </c>
      <c r="L33">
        <v>1</v>
      </c>
      <c r="M33">
        <v>0</v>
      </c>
      <c r="N33">
        <v>0</v>
      </c>
      <c r="O33">
        <v>0</v>
      </c>
    </row>
    <row r="34" spans="1:15" x14ac:dyDescent="0.2">
      <c r="A34">
        <v>33</v>
      </c>
      <c r="B34">
        <v>126</v>
      </c>
      <c r="E34">
        <v>0</v>
      </c>
      <c r="F34">
        <v>0</v>
      </c>
      <c r="G34">
        <v>0</v>
      </c>
      <c r="H34">
        <v>0</v>
      </c>
      <c r="I34">
        <v>0</v>
      </c>
      <c r="J34">
        <v>0</v>
      </c>
      <c r="K34">
        <v>0</v>
      </c>
      <c r="L34">
        <v>0</v>
      </c>
      <c r="M34">
        <v>1</v>
      </c>
      <c r="N34">
        <v>0</v>
      </c>
      <c r="O34">
        <v>0</v>
      </c>
    </row>
    <row r="35" spans="1:15" x14ac:dyDescent="0.2">
      <c r="A35">
        <v>34</v>
      </c>
      <c r="B35">
        <v>148</v>
      </c>
      <c r="E35">
        <v>0</v>
      </c>
      <c r="F35">
        <v>0</v>
      </c>
      <c r="G35">
        <v>0</v>
      </c>
      <c r="H35">
        <v>0</v>
      </c>
      <c r="I35">
        <v>0</v>
      </c>
      <c r="J35">
        <v>0</v>
      </c>
      <c r="K35">
        <v>0</v>
      </c>
      <c r="L35">
        <v>0</v>
      </c>
      <c r="M35">
        <v>0</v>
      </c>
      <c r="N35">
        <v>1</v>
      </c>
      <c r="O35">
        <v>0</v>
      </c>
    </row>
    <row r="36" spans="1:15" x14ac:dyDescent="0.2">
      <c r="A36">
        <v>35</v>
      </c>
      <c r="B36">
        <v>173</v>
      </c>
      <c r="E36">
        <v>0</v>
      </c>
      <c r="F36">
        <v>0</v>
      </c>
      <c r="G36">
        <v>0</v>
      </c>
      <c r="H36">
        <v>0</v>
      </c>
      <c r="I36">
        <v>0</v>
      </c>
      <c r="J36">
        <v>0</v>
      </c>
      <c r="K36">
        <v>0</v>
      </c>
      <c r="L36">
        <v>0</v>
      </c>
      <c r="M36">
        <v>0</v>
      </c>
      <c r="N36">
        <v>0</v>
      </c>
      <c r="O36">
        <v>1</v>
      </c>
    </row>
    <row r="37" spans="1:15" x14ac:dyDescent="0.2">
      <c r="A37">
        <v>36</v>
      </c>
      <c r="B37">
        <v>235</v>
      </c>
      <c r="E37">
        <v>0</v>
      </c>
      <c r="F37">
        <v>0</v>
      </c>
      <c r="G37">
        <v>0</v>
      </c>
      <c r="H37">
        <v>0</v>
      </c>
      <c r="I37">
        <v>0</v>
      </c>
      <c r="J37">
        <v>0</v>
      </c>
      <c r="K37">
        <v>0</v>
      </c>
      <c r="L37">
        <v>0</v>
      </c>
      <c r="M37">
        <v>0</v>
      </c>
      <c r="N37">
        <v>0</v>
      </c>
      <c r="O37">
        <v>0</v>
      </c>
    </row>
    <row r="56" spans="1:1" x14ac:dyDescent="0.2">
      <c r="A56" t="s">
        <v>72</v>
      </c>
    </row>
    <row r="57" spans="1:1" x14ac:dyDescent="0.2">
      <c r="A57" t="s">
        <v>75</v>
      </c>
    </row>
    <row r="58" spans="1:1" x14ac:dyDescent="0.2">
      <c r="A58" t="s">
        <v>74</v>
      </c>
    </row>
    <row r="59" spans="1:1" x14ac:dyDescent="0.2">
      <c r="A59" t="s">
        <v>73</v>
      </c>
    </row>
  </sheetData>
  <phoneticPr fontId="6"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0E1BD-9681-D542-BA93-24AA1225140F}">
  <dimension ref="A1:I28"/>
  <sheetViews>
    <sheetView topLeftCell="A7" workbookViewId="0">
      <selection activeCell="D31" sqref="D31"/>
    </sheetView>
  </sheetViews>
  <sheetFormatPr baseColWidth="10" defaultRowHeight="15" x14ac:dyDescent="0.2"/>
  <sheetData>
    <row r="1" spans="1:9" x14ac:dyDescent="0.2">
      <c r="A1" t="s">
        <v>23</v>
      </c>
    </row>
    <row r="2" spans="1:9" ht="16" thickBot="1" x14ac:dyDescent="0.25"/>
    <row r="3" spans="1:9" x14ac:dyDescent="0.2">
      <c r="A3" s="9" t="s">
        <v>24</v>
      </c>
      <c r="B3" s="9"/>
    </row>
    <row r="4" spans="1:9" x14ac:dyDescent="0.2">
      <c r="A4" s="6" t="s">
        <v>25</v>
      </c>
      <c r="B4" s="6">
        <v>0.97376866998816569</v>
      </c>
    </row>
    <row r="5" spans="1:9" x14ac:dyDescent="0.2">
      <c r="A5" s="6" t="s">
        <v>26</v>
      </c>
      <c r="B5" s="6">
        <v>0.94822542265052123</v>
      </c>
    </row>
    <row r="6" spans="1:9" x14ac:dyDescent="0.2">
      <c r="A6" s="6" t="s">
        <v>27</v>
      </c>
      <c r="B6" s="6">
        <v>0.92449540803201025</v>
      </c>
    </row>
    <row r="7" spans="1:9" x14ac:dyDescent="0.2">
      <c r="A7" s="6" t="s">
        <v>28</v>
      </c>
      <c r="B7" s="6">
        <v>12.95933811752918</v>
      </c>
    </row>
    <row r="8" spans="1:9" ht="16" thickBot="1" x14ac:dyDescent="0.25">
      <c r="A8" s="7" t="s">
        <v>29</v>
      </c>
      <c r="B8" s="7">
        <v>36</v>
      </c>
    </row>
    <row r="10" spans="1:9" ht="16" thickBot="1" x14ac:dyDescent="0.25">
      <c r="A10" t="s">
        <v>30</v>
      </c>
    </row>
    <row r="11" spans="1:9" x14ac:dyDescent="0.2">
      <c r="A11" s="8"/>
      <c r="B11" s="8" t="s">
        <v>35</v>
      </c>
      <c r="C11" s="8" t="s">
        <v>36</v>
      </c>
      <c r="D11" s="8" t="s">
        <v>37</v>
      </c>
      <c r="E11" s="8" t="s">
        <v>38</v>
      </c>
      <c r="F11" s="8" t="s">
        <v>39</v>
      </c>
    </row>
    <row r="12" spans="1:9" x14ac:dyDescent="0.2">
      <c r="A12" s="6" t="s">
        <v>31</v>
      </c>
      <c r="B12" s="6">
        <v>11</v>
      </c>
      <c r="C12" s="6">
        <v>73819.638888888876</v>
      </c>
      <c r="D12" s="6">
        <v>6710.8762626262615</v>
      </c>
      <c r="E12" s="6">
        <v>39.958905963371642</v>
      </c>
      <c r="F12" s="6">
        <v>1.0167194194730488E-12</v>
      </c>
    </row>
    <row r="13" spans="1:9" x14ac:dyDescent="0.2">
      <c r="A13" s="6" t="s">
        <v>32</v>
      </c>
      <c r="B13" s="6">
        <v>24</v>
      </c>
      <c r="C13" s="6">
        <v>4030.6666666666742</v>
      </c>
      <c r="D13" s="6">
        <v>167.94444444444477</v>
      </c>
      <c r="E13" s="6"/>
      <c r="F13" s="6"/>
    </row>
    <row r="14" spans="1:9" ht="16" thickBot="1" x14ac:dyDescent="0.25">
      <c r="A14" s="7" t="s">
        <v>33</v>
      </c>
      <c r="B14" s="7">
        <v>35</v>
      </c>
      <c r="C14" s="7">
        <v>77850.305555555547</v>
      </c>
      <c r="D14" s="7"/>
      <c r="E14" s="7"/>
      <c r="F14" s="7"/>
    </row>
    <row r="15" spans="1:9" ht="16" thickBot="1" x14ac:dyDescent="0.25"/>
    <row r="16" spans="1:9" x14ac:dyDescent="0.2">
      <c r="A16" s="8"/>
      <c r="B16" s="8" t="s">
        <v>40</v>
      </c>
      <c r="C16" s="8" t="s">
        <v>28</v>
      </c>
      <c r="D16" s="8" t="s">
        <v>41</v>
      </c>
      <c r="E16" s="8" t="s">
        <v>42</v>
      </c>
      <c r="F16" s="8" t="s">
        <v>43</v>
      </c>
      <c r="G16" s="8" t="s">
        <v>44</v>
      </c>
      <c r="H16" s="8" t="s">
        <v>45</v>
      </c>
      <c r="I16" s="8" t="s">
        <v>46</v>
      </c>
    </row>
    <row r="17" spans="1:9" x14ac:dyDescent="0.2">
      <c r="A17" s="6" t="s">
        <v>34</v>
      </c>
      <c r="B17" s="6">
        <v>223.66666666666666</v>
      </c>
      <c r="C17" s="6">
        <v>7.4820773506748459</v>
      </c>
      <c r="D17" s="6">
        <v>29.893658697138843</v>
      </c>
      <c r="E17" s="6">
        <v>1.6716223356111493E-20</v>
      </c>
      <c r="F17" s="6">
        <v>208.22441798461921</v>
      </c>
      <c r="G17" s="6">
        <v>239.10891534871411</v>
      </c>
      <c r="H17" s="6">
        <v>208.22441798461921</v>
      </c>
      <c r="I17" s="6">
        <v>239.10891534871411</v>
      </c>
    </row>
    <row r="18" spans="1:9" x14ac:dyDescent="0.2">
      <c r="A18" s="6" t="s">
        <v>47</v>
      </c>
      <c r="B18" s="6">
        <v>38.666666666666629</v>
      </c>
      <c r="C18" s="6">
        <v>10.58125526404892</v>
      </c>
      <c r="D18" s="6">
        <v>3.6542608321756731</v>
      </c>
      <c r="E18" s="6">
        <v>1.2558519910310375E-3</v>
      </c>
      <c r="F18" s="6">
        <v>16.828029146977091</v>
      </c>
      <c r="G18" s="6">
        <v>60.50530418635617</v>
      </c>
      <c r="H18" s="6">
        <v>16.828029146977091</v>
      </c>
      <c r="I18" s="6">
        <v>60.50530418635617</v>
      </c>
    </row>
    <row r="19" spans="1:9" x14ac:dyDescent="0.2">
      <c r="A19" s="6" t="s">
        <v>48</v>
      </c>
      <c r="B19" s="6">
        <v>18.999999999999954</v>
      </c>
      <c r="C19" s="6">
        <v>10.581255264048938</v>
      </c>
      <c r="D19" s="6">
        <v>1.7956281675345924</v>
      </c>
      <c r="E19" s="6">
        <v>8.5156393612995582E-2</v>
      </c>
      <c r="F19" s="6">
        <v>-2.8386375196896232</v>
      </c>
      <c r="G19" s="6">
        <v>40.838637519689527</v>
      </c>
      <c r="H19" s="6">
        <v>-2.8386375196896232</v>
      </c>
      <c r="I19" s="6">
        <v>40.838637519689527</v>
      </c>
    </row>
    <row r="20" spans="1:9" x14ac:dyDescent="0.2">
      <c r="A20" s="6" t="s">
        <v>49</v>
      </c>
      <c r="B20" s="6">
        <v>24.333333333333346</v>
      </c>
      <c r="C20" s="6">
        <v>10.581255264048924</v>
      </c>
      <c r="D20" s="6">
        <v>2.2996641443864179</v>
      </c>
      <c r="E20" s="6">
        <v>3.0471582297103138E-2</v>
      </c>
      <c r="F20" s="6">
        <v>2.4946958136438013</v>
      </c>
      <c r="G20" s="6">
        <v>46.171970853022891</v>
      </c>
      <c r="H20" s="6">
        <v>2.4946958136438013</v>
      </c>
      <c r="I20" s="6">
        <v>46.171970853022891</v>
      </c>
    </row>
    <row r="21" spans="1:9" x14ac:dyDescent="0.2">
      <c r="A21" s="6" t="s">
        <v>50</v>
      </c>
      <c r="B21" s="6">
        <v>-31.666666666666654</v>
      </c>
      <c r="C21" s="6">
        <v>10.581255264048925</v>
      </c>
      <c r="D21" s="6">
        <v>-2.9927136125576634</v>
      </c>
      <c r="E21" s="6">
        <v>6.3140658285535589E-3</v>
      </c>
      <c r="F21" s="6">
        <v>-53.505304186356199</v>
      </c>
      <c r="G21" s="6">
        <v>-9.8280291469771051</v>
      </c>
      <c r="H21" s="6">
        <v>-53.505304186356199</v>
      </c>
      <c r="I21" s="6">
        <v>-9.8280291469771051</v>
      </c>
    </row>
    <row r="22" spans="1:9" x14ac:dyDescent="0.2">
      <c r="A22" s="6" t="s">
        <v>51</v>
      </c>
      <c r="B22" s="6">
        <v>-27.999999999999986</v>
      </c>
      <c r="C22" s="6">
        <v>10.581255264048927</v>
      </c>
      <c r="D22" s="6">
        <v>-2.6461888784720387</v>
      </c>
      <c r="E22" s="6">
        <v>1.414243944699888E-2</v>
      </c>
      <c r="F22" s="6">
        <v>-49.838637519689541</v>
      </c>
      <c r="G22" s="6">
        <v>-6.1613624803104337</v>
      </c>
      <c r="H22" s="6">
        <v>-49.838637519689541</v>
      </c>
      <c r="I22" s="6">
        <v>-6.1613624803104337</v>
      </c>
    </row>
    <row r="23" spans="1:9" x14ac:dyDescent="0.2">
      <c r="A23" s="6" t="s">
        <v>52</v>
      </c>
      <c r="B23" s="6">
        <v>-74.000000000000028</v>
      </c>
      <c r="C23" s="6">
        <v>10.581255264048933</v>
      </c>
      <c r="D23" s="6">
        <v>-6.9934991788189622</v>
      </c>
      <c r="E23" s="6">
        <v>3.1282294214944371E-7</v>
      </c>
      <c r="F23" s="6">
        <v>-95.838637519689598</v>
      </c>
      <c r="G23" s="6">
        <v>-52.161362480310466</v>
      </c>
      <c r="H23" s="6">
        <v>-95.838637519689598</v>
      </c>
      <c r="I23" s="6">
        <v>-52.161362480310466</v>
      </c>
    </row>
    <row r="24" spans="1:9" x14ac:dyDescent="0.2">
      <c r="A24" s="6" t="s">
        <v>53</v>
      </c>
      <c r="B24" s="6">
        <v>-67.666666666666671</v>
      </c>
      <c r="C24" s="6">
        <v>10.581255264048929</v>
      </c>
      <c r="D24" s="6">
        <v>-6.3949564563074297</v>
      </c>
      <c r="E24" s="6">
        <v>1.3007812708599671E-6</v>
      </c>
      <c r="F24" s="6">
        <v>-89.505304186356227</v>
      </c>
      <c r="G24" s="6">
        <v>-45.828029146977116</v>
      </c>
      <c r="H24" s="6">
        <v>-89.505304186356227</v>
      </c>
      <c r="I24" s="6">
        <v>-45.828029146977116</v>
      </c>
    </row>
    <row r="25" spans="1:9" x14ac:dyDescent="0.2">
      <c r="A25" s="6" t="s">
        <v>54</v>
      </c>
      <c r="B25" s="6">
        <v>-61.333333333333336</v>
      </c>
      <c r="C25" s="6">
        <v>10.581255264048929</v>
      </c>
      <c r="D25" s="6">
        <v>-5.7964137337958963</v>
      </c>
      <c r="E25" s="6">
        <v>5.6326000413513701E-6</v>
      </c>
      <c r="F25" s="6">
        <v>-83.171970853022884</v>
      </c>
      <c r="G25" s="6">
        <v>-39.49469581364378</v>
      </c>
      <c r="H25" s="6">
        <v>-83.171970853022884</v>
      </c>
      <c r="I25" s="6">
        <v>-39.49469581364378</v>
      </c>
    </row>
    <row r="26" spans="1:9" x14ac:dyDescent="0.2">
      <c r="A26" s="6" t="s">
        <v>55</v>
      </c>
      <c r="B26" s="6">
        <v>-104.33333333333339</v>
      </c>
      <c r="C26" s="6">
        <v>10.581255264048933</v>
      </c>
      <c r="D26" s="6">
        <v>-9.8602037971636722</v>
      </c>
      <c r="E26" s="6">
        <v>6.4665148025715785E-10</v>
      </c>
      <c r="F26" s="6">
        <v>-126.17197085302294</v>
      </c>
      <c r="G26" s="6">
        <v>-82.49469581364383</v>
      </c>
      <c r="H26" s="6">
        <v>-126.17197085302294</v>
      </c>
      <c r="I26" s="6">
        <v>-82.49469581364383</v>
      </c>
    </row>
    <row r="27" spans="1:9" x14ac:dyDescent="0.2">
      <c r="A27" s="6" t="s">
        <v>56</v>
      </c>
      <c r="B27" s="6">
        <v>-87.666666666666629</v>
      </c>
      <c r="C27" s="6">
        <v>10.581255264048927</v>
      </c>
      <c r="D27" s="6">
        <v>-8.2850913695017407</v>
      </c>
      <c r="E27" s="6">
        <v>1.6886839314289268E-8</v>
      </c>
      <c r="F27" s="6">
        <v>-109.50530418635618</v>
      </c>
      <c r="G27" s="6">
        <v>-65.828029146977073</v>
      </c>
      <c r="H27" s="6">
        <v>-109.50530418635618</v>
      </c>
      <c r="I27" s="6">
        <v>-65.828029146977073</v>
      </c>
    </row>
    <row r="28" spans="1:9" ht="16" thickBot="1" x14ac:dyDescent="0.25">
      <c r="A28" s="7" t="s">
        <v>57</v>
      </c>
      <c r="B28" s="7">
        <v>-59.666666666666671</v>
      </c>
      <c r="C28" s="7">
        <v>10.581255264048927</v>
      </c>
      <c r="D28" s="7">
        <v>-5.6389024910297048</v>
      </c>
      <c r="E28" s="7">
        <v>8.3319865069504446E-6</v>
      </c>
      <c r="F28" s="7">
        <v>-81.505304186356227</v>
      </c>
      <c r="G28" s="7">
        <v>-37.828029146977116</v>
      </c>
      <c r="H28" s="7">
        <v>-81.505304186356227</v>
      </c>
      <c r="I28" s="7">
        <v>-37.828029146977116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Sales Data </vt:lpstr>
      <vt:lpstr>Part 2</vt:lpstr>
      <vt:lpstr>Regression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Austin</dc:creator>
  <cp:lastModifiedBy>Guadalupe Torres</cp:lastModifiedBy>
  <dcterms:created xsi:type="dcterms:W3CDTF">2021-04-19T03:52:47Z</dcterms:created>
  <dcterms:modified xsi:type="dcterms:W3CDTF">2025-02-18T05:57:52Z</dcterms:modified>
</cp:coreProperties>
</file>