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240" windowHeight="4815" activeTab="3"/>
  </bookViews>
  <sheets>
    <sheet name="1. Cover Instrumen" sheetId="8" r:id="rId1"/>
    <sheet name="2. Data Supervisi" sheetId="9" r:id="rId2"/>
    <sheet name="inst ME" sheetId="1" r:id="rId3"/>
    <sheet name="angket guru " sheetId="4" r:id="rId4"/>
    <sheet name="TU" sheetId="6" r:id="rId5"/>
    <sheet name="Siswa" sheetId="5" r:id="rId6"/>
    <sheet name="Ortu " sheetId="16" r:id="rId7"/>
    <sheet name="REKAP " sheetId="17" r:id="rId8"/>
    <sheet name="DATA KS" sheetId="13" r:id="rId9"/>
    <sheet name="ANGKET GURU (2)" sheetId="19" r:id="rId10"/>
    <sheet name="Sheet1" sheetId="18" r:id="rId11"/>
  </sheets>
  <externalReferences>
    <externalReference r:id="rId12"/>
    <externalReference r:id="rId13"/>
  </externalReferences>
  <definedNames>
    <definedName name="jenis">'[1]Guru '!$K$19:$K$24</definedName>
    <definedName name="_xlnm.Print_Area" localSheetId="0">'1. Cover Instrumen'!$B$2:$M$52</definedName>
    <definedName name="_xlnm.Print_Area" localSheetId="1">'2. Data Supervisi'!$A$9:$J$55</definedName>
    <definedName name="_xlnm.Print_Area" localSheetId="3">'angket guru '!$B$2:$I$196</definedName>
    <definedName name="_xlnm.Print_Area" localSheetId="9">'ANGKET GURU (2)'!$B$1:$H$137</definedName>
    <definedName name="_xlnm.Print_Area" localSheetId="8">'DATA KS'!$B$1:$N$96</definedName>
    <definedName name="_xlnm.Print_Area" localSheetId="2">'inst ME'!$B$1:$G$213</definedName>
    <definedName name="_xlnm.Print_Area" localSheetId="6">'Ortu '!$B$1:$I$49</definedName>
    <definedName name="_xlnm.Print_Area" localSheetId="7">'REKAP '!$B$1:$E$61</definedName>
    <definedName name="_xlnm.Print_Area" localSheetId="5">Siswa!$B$1:$G$73</definedName>
    <definedName name="_xlnm.Print_Area" localSheetId="4">TU!$B$1:$H$135</definedName>
    <definedName name="_xlnm.Print_Titles" localSheetId="3">'angket guru '!$25:$27</definedName>
    <definedName name="_xlnm.Print_Titles" localSheetId="9">'ANGKET GURU (2)'!$27:$28</definedName>
    <definedName name="_xlnm.Print_Titles" localSheetId="8">'DATA KS'!$14:$15</definedName>
    <definedName name="_xlnm.Print_Titles" localSheetId="2">'inst ME'!$21:$23</definedName>
    <definedName name="_xlnm.Print_Titles" localSheetId="6">'Ortu '!$27:$28</definedName>
    <definedName name="_xlnm.Print_Titles" localSheetId="7">'REKAP '!$20:$20</definedName>
    <definedName name="_xlnm.Print_Titles" localSheetId="5">Siswa!$27:$28</definedName>
    <definedName name="_xlnm.Print_Titles" localSheetId="4">TU!$28:$29</definedName>
  </definedNames>
  <calcPr calcId="124519"/>
  <fileRecoveryPr autoRecover="0"/>
</workbook>
</file>

<file path=xl/calcChain.xml><?xml version="1.0" encoding="utf-8"?>
<calcChain xmlns="http://schemas.openxmlformats.org/spreadsheetml/2006/main">
  <c r="H213" i="1"/>
  <c r="D213"/>
  <c r="D196"/>
  <c r="H195"/>
  <c r="D195"/>
  <c r="H169"/>
  <c r="D169"/>
  <c r="D170" s="1"/>
  <c r="H131"/>
  <c r="D131"/>
  <c r="H96"/>
  <c r="D96"/>
  <c r="H53"/>
  <c r="D53"/>
  <c r="D54" s="1"/>
  <c r="D53" i="17" l="1"/>
  <c r="E53" s="1"/>
  <c r="D52"/>
  <c r="E52" s="1"/>
  <c r="D51"/>
  <c r="D54" s="1"/>
  <c r="E54" s="1"/>
  <c r="D35"/>
  <c r="E197" i="4"/>
  <c r="E196"/>
  <c r="N196"/>
  <c r="R196"/>
  <c r="V196"/>
  <c r="Z196"/>
  <c r="AD196"/>
  <c r="AH196"/>
  <c r="AL196"/>
  <c r="AP196"/>
  <c r="AT196"/>
  <c r="J196"/>
  <c r="D34" i="17"/>
  <c r="E183" i="4"/>
  <c r="N182"/>
  <c r="R182"/>
  <c r="V182"/>
  <c r="Z182"/>
  <c r="AD182"/>
  <c r="AH182"/>
  <c r="AL182"/>
  <c r="AP182"/>
  <c r="AT182"/>
  <c r="J182"/>
  <c r="E182" s="1"/>
  <c r="D33" i="17"/>
  <c r="E161" i="4"/>
  <c r="E160"/>
  <c r="N160"/>
  <c r="R160"/>
  <c r="V160"/>
  <c r="Z160"/>
  <c r="AD160"/>
  <c r="AH160"/>
  <c r="AL160"/>
  <c r="AP160"/>
  <c r="AT160"/>
  <c r="J160"/>
  <c r="D32" i="17"/>
  <c r="E127" i="4"/>
  <c r="E97"/>
  <c r="A126"/>
  <c r="N126"/>
  <c r="R126"/>
  <c r="V126"/>
  <c r="Z126"/>
  <c r="AD126"/>
  <c r="AH126"/>
  <c r="AL126"/>
  <c r="AP126"/>
  <c r="AT126"/>
  <c r="J126"/>
  <c r="E126" s="1"/>
  <c r="D31" i="17"/>
  <c r="A96" i="4"/>
  <c r="N96"/>
  <c r="R96"/>
  <c r="V96"/>
  <c r="Z96"/>
  <c r="AD96"/>
  <c r="AH96"/>
  <c r="AL96"/>
  <c r="AP96"/>
  <c r="AT96"/>
  <c r="J96"/>
  <c r="E96" s="1"/>
  <c r="D30" i="17"/>
  <c r="D36" s="1"/>
  <c r="A58" i="4"/>
  <c r="N57"/>
  <c r="R57"/>
  <c r="V57"/>
  <c r="Z57"/>
  <c r="AD57"/>
  <c r="AH57"/>
  <c r="AL57"/>
  <c r="AP57"/>
  <c r="AT57"/>
  <c r="J57"/>
  <c r="E57" s="1"/>
  <c r="E58" s="1"/>
  <c r="I225" i="1"/>
  <c r="A214"/>
  <c r="A213"/>
  <c r="A195"/>
  <c r="D25" i="17"/>
  <c r="E25" s="1"/>
  <c r="A170" i="1"/>
  <c r="A169"/>
  <c r="A132"/>
  <c r="A131"/>
  <c r="A98"/>
  <c r="A96"/>
  <c r="A54"/>
  <c r="A53"/>
  <c r="D48" i="17"/>
  <c r="E48" s="1"/>
  <c r="D47"/>
  <c r="D49" s="1"/>
  <c r="E49" s="1"/>
  <c r="F48" i="16"/>
  <c r="F40"/>
  <c r="F34"/>
  <c r="D50" i="17"/>
  <c r="D46"/>
  <c r="D44"/>
  <c r="E44" s="1"/>
  <c r="D43"/>
  <c r="E43" s="1"/>
  <c r="D42"/>
  <c r="E42" s="1"/>
  <c r="D41"/>
  <c r="E41" s="1"/>
  <c r="D40"/>
  <c r="E40" s="1"/>
  <c r="D39"/>
  <c r="E39" s="1"/>
  <c r="D38"/>
  <c r="E38" s="1"/>
  <c r="N49" i="16"/>
  <c r="M49"/>
  <c r="L49"/>
  <c r="K49"/>
  <c r="J49"/>
  <c r="F49" s="1"/>
  <c r="E136" i="6"/>
  <c r="E123"/>
  <c r="E113"/>
  <c r="E91"/>
  <c r="E77"/>
  <c r="E55"/>
  <c r="E39"/>
  <c r="D73" i="5"/>
  <c r="D49"/>
  <c r="Q73"/>
  <c r="I73"/>
  <c r="J73"/>
  <c r="K73"/>
  <c r="L73"/>
  <c r="M73"/>
  <c r="N73"/>
  <c r="O73"/>
  <c r="P73"/>
  <c r="H73"/>
  <c r="I49"/>
  <c r="J49"/>
  <c r="K49"/>
  <c r="L49"/>
  <c r="M49"/>
  <c r="N49"/>
  <c r="O49"/>
  <c r="P49"/>
  <c r="Q49"/>
  <c r="H49"/>
  <c r="Y55" i="6"/>
  <c r="U55"/>
  <c r="Q55"/>
  <c r="M55"/>
  <c r="I55"/>
  <c r="Y136"/>
  <c r="U136"/>
  <c r="Q136"/>
  <c r="M136"/>
  <c r="I136"/>
  <c r="Y123"/>
  <c r="U123"/>
  <c r="Q123"/>
  <c r="M123"/>
  <c r="I123"/>
  <c r="Y113"/>
  <c r="U113"/>
  <c r="Q113"/>
  <c r="M113"/>
  <c r="I113"/>
  <c r="Y91"/>
  <c r="U91"/>
  <c r="Q91"/>
  <c r="M91"/>
  <c r="I91"/>
  <c r="Y77"/>
  <c r="U77"/>
  <c r="Q77"/>
  <c r="M77"/>
  <c r="I77"/>
  <c r="Y39"/>
  <c r="U39"/>
  <c r="Q39"/>
  <c r="M39"/>
  <c r="I39"/>
  <c r="E51" i="17" l="1"/>
  <c r="E47"/>
  <c r="D45"/>
  <c r="E45" s="1"/>
  <c r="AW17" i="9"/>
  <c r="AW18" s="1"/>
  <c r="AW19" s="1"/>
  <c r="AV17"/>
  <c r="AV18" s="1"/>
  <c r="AV19" s="1"/>
  <c r="AU17"/>
  <c r="AU18" s="1"/>
  <c r="AU19" s="1"/>
  <c r="AU20" l="1"/>
  <c r="E224" i="1" l="1"/>
  <c r="E220"/>
  <c r="H224"/>
  <c r="H223"/>
  <c r="H222"/>
  <c r="H221"/>
  <c r="H220"/>
  <c r="H219"/>
  <c r="E223"/>
  <c r="E222"/>
  <c r="E221"/>
  <c r="E219"/>
  <c r="O207" i="4"/>
  <c r="N207"/>
  <c r="M207"/>
  <c r="L207"/>
  <c r="K207"/>
  <c r="J207"/>
  <c r="H207"/>
  <c r="G207"/>
  <c r="F207"/>
  <c r="E207"/>
  <c r="O206"/>
  <c r="N206"/>
  <c r="M206"/>
  <c r="L206"/>
  <c r="K206"/>
  <c r="J206"/>
  <c r="H206"/>
  <c r="G206"/>
  <c r="F206"/>
  <c r="E206"/>
  <c r="O205"/>
  <c r="N205"/>
  <c r="M205"/>
  <c r="L205"/>
  <c r="K205"/>
  <c r="J205"/>
  <c r="H205"/>
  <c r="G205"/>
  <c r="F205"/>
  <c r="E205"/>
  <c r="O204"/>
  <c r="N204"/>
  <c r="M204"/>
  <c r="L204"/>
  <c r="K204"/>
  <c r="J204"/>
  <c r="H204"/>
  <c r="G204"/>
  <c r="F204"/>
  <c r="E204"/>
  <c r="O203"/>
  <c r="N203"/>
  <c r="M203"/>
  <c r="L203"/>
  <c r="K203"/>
  <c r="J203"/>
  <c r="H203"/>
  <c r="G203"/>
  <c r="F203"/>
  <c r="E203"/>
  <c r="O202"/>
  <c r="N202"/>
  <c r="N208" s="1"/>
  <c r="M202"/>
  <c r="L202"/>
  <c r="K202"/>
  <c r="J202"/>
  <c r="J208" s="1"/>
  <c r="H202"/>
  <c r="G202"/>
  <c r="F202"/>
  <c r="E202"/>
  <c r="P202" s="1"/>
  <c r="Q202"/>
  <c r="Q207"/>
  <c r="Q206"/>
  <c r="Q205"/>
  <c r="Q204"/>
  <c r="Q203"/>
  <c r="D222" i="1"/>
  <c r="D223" l="1"/>
  <c r="F223" s="1"/>
  <c r="D26" i="17"/>
  <c r="E26" s="1"/>
  <c r="P207" i="4"/>
  <c r="E35" i="17" s="1"/>
  <c r="F208" i="4"/>
  <c r="P206"/>
  <c r="E34" i="17" s="1"/>
  <c r="O208" i="4"/>
  <c r="L208"/>
  <c r="P205"/>
  <c r="E33" i="17" s="1"/>
  <c r="K208" i="4"/>
  <c r="G208"/>
  <c r="P204"/>
  <c r="E32" i="17" s="1"/>
  <c r="H208" i="4"/>
  <c r="M208"/>
  <c r="P203"/>
  <c r="E31" i="17" s="1"/>
  <c r="E30"/>
  <c r="E36"/>
  <c r="E208" i="4"/>
  <c r="D224" i="1"/>
  <c r="F224" s="1"/>
  <c r="D214"/>
  <c r="D27" i="17" s="1"/>
  <c r="E27" s="1"/>
  <c r="D220" i="1"/>
  <c r="F220" s="1"/>
  <c r="D97"/>
  <c r="D23" i="17" s="1"/>
  <c r="E23" s="1"/>
  <c r="D219" i="1"/>
  <c r="F219" s="1"/>
  <c r="D22" i="17"/>
  <c r="E22" s="1"/>
  <c r="F222" i="1"/>
  <c r="D132"/>
  <c r="D24" i="17" s="1"/>
  <c r="E24" s="1"/>
  <c r="E225" i="1"/>
  <c r="D221"/>
  <c r="F221" s="1"/>
  <c r="E209" i="4" l="1"/>
  <c r="D28" i="17"/>
  <c r="D55" s="1"/>
  <c r="E55" s="1"/>
  <c r="D225" i="1"/>
  <c r="D56" i="17" l="1"/>
  <c r="E28"/>
  <c r="D226" i="1"/>
  <c r="F225"/>
</calcChain>
</file>

<file path=xl/sharedStrings.xml><?xml version="1.0" encoding="utf-8"?>
<sst xmlns="http://schemas.openxmlformats.org/spreadsheetml/2006/main" count="1446" uniqueCount="894">
  <si>
    <t>KEPRIBADIAN DAN SOSIAL</t>
  </si>
  <si>
    <t>ASPEK</t>
  </si>
  <si>
    <t>INDIKATOR</t>
  </si>
  <si>
    <t>2. Sikap dan perilaku keteladanan bagi warga sekolah</t>
  </si>
  <si>
    <t>3. Empati terhadap masalah yang dihadapi warga sekolah</t>
  </si>
  <si>
    <t>4. Kemampuan  mengembangkan budaya  senyum, salam, sapa, sopan, santun</t>
  </si>
  <si>
    <t>PEROLEHAN SKOR</t>
  </si>
  <si>
    <t>Amat baik</t>
  </si>
  <si>
    <t>Baik</t>
  </si>
  <si>
    <t>Cukup</t>
  </si>
  <si>
    <t>Kurang</t>
  </si>
  <si>
    <t>1.2 Melaksanakan tupoksi sebagai kepala sekolah dengan penuh kejujuran, ketulusan, komitmen, dan integritas.</t>
  </si>
  <si>
    <t>1.3 Bersikap terbuka dalam melaksanakan tugas pokok dan fungsi sebagai kepala sekolah/madrasah.</t>
  </si>
  <si>
    <t>1. Terbuka menerima pendapat, kritik dan saran dari pihak lain</t>
  </si>
  <si>
    <t>2.Melibatkan seluruh pemangku kepentingan  dalam penyusunan program sekolah</t>
  </si>
  <si>
    <t>3. Terbuka dalam pengelolaan keuangan sekolah</t>
  </si>
  <si>
    <t>4. Terbuka dalam membangun  sistem informasi manajemen sekolah</t>
  </si>
  <si>
    <t>1.4 Mengendalikan diri dalam menghadapi masalah dan tantangan sebagai kepala sekolah/madrasah.</t>
  </si>
  <si>
    <t xml:space="preserve">2. Mampu menghadapi masalah   </t>
  </si>
  <si>
    <t>3. Mampu memecahkan masalah.</t>
  </si>
  <si>
    <t>4. Mampu mengelola tantangan baru</t>
  </si>
  <si>
    <t>1.5 Berpartisipasi dalam kegiatan sosial kemasyarakatan.</t>
  </si>
  <si>
    <t>1. Berperan aktif dalam pelaksanaan program pemerintah dibidang sosial kemasyarakatan (contoh: donor darah, bencana alam dan lainnya)</t>
  </si>
  <si>
    <t xml:space="preserve">2. Berperan aktif dalam kegiatan sosial kemasyarakatan di lingkungan sekolah (contoh: gotong royong, kerja bakti kebersihan lingkungan) </t>
  </si>
  <si>
    <t>3. Berperan aktif  dalam kegiatan sosial kemasyarakatan di lingkungan tempat tinggal (contoh: pengurus RT, RW dan lainnya)</t>
  </si>
  <si>
    <t>4. Berperan aktif dalam kegiatan sosial kemasyarakatan berkaitan pelestarian lingkungan hidup</t>
  </si>
  <si>
    <t>1.6 Tanggap dan peduli terhadap kepentingan orang atau kelompok lain.</t>
  </si>
  <si>
    <t>1. Mampu bersifat simpatik/tenggang rasa terhadap orang lain</t>
  </si>
  <si>
    <t>2. Mampu bersifat empati/sambung rasa terhadap orang lain</t>
  </si>
  <si>
    <t>3. Peduli terhadap kepentingan orang atau kelompok lain</t>
  </si>
  <si>
    <t>4. Mampu bersifat objektif dalam mengatasi konflik internal sekolah</t>
  </si>
  <si>
    <t>1.7 Mengembangkan dan mengelola hubungan sekolah/madrasah dengan pihak lain di luar sekolah dalam rangka mendapatkan dukungan ide, sumber belajar, dan pembiayaan sekolah/madrasah.</t>
  </si>
  <si>
    <t>1. Mampu merencanakan kerjasama dengan lembaga pemerintah, swasta dan masyarakat</t>
  </si>
  <si>
    <t>2. Mampu melakukan pendekatan dalam rangka memperoleh dukungan dari lembaga pemerintah,swasta,Dunia Usaha Dunia Industri (DUDI),  dan masyarakat</t>
  </si>
  <si>
    <t>3. Mampu memelihara hubungan kerjasama dengan lembaga swasta, pemerintah dan masyarakat</t>
  </si>
  <si>
    <t>4  Mampu memanfaatkan dukungan masyarakat untuk meningkatkan SDM kependidikan yang profesional, manajemen yang efektif dan profesional, dan lingkungan pendidikan yang kondusif.</t>
  </si>
  <si>
    <t>1. Mampu mengendalikan emosi:  a) sabar,b) tenang,c) bijaksana d) berjiwa besar</t>
  </si>
  <si>
    <t>JUMLAH PEROLEHAN SKOR</t>
  </si>
  <si>
    <t>KEPEMIMPINAN PEMBELAJARAN</t>
  </si>
  <si>
    <t>2.1 Bertindak sesuai dengan visi dan misi sekolah/madrasah.</t>
  </si>
  <si>
    <t>1. Mampu menyusun  program sekolah  sesuai dengan visi dan misi sekolah</t>
  </si>
  <si>
    <t>2. Mampu menerapkan program sekolah  sesuai dengan visi dan misi sekolah</t>
  </si>
  <si>
    <t xml:space="preserve">4. Mampu  mengevaluasi program sekolah sesuai dengan visi dan misi sekolah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</si>
  <si>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 Mampu merencanakan program pengembangan SDM</t>
  </si>
  <si>
    <t>4. Mampu menciptakan  suasana sekolah yang mendorong semua warga sekolah untuk terus menerus belajar</t>
  </si>
  <si>
    <t>2.4 Menciptakan budaya dan iklim sekolah/madrasah yang kondusif dan inovatif bagi pembelajaran.</t>
  </si>
  <si>
    <t xml:space="preserve">1. Mampu membuat program berkaitan dengan budaya dan iklim sekolah yang kondusif dan inovatif bagi pembelajaran                                                          </t>
  </si>
  <si>
    <t>2.5 Memegang teguh tujuan  sekolah dengan menjadi contoh dan bertindak sebagai pemimpin pembelajaran.</t>
  </si>
  <si>
    <t>1. Mampu menunjukkan konsistensi dalam  memegang teguh tujuan sekolah berkaitan  dengan  prestasi akademik dan non akademik siswa (contoh: peningkatan KKM, pengembangan extrakurikuler)</t>
  </si>
  <si>
    <t>2. Mampu menunjukkan konsistensi dalam  memegang teguh tujuan sekolah berkaitan dengan peningkatan kompetensi guru (contoh: workshop pendidikan karakter)</t>
  </si>
  <si>
    <t>3. Mampu menunjukkan konsistensi dalam  memegang teguh tujuan sekolah berkaitan dengan peningkatan kompetensi tenaga kependidikan (contoh: bintek efektifitas dan efisiensi kerja )</t>
  </si>
  <si>
    <t>4. Mampu  menjadi contoh pemimpin pembelajaran (contoh: memodelkan pembelajaran PAIKEM, beradaptasi dengan perubahan baru dalam pembelajaran misalnya  pendidikan kewirausahaan )</t>
  </si>
  <si>
    <t>2.6 Melaksanakan kepemimpinan yang  inspiratif.</t>
  </si>
  <si>
    <t>1. Mampu menerapkan kepemimpinan yang dapat memotivasi warga sekolah dalam mencapai tujuan sekolah (contoh: memberi apresiasi terhadap prestasi yang dicapai warga sekolah)</t>
  </si>
  <si>
    <t>2.7 Membangun rasa saling percaya dan  memfasilitasi kerjasama dalam rangka untuk menciptakan kolaborasi yang kuat diantara warga sekolah/madrasah.</t>
  </si>
  <si>
    <t>1. Mampu berkomunikasi dengan baik  dan bertindak  secara efektif  untuk membangun lingkungan kerja yang baik.</t>
  </si>
  <si>
    <t>2.8 Bekerja keras untuk mencapai keberhasilan  sekolah/ madrasah sebagai organisasi  pembelajar yang efektif.</t>
  </si>
  <si>
    <t>1. Mampu menunjukkan kesungguhan dalam membuat program yang melibatkan semua warga sekolah  berkaitan dengan sekolah sebagai organisasi pembelajar (contoh : pengembangan keprofesionalan berkelanjutan guru dan tenaga kependidikan , program remedial teaching)</t>
  </si>
  <si>
    <t>2.9 Mengembangan kurikulum dan kegiatan pembelajaran sesuai dengan visi, misi, dan tujuan sekolah</t>
  </si>
  <si>
    <t>2.10 Mengelola peserta didik dalam rangka pengembangan kapasitasnya secara optimal.</t>
  </si>
  <si>
    <t>1. Mampu membuat program sekolah yang berkaitan dengan peserta didik baik akademik maupun non akademik dalam rangka pengembangan potensinya secara optimal (contoh : program pengenalan bakat minat, tes IQ, program OSIS, program extrakurikuler)</t>
  </si>
  <si>
    <t xml:space="preserve">2. Mampu melaksanakan program berkaitan dengan budaya dan iklim sekolah yang kondusif dan inovatif bagi pembelajaran                                                     </t>
  </si>
  <si>
    <t xml:space="preserve">3. Mampu mengevaluasi  program berkaitan dengan  budaya dan iklim sekolah yang kondusif dan inovatif bagi pembelajaran                                                     </t>
  </si>
  <si>
    <t xml:space="preserve">4. Mampu melaksanakan  program tindak lanjut berkaitan dengan budaya dan iklim sekolah yang kondusif dan inovatif bagi pembelajaran                                   </t>
  </si>
  <si>
    <t>2. Mampu melaksanakan program pengembangan SDM melalui berbagai cara :  a) pelatihan  b) seminar c) MGMP/MGP/KKG  d) MKKS/KKKS/MKTAS e) studi lanjut</t>
  </si>
  <si>
    <t xml:space="preserve">3. Mampu berkomunikasi dengan baik  dan bertindak  secara efektif  untuk memfasilitasi kerja sama yang baik </t>
  </si>
  <si>
    <t>4. Mampu berkomunikasi dengan baik  dan bertindak  secara efektif  untuk menciptakan iklim kerja dan kolaborasi yang kuat diantara warga sekolah</t>
  </si>
  <si>
    <t>3. Mampu melakukan evaluasi  program sekolah yang berkaitan dengan peserta didik baik akademik maupun non akademik</t>
  </si>
  <si>
    <t>4. Mampu membuat   program  pengembangan tindak lanjut  yang berkaitan dengan peserta didik baik akademik maupun non akademik.</t>
  </si>
  <si>
    <t xml:space="preserve">2. Mampu melaksanakan program sekolah yang berkaitan dengan peserta didik baik akademik maupun non akademik.                                                                                                                                                                                                             </t>
  </si>
  <si>
    <t>PENGEMBANGAN SEKOLAH</t>
  </si>
  <si>
    <t>3.1 Menyusun rencana pengembangan sekolah/madrasah jangka panjang, menengah, dan pendek dalam rangka mencapai visi, misi, dan tujuan sekolah/ madrasah.</t>
  </si>
  <si>
    <t xml:space="preserve">3. Mampu mengidentifikasi peluang dan tantangan sebagai bahan untuk mendiagnosis jenis kebutuhan yang diperlukan dalam perbaikan mutu sekolah                                                                              </t>
  </si>
  <si>
    <t xml:space="preserve">4. Mampu memimpin penyusunan rencana pengembangan sekolah dan membekali semua unsur di sekolah dalam pembuatan rencana pengembangan sekolah (contoh: pelatihan TPS dan pembuatan EDS).                                                                                   </t>
  </si>
  <si>
    <t>3.2 Mengembangkan struktur organisasi sekolah/madrasah yang efektif dan efisien sesuai dengan kebutuhan.</t>
  </si>
  <si>
    <t>1. Mampu menyusun struktur organisasi yang efektif dan efisien  sesuai dengan kebutuhan pengembangan sekolah</t>
  </si>
  <si>
    <t xml:space="preserve">2. Mampu menyusun deskripsi  tugas setiap komponen dalam struktur organisasi                          </t>
  </si>
  <si>
    <t xml:space="preserve">3. Mampu membuat pendelegasian tugas untuk memonitor pelaksanaan tugas setiap komponen dalam struktur organisasi                                                     </t>
  </si>
  <si>
    <t>4. Mampu mengevaluasi struktur organisasi sesuai dengan kebutuhan pengembangan sekolah</t>
  </si>
  <si>
    <t>3.3 Melaksanakan pengembangan sekolah/madrasah sesuai dengan rencana jangka panjang, menengah, dan jangka pendek sekolah menuju tercapainya visi, misi, dan tujuan sekolah.</t>
  </si>
  <si>
    <t>1.Mampu menyususn  Program  Rencana Kerja Sekolah (RKS/RPS) yang terdiri dari Rencana Kerja Jangka Menengah (RKJM), Rencana Kerja Tahunan (RKT), Rencana Kegiatan Anggaran Sekolah (RKAS) dalam rangka mencapai visi, misi dan tujuan sekolah.</t>
  </si>
  <si>
    <t>3.4 Mewujudkan peningkatan kinerja sekolah yang signifikan sesuai dengan visi, misi, tujuan sekolah dan standard nasional pendidikan.</t>
  </si>
  <si>
    <t>4. Mampu membuat inovasi dalam rangka meningkatkan kinerja sekolah secara signifikan sesuai dengan visi, misi, tujuan sekolah yang berkaitan dengan bidang akademik.</t>
  </si>
  <si>
    <t>3.5 Melakukan monitoring, evaluasi, dan pelaporan pelaksanaan program kegiatan sekolah/madrasah dengan prosedur yang tepat.</t>
  </si>
  <si>
    <t xml:space="preserve">1. Mampu melakukan monitoring pelaksanaan program kegiatan sekolah secara terprogram (contoh: ada program monitoring  yang memuat latar belakang, tujuan ,prosedur, jadwal, penanggung jawab). </t>
  </si>
  <si>
    <t>3.6 Merencanakan dan menindaklanjuti hasil monitoring, evaluasi, dan pelaporan.</t>
  </si>
  <si>
    <t>3.7 Melaksanakan penelitian tindakan sekolah dalam rangka meningkatkan kinerja sekolah/madrasah.</t>
  </si>
  <si>
    <t>3. Mampu membuat inovasi dalam rangka meningkatkan kinerja sekolah secara signifikan sesuai dengan visi, misi, tujuan sekolah yang berkaitan dengan bidang manajerial.</t>
  </si>
  <si>
    <t>2. Mampu melakukan evaluasi pelaksanaan program kegiatan sekolah secara terprogram(contoh: ada program evaluasi  yang memuat latar belakang, tujuan, prosedur, jadwal, penanggung jawab)</t>
  </si>
  <si>
    <t>3. Mampu membuat pelaporan pelaksanaan program kegiatan sekolah.</t>
  </si>
  <si>
    <t>4. Mampu membuat  sistem monitoring, evaluasi dan pelaporan dengan prosedur yang tepat.(contoh: menggunakan Paket Administrasi Sekolah )</t>
  </si>
  <si>
    <t>2. Mampu melaksanakan  penelitian tindakan sekolah/kelas dalam rangka meningkatkan kinerja sekolah.</t>
  </si>
  <si>
    <t>3. Mampu membuat evaluasi program penelitian tindakan sekolah/kelas dalam rangka meningkatkan kinerja sekolah.</t>
  </si>
  <si>
    <t>4. Mampu membuat  program tindak lanjut penelitian tindakan sekolah/kelas dalam rangka meningkatkan kinerja sekolah.</t>
  </si>
  <si>
    <t xml:space="preserve">1. Mampu membuat program penelitian tindakan sekolah/kelas dalam rangka meningkatkan kinerja sekolah (contoh: program mendatangkan nara sumber dalam membimbing workshop pembuatan PTS maupun PTK untuk  kepala sekolah dan guru, mempunyai program berkelanjutan PTS/PTK  melalui MGMP sekolah)                                                                                                                                                                                  </t>
  </si>
  <si>
    <t>2. Mampu mengidentifikasi kekuatan dan kelemahan sebagai bahan penyusunan rencana pengembangan sekolah</t>
  </si>
  <si>
    <t xml:space="preserve">1. Mampu melibatkan semua unsur di sekolah dalam menyusun Rencana Pengembangan Sekolah (RPS)/ Rencana Kerja Sekolah(RKS), dalam rangka mencapai visi,misi dan tujuan sekolah (contoh: membentuk Tim Pengembang Sekolah (TPS) ).                                                                                 </t>
  </si>
  <si>
    <t xml:space="preserve">3.Mampu mengevaluasi program Rencana Kerja Sekolah (RKS) .    </t>
  </si>
  <si>
    <t>4.Mampu melaksanakan  program tindak lanjut Rencana Kerja Sekolah (RKS)</t>
  </si>
  <si>
    <t xml:space="preserve">2.Mampu melaksanaan program Rencana Kerja Sekolah (RKS) .                                               </t>
  </si>
  <si>
    <t>MANAJEMEN SUMBERDAYA</t>
  </si>
  <si>
    <t>4.1 Mengelola dan mendayagunakan pendidik dan tenaga kependidikan secara optimal</t>
  </si>
  <si>
    <t xml:space="preserve">1. Mampu membuat program pengelolaan dan pendayagunaan pendidik dan tenaga kependidikan secara optimal (contoh: latar belakang pengelolaan dan pendayagunaan, apa tujuannya, bagaimana mekanisme dan prosedurnya, ciri-ciri programnya menjawab  5W+1H)   </t>
  </si>
  <si>
    <t xml:space="preserve">2. Mampu melaksanakan program pengelolaan dan pendayagunaan pendidik dan tenaga kependidikan secara optimal).                                                           </t>
  </si>
  <si>
    <t>4.2 Mengelola dan mendayagunakan sarana dan prasarana sekolah/madrasah secara optimal demi kepentingan</t>
  </si>
  <si>
    <t xml:space="preserve">1. Mampu membuat program pengelolaan dan pendayagunaan sarana dan prasarana sekolah secara optimal untuk kepentingan pembelajaran (contoh: latar belakang pengelolaan dan pendayagunaan, apa tujuannya, bagaimana mekanisme dan prosedurnya, ciri-ciri programnya menjawab  5W+1H)   </t>
  </si>
  <si>
    <t>4. Mampu membuat program tindak lanjut  pengelolaan dan pendayagunaan sarana dan prasarana sekolah secara  optimal untuk kepentingan pembelajaran.</t>
  </si>
  <si>
    <t>4.3 Mengelola keuangan sekolah/madrasah sesuai prinsip efisiensi, transparansi dan akuntabilitas.</t>
  </si>
  <si>
    <t>1. Mampu membuat program  perencanaan pengelolaan keuangan sekolah sesuai prinsip efisien , transparan, dan akuntabel.(contoh: program  mengacu pada RKAS, ada skala prioritas,  ada media untuk publikasi, ada mekanisme  yang jelas dalam penggunaan).</t>
  </si>
  <si>
    <t xml:space="preserve">2. Mampu melaksanakan program perencanaan pengelolaan keuangan sekolah sesuai prinsip efisien, transparan, dan akuntabel.                                        </t>
  </si>
  <si>
    <t xml:space="preserve">3. Mampu membuat pelaporan pengelolaan keuangan sekolah sesuai prinsip efisien, transparan, dan akuntabel.                                                           </t>
  </si>
  <si>
    <t>4. Mampu membuat  evaluasi  pengelolaan keuangan sekolah sesuai prinsip efisien, transparan, dan akuntabel.</t>
  </si>
  <si>
    <t>4.4 Mengelola lingkungan sekolah yang menjamin keamanan, keselamatan dan kesehatan</t>
  </si>
  <si>
    <t>1. Mampu membuat program  berwawasan lingkungan  yang menjamin keamanan, keselamatan dan kesehatan (contoh program: ada latar belakang ,tujuan, ada jadwal, ada lokasi, ada penanggung jawab, ada prosedur kerja, ada pembiayaannya).</t>
  </si>
  <si>
    <t xml:space="preserve">2. Mampu melaksanakan program berwawasan lingkungan yang menjamin keamanan, keselamatan dan kesehatan.                                                           </t>
  </si>
  <si>
    <t>4.5 Mengelola ketatausahaan sekolah/madrasah dalam mendukung pencapaian tujuan sekolah/madrasah</t>
  </si>
  <si>
    <t>1. Mampu membuat program kerja  ketatausahaan sekolah dalam mendukung pencapaian tujuan sekolah (contoh program: ada latar belakang, ada tujuan, ada jadwal, ada penataan tempat untuk pengarsipan, ada pembagian tugas, ada prosedur kerja, ada pembiayaannya).</t>
  </si>
  <si>
    <t xml:space="preserve">2. Mampu melaksanakan program kerja ketatausahaan sekolah dalam mendukung pencapaian tujuan sekolah.                                                                       </t>
  </si>
  <si>
    <t xml:space="preserve">3. Mampu membuat evaluasi pelaksanaan program kerja ketatausahaan sekolah dalam mendukung pencapaian tujuan sekolah.                                       </t>
  </si>
  <si>
    <t>4.6 Mengelola sistem informasi sekolah/madrasah dalam mendukung penyusunan program dan pengambilan keputusan.</t>
  </si>
  <si>
    <t>1. Mampu membuat program  sistem informasi sekolah dalam mendukung penyusunan program dan pengambilan keputusan( contoh program : ada latar belakang, ada tujuan, ada jadwal, ada prosedur kerja, ada pembagian tugas , ada pembiayaan)</t>
  </si>
  <si>
    <t>4. Mampu membuat program tindak lanjut dari hasil evaluasi pelaksanaan program sistem informasi sekolah dalam mendukung penyusunan program dan pengambilan keputusan.</t>
  </si>
  <si>
    <t>4.7 Mengelola layanan-layanan khusus sekolah/madrasah yang mendukung kegiatan pembelajaran dan kegiatan peserta didik di sekolah/madrasah.</t>
  </si>
  <si>
    <t>4.8 Memanfaatkaan teknologi secara efektif dalam kegiatan pembelajaran dan manajemen sekolah/madrasah</t>
  </si>
  <si>
    <t xml:space="preserve">1.Mampu mengoptimalkan pemanfaatan teknologi secara efektif dalam kegiatan pembelajaran dan manajemen sekolah (contoh: ada inovasi alat peraga pembelajaran, multimedia pembelajaran, memanfaatkan teknologi informasi dalam manajemen sekolah).   </t>
  </si>
  <si>
    <t xml:space="preserve">3. Mampu membuat  evaluasi pelaksanaan  program pengelolaan dan pendayagunaan pendidik dan tenaga kependidikan secara optimal.                                                                         </t>
  </si>
  <si>
    <t>4. Mampu membuat program tindak lanjut  pengelolaan dan pendayagunaan pendidik dan tenaga kependidikan secara optimal.</t>
  </si>
  <si>
    <t>3. Mampu membuat  evaluasi pelaksanaan  program pengelolaan dan pendayagunaan sarana dan prasarana sekolah secara optimal untuk kepentingan pembelajaran.</t>
  </si>
  <si>
    <t xml:space="preserve">2. Mampu melaksanakan program pengelolaan dan pendayagunaan sarana dan prasarana  sekolah secara optimal untuk kepentingan pembelajaran.                                                                                                                                                                                  </t>
  </si>
  <si>
    <t>3. Mampu membuat evaluasi pelaksanaan  program berwawasan lingkungan yang menjamin keamanan, keselamatan dan kesehatan.</t>
  </si>
  <si>
    <t>4. Mampu membuat  program tindak lanjut dari hasil evaluasi  pelaksanaan  program berwawasan lingkungan yang menjamin keamanan, keselamatan dan kesehatan.</t>
  </si>
  <si>
    <t>3. Mampu membuat evaluasi pelaksanaan program sistem informasi sekolah dalam mendukung penyusunan program dan pengambilan keputusan</t>
  </si>
  <si>
    <t xml:space="preserve">2. Mampu melaksanakan program  sistem informasi sekolah dalam mendukung penyusunan program dan pengambilan keputusan.                                                                                                                             </t>
  </si>
  <si>
    <t>2. Mampu melaksanakan program layanan layanan khusus sekolah yang mendukung kegiatan pembelajaran dan kegiatan peserta didik di sekolah.</t>
  </si>
  <si>
    <t xml:space="preserve">3. Mampu membuat  evaluasi  program layanan layanan khusus sekolah yang mendukung kegiatan pembelajaran dan kegiatan peserta didik di sekolah    </t>
  </si>
  <si>
    <t>4. Mampu membuat program tindak lanjut dari hasil evaluasi  program layanan-layanan khusus sekolah yang mendukung kegiatan pembelajaran dan kegiatan peserta didik di sekolah.</t>
  </si>
  <si>
    <t>4. Mampu membuat program tindak lanjut dari hasil  evaluasi pelaksanaan program kerja ketatausahaan sekolah dalam mendukung pencapaian tujuan sekolah.</t>
  </si>
  <si>
    <t>KEWIRAUSAHAAN</t>
  </si>
  <si>
    <t>5.1 Menciptakan inovasi yang bermanfaat bagi pengembangan sekolah/ madrasah.</t>
  </si>
  <si>
    <t>5.2 Memiliki motivasi yang kuat untuk sukses dalam melaksanakan tugas pokok dan fungsinya sebagai pemimpin pembelajaran.</t>
  </si>
  <si>
    <t xml:space="preserve">4.Mampu memberikan keteladanan dan aktif  dalam pengembangan keprofesian  berkelanjutan (contoh: ada karya inovasi pendidikan, publikasi ilmiah, pengembangan diri).                                     </t>
  </si>
  <si>
    <t>5.3 Memotivasi warga sekolah untuk sukses dalam melaksanakan tugas pokok dan fungsinya masing-masing.</t>
  </si>
  <si>
    <t xml:space="preserve">1.Mampu memotivasi  diri  dalam melaksanakan tugas pokok dan fungsinya sebagai kepala sekolah(contoh:  antusias dalam melaksanakan tugas sebagai guru, kepala sekolah).                                                </t>
  </si>
  <si>
    <t xml:space="preserve">2.Mampu memotivasi   siswa  untuk  sukses .(contoh: menjadi contoh dalam berkata,bersikap dan bertindak yang memotivasi misal memberi dorongan , memberi pujian, betutur kata positif.)                                                                      </t>
  </si>
  <si>
    <t xml:space="preserve">3.Mampu memotivasi   guru   dalam melaksanakan pembelajaran.(contoh: menjadi contoh dalam berkata, bersikap dan bertindak yang memotivasi misal memberi dorongan , memberi pujian, betutur kata positif).                                                                </t>
  </si>
  <si>
    <t>4.Mampu memotivasi   tenaga administrasi sekolah   dalam bekerja .(contoh: menjadi contoh dalam bersikap dan bertindak yang memotivasi misal memberi dorongan , memberi pujian, betutur kata positif)</t>
  </si>
  <si>
    <t>5.4 Pantang menyerah dan selalu mencari solusi terbaik dalam menghadapi kendala yang dihadapi sekolah/madrasah.</t>
  </si>
  <si>
    <t xml:space="preserve">1. Mampu berperilaku konsisten dan pantang menyerah dalam menangani setiap permasalahan yang dihadapi sekolah(contoh:menegakkan kedisiplinan  dalam menangani guru dan karyawan yang tingkat kehadirannya rendah).                          </t>
  </si>
  <si>
    <t xml:space="preserve">2. Mampu mengatasi dan menemukan solusi terbaik dalam setiap permasalahan yang dihadapi sekolah(contoh : menangani konflik antar guru, konflik antar siswa ).                                                             </t>
  </si>
  <si>
    <t>5.5 Menerapkan nilai dan prinsip-prinsip kewirausahaan dalam mengembangkan sekolah/madrasah.</t>
  </si>
  <si>
    <t>2.Mampu aktif dalam forum  pertemuan ilmiah untuk sukses dalam melaksanakan tugas pokok dan fungsinya sebagai pemimpin pembelajaran (contoh: seminar pendidikan, karya tulis ilmiah)</t>
  </si>
  <si>
    <t>3.Mampu aktif dalam  forum musyawarah/ kelompok kerja kepala sekolah, MGMP dan organisasi profesi  lainnya</t>
  </si>
  <si>
    <t xml:space="preserve">1.Mampu memberikan contoh  kedisiplinan dan  kinerja guru untuk mewujudkan visi dan misi sukses sekolah dalam melaksanakan tugas pokok dan fungsinya sebagai pemimpin pembelajaran (contoh:  contoh mengajar PAIKEM, ada kemauan yang kuat untuk mengembangkan diri, pelatihan kepemimpinan, belajar dari kepala sekolah yang sukses).                                                                                                                     </t>
  </si>
  <si>
    <t>SUPERVISI PEMBELAJARAN</t>
  </si>
  <si>
    <t>6.1 Menyusun program supervisi akademik dalam rangka peningkatan profesionalisme guru</t>
  </si>
  <si>
    <t>6.2 Melaksanakan supervisi akademik terhadap guru dengan menggunakan pendekatan dan teknik supervisi yang tepat.</t>
  </si>
  <si>
    <t>1.Mampu membagi tugas pelaksanaan supervisi akademik kepada wakil dan guru senior yang memenuhi syarat (contoh: membuat Tim pelaksana supervisi akademik, menugaskan wakil dan guru senior yang sesuai dengan mata pelajaran dan pangkatnya lebih tinggi).</t>
  </si>
  <si>
    <t>2.Mampu menerapkan prosedur, pendekatan, dan teknik supervisi yang tepat (contoh: ada pra observasi, observasi dan post observasi).</t>
  </si>
  <si>
    <t xml:space="preserve">3.Mampu mengembangkan instrumen supervisi yang relevan dengan tuntutan perubahan dan sesuai dengan perkembangan kurikulum dari pemerintah (contoh: ada muatan nilai-nilai karakter).                                                                       </t>
  </si>
  <si>
    <t>6.3 Menilai dan menindaklanjuti kegiatan supervisi akademik dalam rangka peningkatan profesionalisme guru.</t>
  </si>
  <si>
    <t>Nama Sekolah</t>
  </si>
  <si>
    <t>Nama Kepala Sekolah</t>
  </si>
  <si>
    <r>
      <t>2.2</t>
    </r>
    <r>
      <rPr>
        <sz val="8"/>
        <color theme="1"/>
        <rFont val="Times New Roman"/>
        <family val="1"/>
      </rPr>
      <t xml:space="preserve">  </t>
    </r>
    <r>
      <rPr>
        <sz val="8"/>
        <color theme="1"/>
        <rFont val="Trebuchet MS"/>
        <family val="2"/>
      </rPr>
      <t>Merumuskan tujuan yang menantang diri sendiri dan orang lain untuk mencapai standar yang tinggi.</t>
    </r>
  </si>
  <si>
    <r>
      <t xml:space="preserve">1. Mampu mengembangkan sekolah dengan menerapkan prinsip-prinsip </t>
    </r>
    <r>
      <rPr>
        <b/>
        <sz val="8"/>
        <color theme="1"/>
        <rFont val="Trebuchet MS"/>
        <family val="2"/>
      </rPr>
      <t>Inovatif dan kreatif</t>
    </r>
  </si>
  <si>
    <r>
      <t xml:space="preserve">2. Mampu mengembangkan sekolah dengan menerapkan prinsip-prinsip </t>
    </r>
    <r>
      <rPr>
        <b/>
        <sz val="8"/>
        <color theme="1"/>
        <rFont val="Trebuchet MS"/>
        <family val="2"/>
      </rPr>
      <t>Kemandirian dan rasa percaya diri yang kuat.</t>
    </r>
  </si>
  <si>
    <r>
      <t>3. Mampu mengembangkan sekolah dengan menerapkan prinsip-prinsip K</t>
    </r>
    <r>
      <rPr>
        <b/>
        <sz val="8"/>
        <color theme="1"/>
        <rFont val="Trebuchet MS"/>
        <family val="2"/>
      </rPr>
      <t>erja keras dan pantang menyerah</t>
    </r>
  </si>
  <si>
    <r>
      <t xml:space="preserve">4. Mampu mengembangkan sekolah dengan menerapkan prinsip-prinsip </t>
    </r>
    <r>
      <rPr>
        <b/>
        <sz val="8"/>
        <color theme="1"/>
        <rFont val="Trebuchet MS"/>
        <family val="2"/>
      </rPr>
      <t>Tanggap pada perubahan dan berorientasi masa depan berdasar pada visi, misi, dan tujuan sekolah</t>
    </r>
  </si>
  <si>
    <t xml:space="preserve">3.Mampu  mengambil keputusan dan berani  menghadapi tantangan/resiko untuk tercapainya visi dan  misi  sekolah                                                          </t>
  </si>
  <si>
    <r>
      <t xml:space="preserve">1. Mampu </t>
    </r>
    <r>
      <rPr>
        <b/>
        <sz val="8"/>
        <color theme="1"/>
        <rFont val="Trebuchet MS"/>
        <family val="2"/>
      </rPr>
      <t>menerapkan kejujuran</t>
    </r>
    <r>
      <rPr>
        <sz val="8"/>
        <color theme="1"/>
        <rFont val="Trebuchet MS"/>
        <family val="2"/>
      </rPr>
      <t xml:space="preserve"> dalam melaksanakan tugas pokok dan fungsinya</t>
    </r>
  </si>
  <si>
    <r>
      <t xml:space="preserve">2. Mampu </t>
    </r>
    <r>
      <rPr>
        <b/>
        <sz val="8"/>
        <color theme="1"/>
        <rFont val="Trebuchet MS"/>
        <family val="2"/>
      </rPr>
      <t>menerapkan  ketulusan</t>
    </r>
    <r>
      <rPr>
        <sz val="8"/>
        <color theme="1"/>
        <rFont val="Trebuchet MS"/>
        <family val="2"/>
      </rPr>
      <t xml:space="preserve"> dalam melaksanakan tugas  pokok dan fungsinya</t>
    </r>
  </si>
  <si>
    <r>
      <t xml:space="preserve">3. Mampu </t>
    </r>
    <r>
      <rPr>
        <b/>
        <sz val="8"/>
        <color theme="1"/>
        <rFont val="Trebuchet MS"/>
        <family val="2"/>
      </rPr>
      <t>menerapkan  komitmen</t>
    </r>
    <r>
      <rPr>
        <sz val="8"/>
        <color theme="1"/>
        <rFont val="Trebuchet MS"/>
        <family val="2"/>
      </rPr>
      <t xml:space="preserve"> yang tinggi dalam melaksanakan tugas  pokok dan fungsinya</t>
    </r>
  </si>
  <si>
    <r>
      <t xml:space="preserve">4. Mampu </t>
    </r>
    <r>
      <rPr>
        <b/>
        <sz val="8"/>
        <color theme="1"/>
        <rFont val="Trebuchet MS"/>
        <family val="2"/>
      </rPr>
      <t xml:space="preserve">menerapkan integritas yang tinggi </t>
    </r>
    <r>
      <rPr>
        <sz val="8"/>
        <color theme="1"/>
        <rFont val="Trebuchet MS"/>
        <family val="2"/>
      </rPr>
      <t>dalam melaksanakan  tugas pokok dan fungsinya</t>
    </r>
  </si>
  <si>
    <r>
      <t xml:space="preserve">Mampu merumuskan tujuan sekolah; yang  sesuai  prinsip </t>
    </r>
    <r>
      <rPr>
        <b/>
        <sz val="8"/>
        <color theme="1"/>
        <rFont val="Trebuchet MS"/>
        <family val="2"/>
      </rPr>
      <t>SMART</t>
    </r>
    <r>
      <rPr>
        <sz val="8"/>
        <color theme="1"/>
        <rFont val="Trebuchet MS"/>
        <family val="2"/>
      </rPr>
      <t xml:space="preserve"> 1.</t>
    </r>
    <r>
      <rPr>
        <sz val="11"/>
        <color theme="1"/>
        <rFont val="Trebuchet MS"/>
        <family val="2"/>
      </rPr>
      <t>S</t>
    </r>
    <r>
      <rPr>
        <sz val="8"/>
        <color theme="1"/>
        <rFont val="Trebuchet MS"/>
        <family val="2"/>
      </rPr>
      <t>pecific (tujuan yang fokus pada pencapaian standar)   2.</t>
    </r>
    <r>
      <rPr>
        <sz val="11"/>
        <color theme="1"/>
        <rFont val="Trebuchet MS"/>
        <family val="2"/>
      </rPr>
      <t>M</t>
    </r>
    <r>
      <rPr>
        <sz val="8"/>
        <color theme="1"/>
        <rFont val="Trebuchet MS"/>
        <family val="2"/>
      </rPr>
      <t>easurable (dapat diukur) 3.</t>
    </r>
    <r>
      <rPr>
        <sz val="11"/>
        <color theme="1"/>
        <rFont val="Trebuchet MS"/>
        <family val="2"/>
      </rPr>
      <t>A</t>
    </r>
    <r>
      <rPr>
        <sz val="8"/>
        <color theme="1"/>
        <rFont val="Trebuchet MS"/>
        <family val="2"/>
      </rPr>
      <t>chievable (dapat dicapai) 4.</t>
    </r>
    <r>
      <rPr>
        <sz val="11"/>
        <color theme="1"/>
        <rFont val="Trebuchet MS"/>
        <family val="2"/>
      </rPr>
      <t>R</t>
    </r>
    <r>
      <rPr>
        <sz val="8"/>
        <color theme="1"/>
        <rFont val="Trebuchet MS"/>
        <family val="2"/>
      </rPr>
      <t>ealistic (berbasis kondisi nyata) 5.</t>
    </r>
    <r>
      <rPr>
        <sz val="11"/>
        <color theme="1"/>
        <rFont val="Trebuchet MS"/>
        <family val="2"/>
      </rPr>
      <t>T</t>
    </r>
    <r>
      <rPr>
        <sz val="8"/>
        <color theme="1"/>
        <rFont val="Trebuchet MS"/>
        <family val="2"/>
      </rPr>
      <t>ime bound (target waktu yang jelas)</t>
    </r>
  </si>
  <si>
    <r>
      <t xml:space="preserve"> 2. Mampu menerapkan kepemimpinan yang </t>
    </r>
    <r>
      <rPr>
        <b/>
        <sz val="8"/>
        <color theme="1"/>
        <rFont val="Trebuchet MS"/>
        <family val="2"/>
      </rPr>
      <t xml:space="preserve">kreatif </t>
    </r>
    <r>
      <rPr>
        <sz val="8"/>
        <color theme="1"/>
        <rFont val="Trebuchet MS"/>
        <family val="2"/>
      </rPr>
      <t>(contoh: mendorong munculnya ide-ide baru berkaitan hemat energi, pelestarian lingkungan)</t>
    </r>
  </si>
  <si>
    <r>
      <t xml:space="preserve">3. Mampu menerapkan kepemimpinan yang </t>
    </r>
    <r>
      <rPr>
        <b/>
        <sz val="8"/>
        <color theme="1"/>
        <rFont val="Trebuchet MS"/>
        <family val="2"/>
      </rPr>
      <t xml:space="preserve">inovatif </t>
    </r>
    <r>
      <rPr>
        <sz val="8"/>
        <color theme="1"/>
        <rFont val="Trebuchet MS"/>
        <family val="2"/>
      </rPr>
      <t>(contoh: memfasilitasi implementasi ide-ide baru berkaitan hemat energi, pelestarian lingkungan)</t>
    </r>
  </si>
  <si>
    <r>
      <t xml:space="preserve">4. Mampu menjadi </t>
    </r>
    <r>
      <rPr>
        <b/>
        <sz val="8"/>
        <color theme="1"/>
        <rFont val="Trebuchet MS"/>
        <family val="2"/>
      </rPr>
      <t>inspirasi</t>
    </r>
    <r>
      <rPr>
        <sz val="8"/>
        <color theme="1"/>
        <rFont val="Trebuchet MS"/>
        <family val="2"/>
      </rPr>
      <t xml:space="preserve"> warga sekolah berkaitan keteladanan penerapan nilai-nilai karakter (contoh; jujur, disiplin)</t>
    </r>
  </si>
  <si>
    <t xml:space="preserve">2. Mampu berkomunikasi dengan baik  dan bertindak  secara efektif  untuk membangun rasa saling percaya   diantara warga sekolah.                                                                                                                                                            </t>
  </si>
  <si>
    <r>
      <t xml:space="preserve">2. Mampu menunjukkan kesungguhan dalam </t>
    </r>
    <r>
      <rPr>
        <b/>
        <sz val="8"/>
        <color theme="1"/>
        <rFont val="Trebuchet MS"/>
        <family val="2"/>
      </rPr>
      <t>melaksanakan</t>
    </r>
    <r>
      <rPr>
        <sz val="8"/>
        <color theme="1"/>
        <rFont val="Trebuchet MS"/>
        <family val="2"/>
      </rPr>
      <t xml:space="preserve"> program yang melibatkan semua warga sekolah  berkaitan dengan sekolah sebagai organisasi pembelajar                                                         </t>
    </r>
  </si>
  <si>
    <r>
      <t xml:space="preserve">4. Mampu menunjukkan kesungguhan dalam </t>
    </r>
    <r>
      <rPr>
        <b/>
        <sz val="8"/>
        <color theme="1"/>
        <rFont val="Trebuchet MS"/>
        <family val="2"/>
      </rPr>
      <t xml:space="preserve">membuat  program </t>
    </r>
    <r>
      <rPr>
        <sz val="8"/>
        <color theme="1"/>
        <rFont val="Trebuchet MS"/>
        <family val="2"/>
      </rPr>
      <t xml:space="preserve">tindak lanjut yang melibatkan semua warga sekolah  berkaitan dengan sekolah sebagai organisasi pembelajar                                         </t>
    </r>
  </si>
  <si>
    <t>NIP</t>
  </si>
  <si>
    <t>NUPTK</t>
  </si>
  <si>
    <t>TMT sebagai Kepala Sekolah</t>
  </si>
  <si>
    <t>TMT Kepsek di sekolah ini</t>
  </si>
  <si>
    <t>Periode penilaian</t>
  </si>
  <si>
    <t>Unit Kerja</t>
  </si>
  <si>
    <t xml:space="preserve"> : ……………………………………….</t>
  </si>
  <si>
    <t>Pangkat/golongan /TMT</t>
  </si>
  <si>
    <t>INSTRUMEN PENILAIAN KINERJA SEKOLAH</t>
  </si>
  <si>
    <t>RESPONDEN GURU</t>
  </si>
  <si>
    <t>KEPALA SEKOLAH SEBAGAI PENDIDIK (EDUCATOR)</t>
  </si>
  <si>
    <t>Kemampuan membimbing guru, dalam:</t>
  </si>
  <si>
    <t>Menyusun Program pengajaran dan BK</t>
  </si>
  <si>
    <t>A</t>
  </si>
  <si>
    <t>B</t>
  </si>
  <si>
    <t>C</t>
  </si>
  <si>
    <t>D</t>
  </si>
  <si>
    <t>E</t>
  </si>
  <si>
    <t>Melaksanakan program pengajaran dan BK</t>
  </si>
  <si>
    <t>Mengevaluasi hasil belajar siswa dan BK</t>
  </si>
  <si>
    <t>Menganalisis hasil belajar siswa/layanan BK</t>
  </si>
  <si>
    <t>Melaksanakan program pengayaan (enrichment) dan perbaikan (remedial)</t>
  </si>
  <si>
    <t>Sangat Baik</t>
  </si>
  <si>
    <t>Kemampuan mengembangkan guru, melalui :</t>
  </si>
  <si>
    <t>Pendidikan/pelatihan guru secara teratur</t>
  </si>
  <si>
    <t>Pertemuan sejawat/MGMP</t>
  </si>
  <si>
    <t>Seminar/lokakarya/diskusi/ dan lain-lain</t>
  </si>
  <si>
    <t>Pcnyediaan bahan bacaan</t>
  </si>
  <si>
    <t>Kenaikan pangkat</t>
  </si>
  <si>
    <t>Usulan kenaikan jabatan melalui seleksi calon KS, pengawas, dll</t>
  </si>
  <si>
    <t>NO</t>
  </si>
  <si>
    <t>Kemampuan memberi contoh mengajar yang baik, dengan memiliki :</t>
  </si>
  <si>
    <t>Jadwal mengajar minimal 6 jam per minggu</t>
  </si>
  <si>
    <t>AMP, Prota,  SP, RPP, Silabus, dan daftar nilai siswa/program layanan BK</t>
  </si>
  <si>
    <t>KEPALA SEKOLAH SEBAGAI MANAJER (MANAGER)</t>
  </si>
  <si>
    <t>Kemampuan menyusun program sekolah, dengan memiliki :</t>
  </si>
  <si>
    <t>program jangka menengah (4 tahun)</t>
  </si>
  <si>
    <t>program jangka pendek (1 tahun)</t>
  </si>
  <si>
    <t>Mekanisme monitor dan evaluasi pelaksanaan program secara sistematik dan periodik</t>
  </si>
  <si>
    <t>Kemampuan menyusun organisasi/kepegawaian di sekolah, dengan :</t>
  </si>
  <si>
    <t>Kcmampuan mcnggcrakkan guru, dengan :</t>
  </si>
  <si>
    <t>memberikan arahan yang dinamis</t>
  </si>
  <si>
    <t>mengkoordinasikan guru yang sedang melaksanakan tugas</t>
  </si>
  <si>
    <t>memberikan penghargaan/pujian (reward) dan hukuman (punishment)</t>
  </si>
  <si>
    <t>Kemampuan mengoptimalkan sumberdaya sekolah, dengan :</t>
  </si>
  <si>
    <t>memanfaatkan sumberdaya manusia secara optimal</t>
  </si>
  <si>
    <t>memanfaatkan sarana/prasarana secara optimal</t>
  </si>
  <si>
    <t>merawat sarana/prasarana milik sekolah</t>
  </si>
  <si>
    <t>mempunyai catatan kinerja sumberdaya manusia yang ada di sekolah</t>
  </si>
  <si>
    <t>mempunyai program peningkatan mutu sumberdaya manusia</t>
  </si>
  <si>
    <t>Kemampuan   mengclola   administrasi   KBM   dan   BK   dengan   memiliki kelengkapan data administrasi</t>
  </si>
  <si>
    <t>KBM</t>
  </si>
  <si>
    <t>BK</t>
  </si>
  <si>
    <t>praktikum/praktik</t>
  </si>
  <si>
    <t>administrasi belajar di perpustakaan</t>
  </si>
  <si>
    <t>Kemampuan    mengelola    administrasi    kesiswaan,    dengan     memiliki kelengkapan data :</t>
  </si>
  <si>
    <t>Administrasi kesiswaan</t>
  </si>
  <si>
    <t>kegiatan ekstrakurikuler</t>
  </si>
  <si>
    <t>hubungan sekolah dan orang tua siswa</t>
  </si>
  <si>
    <t>KEPALA SEKOLAH SEBAGAI PENYELIA (SUPERVISOR)</t>
  </si>
  <si>
    <t>Kemampuan menyusun program supervisi pendidikan, dengan memiliki program supervisi</t>
  </si>
  <si>
    <t>kelas (KBM) dan BK</t>
  </si>
  <si>
    <t>Kemampuan melaksanakan program supervisi pendidikan</t>
  </si>
  <si>
    <t>supervisi kelas/akademik (klinis)</t>
  </si>
  <si>
    <t xml:space="preserve">Kemampuan  memanfaatkan  hasil  supervisi,  dengan   memanfaatkannya untuk </t>
  </si>
  <si>
    <t>peningkatan kinerja guru</t>
  </si>
  <si>
    <t>pengembangan sekolah</t>
  </si>
  <si>
    <t>KEPALA SEKOLAH SEBAGAI PEMIMPIN (LEADER)</t>
  </si>
  <si>
    <t xml:space="preserve">Memiliki kepribadian yang kuat </t>
  </si>
  <si>
    <t>tingkat kejujuran kepala Sekolah terhadap warga sekolah</t>
  </si>
  <si>
    <t>tingkat percaya diri Kepala Sekolah kepada warga sekola</t>
  </si>
  <si>
    <t>tingkat keadilan Kepala Sekolah terhadap warga sekolah</t>
  </si>
  <si>
    <t>kewibawaan Kepala Sekolah terhadap warga sekolah</t>
  </si>
  <si>
    <t xml:space="preserve">kekonsistenan Kepala Sekolah pada aturan yang  Ditegakkan </t>
  </si>
  <si>
    <t>pemberian kesempatan berkembang/berprestasi pada guru dari Kepala Sekolah</t>
  </si>
  <si>
    <t>tingkat kebesaran jiwa Kepala Sekolah kami, dengan man meminta maaf kepada siapa saja (warga sekolah) bila ia bersalah</t>
  </si>
  <si>
    <t>tingkat pengendalian emosi Kepala Sekolah</t>
  </si>
  <si>
    <t>motivasi berprestasi Kepaln Sekolah (mofivnsi untuk berhasil)</t>
  </si>
  <si>
    <t>Kemampuan mengambil keputusan:</t>
  </si>
  <si>
    <t>kemampuan Kepala Sekolah dalam mengambil keputusan pada saat yang tepat</t>
  </si>
  <si>
    <t>tanggung jawab Kepala Sekolah terhadap keputusan yang diambil</t>
  </si>
  <si>
    <t>keberanian Kepala Sekolah dalam mcngambil resiko</t>
  </si>
  <si>
    <t>penerapan prinsip demokrasi dalam kepemimpinan Kepala Sekolah</t>
  </si>
  <si>
    <t xml:space="preserve">Kemampuan mensosialisasikan keputusan </t>
  </si>
  <si>
    <t>kemampuan Kepala Sekolah dalam berkomunikasi dan menyampaikan gagasan kepada guru.</t>
  </si>
  <si>
    <t>pemahaman kondisi guru-guru</t>
  </si>
  <si>
    <t>memiliki, menerapkan, dan mensosialisasikan visi sekolah kepada guru</t>
  </si>
  <si>
    <t>memahami dan melaksanakan misi sekolah</t>
  </si>
  <si>
    <t>KEPALA SEKOLAH SEBAGAI PEMBAHARU (INOVATOR)</t>
  </si>
  <si>
    <t>F</t>
  </si>
  <si>
    <t>mencari gagasan baru (proaktif)</t>
  </si>
  <si>
    <t>memilih gagasan baru dari pihak lain yang relevan dengan kebutuhan sekolah</t>
  </si>
  <si>
    <t>mengimplementasikan gagasan baru dengan baik (sinergis)</t>
  </si>
  <si>
    <t xml:space="preserve">Kemampuan melakukan pembaharuan di sekolah, dengan melakukan </t>
  </si>
  <si>
    <t>pembaharuan dibidang KBM/BK</t>
  </si>
  <si>
    <t>pembaharuan di bidang pengadaan dan pembinaan tenaga guru</t>
  </si>
  <si>
    <t>pembaruan dibidang kegiatan ektrakurikuler</t>
  </si>
  <si>
    <t>KEPALA SEKOLAH SEBAGAI MOTIVATOR</t>
  </si>
  <si>
    <t>G</t>
  </si>
  <si>
    <t>Kemampuan mengatur lingkungan  kerja (fisik), dengan mengatur :</t>
  </si>
  <si>
    <t>ruang Kepala Sekolah, guru, dan lain-lain yang kondusif untuk bekerja</t>
  </si>
  <si>
    <t>ruang laboratorium/bengkel yang kondusif untuk praktikum</t>
  </si>
  <si>
    <t>perpustakaan yang kondusif untuk belaja</t>
  </si>
  <si>
    <t>Kemampuan mengatur lingkungan kcrja (non-fisik), (dengnn menciptakan hubungan kcrja yang harmonis  :</t>
  </si>
  <si>
    <t>sesama guru</t>
  </si>
  <si>
    <t>antara guru dan karyawan</t>
  </si>
  <si>
    <t>antara sekolah dengan lingkungan</t>
  </si>
  <si>
    <t>Kemampunan menerapkan penghargaan dan hukuman, dengan  :</t>
  </si>
  <si>
    <t>memiliki dan menerpakan prinsip penghargaan (reward) kepada guru yang berprestasi</t>
  </si>
  <si>
    <t>memiliki dan menerapkan prinsip hukuman (punishment) kepada guru yang melanggar aturan</t>
  </si>
  <si>
    <t>menerapkan dan mengembangkan motivasi internal dan eksternal bagi warga sekolah</t>
  </si>
  <si>
    <t xml:space="preserve">Kemampuan mencari temukan gagasan baru untuk pembaharuan sekolah, dengan </t>
  </si>
  <si>
    <t>Sebagai guru, tentu Anda mengetahui kinerja sekolah ini yang dipimpin oleh Kepala Sekolah Anda. Oleh karena itu, Anda diminta untuk memberikan pendapat tentang kinerja sekolah yang dipimpin olehnya</t>
  </si>
  <si>
    <t>Dalam menyampaikan pendapat, dimohon Anda memberikannya secara obyektif, karena pendapat Anda akan digunakan sebagai salah satu pertimbangan untuk pembinaan sekolah, sehingga sekolah Anda akan memperoleh masukan-masukan untuk kemajuan sekolah.</t>
  </si>
  <si>
    <t>Petunjuk</t>
  </si>
  <si>
    <t>Berikut ini  Anda akan menjumpai  pernyataan-pernyataan tentang kinerja kepala sekolah sebagai salah satu faktor keberhasilan kinerja sekolah.</t>
  </si>
  <si>
    <t xml:space="preserve"> :</t>
  </si>
  <si>
    <t>kegiatan   lainnya  (perpustakaan,   laboratorium,   ulangan harian ,Ulangan Tengah Smt , Ulangan Akhir Smt  ,  US / UN ,administrasi, dsb)</t>
  </si>
  <si>
    <t>kegiatan Pengembangan Diri dan ekstrakurikuler</t>
  </si>
  <si>
    <t>supervisi kegiatan Pengembangan Diri dan ekstrakurikuler dan kegiatan lain</t>
  </si>
  <si>
    <t>pembaruan dalam menggali sumberdaya dari  Komite Sekolah  dan masyarakat</t>
  </si>
  <si>
    <t>ruang kelas yang kondusif untuk KBM, UKS/OSIS</t>
  </si>
  <si>
    <t>halaman/lingkungan sekolah yang sejuk, nyaman, Indah dan teratur</t>
  </si>
  <si>
    <r>
      <t xml:space="preserve">Pilihlah dengan memberi tanda " </t>
    </r>
    <r>
      <rPr>
        <b/>
        <sz val="12"/>
        <color rgb="FF000000"/>
        <rFont val="Trebuchet MS"/>
        <family val="2"/>
      </rPr>
      <t>V</t>
    </r>
    <r>
      <rPr>
        <sz val="10"/>
        <color rgb="FF000000"/>
        <rFont val="Trebuchet MS"/>
        <family val="2"/>
      </rPr>
      <t xml:space="preserve"> " pada kolom  yang Anda anggap paling tepat</t>
    </r>
  </si>
  <si>
    <t>KOMPETENSI</t>
  </si>
  <si>
    <t>PILIHAN JAWABAN</t>
  </si>
  <si>
    <t>Melaksanakan ibadah sesuai dengan agama  yang dianutnya</t>
  </si>
  <si>
    <t>Sikap dan perilaku keteladanan bagi warga sekolah</t>
  </si>
  <si>
    <t>Empati terhadap masalah yang dihadapi warga sekolah</t>
  </si>
  <si>
    <t>Kemampuan  mengembangkan budaya  senyum, salam, sapa, sopan, santun</t>
  </si>
  <si>
    <t>Pengakuan dari warga sekolah terhadap keteladanannya</t>
  </si>
  <si>
    <t>Melibatkan seluruh pemangku kepentingan  dalam penyusunan program sekolah</t>
  </si>
  <si>
    <r>
      <t>M</t>
    </r>
    <r>
      <rPr>
        <b/>
        <sz val="8"/>
        <color theme="1"/>
        <rFont val="Trebuchet MS"/>
        <family val="2"/>
      </rPr>
      <t>enerapkan kejujuran</t>
    </r>
    <r>
      <rPr>
        <sz val="8"/>
        <color theme="1"/>
        <rFont val="Trebuchet MS"/>
        <family val="2"/>
      </rPr>
      <t xml:space="preserve"> dalam melaksanakan tugas pokok dan fungsinya</t>
    </r>
  </si>
  <si>
    <r>
      <t>M</t>
    </r>
    <r>
      <rPr>
        <b/>
        <sz val="8"/>
        <color theme="1"/>
        <rFont val="Trebuchet MS"/>
        <family val="2"/>
      </rPr>
      <t>enerapkan  ketulusan</t>
    </r>
    <r>
      <rPr>
        <sz val="8"/>
        <color theme="1"/>
        <rFont val="Trebuchet MS"/>
        <family val="2"/>
      </rPr>
      <t xml:space="preserve"> dalam melaksanakan tugas  pokok dan fungsinya</t>
    </r>
  </si>
  <si>
    <r>
      <t>M</t>
    </r>
    <r>
      <rPr>
        <b/>
        <sz val="8"/>
        <color theme="1"/>
        <rFont val="Trebuchet MS"/>
        <family val="2"/>
      </rPr>
      <t>enerapkan  komitmen</t>
    </r>
    <r>
      <rPr>
        <sz val="8"/>
        <color theme="1"/>
        <rFont val="Trebuchet MS"/>
        <family val="2"/>
      </rPr>
      <t xml:space="preserve"> yang tinggi dalam melaksanakan tugas  pokok dan fungsinya</t>
    </r>
  </si>
  <si>
    <r>
      <t>M</t>
    </r>
    <r>
      <rPr>
        <b/>
        <sz val="8"/>
        <color theme="1"/>
        <rFont val="Trebuchet MS"/>
        <family val="2"/>
      </rPr>
      <t xml:space="preserve">enerapkan integritas yang tinggi </t>
    </r>
    <r>
      <rPr>
        <sz val="8"/>
        <color theme="1"/>
        <rFont val="Trebuchet MS"/>
        <family val="2"/>
      </rPr>
      <t>dalam melaksanakan  tugas pokok dan fungsinya</t>
    </r>
  </si>
  <si>
    <t>Keterbukaan menerima pendapat, kritik dan saran dari pihak lain</t>
  </si>
  <si>
    <t>Keterbukaan dalam pengelolaan keuangan sekolah</t>
  </si>
  <si>
    <t>Keterbukaan  dalam membangun  sistem informasi manajemen sekolah</t>
  </si>
  <si>
    <t>Kemampuan dalam  mengendalikan emosi:  a) sabar,b) tenang,c) bijaksana d) berjiwa besar</t>
  </si>
  <si>
    <t>Kemampuan dalam memecahkan masalah.</t>
  </si>
  <si>
    <t>Kemampuan  mengelola tantangan baru</t>
  </si>
  <si>
    <t>Peran aktif dalam pelaksanaan program pemerintah dibidang sosial kemasyarakatan (contoh: donor darah, bencana alam dan lainnya)</t>
  </si>
  <si>
    <t xml:space="preserve">Peran aktif dalam kegiatan sosial kemasyarakatan di lingkungan sekolah (contoh: gotong royong, kerja bakti kebersihan lingkungan) </t>
  </si>
  <si>
    <t>Peran aktif  dalam kegiatan sosial kemasyarakatan di lingkungan tempat tinggal (contoh: pengurus RT, RW dan lainnya)</t>
  </si>
  <si>
    <t>Peran aktif dalam kegiatan sosial kemasyarakatan berkaitan pelestarian lingkungan hidup</t>
  </si>
  <si>
    <t>Sifat simpatik/tenggang rasa terhadap orang lain</t>
  </si>
  <si>
    <t>Kepedulian terhadap kepentingan orang atau kelompok lain</t>
  </si>
  <si>
    <t>Objektifitas  dalam mengatasi konflik internal sekolah</t>
  </si>
  <si>
    <t>Kemampuan merencanakan kerjasama dengan lembaga pemerintah, swasta dan masyarakat</t>
  </si>
  <si>
    <t>Kemampuan melakukan pendekatan dalam rangka memperoleh dukungan dari lembaga pemerintah,swasta,Dunia Usaha Dunia Industri (DUDI),  dan masyarakat</t>
  </si>
  <si>
    <t>Kemampuan memelihara hubungan kerjasama dengan lembaga swasta, pemerintah dan masyarakat</t>
  </si>
  <si>
    <t>Kemampuan  memanfaatkan dukungan masyarakat untuk meningkatkan SDM kependidikan yang profesional, manajemen yang efektif dan profesional, dan lingkungan pendidikan yang kondusif.</t>
  </si>
  <si>
    <t>Kemampuan menyusun  program sekolah  sesuai dengan visi dan misi sekolah</t>
  </si>
  <si>
    <t>Kemampuan menerapkan program sekolah  sesuai dengan visi dan misi sekolah</t>
  </si>
  <si>
    <t xml:space="preserve">Kemampuan mengambil keputusan dan berani  menghadapi tantangan/resiko untuk tercapainya visi dan  misi  sekolah                                                          </t>
  </si>
  <si>
    <t xml:space="preserve">Kemampuan mengevaluasi program sekolah sesuai dengan visi dan misi sekolah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</si>
  <si>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Kemampuan merumuskan tujuan sekolah; yang  sesuai  prinsip </t>
    </r>
    <r>
      <rPr>
        <b/>
        <sz val="8"/>
        <color theme="1"/>
        <rFont val="Trebuchet MS"/>
        <family val="2"/>
      </rPr>
      <t>SMART</t>
    </r>
    <r>
      <rPr>
        <sz val="8"/>
        <color theme="1"/>
        <rFont val="Trebuchet MS"/>
        <family val="2"/>
      </rPr>
      <t xml:space="preserve"> 1.</t>
    </r>
    <r>
      <rPr>
        <sz val="11"/>
        <color theme="1"/>
        <rFont val="Trebuchet MS"/>
        <family val="2"/>
      </rPr>
      <t>S</t>
    </r>
    <r>
      <rPr>
        <sz val="8"/>
        <color theme="1"/>
        <rFont val="Trebuchet MS"/>
        <family val="2"/>
      </rPr>
      <t>pecific (tujuan yang fokus pada pencapaian standar)   2.</t>
    </r>
    <r>
      <rPr>
        <sz val="11"/>
        <color theme="1"/>
        <rFont val="Trebuchet MS"/>
        <family val="2"/>
      </rPr>
      <t>M</t>
    </r>
    <r>
      <rPr>
        <sz val="8"/>
        <color theme="1"/>
        <rFont val="Trebuchet MS"/>
        <family val="2"/>
      </rPr>
      <t>easurable (dapat diukur) 3.</t>
    </r>
    <r>
      <rPr>
        <sz val="11"/>
        <color theme="1"/>
        <rFont val="Trebuchet MS"/>
        <family val="2"/>
      </rPr>
      <t>A</t>
    </r>
    <r>
      <rPr>
        <sz val="8"/>
        <color theme="1"/>
        <rFont val="Trebuchet MS"/>
        <family val="2"/>
      </rPr>
      <t>chievable (dapat dicapai) 4.</t>
    </r>
    <r>
      <rPr>
        <sz val="11"/>
        <color theme="1"/>
        <rFont val="Trebuchet MS"/>
        <family val="2"/>
      </rPr>
      <t>R</t>
    </r>
    <r>
      <rPr>
        <sz val="8"/>
        <color theme="1"/>
        <rFont val="Trebuchet MS"/>
        <family val="2"/>
      </rPr>
      <t>ealistic (berbasis kondisi nyata) 5.</t>
    </r>
    <r>
      <rPr>
        <sz val="11"/>
        <color theme="1"/>
        <rFont val="Trebuchet MS"/>
        <family val="2"/>
      </rPr>
      <t>T</t>
    </r>
    <r>
      <rPr>
        <sz val="8"/>
        <color theme="1"/>
        <rFont val="Trebuchet MS"/>
        <family val="2"/>
      </rPr>
      <t>ime bound (target waktu yang jelas)</t>
    </r>
  </si>
  <si>
    <t>Kemampuan merencanakan program pengembangan SDM</t>
  </si>
  <si>
    <t>Kemampuan melaksanakan program pengembangan SDM melalui berbagai cara :  a) pelatihan  b) seminar c) MGMP/MGP/KKG  d) MKKS/KKKS/MKTAS e) studi lanjut</t>
  </si>
  <si>
    <t>Kemampuan melaksanakan Penelitian Tindakan Sekolah/Penelitian Tindakan Kelas</t>
  </si>
  <si>
    <t>Kemampuan menciptakan  suasana sekolah yang mendorong semua warga sekolah untuk terus menerus belajar</t>
  </si>
  <si>
    <t xml:space="preserve">Kemampuan membuat program berkaitan dengan budaya dan iklim sekolah yang kondusif dan inovatif bagi pembelajaran                                                          </t>
  </si>
  <si>
    <t xml:space="preserve">Kemampuan melaksanakan program berkaitan dengan budaya dan iklim sekolah yang kondusif dan inovatif bagi pembelajaran                                                     </t>
  </si>
  <si>
    <t xml:space="preserve">Kemampuan mengevaluasi  program berkaitan dengan  budaya dan iklim sekolah yang kondusif dan inovatif bagi pembelajaran                                                     </t>
  </si>
  <si>
    <t xml:space="preserve">Kemampuan melaksanakan  program tindak lanjut berkaitan dengan budaya dan iklim sekolah yang kondusif dan inovatif bagi pembelajaran                                   </t>
  </si>
  <si>
    <t>Kemampuan menunjukkan konsistensi dalam  memegang teguh tujuan sekolah berkaitan  dengan  prestasi akademik dan non akademik siswa (contoh: peningkatan KKM, pengembangan extrakurikuler)</t>
  </si>
  <si>
    <t>Kemampuan menunjukkan konsistensi dalam  memegang teguh tujuan sekolah berkaitan dengan peningkatan kompetensi guru (contoh: workshop pendidikan karakter)</t>
  </si>
  <si>
    <t>Kemampuan menunjukkan konsistensi dalam  memegang teguh tujuan sekolah berkaitan dengan peningkatan kompetensi tenaga kependidikan (contoh: bintek efektifitas dan efisiensi kerja )</t>
  </si>
  <si>
    <t>Kemampuan menjadi contoh pemimpin pembelajaran (contoh: memodelkan pembelajaran PAIKEM, beradaptasi dengan perubahan baru dalam pembelajaran misalnya  pendidikan kewirausahaan )</t>
  </si>
  <si>
    <t>Kemampuan menerapkan kepemimpinan yang dapat memotivasi warga sekolah dalam mencapai tujuan sekolah (contoh: memberi apresiasi terhadap prestasi yang dicapai warga sekolah)</t>
  </si>
  <si>
    <r>
      <t xml:space="preserve">Kemampuan menerapkan kepemimpinan yang </t>
    </r>
    <r>
      <rPr>
        <b/>
        <sz val="8"/>
        <color theme="1"/>
        <rFont val="Trebuchet MS"/>
        <family val="2"/>
      </rPr>
      <t xml:space="preserve">kreatif </t>
    </r>
    <r>
      <rPr>
        <sz val="8"/>
        <color theme="1"/>
        <rFont val="Trebuchet MS"/>
        <family val="2"/>
      </rPr>
      <t>(contoh: mendorong munculnya ide-ide baru berkaitan hemat energi, pelestarian lingkungan)</t>
    </r>
  </si>
  <si>
    <r>
      <t xml:space="preserve">Kemampuan menerapkan kepemimpinan yang </t>
    </r>
    <r>
      <rPr>
        <b/>
        <sz val="8"/>
        <color theme="1"/>
        <rFont val="Trebuchet MS"/>
        <family val="2"/>
      </rPr>
      <t xml:space="preserve">inovatif </t>
    </r>
    <r>
      <rPr>
        <sz val="8"/>
        <color theme="1"/>
        <rFont val="Trebuchet MS"/>
        <family val="2"/>
      </rPr>
      <t>(contoh: memfasilitasi implementasi ide-ide baru berkaitan hemat energi, pelestarian lingkungan)</t>
    </r>
  </si>
  <si>
    <r>
      <t xml:space="preserve">Kemampuan menjadi </t>
    </r>
    <r>
      <rPr>
        <b/>
        <sz val="8"/>
        <color theme="1"/>
        <rFont val="Trebuchet MS"/>
        <family val="2"/>
      </rPr>
      <t>inspirasi</t>
    </r>
    <r>
      <rPr>
        <sz val="8"/>
        <color theme="1"/>
        <rFont val="Trebuchet MS"/>
        <family val="2"/>
      </rPr>
      <t xml:space="preserve"> warga sekolah berkaitan keteladanan penerapan nilai-nilai karakter (contoh; jujur, disiplin)</t>
    </r>
  </si>
  <si>
    <t xml:space="preserve">Kemampuan berkomunikasi dengan baik  dan bertindak  secara efektif  untuk memfasilitasi kerja sama yang baik </t>
  </si>
  <si>
    <t>Kemampuan berkomunikasi   dan bertindak  secara efektif  untuk membangun lingkungan kerja yang baik.</t>
  </si>
  <si>
    <t xml:space="preserve">Kemampuan berkomunikasi   dan bertindak  secara efektif  untuk membangun rasa saling percaya   diantara warga sekolah.                                                                                                                                                            </t>
  </si>
  <si>
    <t>Kemampuan berkomunikasi  dan bertindak  secara efektif  untuk menciptakan iklim kerja dan kolaborasi yang kuat diantara warga sekolah</t>
  </si>
  <si>
    <t>Kemampuan menunjukkan kesungguhan dalam membuat program yang melibatkan semua warga sekolah  berkaitan dengan sekolah sebagai organisasi pembelajar (contoh : pengembangan keprofesionalan berkelanjutan guru dan tenaga kependidikan , program remedial teaching)</t>
  </si>
  <si>
    <r>
      <t xml:space="preserve">Kemampuan menunjukkan kesungguhan dalam </t>
    </r>
    <r>
      <rPr>
        <b/>
        <sz val="8"/>
        <color theme="1"/>
        <rFont val="Trebuchet MS"/>
        <family val="2"/>
      </rPr>
      <t>melaksanakan</t>
    </r>
    <r>
      <rPr>
        <sz val="8"/>
        <color theme="1"/>
        <rFont val="Trebuchet MS"/>
        <family val="2"/>
      </rPr>
      <t xml:space="preserve"> program yang melibatkan semua warga sekolah  berkaitan dengan sekolah sebagai organisasi pembelajar                                                         </t>
    </r>
  </si>
  <si>
    <r>
      <t xml:space="preserve">Kemampuan menunjukkan kesungguhan dalam </t>
    </r>
    <r>
      <rPr>
        <b/>
        <sz val="8"/>
        <color theme="1"/>
        <rFont val="Trebuchet MS"/>
        <family val="2"/>
      </rPr>
      <t xml:space="preserve">mengevaluasi </t>
    </r>
    <r>
      <rPr>
        <sz val="8"/>
        <color theme="1"/>
        <rFont val="Trebuchet MS"/>
        <family val="2"/>
      </rPr>
      <t xml:space="preserve">program yang melibatkan semua warga sekolah  berkaitan dengan sekolah sebagai organisasi pembelajar                                                           </t>
    </r>
  </si>
  <si>
    <r>
      <t xml:space="preserve">Kemampuan menunjukkan kesungguhan dalam </t>
    </r>
    <r>
      <rPr>
        <b/>
        <sz val="8"/>
        <color theme="1"/>
        <rFont val="Trebuchet MS"/>
        <family val="2"/>
      </rPr>
      <t xml:space="preserve">membuat  program </t>
    </r>
    <r>
      <rPr>
        <sz val="8"/>
        <color theme="1"/>
        <rFont val="Trebuchet MS"/>
        <family val="2"/>
      </rPr>
      <t xml:space="preserve">tindak lanjut yang melibatkan semua warga sekolah  berkaitan dengan sekolah sebagai organisasi pembelajar                                         </t>
    </r>
  </si>
  <si>
    <t>Kemampuan membuat program sekolah yang berkaitan dengan peserta didik baik akademik maupun non akademik dalam rangka pengembangan potensinya secara optimal (contoh : program pengenalan bakat minat, tes IQ, program OSIS, program extrakurikuler)</t>
  </si>
  <si>
    <t xml:space="preserve">Kemampuan melaksanakan program sekolah yang berkaitan dengan peserta didik baik akademik maupun non akademik.                                                                                                                                                                                                             </t>
  </si>
  <si>
    <t>Kemampuan melakukan evaluasi  program sekolah yang berkaitan dengan peserta didik baik akademik maupun non akademik</t>
  </si>
  <si>
    <t>Kemampuan membuat   program  pengembangan tindak lanjut  yang berkaitan dengan peserta didik baik akademik maupun non akademik.</t>
  </si>
  <si>
    <t xml:space="preserve">Kemampuan melibatkan semua unsur di sekolah dalam menyusun Rencana Pengembangan Sekolah (RPS)/ Rencana Kerja Sekolah(RKS), dalam rangka mencapai visi,misi dan tujuan sekolah (contoh: membentuk Tim Pengembang Sekolah (TPS) ).                                                                                 </t>
  </si>
  <si>
    <t>Kemampuan mengidentifikasi kekuatan dan kelemahan sebagai bahan penyusunan rencana pengembangan sekolah</t>
  </si>
  <si>
    <t xml:space="preserve">Kemampuan mengidentifikasi peluang dan tantangan sebagai bahan untuk mendiagnosis jenis kebutuhan yang diperlukan dalam perbaikan mutu sekolah                                                                              </t>
  </si>
  <si>
    <t xml:space="preserve">Kemampuan memimpin penyusunan rencana pengembangan sekolah dan membekali semua unsur di sekolah dalam pembuatan rencana pengembangan sekolah (contoh: pelatihan TPS dan pembuatan EDS).                                                                                   </t>
  </si>
  <si>
    <t>Kemampuan menyusun struktur organisasi yang efektif dan efisien  sesuai dengan kebutuhan pengembangan sekolah</t>
  </si>
  <si>
    <t xml:space="preserve">Kemampuan menyusun deskripsi  tugas setiap komponen dalam struktur organisasi                          </t>
  </si>
  <si>
    <t xml:space="preserve">Kemampuan mendelegasikan tugas untuk memonitor pelaksanaan tugas setiap komponen dalam struktur organisasi                                                     </t>
  </si>
  <si>
    <t>Kemampuan mengevaluasi struktur organisasi sesuai dengan kebutuhan pengembangan sekolah</t>
  </si>
  <si>
    <t>Kemampuan menyusun  Program  Rencana Kerja Sekolah (RKS/RPS) yang terdiri dari Rencana Kerja Jangka Menengah (RKJM), Rencana Kerja Tahunan (RKT), Rencana Kegiatan Anggaran Sekolah (RKAS) dalam rangka mencapai visi, misi dan tujuan sekolah.</t>
  </si>
  <si>
    <t xml:space="preserve">Kemampuan melaksanaan program Rencana Kerja Sekolah (RKS) .                                               </t>
  </si>
  <si>
    <t xml:space="preserve">Kemampuan mengevaluasi program Rencana Kerja Sekolah (RKS) .    </t>
  </si>
  <si>
    <t>Kemampuan melaksanakan  program tindak lanjut Rencana Kerja Sekolah (RKS)</t>
  </si>
  <si>
    <t xml:space="preserve">Kemampuan dalam meningkatkan kinerja sekolah secara signifikan sesuai dengan visi, misi, tujuan sekolah yang berkaitan dengan bidang manajeria (contoh: peningkatan kinerja sekolah secara efektif dan efisien dibidang sarana prasarana, pengelolaan, pendidik dan tenaga kependidikan serta pembiayaan)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</si>
  <si>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Kemampuan meningkatkan kinerja sekolah secara signifikan sesuai dengan visi, misi, tujuan sekolah yang berkaitan dengan bidang akademik (contoh:  peningkatan kinerja sekolah  secara efektif dan efisien dibidang standar isi, SKL, standar proses, standar penilaian).</t>
  </si>
  <si>
    <t>Kemampuan membuat inovasi dalam rangka meningkatkan kinerja sekolah secara signifikan sesuai dengan visi, misi, tujuan sekolah yang berkaitan dengan bidang manajerial.</t>
  </si>
  <si>
    <t>Kemampuan membuat inovasi dalam rangka meningkatkan kinerja sekolah secara signifikan sesuai dengan visi, misi, tujuan sekolah yang berkaitan dengan bidang akademik.</t>
  </si>
  <si>
    <t xml:space="preserve">Kemampuan melakukan monitoring pelaksanaan program kegiatan sekolah secara terprogram (contoh: ada program monitoring  yang memuat latar belakang, tujuan ,prosedur, jadwal, penanggung jawab). </t>
  </si>
  <si>
    <t>Kemampuan melakukan evaluasi pelaksanaan program kegiatan sekolah secara terprogram(contoh: ada program evaluasi  yang memuat latar belakang, tujuan, prosedur, jadwal, penanggung jawab)</t>
  </si>
  <si>
    <t>Kemampuan membuat pelaporan pelaksanaan program kegiatan sekolah.</t>
  </si>
  <si>
    <t>Kemampuan membuat  sistem monitoring, evaluasi dan pelaporan dengan prosedur yang tepat.(contoh: menggunakan Paket Administrasi Sekolah )</t>
  </si>
  <si>
    <t xml:space="preserve">Kemampuan membuat  program tindak lanjut monitoring,evaluasi dan pelaporan (contoh: program tindak lanjut sesuai dengan hasil monitoring, evaluasi, pelaporan).                                                                                                                                                                                                       </t>
  </si>
  <si>
    <t>Kemampuan melaksanakan  program tindak lanjut monitoring, evaluasi dan pelaporan.</t>
  </si>
  <si>
    <t xml:space="preserve">Kemampuan mengevaluasi pelaksanaan   program tindak lanjut monitoring, evaluasi dan pelaporan. </t>
  </si>
  <si>
    <t>Kemampuan membuat sistem  pelaksanaan   program tindak lanjut monitoring, evaluasi dan pelaporan (contoh: siklus penerapan paket administrasi sekolah)</t>
  </si>
  <si>
    <t xml:space="preserve">Kemampuan membuat program penelitian tindakan sekolah/kelas dalam rangka meningkatkan kinerja sekolah (contoh: program mendatangkan nara sumber dalam membimbing workshop pembuatan PTS maupun PTK untuk  kepala sekolah dan guru, mempunyai program berkelanjutan PTS/PTK  melalui MGMP sekolah)                                                                                                                                                                                  </t>
  </si>
  <si>
    <t>Melaksanakan  penelitian tindakan sekolah/kelas dalam rangka meningkatkan kinerja sekolah.</t>
  </si>
  <si>
    <t>Kemampuan membuat evaluasi program penelitian tindakan sekolah/kelas dalam rangka meningkatkan kinerja sekolah.</t>
  </si>
  <si>
    <t>Kemampuan membuat  program tindak lanjut penelitian tindakan sekolah/kelas dalam rangka meningkatkan kinerja sekolah.</t>
  </si>
  <si>
    <t xml:space="preserve">Kemampuan membuat program pengelolaan dan pendayagunaan pendidik dan tenaga kependidikan </t>
  </si>
  <si>
    <t xml:space="preserve">Kemampuan melaksanakan program pengelolaan dan pendayagunaan pendidik dan tenaga kependidikan                                                            </t>
  </si>
  <si>
    <t xml:space="preserve">Kemampuan membuat  evaluasi pelaksanaan  program pengelolaan dan pendayagunaan pendidik dan tenaga kependidikan                                                                          </t>
  </si>
  <si>
    <t xml:space="preserve">Kemampuan membuat program tindak lanjut  pengelolaan dan pendayagunaan pendidik dan tenaga kependidikan </t>
  </si>
  <si>
    <t xml:space="preserve">Kemampuan melaksanakan program pengelolaan dan pendayagunaan sarana dan prasarana  sekolah                                                                                                                                                                              </t>
  </si>
  <si>
    <t xml:space="preserve">Kemampuan membuat program pengelolaan dan pendayagunaan sarana dan prasarana sekolah </t>
  </si>
  <si>
    <t xml:space="preserve">Kemampuan membuat  evaluasi pelaksanaan  program pengelolaan dan pendayagunaan sarana dan prasarana sekolah </t>
  </si>
  <si>
    <t xml:space="preserve">Kemampuan membuat program tindak lanjut  pengelolaan dan pendayagunaan sarana dan prasarana sekolah </t>
  </si>
  <si>
    <t>Kemampuan membuat program  perencanaan pengelolaan keuangan sekolah sesuai prinsip efisien , transparan, dan akuntabel.</t>
  </si>
  <si>
    <t xml:space="preserve">Kemampuan melaksanakan program perencanaan pengelolaan keuangan sekolah sesuai prinsip efisien, transparan, dan akuntabel.                                        </t>
  </si>
  <si>
    <t xml:space="preserve">Kemampuan membuat pelaporan pengelolaan keuangan sekolah sesuai prinsip efisien, transparan, dan akuntabel.                                                           </t>
  </si>
  <si>
    <t>Kemampuan membuat  evaluasi  pengelolaan keuangan sekolah sesuai prinsip efisien, transparan, dan akuntabel.</t>
  </si>
  <si>
    <t xml:space="preserve">Kemampuan membuat program  berwawasan lingkungan  yang menjamin keamanan, keselamatan dan kesehatan </t>
  </si>
  <si>
    <t xml:space="preserve">Kemampuan melaksanakan program berwawasan lingkungan yang menjamin keamanan, keselamatan dan kesehatan.                                                           </t>
  </si>
  <si>
    <t>Kemampuan membuat evaluasi pelaksanaan  program berwawasan lingkungan yang menjamin keamanan, keselamatan dan kesehatan.</t>
  </si>
  <si>
    <t>Kemampuan membuat  program tindak lanjut dari hasil evaluasi  pelaksanaan  program berwawasan lingkungan yang menjamin keamanan, keselamatan dan kesehatan.</t>
  </si>
  <si>
    <t xml:space="preserve">Kemampuan membuat program kerja  ketatausahaan sekolah dalam mendukung pencapaian tujuan sekolah </t>
  </si>
  <si>
    <t xml:space="preserve">Kemampuan melaksanakan program kerja ketatausahaan sekolah dalam mendukung pencapaian tujuan sekolah.                                                                       </t>
  </si>
  <si>
    <t xml:space="preserve">Kemampuan membuat evaluasi pelaksanaan program kerja ketatausahaan sekolah dalam mendukung pencapaian tujuan sekolah.                                       </t>
  </si>
  <si>
    <t>Kemampuan membuat program tindak lanjut dari hasil  evaluasi pelaksanaan program kerja ketatausahaan sekolah dalam mendukung pencapaian tujuan sekolah.</t>
  </si>
  <si>
    <t>Kemampuan membuat program  sistem informasi sekolah dalam mendukung penyusunan program dan pengambilan keputusan</t>
  </si>
  <si>
    <t xml:space="preserve">Kemampuan melaksanakan program  sistem informasi sekolah dalam mendukung penyusunan program dan pengambilan keputusan.                                                                                                                             </t>
  </si>
  <si>
    <t>Kemampuan membuat evaluasi pelaksanaan program sistem informasi sekolah dalam mendukung penyusunan program dan pengambilan keputusan</t>
  </si>
  <si>
    <t>Kemampuan membuat program tindak lanjut dari hasil evaluasi pelaksanaan program sistem informasi sekolah dalam mendukung penyusunan program dan pengambilan keputusan.</t>
  </si>
  <si>
    <t xml:space="preserve">Kemampuan membuat  program layanan-layanan khusus sekolah yang mendukung kegiatan pembelajaran dan kegiatan peserta didik di sekolah </t>
  </si>
  <si>
    <t>Kemampuan melaksanakan program layanan layanan khusus sekolah yang mendukung kegiatan pembelajaran dan kegiatan peserta didik di sekolah.</t>
  </si>
  <si>
    <t xml:space="preserve">Kemampuan membuat  evaluasi  program layanan layanan khusus sekolah yang mendukung kegiatan pembelajaran dan kegiatan peserta didik di sekolah    </t>
  </si>
  <si>
    <t>Kemampuan membuat program tindak lanjut dari hasil evaluasi  program layanan-layanan khusus sekolah yang mendukung kegiatan pembelajaran dan kegiatan peserta didik di sekolah.</t>
  </si>
  <si>
    <t xml:space="preserve">Memfasilitasi guru memanfaatkan  teknologi secara efektif  dalam kegiatan pembelajaran (contoh:pemanfaatan barang bekas menjadi alat peraga pembelajaran, memfasilitasi penggunaan OHP,LCD dan multimedia).                                                               </t>
  </si>
  <si>
    <t xml:space="preserve">Mengoptimalkan pemanfaatan teknologi secara efektif dalam kegiatan pembelajaran dan manajemen sekolah    </t>
  </si>
  <si>
    <t xml:space="preserve">Kemampuan memfasilitasi  tenaga administrasi sekolah memanfaatkan teknologi secara efektif    dalam menyelesaikan pekerjaan  administrasi sekolah (contoh: pemanfaatan komputer dan internet dalam menyelesaikan pekerjaan administrasi sekolah).                                                                   </t>
  </si>
  <si>
    <t>Memfasilitasi guru dan   tenaga administrasi sekolah  dalam kreatifitas, inovasi sehingga pembelajaran dan manajemen sekolah semakin efektif sesuai dengan tuntutan perubahan.</t>
  </si>
  <si>
    <t xml:space="preserve">Menerapkan kreatifitas dan inovasi yang bermanfaat bagi pengembangan sekolah. </t>
  </si>
  <si>
    <t xml:space="preserve">Membudayakan kreatifitas dan inovasi yang bermanfaat bagi pengembangan sekolah.                                                             </t>
  </si>
  <si>
    <t>Mengembangkan budaya kreatif, inovatif yang bermanfaat bagi pengembangan sekolah.</t>
  </si>
  <si>
    <t xml:space="preserve">Memberi contoh  kedisiplinan dan  kinerja guru untuk mewujudkan visi dan misi sukses sekolah dalam melaksanakan tugas pokok dan fungsinya sebagai pemimpin pembelajaran                                                                                                                      </t>
  </si>
  <si>
    <t>Aktifitas  dalam forum  pertemuan ilmiah untuk sukses dalam melaksanakan tugas pokok dan fungsinya sebagai pemimpin pembelajaran (contoh: seminar pendidikan, karya tulis ilmiah)</t>
  </si>
  <si>
    <t>Aktifitas  dalam  forum musyawarah/ kelompok kerja kepala sekolah, MGMP dan organisasi profesi  lainnya</t>
  </si>
  <si>
    <t xml:space="preserve">Keteladanan dan aktif  dalam pengembangan keprofesian  berkelanjutan (contoh: ada karya inovasi pendidikan, publikasi ilmiah, pengembangan diri).                                     </t>
  </si>
  <si>
    <t xml:space="preserve">Motivasi  diri  dalam melaksanakan tugas pokok dan fungsinya sebagai kepala sekolah(contoh:  antusias dalam melaksanakan tugas sebagai guru, kepala sekolah).                                                </t>
  </si>
  <si>
    <t xml:space="preserve">Memotivasi   siswa  untuk  sukses .(contoh: menjadi contoh dalam berkata,bersikap dan bertindak yang memotivasi misal memberi dorongan , memberi pujian, betutur kata positif.)                                                                      </t>
  </si>
  <si>
    <t xml:space="preserve">Memotivasi   guru   dalam melaksanakan pembelajaran.(contoh: menjadi contoh dalam berkata, bersikap dan bertindak yang memotivasi misal memberi dorongan , memberi pujian, betutur kata positif).                                                                </t>
  </si>
  <si>
    <t>Memotivasi   tenaga administrasi sekolah   dalam bekerja .(contoh: menjadi contoh dalam bersikap dan bertindak yang memotivasi misal memberi dorongan , memberi pujian, betutur kata positif)</t>
  </si>
  <si>
    <t xml:space="preserve">Konsistensi  dan pantang menyerah dalam menangani setiap permasalahan yang dihadapi sekolah(contoh:menegakkan kedisiplinan  dalam menangani guru dan karyawan yang tingkat kehadirannya rendah).                          </t>
  </si>
  <si>
    <t xml:space="preserve">Kemampuan mengatasi dan menemukan solusi terbaik dalam setiap permasalahan yang dihadapi sekolah(contoh : menangani konflik antar guru, konflik antar siswa ).                                                             </t>
  </si>
  <si>
    <t xml:space="preserve">Mengembangkan budaya  konsisten dan pantang menyerah dalam  mengatasi setiap permasalahan yang dihadapi sekolah.                      </t>
  </si>
  <si>
    <t>Mengembangkan budaya silaturahmi, kekeluargaan dan selalu mencari solusi terbaik dalam menghadapi setiap permasalahan di sekolah.</t>
  </si>
  <si>
    <r>
      <t xml:space="preserve">Mengembangkan sekolah dengan menerapkan prinsip-prinsip </t>
    </r>
    <r>
      <rPr>
        <b/>
        <sz val="8"/>
        <color theme="1"/>
        <rFont val="Trebuchet MS"/>
        <family val="2"/>
      </rPr>
      <t>Inovatif dan kreatif</t>
    </r>
  </si>
  <si>
    <r>
      <t xml:space="preserve">Mengembangkan sekolah dengan menerapkan prinsip-prinsip </t>
    </r>
    <r>
      <rPr>
        <b/>
        <sz val="8"/>
        <color theme="1"/>
        <rFont val="Trebuchet MS"/>
        <family val="2"/>
      </rPr>
      <t>Kemandirian dan rasa percaya diri yang kuat.</t>
    </r>
  </si>
  <si>
    <r>
      <t>Mengembangkan sekolah dengan menerapkan prinsip-prinsip K</t>
    </r>
    <r>
      <rPr>
        <b/>
        <sz val="8"/>
        <color theme="1"/>
        <rFont val="Trebuchet MS"/>
        <family val="2"/>
      </rPr>
      <t>erja keras dan pantang menyerah</t>
    </r>
  </si>
  <si>
    <r>
      <t xml:space="preserve">Mengembangkan sekolah dengan menerapkan prinsip-prinsip </t>
    </r>
    <r>
      <rPr>
        <b/>
        <sz val="8"/>
        <color theme="1"/>
        <rFont val="Trebuchet MS"/>
        <family val="2"/>
      </rPr>
      <t>Tanggap pada perubahan dan berorientasi masa depan berdasar pada visi, misi, dan tujuan sekolah</t>
    </r>
  </si>
  <si>
    <r>
      <t xml:space="preserve">Kemampuan menyusun   program tahunan supervisi akademik dalam rangka meningkatkan profesionalisme guru yang </t>
    </r>
    <r>
      <rPr>
        <b/>
        <sz val="8"/>
        <color theme="1"/>
        <rFont val="Trebuchet MS"/>
        <family val="2"/>
      </rPr>
      <t>berfokus pada perbaikan proses dan hasil belajar</t>
    </r>
    <r>
      <rPr>
        <sz val="8"/>
        <color theme="1"/>
        <rFont val="Trebuchet MS"/>
        <family val="2"/>
      </rPr>
      <t>.</t>
    </r>
  </si>
  <si>
    <r>
      <t xml:space="preserve">Kemampuan menyusun   program tahunan supervisi akademik dalam rangka meningkatkan profesionalisme guru yang </t>
    </r>
    <r>
      <rPr>
        <b/>
        <sz val="8"/>
        <color theme="1"/>
        <rFont val="Trebuchet MS"/>
        <family val="2"/>
      </rPr>
      <t>meliputi :Jadwal pelaksanaan dan istrumen supervisi akademik</t>
    </r>
  </si>
  <si>
    <r>
      <t xml:space="preserve">Kemampuan menyusun   program tahunan supervisi akademik dalam rangka meningkatkan profesionalisme guru </t>
    </r>
    <r>
      <rPr>
        <b/>
        <sz val="8"/>
        <color theme="1"/>
        <rFont val="Trebuchet MS"/>
        <family val="2"/>
      </rPr>
      <t>yang dikomunikasikan pada bulan pertama di awal tahun.</t>
    </r>
  </si>
  <si>
    <r>
      <t xml:space="preserve">Kemampuan menyusun   program tahunan supervisi akademik dalam rangka meningkatkan profesionalisme guru dengan </t>
    </r>
    <r>
      <rPr>
        <b/>
        <sz val="8"/>
        <color theme="1"/>
        <rFont val="Trebuchet MS"/>
        <family val="2"/>
      </rPr>
      <t>pendelegasian dan pembagian tugas supervisor kepada  guru senior.</t>
    </r>
  </si>
  <si>
    <t>Pembagian  tugas pelaksanaan supervisi akademik kepada wakil dan guru senior yang memenuhi syarat (contoh: membuat Tim pelaksana supervisi akademik, menugaskan wakil dan guru senior yang sesuai dengan mata pelajaran dan pangkatnya lebih tinggi).</t>
  </si>
  <si>
    <t>Menerapkan prosedur, pendekatan, dan teknik supervisi yang tepat (contoh: ada pra observasi, observasi dan post observasi).</t>
  </si>
  <si>
    <t xml:space="preserve">Pengembangan instrumen supervisi yang relevan dengan tuntutan perubahan dan sesuai dengan perkembangan kurikulum dari pemerintah (contoh: ada muatan nilai-nilai karakter).                                                                       </t>
  </si>
  <si>
    <t>Mengevaluasi pelaksanakan supervisi akademik.</t>
  </si>
  <si>
    <t xml:space="preserve">Memanfaatkan hasil penilaian supervisi akademik dalam rangka evaluasi program sekolah di bidang akademik (contoh: alokasi dana penambahan alat peraga dan  multimedia).                                                                                                                                                                          </t>
  </si>
  <si>
    <t xml:space="preserve">Menindaklanjuti  hasil penilaian supervisi akademik dalam rangka peningkatan profesionalisme guru </t>
  </si>
  <si>
    <t xml:space="preserve">Menindaklanjuti  hasil penilaian supervisi akademik dengan  mengefektifkan dan lebih mengaktifkan MGMP sekolah, mengirim guru dalam pelatihan-pelatihan .                                                  </t>
  </si>
  <si>
    <t>Menindaklanjuti  hasil penilaian supervisi akademik dengan menyelenggarakan  workshop dan mengundang nara sumber yang kompeten sesuai dengan hasil evaluasi supervisi akademik.</t>
  </si>
  <si>
    <t>Amat Baik</t>
  </si>
  <si>
    <t>YA</t>
  </si>
  <si>
    <t>TIDAK</t>
  </si>
  <si>
    <t>Siswa mendapat pinjaman buku paket dari sekolah</t>
  </si>
  <si>
    <t>Ruang kelas bersih dan nyaman untuk belajar</t>
  </si>
  <si>
    <t>Mata pelajaran IPA (Fisika/Biologi/Kimia) juga diberikan melalui praktik di laboratorium</t>
  </si>
  <si>
    <t>Di laboratorium ada petugas/laboran yang menyiapkan alat dan bahan praktik</t>
  </si>
  <si>
    <t>Siswa yang berprestasi menerima beasiswa</t>
  </si>
  <si>
    <t>Siswa yang tidak mampu menerima beasiswa</t>
  </si>
  <si>
    <t>Siswa disekolah ini tidak pernah terlibat perkelaian dengan sesama siswa di sekolah ini</t>
  </si>
  <si>
    <t>Siswa di sekolah ini tidak pernah terlibat perkelahian dengan siswa dari sekolah lain</t>
  </si>
  <si>
    <t>Siswa disekolah ini tidak ada yang terlibat dengan narkotika dan obat-obatan terlarang</t>
  </si>
  <si>
    <t>Siswa yang melanggar tata tertib sekolah mendapat hukuman</t>
  </si>
  <si>
    <t>Siswa yang berprestasi baik dalam kegiatan akademik maupun ekstrakulikuler mendapat hadiah/pujian</t>
  </si>
  <si>
    <t>Kepala sekolah kami memantau kegiatan ekstrakurikuler</t>
  </si>
  <si>
    <t>Suasana di sekolah kami selalu aman</t>
  </si>
  <si>
    <t>Kepala Sekolah menanggapi usulan yang diajukan siswa dengan baik</t>
  </si>
  <si>
    <t>Sebagai siswa, kami tidak mengalami kesukaran/hambatan dalam memberikan pendapat</t>
  </si>
  <si>
    <t>Kemampuan kepala sekolah membimbing siswa dalam kegiatan belajar di kelas (akademik/intrakurikuler)</t>
  </si>
  <si>
    <t>Kemampuan kepala sekolah membimbing siswa dalam kegiatau ekstrakurikuler</t>
  </si>
  <si>
    <t>Kemampuan kepala sekolah membina pengurus OS1S</t>
  </si>
  <si>
    <t>Kemampuan kepala sekolah mengoptimalkan pemanfaatan sarana dan prasarana serta sumberdaya milik sekolah</t>
  </si>
  <si>
    <t>Kemampuan kepala sekolah dalam mengambil keputusan pada saat yang tepat</t>
  </si>
  <si>
    <t>Kemampuan kepala sekolah dalam berkomunikasi dan menyampaikan gagasan kepada siswa</t>
  </si>
  <si>
    <t>Kemampuan kepala sekolah melakukan upaya-upaya pembaharuan di sekolah</t>
  </si>
  <si>
    <t>Kemampuan  kepala  sekolah   melihat   kedepan   untuk   mengembangkan   dan memajukan sekolah</t>
  </si>
  <si>
    <t>Kemampuan kepala sekolah mcnerapkan prinsip penghargaan kepada guru dan siswa yang berprestasi</t>
  </si>
  <si>
    <t>Kemampuan kepala sekolah menerapkan prinsip hukuman kepada guru dan siswa yang melanggar aturan</t>
  </si>
  <si>
    <t>Tingkat kejujuran kepala Sekolah terhadap warga sekolah</t>
  </si>
  <si>
    <t>Tingkat percaya diri Kepala Sekolah kepada warga sekolah</t>
  </si>
  <si>
    <t>Tingkat keadilan Kepala Sekolah terhadap warga sekolah</t>
  </si>
  <si>
    <t>Kewibawaan Kepala Sekolah terhadap warga sekolah</t>
  </si>
  <si>
    <t>Tanggungjawab Kepala Sekolah terhadap keputusan yang diambil</t>
  </si>
  <si>
    <t>Keberanian Kepala Sekolah dalam mengambil resiko</t>
  </si>
  <si>
    <t>Kekonsistenan Kepala Sekolah pada aturan yang ditegakkan</t>
  </si>
  <si>
    <t>Pemberian  kesempatan  berkembang/berprestasi   pada  siswa  dan   garu   dari Kepala Sekolah</t>
  </si>
  <si>
    <t>Penerapan prinsip demokrasi dalam kepernimpinan kepala sekolah kami</t>
  </si>
  <si>
    <t>Tingkat  kebesaran jiwa  Kepala  Sekolah  kami,  dcngan  mau  meminta   maaf kepada siapa saja (warga sekolah) bila ia bersalah</t>
  </si>
  <si>
    <t>Sebagai siswa , tentu Anda mengetahui kinerja sekolah ini yang dipimpin oleh Kepala Sekolah Anda. Oleh karena itu, Anda diminta untuk memberikan pendapat tentang kinerja sekolah yang dipimpin olehnya</t>
  </si>
  <si>
    <t>RESPONDEN SISWA</t>
  </si>
  <si>
    <t>Pernyataan No. 1 s.d. 20 jawaban dengan dengan memberi tanda " V " pada kolom  yang Anda anggap paling tepat . A =Ya        B =Tidak</t>
  </si>
  <si>
    <t>Pada pernyataan No 21 s/sd 40  ,  Anda akan menjumpai  pernyataan-pernyataan tentang kinerja kepala sekolah sebagai salah satu faktor keberhasilan kinerja sekolah.</t>
  </si>
  <si>
    <t>Di sekolah kami terdapat beberapa pilihan kegiatan ekstrakurikuler</t>
  </si>
  <si>
    <t>Kemampuan membimbing staf tata usaha sekolah, dalam :</t>
  </si>
  <si>
    <t>menyusun program kerja</t>
  </si>
  <si>
    <t>melaksanakan program kerja/tugas sehari-hari</t>
  </si>
  <si>
    <t>mengevaluasi dan mengendalikan kinerja staf secara periodik</t>
  </si>
  <si>
    <t>Kemampuan mengembangkan staf tata usaha sekolah, melalui :</t>
  </si>
  <si>
    <t>pendidikan/pelatihan staf tata usaha sekolah secara teratur</t>
  </si>
  <si>
    <t>pertemuan sejawat/MKKTUS</t>
  </si>
  <si>
    <t>kenaikan pangkat</t>
  </si>
  <si>
    <t>Kemampuan menyusun organisasi/kepegawaian di sekolah dengan :</t>
  </si>
  <si>
    <t>Memiliki susunan kepegawaian pendukung antara lain pengelola perpustakaan,pengelola laboratorium, pembina pramuka, pembina OSIS, pembina olahraga</t>
  </si>
  <si>
    <t>Menyusun  kepanitiaan untuk  kegiatan ternporer antara  lain  panitia ulangan umum, panitia ujian, panitia peringatan hari besar nasional/keagamaan, dsb</t>
  </si>
  <si>
    <t>Kemampuan menggerakkan staf tata usaha sekolah, dengan :</t>
  </si>
  <si>
    <t>Memberikan arahan yang dinamis</t>
  </si>
  <si>
    <t>mengkoordinasikan staf tata usaha sekolah yang sedang melaksanakan tugas</t>
  </si>
  <si>
    <t>mernberikan penghargaan/pujian (reward) dan hukuman (punishment)</t>
  </si>
  <si>
    <t>memanfaatkan sumberdaya manusia secara optimal.</t>
  </si>
  <si>
    <t>Mempunyai program penigkatan mutu sumberdaya manusia</t>
  </si>
  <si>
    <t>KEPALA SEKOLAH SEBAGAI ADMINISTRATOR</t>
  </si>
  <si>
    <t>Kemampuan mengelola administrasi, dengan memiliki kelengkapan data administrasi kesiswaan</t>
  </si>
  <si>
    <t>Kemampuan  mengelola   administrasi ketenagaan,   dengan   memiliki kelengkapan data :</t>
  </si>
  <si>
    <t>Administrasi tenaga guru</t>
  </si>
  <si>
    <t>Karyawan (TU/laboran/teknisi/pustakawan, dsb)</t>
  </si>
  <si>
    <t xml:space="preserve">Kemampuan  mengelola administrasi sarana/prasarana, dengan  memiliki kelengkapan data </t>
  </si>
  <si>
    <t>Gedung/ruang</t>
  </si>
  <si>
    <t>mebelair/perabot</t>
  </si>
  <si>
    <t>alat-alat laboratorium/bengkel, dll</t>
  </si>
  <si>
    <t>buku/pustaka</t>
  </si>
  <si>
    <t>alat pendidikan lainnya (OHP, komputer, dsb)</t>
  </si>
  <si>
    <t xml:space="preserve">Kemampuan   mengelola   administrasi    perkantoran/persuratan,   dengan memiliki kelengkapan data </t>
  </si>
  <si>
    <t>agenda/arsip surat masuk</t>
  </si>
  <si>
    <t>agenda/arsip surat keluar</t>
  </si>
  <si>
    <t>agenda/arsip surat keputusan/edaran, dll</t>
  </si>
  <si>
    <t>Kemampuan    mengelola     administrasi     keuangan,     dengan memiliki  kelengkapan data administrasi keuangan  :</t>
  </si>
  <si>
    <t xml:space="preserve">Bantuan /DPA/ Block Grand/School Grand </t>
  </si>
  <si>
    <t xml:space="preserve">Komite Sekolah </t>
  </si>
  <si>
    <t>administrasi ketenagaan</t>
  </si>
  <si>
    <t>administrasi persuratan/perkantoran</t>
  </si>
  <si>
    <t>administrasi kesiswaaan</t>
  </si>
  <si>
    <t>administrasi perlengkapan (sarana/prasarana)</t>
  </si>
  <si>
    <t>administrasi keuangan</t>
  </si>
  <si>
    <t>supervisi administrasi ketenagaan, perkantoran, perlengkapan, kesiswaan, dan keuangan</t>
  </si>
  <si>
    <t>menindaklanjuti sernua hasil supervisi administrasi</t>
  </si>
  <si>
    <t>peningkatan kinerja staf tat usaha sekolah</t>
  </si>
  <si>
    <t>Pengembangan sekolah</t>
  </si>
  <si>
    <t>Kemampuan berkomunikasi</t>
  </si>
  <si>
    <t>kemampuan Kepala Sekolah dalam berkomunikasi dan menyampaikan gagasan kepada staf tata usaha sekolah</t>
  </si>
  <si>
    <t>Pemahaman kondisi staf tata usaha</t>
  </si>
  <si>
    <t>Memiliki, menerapkan, dan mensosialisasikan visi sekolah kepada staf tata usaha sekolah</t>
  </si>
  <si>
    <t>Memahami dan melaksanakan misi sekolah</t>
  </si>
  <si>
    <t>pembaharuan di bidang tata usaha sekolah, seperti pengarsipan, persuratan, dan administrasi lainnya</t>
  </si>
  <si>
    <t>pembaharuan di bidang pengadaan dan pembinaan tenaga tata usaha sekolah</t>
  </si>
  <si>
    <t>pembaharuan   di   bidang   pengadaan   dan   perawatan   alat-alat   komputerisasi (sistem informasi) dan telekomunikasi</t>
  </si>
  <si>
    <t>Ruang Tata usaha Sekolah yang kondusif untuk bekcrja</t>
  </si>
  <si>
    <t>halaman/lingkungan sekolah yang sejuk, nyaman dan tcratur</t>
  </si>
  <si>
    <t>memiliki dan menerapkan prinsip penghargaan (reward) kepada staf tata usaha yang berprestasi</t>
  </si>
  <si>
    <t>memiliki dan menerapkan prinsip hukuman (punishment) kcpada staf tata usaha yang melanggar aturan</t>
  </si>
  <si>
    <t xml:space="preserve">menerapkan dan mengeinbangkan motivasi internal dan eksternal bagi warga sekolah </t>
  </si>
  <si>
    <t>RESPONDEN TATA USAHA</t>
  </si>
  <si>
    <t xml:space="preserve"> : ………………………………</t>
  </si>
  <si>
    <t>Sebagai Staf Tata Usaha , tentu Anda mengetahui kinerja sekolah ini yang dipimpin oleh Kepala Sekolah Anda. Oleh karena itu, Anda diminta untuk memberikan pendapat tentang kinerja sekolah yang dipimpin olehnya</t>
  </si>
  <si>
    <t>usulan kenaikan jabatan melalui seleksi Kepala Tata Usaha</t>
  </si>
  <si>
    <t>mempunyai Catatan kinerja sumberdaya manusia yang ada disekolah</t>
  </si>
  <si>
    <t>antara staf tata usaha sekolah dan guru</t>
  </si>
  <si>
    <t>sesama staf tata usaha sekolah</t>
  </si>
  <si>
    <t>MONITORING DAN EVALUASI KEPALA SEKOLAH</t>
  </si>
  <si>
    <t>DATA KEPALA SEKOLAH</t>
  </si>
  <si>
    <t>SEKOLAH</t>
  </si>
  <si>
    <t>PENUGASAN SEBAGAI KEPALA SEKOLAH</t>
  </si>
  <si>
    <t>No Sk. Pertama</t>
  </si>
  <si>
    <t>Tahun</t>
  </si>
  <si>
    <t>Tempat Penugasan</t>
  </si>
  <si>
    <t>NAMA KEPALA SEKOLAH</t>
  </si>
  <si>
    <t>Bulan</t>
  </si>
  <si>
    <t>JENIS / MACAM PENILAIAN</t>
  </si>
  <si>
    <t>Tahunan</t>
  </si>
  <si>
    <t>Periodisasi</t>
  </si>
  <si>
    <t>No Sk.Terakhir</t>
  </si>
  <si>
    <t>2.3Mengembangkan sekolah/ madrasah menuju organisasi pembelajar (learning organization).</t>
  </si>
  <si>
    <r>
      <t xml:space="preserve">Pilihlah dengan memberi tanda " </t>
    </r>
    <r>
      <rPr>
        <b/>
        <sz val="9"/>
        <color rgb="FF000000"/>
        <rFont val="Trebuchet MS"/>
        <family val="2"/>
      </rPr>
      <t>V</t>
    </r>
    <r>
      <rPr>
        <sz val="9"/>
        <color rgb="FF000000"/>
        <rFont val="Trebuchet MS"/>
        <family val="2"/>
      </rPr>
      <t xml:space="preserve"> " pada kolom  yang Anda anggap paling tepat</t>
    </r>
  </si>
  <si>
    <r>
      <t>memiliki susunan kepcgawaian sekolah (</t>
    </r>
    <r>
      <rPr>
        <sz val="9"/>
        <color theme="1"/>
        <rFont val="Times New Roman"/>
        <family val="1"/>
      </rPr>
      <t>Wakasek/Wali Kelas/KTU/Bendahara,dsb)</t>
    </r>
  </si>
  <si>
    <r>
      <t xml:space="preserve">Pilihlah dengan memberi tanda " </t>
    </r>
    <r>
      <rPr>
        <b/>
        <sz val="10"/>
        <color rgb="FF000000"/>
        <rFont val="Trebuchet MS"/>
        <family val="2"/>
      </rPr>
      <t>V</t>
    </r>
    <r>
      <rPr>
        <sz val="9"/>
        <color rgb="FF000000"/>
        <rFont val="Trebuchet MS"/>
        <family val="2"/>
      </rPr>
      <t xml:space="preserve"> " pada kolom  yang Anda anggap paling tepat</t>
    </r>
  </si>
  <si>
    <r>
      <t>Memiliki   susunan   kepegawaian   sekolah  (</t>
    </r>
    <r>
      <rPr>
        <sz val="9"/>
        <color theme="1"/>
        <rFont val="Calibri"/>
        <family val="2"/>
        <scheme val="minor"/>
      </rPr>
      <t>Kasek/Wakasek/Wali   Kelas/KTU/ Bendahara, dsb)</t>
    </r>
  </si>
  <si>
    <r>
      <t>Kemampuan menyusun program supervisi pendidikan, dengan  memiliki program super</t>
    </r>
    <r>
      <rPr>
        <sz val="9"/>
        <color theme="1"/>
        <rFont val="Calibri"/>
        <family val="2"/>
        <scheme val="minor"/>
      </rPr>
      <t>visi:</t>
    </r>
  </si>
  <si>
    <t xml:space="preserve"> : ………………………………………………………………………</t>
  </si>
  <si>
    <t>INSTRUMEN EVALUASI KEPALA SEKOLAH</t>
  </si>
  <si>
    <t>Memiliki susunan kepegawaian pendukung antara lain pengelola perpustakaan,pengelola laboratorium, pembina pramuka OSIS, pembina olahraga, dsb</t>
  </si>
  <si>
    <t>Menyusun kepanitiaan untuk  kegiatan temporer antara  lain  panitia ulangan umum, panitia ujian, panitia peringatan hari besar nasional/keagamaan, dsb</t>
  </si>
  <si>
    <t>5.Pengakuan dari warga sekolah terhadap keteladanannya</t>
  </si>
  <si>
    <t>1.Melaksanakan ibadah sesuai dengan agama  yang dianutnya</t>
  </si>
  <si>
    <t>3.Mampu melaksanakan Penelitian Tindakan Sekolah/Penelitian Tindakan Kelas</t>
  </si>
  <si>
    <r>
      <t xml:space="preserve">3.Mampu menunjukkan kesungguhan dalam </t>
    </r>
    <r>
      <rPr>
        <b/>
        <sz val="8"/>
        <color theme="1"/>
        <rFont val="Trebuchet MS"/>
        <family val="2"/>
      </rPr>
      <t xml:space="preserve">mengevaluasi </t>
    </r>
    <r>
      <rPr>
        <sz val="8"/>
        <color theme="1"/>
        <rFont val="Trebuchet MS"/>
        <family val="2"/>
      </rPr>
      <t xml:space="preserve">program yang melibatkan semua warga sekolah  berkaitan dengan sekolah sebagai organisasi pembelajar                                                           </t>
    </r>
  </si>
  <si>
    <t>4.Mampu mengevaluasi pelaksanakan supervisi akademik.</t>
  </si>
  <si>
    <t xml:space="preserve">1.Mampu memanfaatkan hasil penilaian supervisi akademik dalam rangka evaluasi program sekolah di bidang akademik (contoh: evaluasi pengembangan silabus yang terintegrasi dengan nilai karakter, alokasi dana penambahan alat peraga dan  multimedia).                                                                                                                                                                          </t>
  </si>
  <si>
    <t>2.Mampu menindaklanjuti  hasil penilaian supervisi akademik dalam rangka peningkatan profesionalisme guru (contoh: efektifitas metode pembelajaran, relevansi media pembelajaran, efektifitas teknik penilaian)</t>
  </si>
  <si>
    <t xml:space="preserve">3.Mampu menindaklanjuti  hasil penilaian supervisi akademik dengan  mengefektifkan dan lebih mengaktifkan MGMP sekolah, mengirim guru dalam pelatihan-pelatihan .                                                  </t>
  </si>
  <si>
    <t>4.Mampu menindaklanjuti  hasil penilaian supervisi akademik dengan menyelenggarakan  workshop dan mengundang nara sumber yang kompeten sesuai dengan hasil evaluasi supervisi akademik.</t>
  </si>
  <si>
    <r>
      <t xml:space="preserve">4.Mampu menyusun   program tahunan supervisi akademik dalam rangka meningkatkan profesionalisme guru dengan </t>
    </r>
    <r>
      <rPr>
        <b/>
        <sz val="8"/>
        <color theme="1"/>
        <rFont val="Trebuchet MS"/>
        <family val="2"/>
      </rPr>
      <t>pendelegasian dan pembagian tugas supervisor kepada  guru senior.</t>
    </r>
  </si>
  <si>
    <r>
      <t xml:space="preserve">3.Mampu menyusun   program tahunan supervisi akademik dalam rangka meningkatkan profesionalisme guru </t>
    </r>
    <r>
      <rPr>
        <b/>
        <sz val="8"/>
        <color theme="1"/>
        <rFont val="Trebuchet MS"/>
        <family val="2"/>
      </rPr>
      <t>yang dikomunikasikan pada bulan pertama di awal tahun.</t>
    </r>
  </si>
  <si>
    <r>
      <t xml:space="preserve">2.Mampu menyusun   program tahunan supervisi akademik dalam rangka meningkatkan profesionalisme guru yang </t>
    </r>
    <r>
      <rPr>
        <b/>
        <sz val="8"/>
        <color theme="1"/>
        <rFont val="Trebuchet MS"/>
        <family val="2"/>
      </rPr>
      <t>meliputi :Jadwal pelaksanaan dan istrumen supervisi akademik</t>
    </r>
  </si>
  <si>
    <r>
      <t xml:space="preserve">1.Mampu menyusun   program tahunan supervisi akademik dalam rangka meningkatkan profesionalisme guru yang </t>
    </r>
    <r>
      <rPr>
        <b/>
        <sz val="8"/>
        <color theme="1"/>
        <rFont val="Trebuchet MS"/>
        <family val="2"/>
      </rPr>
      <t>berfokus pada perbaikan proses dan hasil belajar</t>
    </r>
    <r>
      <rPr>
        <sz val="8"/>
        <color theme="1"/>
        <rFont val="Trebuchet MS"/>
        <family val="2"/>
      </rPr>
      <t>.</t>
    </r>
  </si>
  <si>
    <t>4.Mampu mengembangkan budaya silaturahmi, kekeluargaan dan selalu mencari solusi terbaik dalam menghadapi setiap permasalahan di sekolah.</t>
  </si>
  <si>
    <t xml:space="preserve">3.Mampu mengembangkan budaya  konsisten dan pantang menyerah dalam  mengatasi setiap permasalahan yang dihadapi sekolah.                      </t>
  </si>
  <si>
    <t xml:space="preserve">1.Mampu memfasilitasi kreatifitas dan inovasi yang bermanfaat bagi pengembangan sekolah (contoh: memfasilitasi guru dalam pembelajaran PAIKEM, memfasilitasi tenaga administrasi sekolah dalam memanfaatkan teknologi informasi komunikasi).                                                                              </t>
  </si>
  <si>
    <t xml:space="preserve">2.Mampu menerapkan kreatifitas dan inovasi yang bermanfaat bagi pengembangan sekolah. </t>
  </si>
  <si>
    <t xml:space="preserve">3.Mampu membudayakan kreatifitas dan inovasi yang bermanfaat bagi pengembangan sekolah.                                                             </t>
  </si>
  <si>
    <t>4.Mampu mengembangkan budaya kreatif, inovatif yang bermanfaat bagi pengembangan sekolah.</t>
  </si>
  <si>
    <t>4.Mampu memfasilitasi guru dan   tenaga administrasi sekolah  dalam kreatifitas, inovasi sehingga pembelajaran dan manajemen sekolah semakin efektif sesuai dengan tuntutan perubahan.</t>
  </si>
  <si>
    <t xml:space="preserve">3.Mampu memfasilitasi  tenaga administrasi sekolah memanfaatkan teknologi secara efektif    dalam menyelesaikan pekerjaan  administrasi sekolah (contoh: pemanfaatan komputer dan internet dalam menyelesaikan pekerjaan administrasi sekolah).                                                                   </t>
  </si>
  <si>
    <t xml:space="preserve">2.Mampu memfasilitasi guru memanfaatkan  teknologi secara efektif  dalam kegiatan pembelajaran (contoh:pemanfaatan barang bekas menjadi alat peraga pembelajaran, memfasilitasi penggunaan OHP,LCD dan multimedia).                                                               </t>
  </si>
  <si>
    <t>1.Mampu membuat  program layanan-layanan khusus sekolah yang mendukung kegiatan pembelajaran dan kegiatan peserta didik di sekolah (contoh program: ada latar belakang, tujuan, jenis layanan misal koperasi sekolah, kantin kejujuaran, kotak saran, ada prosedur operasional, ada penanggung jawab, ada pembiayaan)</t>
  </si>
  <si>
    <t xml:space="preserve">1.Mampu membuat  program tindak lanjut monitoring,evaluasi dan pelaporan (contoh: program tindak lanjut sesuai dengan hasil monitoring, evaluasi, pelaporan).                                                                                                                                                                                                       </t>
  </si>
  <si>
    <t>2.Mampu melaksanakan  program tindak lanjut monitoring, evaluasi dan pelaporan.</t>
  </si>
  <si>
    <t xml:space="preserve">3.Mampu mengevaluasi pelaksanaan   program tindak lanjut monitoring, evaluasi dan pelaporan. </t>
  </si>
  <si>
    <t>4.Mampu membuat sistem  pelaksanaan   program tindak lanjut monitoring, evaluasi dan pelaporan (contoh: siklus penerapan paket administrasi sekolah)</t>
  </si>
  <si>
    <t xml:space="preserve">1.Mampu meningkatkan kinerja sekolah secara signifikan sesuai dengan visi, misi, tujuan sekolah yang berkaitan dengan bidang manajeria (contoh: peningkatan kinerja sekolah secara efektif dan efisien dibidang sarana prasarana, pengelolaan, pendidik dan tenaga kependidikan serta pembiayaan)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</si>
  <si>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2.Mampu meningkatkan kinerja sekolah secara signifikan sesuai dengan visi, misi, tujuan sekolah yang berkaitan dengan bidang akademik (contoh:  peningkatan kinerja sekolah  secara efektif dan efisien dibidang standar isi, SKL, standar proses, standar penilaian).</t>
  </si>
  <si>
    <t>INSTRUMEN PENILAIAN KINERJA KEPALA SEKOLAH</t>
  </si>
  <si>
    <t>Mampu bersifat empati/sambung rasa terhadap orang lain</t>
  </si>
  <si>
    <t>Sebagai guru / Staf Tata Usaha , tentu Anda mengetahui kinerja sekolah ini yang dipimpin oleh Kepala Sekolah Anda. Oleh karena itu, Anda diminta untuk memberikan pendapat tentang kinerja sekolah yang dipimpin olehnya</t>
  </si>
  <si>
    <t>RESPONDEN 1</t>
  </si>
  <si>
    <t>RESPONDEN 2</t>
  </si>
  <si>
    <t>RESPONDEN 3</t>
  </si>
  <si>
    <t>RESPONDEN 4</t>
  </si>
  <si>
    <t>RESPONDEN 5</t>
  </si>
  <si>
    <t>RESPONDEN 6</t>
  </si>
  <si>
    <t>RESPONDEN 7</t>
  </si>
  <si>
    <t>RESPONDEN</t>
  </si>
  <si>
    <t>RESPONDEN 8</t>
  </si>
  <si>
    <t>RESPONDEN 9</t>
  </si>
  <si>
    <t>RESPONDEN 10</t>
  </si>
  <si>
    <t>REAKPITULASI HASIL PENILAIAN</t>
  </si>
  <si>
    <t xml:space="preserve">PEROLEHAN NILAI </t>
  </si>
  <si>
    <t>PEROLEHAN NILAI RATA-RATA SELURUH RESPONDEN</t>
  </si>
  <si>
    <t>T I M</t>
  </si>
  <si>
    <t>T I M 1</t>
  </si>
  <si>
    <t>T I M 2</t>
  </si>
  <si>
    <t>REKAPIRULASI HASIL PENILAIAN MONITORING DAN EVALUASI KEPALA SEKOLAH</t>
  </si>
  <si>
    <t>IDENTITAS SEKOLAH DAN PENILAI</t>
  </si>
  <si>
    <t>TAHUN PENILAIAN</t>
  </si>
  <si>
    <t>:</t>
  </si>
  <si>
    <t>A.</t>
  </si>
  <si>
    <t>IDENTITAS SEKOLAH</t>
  </si>
  <si>
    <t>1.</t>
  </si>
  <si>
    <t>2.</t>
  </si>
  <si>
    <t>NSS/NISN</t>
  </si>
  <si>
    <t>RSKM</t>
  </si>
  <si>
    <t>RPBKL</t>
  </si>
  <si>
    <t>RPSB</t>
  </si>
  <si>
    <t>3.</t>
  </si>
  <si>
    <t>Status</t>
  </si>
  <si>
    <t>NEGERI</t>
  </si>
  <si>
    <t>4.</t>
  </si>
  <si>
    <t>Alamat Sekolah</t>
  </si>
  <si>
    <t xml:space="preserve">a. </t>
  </si>
  <si>
    <t>Jalan</t>
  </si>
  <si>
    <t>b.</t>
  </si>
  <si>
    <t>Desa/Kelurahan</t>
  </si>
  <si>
    <t>c.</t>
  </si>
  <si>
    <t>Kecamatan</t>
  </si>
  <si>
    <t>d.</t>
  </si>
  <si>
    <t>Kabupaten/Kota</t>
  </si>
  <si>
    <t>e.</t>
  </si>
  <si>
    <t>Provinsi</t>
  </si>
  <si>
    <t>f.</t>
  </si>
  <si>
    <t>Kode Pos</t>
  </si>
  <si>
    <t>g.</t>
  </si>
  <si>
    <t>Telepon</t>
  </si>
  <si>
    <t>h.</t>
  </si>
  <si>
    <t>Faks.</t>
  </si>
  <si>
    <t>i.</t>
  </si>
  <si>
    <t>e-mail</t>
  </si>
  <si>
    <t>j.</t>
  </si>
  <si>
    <t>Website</t>
  </si>
  <si>
    <t>5.</t>
  </si>
  <si>
    <t>Kepala Sekolah</t>
  </si>
  <si>
    <t>a.</t>
  </si>
  <si>
    <t>Nama</t>
  </si>
  <si>
    <t>Status PNS</t>
  </si>
  <si>
    <t>Pangkat/golongan ruang/TMT</t>
  </si>
  <si>
    <t>Jabatan Fungsional</t>
  </si>
  <si>
    <t>Komite Sekolah</t>
  </si>
  <si>
    <t>Telp.</t>
  </si>
  <si>
    <t>B.</t>
  </si>
  <si>
    <t>PENILAI</t>
  </si>
  <si>
    <t>Waktu Pelaksanaan</t>
  </si>
  <si>
    <t>Periode Pemantauan</t>
  </si>
  <si>
    <t>Tgl. Awal Pemantuan</t>
  </si>
  <si>
    <t>Tgl. Akhir Pemantuan</t>
  </si>
  <si>
    <t>Petugas Penilai</t>
  </si>
  <si>
    <t>Jabatan</t>
  </si>
  <si>
    <t>Pengawas SMA</t>
  </si>
  <si>
    <t>Pembina IV/b</t>
  </si>
  <si>
    <t>1.1 Berakhlak mulia, mengembangkan budaya dan tradisi akhlak mulia, dan menjadi teladan akhlak mulia bagi komunitas di sekolah/madrasah</t>
  </si>
  <si>
    <t>1. Mampu menyusun program kurikulum dokumen 1 (memuat mata pelajaran, muatan lokal, pengembangan diri, pengaturan beban belajar, ketuntasan belajar, kenaikan kelas, kelulusan, pendidikan kecakapan hidup, pendidikan berbasis keunggulan lokal dan global), dokumen 2  silabus dan Dokumen 3  RPP ,  yang melibatkan stakeholder  sekolah sesuai dengan visi, misi dan tujuan  sekolah</t>
  </si>
  <si>
    <t xml:space="preserve">3. Mampu melakukan evaluasi  program kurikulum     dokumen 1, dokumen 2  dan dokumen 3  KTSP.                                              </t>
  </si>
  <si>
    <t>4. Mampu melakukan program tindak lanjut untuk pengembangan kurikulum dokumen 1 , dokumen 2 dan dokumen 3  KTSP.</t>
  </si>
  <si>
    <t xml:space="preserve">2. Mampu melaksanakan  program kurikulum     dokumen 1 m dokumen 2  dan dokumen 3 KTSP.                                                                                </t>
  </si>
  <si>
    <t xml:space="preserve">Kemampuan menghadapi masalah   </t>
  </si>
  <si>
    <t>Kemampuan menyusun program kurikulum dokumen 1 (memuat mata pelajaran, muatan lokal, pengembangan diri, pengaturan beban belajar, ketuntasan belajar, kenaikan kelas, kelulusan, pendidikan kecakapan hidup, pendidikan berbasis keunggulan lokal dan global), dokumen 2  silabus dan dokumen 3 RPP  yang melibatkan stakeholder  sekolah sesuai dengan visi, misi dan tujuan  sekolah.</t>
  </si>
  <si>
    <t xml:space="preserve">Kemampuan melaksanakan  program kurikulum     dokumen 1 , dokumen 2 dan dokumen 3  KTSP.                                                                                </t>
  </si>
  <si>
    <t xml:space="preserve">Kemampuan melakukan evaluasi  program kurikulum     dokumen 1 , dokumen 2 dan dokumen 3  KTSP.                                              </t>
  </si>
  <si>
    <t>Kemampuan melakukan program tindak lanjut untuk pengembangan kurikulum dokumen 1 dokumen 2 dan dokumen 3  KTSP.</t>
  </si>
  <si>
    <t xml:space="preserve">Memfasilitasi kreatifitas dan inovasi yang bermanfaat bagi pengembangan sekolah (contoh: memfasilitasi guru dalam pembelajaran SAINTIFIK, memfasilitasi tenaga administrasi sekolah dalam memanfaatkan teknologi informasi komunikasi).                                                                              </t>
  </si>
  <si>
    <t>peningkatan prestasi di sekolah melalui kegiatan ekstrakurikuler (LPIR, LKIR, OSN , O2 SN, FLSN , mengarang, IMO, IphO, IchO, IOI, IBO, kesenian, olahraga, dsb)</t>
  </si>
  <si>
    <t>Dana Bos / APBS / RKAS</t>
  </si>
  <si>
    <t>Beasiswa/BKM/BKMM dll</t>
  </si>
  <si>
    <t>Sumber lain, seperti partisipasi orang tua/masyarakat/ Alumni</t>
  </si>
  <si>
    <t>Saya merasakan adanya peningkatan dalam pemberian metode pengajaran oleh guru, misalnya dengan menggunakan LCD /Komputer/Video, diskusi kelompok, dan pemecahan masalah</t>
  </si>
  <si>
    <t>TAHUN 2017</t>
  </si>
  <si>
    <t>WAKTU MENJABAT s/d JULI 2017</t>
  </si>
  <si>
    <t>SMA Negeri 1 Surakarta</t>
  </si>
  <si>
    <t>SMA Negeri 2 Surakarta</t>
  </si>
  <si>
    <t>SMA Negeri 3 Surakarta</t>
  </si>
  <si>
    <t>SMA Negeri 4  Surakarta</t>
  </si>
  <si>
    <t>SMA Negeri 5 Surakarta</t>
  </si>
  <si>
    <t>SMA Negeri 6 Surakarta</t>
  </si>
  <si>
    <t>SMA Negeri 7 Surakarta</t>
  </si>
  <si>
    <t>SMA Negeri 8 Surakarta</t>
  </si>
  <si>
    <t>SMA Negeri 1 Sukoharjo</t>
  </si>
  <si>
    <t>SMA Negeri 3 Sukoharjo</t>
  </si>
  <si>
    <t>SMA Negeri 1 Mojolaban</t>
  </si>
  <si>
    <t>SMA Negeri 1 Weru</t>
  </si>
  <si>
    <t>SMA Negeri 1 Tawangsari</t>
  </si>
  <si>
    <t>SMA Negeri 1 Bulu</t>
  </si>
  <si>
    <t>SMA Negeri 1 Polokarto</t>
  </si>
  <si>
    <t>SMA Negeri 1 Kartasura</t>
  </si>
  <si>
    <t>SMA Negeri 1 Nguter</t>
  </si>
  <si>
    <t>SMA Negeri 2 Sukoharjo</t>
  </si>
  <si>
    <t xml:space="preserve">SMA Negeri 1  Klaten </t>
  </si>
  <si>
    <t>SMA Negeri 1 Jatinom Klaten</t>
  </si>
  <si>
    <t>SMA Negeri 2 Klaten</t>
  </si>
  <si>
    <t>SMA Negeri 1 Polanharjo</t>
  </si>
  <si>
    <t>SMA Negeri 1 Jogonalan</t>
  </si>
  <si>
    <t>SMA Negeri 1 Karangdowo</t>
  </si>
  <si>
    <t>SMA Negeri 1 Wedi</t>
  </si>
  <si>
    <t>SMA Negeri 1 Bayat</t>
  </si>
  <si>
    <t>SMA Negeri 1 Ceper</t>
  </si>
  <si>
    <t>SMA Negeri 3 Klaten</t>
  </si>
  <si>
    <t>SMA Negeri 1 Cawas</t>
  </si>
  <si>
    <t>SMA Negeri 1 Wonosari</t>
  </si>
  <si>
    <t>SMA Negeri 1 Karangnongko</t>
  </si>
  <si>
    <t>SMA Negeri 1 Boyolali</t>
  </si>
  <si>
    <t>SMA Negeri 2 Boyolali</t>
  </si>
  <si>
    <t>SMA Negeri 1 Karanggede</t>
  </si>
  <si>
    <t>SMA Negeri 1 Teras</t>
  </si>
  <si>
    <t>SMA Negeri 1 Klego</t>
  </si>
  <si>
    <t>SMA Negeri 1 Simo</t>
  </si>
  <si>
    <t>SMA Negeri1 Ngemplak</t>
  </si>
  <si>
    <t>SMA Negeri 1 Banyudono</t>
  </si>
  <si>
    <t>SMA Negeri 1 Nogosari</t>
  </si>
  <si>
    <t>SMA Negeri 1 Andong</t>
  </si>
  <si>
    <t>SMA Negeri 1 Kemusu</t>
  </si>
  <si>
    <t>SMA Negeri 3 Boyolali</t>
  </si>
  <si>
    <t>SMA Negeri 1 Cepogo</t>
  </si>
  <si>
    <t>SMA Negeri 1 Ampel</t>
  </si>
  <si>
    <t>SMA Negeri 1 Wonosegoro</t>
  </si>
  <si>
    <t>SMA Negeri 1 Sragen</t>
  </si>
  <si>
    <t>SMA Negeri 1 Gemolong</t>
  </si>
  <si>
    <t>SMA Negeri 1 Sumberlawang</t>
  </si>
  <si>
    <t>SMA Negeri 2 Sragen</t>
  </si>
  <si>
    <t>SMA Negeri 1 Sambungmacan</t>
  </si>
  <si>
    <t>SMA Negeri 1 Tangen</t>
  </si>
  <si>
    <t>SMA Negeri 3 Sragen</t>
  </si>
  <si>
    <t>SMA Negeri 1 Gondang</t>
  </si>
  <si>
    <t>SMA Negeri 1 Sukodono</t>
  </si>
  <si>
    <t>SMA Negeri 1 Plupuh</t>
  </si>
  <si>
    <t>SMA Negeri 1 Karanganyar</t>
  </si>
  <si>
    <t>SMA Negeri Karangpandan</t>
  </si>
  <si>
    <t>SMA Negeri Mojogedang</t>
  </si>
  <si>
    <t>SMA Negeri 2 Karanganyar</t>
  </si>
  <si>
    <t>SMA Negeri Gondangrejo</t>
  </si>
  <si>
    <t>SMA Negeri 1 Musuk</t>
  </si>
  <si>
    <t>SMA Negeri Colomadu</t>
  </si>
  <si>
    <t>SMA Negeri Kebakkramat</t>
  </si>
  <si>
    <t>SMA Negeri Kerjo</t>
  </si>
  <si>
    <t>SMA Jumapaolo</t>
  </si>
  <si>
    <t xml:space="preserve">SMA Negeri 1 Wonogiri   </t>
  </si>
  <si>
    <t xml:space="preserve">SMA Negeri 2 Wonogiri   </t>
  </si>
  <si>
    <t>SMA Negeri 1 Girimarto</t>
  </si>
  <si>
    <t>SMA Negeri 1 Sidoharjo</t>
  </si>
  <si>
    <t>SMA Negeri 1 Jatisrono</t>
  </si>
  <si>
    <t>SMA Negeri 1 Slogohimo</t>
  </si>
  <si>
    <t>SMA Negeri 1 Purwantoro</t>
  </si>
  <si>
    <t>SMA Negeri 3 Wonogiri</t>
  </si>
  <si>
    <t>SMA Negeri  1 Wuryantoro</t>
  </si>
  <si>
    <t xml:space="preserve">SMA Negeri  1 Manyaran  </t>
  </si>
  <si>
    <t>SMA Negeri 1 Pracimantoro</t>
  </si>
  <si>
    <t>SMA Negeri 1 Baturetno</t>
  </si>
  <si>
    <t>SMA Negeri 1 Nguntoronadi</t>
  </si>
  <si>
    <t xml:space="preserve">SMA Negeri 1 Prambanan </t>
  </si>
  <si>
    <t>SMA Negeri 1 Karanganom</t>
  </si>
  <si>
    <t>BP2MK Wilayah III  Dinas Pendidikan dan Kebudayaan Provinsi Jawa Tengah</t>
  </si>
  <si>
    <t>HASIL  MONITORING EVALUASI KEPALA SEKOLAH</t>
  </si>
  <si>
    <t>Sekolah                                             : …………………………………………………………………………</t>
  </si>
  <si>
    <t xml:space="preserve">Nama Kepala Sekolah               : ………………………………………………………………………………… </t>
  </si>
  <si>
    <t>Status Kepegawaian                : …………………………………………………………………………………</t>
  </si>
  <si>
    <t>NIP                                        : …………………………………………………………………………………</t>
  </si>
  <si>
    <t>Pangkat/golongan ruang/TMT : …………………………………………………………………………………</t>
  </si>
  <si>
    <t>NUPTK                                    : …………………………………………………………………………………</t>
  </si>
  <si>
    <t>TMT sebagai Kepala Sekolah    : …………………………………………………………………………………</t>
  </si>
  <si>
    <t>TMT Kepsek di sekolah ini       : …………………………………………………………………………………</t>
  </si>
  <si>
    <t>HASIL PENILAIAN OLEH</t>
  </si>
  <si>
    <t>NILAI ( Skala 100 )</t>
  </si>
  <si>
    <t>Supervisi</t>
  </si>
  <si>
    <t>NILAI RATA-RATA</t>
  </si>
  <si>
    <t>Kepribadian dan Sosial</t>
  </si>
  <si>
    <t>Kepemimpinan Pembelajaran</t>
  </si>
  <si>
    <t>Pengembangan Sekolah</t>
  </si>
  <si>
    <t>Manajemen Sumber Daya</t>
  </si>
  <si>
    <t>Kewirausahaan</t>
  </si>
  <si>
    <t>Supervisi Pembelajaran</t>
  </si>
  <si>
    <t>STAF TATA USAHA ( 15 % )</t>
  </si>
  <si>
    <t>Pendidik</t>
  </si>
  <si>
    <t>Manajer</t>
  </si>
  <si>
    <t>Administrator</t>
  </si>
  <si>
    <t>Leader</t>
  </si>
  <si>
    <t>Inovasi</t>
  </si>
  <si>
    <t>Motivator</t>
  </si>
  <si>
    <t>SISWA ( 5 % )</t>
  </si>
  <si>
    <t>NILAI AKHIR ME</t>
  </si>
  <si>
    <t>KUALIFIKASI KINERJA</t>
  </si>
  <si>
    <t>TIM PENILAI</t>
  </si>
  <si>
    <t>Umum (1 - 20 )</t>
  </si>
  <si>
    <t>Khusus( 21 - 40 )</t>
  </si>
  <si>
    <t>rata-2</t>
  </si>
  <si>
    <t>Surakarta , .....Desember  2017</t>
  </si>
  <si>
    <t>No</t>
  </si>
  <si>
    <t>Komponen</t>
  </si>
  <si>
    <t>Pernyataan</t>
  </si>
  <si>
    <t>Komunikasi dengan orang tua</t>
  </si>
  <si>
    <t>Kepala sekolah memberitahukan program sekolah kepada orang tua/wali.</t>
  </si>
  <si>
    <t>Kepala sekolah mengadakan pertemuan dengan   orang tua/wali</t>
  </si>
  <si>
    <t>Kepala sekolah melibatkan orang tua/wali dalam kegiatan tertentu.</t>
  </si>
  <si>
    <t>Kepala sekolah memberitahukan kejadian penting yang harus  diketahui orang tua/wali.</t>
  </si>
  <si>
    <t>Kepala sekolah  terbuka menerima kritik dan saran dari orang tua/wali.</t>
  </si>
  <si>
    <t>Pengelolaan Sekolah</t>
  </si>
  <si>
    <t>Kepala sekolah menyediakan fasilitas pembelajaran yang memadai.</t>
  </si>
  <si>
    <t xml:space="preserve">Kepala sekolah menyelenggarakan kegiatan yang dapat meningkatkan prestasi siswa. </t>
  </si>
  <si>
    <t>Kepala sekolah menyelenggarakan program-program unggulan.</t>
  </si>
  <si>
    <t>Kepala sekolah menyelenggarakan program ekstrakurikuler sesuai minat dan bakat putra/putri  orang tua/wali.</t>
  </si>
  <si>
    <t>Kepala sekolah mengadakan pembinaan untuk putra/putri orang tua/wali yang berprestasi.</t>
  </si>
  <si>
    <t>Keterpercayaan</t>
  </si>
  <si>
    <t>Kepala sekolah menghindari pungutan yang tidak sesuai aturan.</t>
  </si>
  <si>
    <t>Kepala sekolah mengelola / melaporkan pemanfaatan keuangan sekolah.</t>
  </si>
  <si>
    <t>Kepala sekolah menciptakan lingkungan sekolah yang aman dan nyaman.</t>
  </si>
  <si>
    <t>Kepala sekolah menerapkan kedisiplinan.</t>
  </si>
  <si>
    <t>Kepala sekolah menciptakan program-program peningkatan perilaku yang baik.</t>
  </si>
  <si>
    <t>Kepala sekolah menciptakan program-program pengembangan budaya dan ciri khas daerah.</t>
  </si>
  <si>
    <t>Kepala sekolah menciptakan sekolah yang memiliki prestasi lebih unggul dari sekolah lain.</t>
  </si>
  <si>
    <t>Sebagai Orang Tua / wali siswa , tentu mengetahui kinerja sekolah ini yang dipimpin oleh Kepala Sekolah  yang saat ini sedang menjabat . Oleh karena itu, Bapak / Ibu diminta untuk memberikan pendapat tentang kinerja sekolah yang dipimpin olehnya</t>
  </si>
  <si>
    <t>Dalam menyampaikan pendapat, dimohon Anda memberikannya secara obyektif, karena pendapat Bapak / Ibu  akan digunakan sebagai salah satu pertimbangan untuk pembinaan sekolah, sehingga sekolah ini  akan memperoleh masukan-masukan untuk kemajuan sekolah.</t>
  </si>
  <si>
    <t>RESPONDEN ORANG TUA / WALI SISWA</t>
  </si>
  <si>
    <t>Responden Ke</t>
  </si>
  <si>
    <t>: …………</t>
  </si>
  <si>
    <t>Nama Sekolah : …………………………</t>
  </si>
  <si>
    <t>Nama Kepala Sekolah : …………………..</t>
  </si>
  <si>
    <t>Nama Sekolah : ………………………………………</t>
  </si>
  <si>
    <t>Nama Kepala Sekolah : …………………………….</t>
  </si>
  <si>
    <t>Nama Sekolah : …………………………………..</t>
  </si>
  <si>
    <t xml:space="preserve">RESPONDEN GURU </t>
  </si>
  <si>
    <t>KOMITE / ORANG TUA / WALI ( 5 % )</t>
  </si>
  <si>
    <t>T I M ( 50 % )</t>
  </si>
  <si>
    <t>DEWAN GURU ( 25 % )</t>
  </si>
  <si>
    <t>JUMLAH PEROLEHAN NILAI</t>
  </si>
  <si>
    <t>Kepala Sekolah melakukan Kunjungan Kelas</t>
  </si>
  <si>
    <t>Visi dan misi sekolah disosialisasikan kepada siswa.</t>
  </si>
  <si>
    <t>Program kegiatan sekolah  disosialisasikan kepada siswa</t>
  </si>
  <si>
    <t>SMA NEGERI 1 KLATEN</t>
  </si>
  <si>
    <t>301031008007</t>
  </si>
  <si>
    <t>Merbabu No. 13 Klaten</t>
  </si>
  <si>
    <t>Gayamprit</t>
  </si>
  <si>
    <t>Klaten Selatan</t>
  </si>
  <si>
    <t>Klaten</t>
  </si>
  <si>
    <t>Jawa Tengah</t>
  </si>
  <si>
    <t>(0272) 321150</t>
  </si>
  <si>
    <t>0272-328835</t>
  </si>
  <si>
    <t>smansa_klaten@yahoo.com</t>
  </si>
  <si>
    <t>www.sman1-klt-sch-id</t>
  </si>
  <si>
    <t>Drs. Kawit Sudiyono, M.Pd.</t>
  </si>
  <si>
    <t>PNS Daerah</t>
  </si>
  <si>
    <t>19620205 198903 1 009</t>
  </si>
  <si>
    <t>Pembina / IV /a</t>
  </si>
  <si>
    <t>Guru Madya</t>
  </si>
  <si>
    <t>18 Desember 2007</t>
  </si>
  <si>
    <t>10 Februari 2014</t>
  </si>
  <si>
    <t>2014-2017</t>
  </si>
  <si>
    <t>6.</t>
  </si>
  <si>
    <t>Drs. Sumargana, M.Pd</t>
  </si>
  <si>
    <t>08156700245</t>
  </si>
  <si>
    <t>08 Januari 2018</t>
  </si>
  <si>
    <t>Drs. Lugtyastyono Budi Nugroho, M.Pd</t>
  </si>
  <si>
    <t>19600824 199112 1 002</t>
  </si>
  <si>
    <t>085878243399</t>
  </si>
  <si>
    <t>Nama Sekolah : SMA NEGERI 1 KLATEN</t>
  </si>
  <si>
    <t>Nama Kepala Sekolah : Drs. KAWIT SUDIYONO, M.Pd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</si>
</sst>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rebuchet MS"/>
      <family val="2"/>
    </font>
    <font>
      <b/>
      <u/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sz val="9"/>
      <color theme="1"/>
      <name val="Trebuchet MS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Trebuchet MS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b/>
      <u/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sz val="9"/>
      <color theme="1"/>
      <name val="Trebuchet MS"/>
      <family val="2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0"/>
      <color rgb="FF000000"/>
      <name val="Trebuchet MS"/>
      <family val="2"/>
    </font>
    <font>
      <sz val="18"/>
      <name val="Trebuchet MS"/>
      <family val="2"/>
    </font>
    <font>
      <sz val="11"/>
      <color theme="1"/>
      <name val="Calibri"/>
      <family val="2"/>
      <scheme val="minor"/>
    </font>
    <font>
      <b/>
      <sz val="8"/>
      <color indexed="9"/>
      <name val="Trebuchet MS"/>
      <family val="2"/>
    </font>
    <font>
      <b/>
      <sz val="20"/>
      <name val="Calibri"/>
      <family val="2"/>
      <scheme val="minor"/>
    </font>
    <font>
      <b/>
      <sz val="11"/>
      <color indexed="9"/>
      <name val="Trebuchet MS"/>
      <family val="2"/>
    </font>
    <font>
      <b/>
      <sz val="11"/>
      <color indexed="9"/>
      <name val="Arial"/>
      <family val="2"/>
    </font>
    <font>
      <sz val="20"/>
      <name val="Arial"/>
      <family val="2"/>
    </font>
    <font>
      <b/>
      <sz val="22"/>
      <name val="Calibri"/>
      <family val="2"/>
      <scheme val="minor"/>
    </font>
    <font>
      <sz val="20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20"/>
      <name val="Trebuchet MS"/>
      <family val="2"/>
    </font>
    <font>
      <sz val="10"/>
      <color indexed="9"/>
      <name val="Trebuchet MS"/>
      <family val="2"/>
    </font>
    <font>
      <b/>
      <sz val="10"/>
      <name val="Arial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2"/>
      <name val="Trebuchet MS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DaunPenh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4" fillId="0" borderId="0"/>
    <xf numFmtId="0" fontId="29" fillId="0" borderId="0"/>
    <xf numFmtId="0" fontId="4" fillId="0" borderId="0" applyNumberFormat="0" applyFont="0" applyFill="0" applyBorder="0" applyProtection="0">
      <alignment vertical="center"/>
    </xf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53" fillId="0" borderId="0" applyNumberFormat="0" applyFill="0" applyBorder="0" applyAlignment="0" applyProtection="0">
      <alignment vertical="top"/>
      <protection locked="0"/>
    </xf>
  </cellStyleXfs>
  <cellXfs count="36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vertical="center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top" wrapText="1"/>
    </xf>
    <xf numFmtId="0" fontId="8" fillId="0" borderId="1" xfId="0" applyNumberFormat="1" applyFont="1" applyBorder="1" applyAlignment="1">
      <alignment horizontal="justify" vertical="top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5" fillId="0" borderId="0" xfId="1" applyFont="1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left" vertical="center"/>
    </xf>
    <xf numFmtId="0" fontId="15" fillId="0" borderId="0" xfId="0" applyFont="1"/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19" fillId="0" borderId="0" xfId="0" applyFont="1" applyAlignment="1">
      <alignment horizontal="justify" vertical="center" wrapText="1"/>
    </xf>
    <xf numFmtId="0" fontId="16" fillId="0" borderId="0" xfId="0" applyFont="1" applyBorder="1" applyAlignment="1">
      <alignment horizontal="justify" vertical="center" wrapText="1"/>
    </xf>
    <xf numFmtId="0" fontId="20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/>
    <xf numFmtId="0" fontId="25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0" fillId="0" borderId="8" xfId="0" applyBorder="1"/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 wrapText="1"/>
    </xf>
    <xf numFmtId="0" fontId="0" fillId="0" borderId="9" xfId="0" applyBorder="1"/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8" xfId="0" applyFont="1" applyBorder="1" applyAlignment="1">
      <alignment vertical="center" wrapText="1"/>
    </xf>
    <xf numFmtId="0" fontId="8" fillId="0" borderId="7" xfId="0" applyFont="1" applyBorder="1" applyAlignment="1">
      <alignment horizontal="justify" vertical="top" wrapText="1"/>
    </xf>
    <xf numFmtId="0" fontId="8" fillId="0" borderId="8" xfId="0" applyFont="1" applyBorder="1" applyAlignment="1">
      <alignment horizontal="justify" vertical="top" wrapText="1"/>
    </xf>
    <xf numFmtId="0" fontId="8" fillId="0" borderId="8" xfId="0" applyNumberFormat="1" applyFont="1" applyBorder="1" applyAlignment="1">
      <alignment horizontal="justify" vertical="top" wrapText="1"/>
    </xf>
    <xf numFmtId="0" fontId="8" fillId="0" borderId="8" xfId="0" applyFont="1" applyBorder="1" applyAlignment="1">
      <alignment vertical="top" wrapText="1"/>
    </xf>
    <xf numFmtId="0" fontId="8" fillId="0" borderId="8" xfId="0" applyFont="1" applyBorder="1" applyAlignment="1">
      <alignment wrapText="1"/>
    </xf>
    <xf numFmtId="0" fontId="25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wrapText="1"/>
    </xf>
    <xf numFmtId="0" fontId="8" fillId="0" borderId="9" xfId="0" applyFont="1" applyBorder="1" applyAlignment="1">
      <alignment horizontal="justify" vertical="top" wrapText="1"/>
    </xf>
    <xf numFmtId="0" fontId="26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2" borderId="8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3" fillId="0" borderId="0" xfId="0" applyFont="1" applyAlignment="1">
      <alignment horizontal="center"/>
    </xf>
    <xf numFmtId="0" fontId="24" fillId="0" borderId="0" xfId="0" applyFont="1"/>
    <xf numFmtId="0" fontId="34" fillId="0" borderId="7" xfId="0" applyFont="1" applyBorder="1" applyAlignment="1">
      <alignment vertical="center"/>
    </xf>
    <xf numFmtId="0" fontId="35" fillId="0" borderId="7" xfId="0" applyFont="1" applyBorder="1" applyAlignment="1">
      <alignment horizontal="justify" vertical="center" wrapText="1"/>
    </xf>
    <xf numFmtId="0" fontId="17" fillId="0" borderId="8" xfId="0" applyFont="1" applyBorder="1" applyAlignment="1">
      <alignment horizontal="justify" vertical="center" wrapText="1"/>
    </xf>
    <xf numFmtId="0" fontId="17" fillId="0" borderId="9" xfId="0" applyFont="1" applyBorder="1" applyAlignment="1">
      <alignment horizontal="justify" vertical="center" wrapText="1"/>
    </xf>
    <xf numFmtId="0" fontId="34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justify" vertical="center" wrapText="1"/>
    </xf>
    <xf numFmtId="0" fontId="17" fillId="0" borderId="7" xfId="0" applyFont="1" applyBorder="1" applyAlignment="1">
      <alignment vertical="center"/>
    </xf>
    <xf numFmtId="0" fontId="34" fillId="0" borderId="0" xfId="0" applyFont="1"/>
    <xf numFmtId="0" fontId="17" fillId="0" borderId="0" xfId="0" applyFont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5" fillId="0" borderId="14" xfId="0" applyFont="1" applyBorder="1" applyAlignment="1">
      <alignment horizontal="justify" vertical="center" wrapText="1"/>
    </xf>
    <xf numFmtId="0" fontId="35" fillId="0" borderId="0" xfId="0" applyFont="1" applyAlignment="1">
      <alignment horizontal="justify" vertical="center" wrapText="1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8" fillId="0" borderId="13" xfId="0" applyFont="1" applyBorder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35" fillId="0" borderId="2" xfId="0" applyFont="1" applyBorder="1" applyAlignment="1">
      <alignment horizontal="justify" vertical="center" wrapText="1"/>
    </xf>
    <xf numFmtId="0" fontId="25" fillId="0" borderId="7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5" fillId="0" borderId="0" xfId="0" applyFont="1"/>
    <xf numFmtId="0" fontId="28" fillId="0" borderId="7" xfId="0" applyFont="1" applyBorder="1" applyAlignment="1">
      <alignment horizontal="justify" vertical="center" wrapText="1"/>
    </xf>
    <xf numFmtId="0" fontId="28" fillId="0" borderId="8" xfId="0" applyFont="1" applyBorder="1" applyAlignment="1">
      <alignment horizontal="justify" vertical="center" wrapText="1"/>
    </xf>
    <xf numFmtId="0" fontId="28" fillId="0" borderId="9" xfId="0" applyFont="1" applyBorder="1" applyAlignment="1">
      <alignment horizontal="justify" vertical="center" wrapText="1"/>
    </xf>
    <xf numFmtId="0" fontId="37" fillId="0" borderId="0" xfId="1" applyFont="1" applyFill="1" applyBorder="1" applyAlignment="1" applyProtection="1">
      <alignment horizontal="left" vertical="center"/>
      <protection locked="0"/>
    </xf>
    <xf numFmtId="0" fontId="1" fillId="0" borderId="0" xfId="0" applyFont="1"/>
    <xf numFmtId="0" fontId="8" fillId="0" borderId="2" xfId="0" applyFont="1" applyBorder="1" applyAlignment="1">
      <alignment horizontal="justify" vertical="top" wrapText="1"/>
    </xf>
    <xf numFmtId="0" fontId="13" fillId="0" borderId="0" xfId="0" applyFont="1" applyAlignment="1"/>
    <xf numFmtId="0" fontId="8" fillId="0" borderId="1" xfId="0" applyFont="1" applyBorder="1" applyAlignment="1">
      <alignment horizontal="justify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justify" vertical="center" wrapText="1"/>
    </xf>
    <xf numFmtId="0" fontId="21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4"/>
    <xf numFmtId="0" fontId="4" fillId="0" borderId="0" xfId="4" applyFill="1" applyBorder="1"/>
    <xf numFmtId="0" fontId="4" fillId="0" borderId="0" xfId="4" applyFill="1" applyBorder="1" applyAlignment="1">
      <alignment horizontal="center" vertical="center"/>
    </xf>
    <xf numFmtId="0" fontId="43" fillId="0" borderId="0" xfId="4" applyFont="1" applyFill="1" applyBorder="1" applyAlignment="1">
      <alignment vertical="center"/>
    </xf>
    <xf numFmtId="0" fontId="45" fillId="0" borderId="0" xfId="4" applyFont="1" applyFill="1" applyBorder="1" applyAlignment="1">
      <alignment vertical="center"/>
    </xf>
    <xf numFmtId="0" fontId="4" fillId="0" borderId="0" xfId="20"/>
    <xf numFmtId="0" fontId="49" fillId="0" borderId="0" xfId="20" applyFont="1" applyAlignment="1">
      <alignment horizontal="center"/>
    </xf>
    <xf numFmtId="0" fontId="4" fillId="0" borderId="0" xfId="20" applyAlignment="1">
      <alignment horizontal="left" vertical="center"/>
    </xf>
    <xf numFmtId="0" fontId="4" fillId="0" borderId="0" xfId="20" applyAlignment="1">
      <alignment vertical="center"/>
    </xf>
    <xf numFmtId="0" fontId="50" fillId="0" borderId="0" xfId="20" applyFont="1" applyAlignment="1">
      <alignment horizontal="right" vertical="center"/>
    </xf>
    <xf numFmtId="0" fontId="5" fillId="0" borderId="0" xfId="20" applyFont="1" applyAlignment="1">
      <alignment horizontal="center"/>
    </xf>
    <xf numFmtId="0" fontId="50" fillId="0" borderId="0" xfId="20" applyFont="1" applyAlignment="1">
      <alignment horizontal="left" vertical="center"/>
    </xf>
    <xf numFmtId="0" fontId="51" fillId="0" borderId="0" xfId="20" applyFont="1" applyAlignment="1">
      <alignment horizontal="left" vertical="center"/>
    </xf>
    <xf numFmtId="0" fontId="51" fillId="0" borderId="0" xfId="20" applyFont="1" applyAlignment="1">
      <alignment vertical="center"/>
    </xf>
    <xf numFmtId="0" fontId="5" fillId="0" borderId="0" xfId="20" applyFont="1" applyAlignment="1">
      <alignment vertical="center"/>
    </xf>
    <xf numFmtId="0" fontId="5" fillId="0" borderId="0" xfId="20" applyFont="1" applyAlignment="1">
      <alignment horizontal="left" vertical="center"/>
    </xf>
    <xf numFmtId="0" fontId="52" fillId="0" borderId="0" xfId="20" applyFont="1" applyAlignment="1">
      <alignment horizontal="center"/>
    </xf>
    <xf numFmtId="49" fontId="51" fillId="0" borderId="0" xfId="43" applyNumberFormat="1" applyFont="1" applyFill="1" applyAlignment="1" applyProtection="1">
      <alignment horizontal="left" vertical="center"/>
    </xf>
    <xf numFmtId="0" fontId="51" fillId="0" borderId="0" xfId="43" applyFont="1" applyFill="1" applyAlignment="1" applyProtection="1"/>
    <xf numFmtId="49" fontId="51" fillId="0" borderId="0" xfId="43" applyNumberFormat="1" applyFont="1" applyFill="1" applyAlignment="1" applyProtection="1"/>
    <xf numFmtId="0" fontId="4" fillId="0" borderId="0" xfId="20" applyFill="1"/>
    <xf numFmtId="0" fontId="5" fillId="0" borderId="0" xfId="43" applyFont="1" applyFill="1" applyAlignment="1" applyProtection="1">
      <alignment horizontal="left" vertical="center"/>
    </xf>
    <xf numFmtId="0" fontId="52" fillId="0" borderId="0" xfId="20" applyNumberFormat="1" applyFont="1" applyAlignment="1">
      <alignment horizontal="center"/>
    </xf>
    <xf numFmtId="0" fontId="5" fillId="0" borderId="0" xfId="43" applyFont="1" applyFill="1" applyAlignment="1" applyProtection="1"/>
    <xf numFmtId="0" fontId="53" fillId="0" borderId="0" xfId="49" applyFill="1" applyAlignment="1" applyProtection="1">
      <alignment horizontal="left" vertical="center"/>
    </xf>
    <xf numFmtId="0" fontId="5" fillId="0" borderId="0" xfId="20" applyFont="1" applyFill="1" applyBorder="1" applyAlignment="1" applyProtection="1">
      <alignment horizontal="left" vertical="center"/>
      <protection locked="0"/>
    </xf>
    <xf numFmtId="0" fontId="5" fillId="0" borderId="0" xfId="43" applyFont="1" applyFill="1" applyAlignment="1" applyProtection="1">
      <alignment horizontal="left"/>
    </xf>
    <xf numFmtId="49" fontId="51" fillId="0" borderId="0" xfId="20" applyNumberFormat="1" applyFont="1" applyAlignment="1">
      <alignment vertical="center"/>
    </xf>
    <xf numFmtId="0" fontId="4" fillId="0" borderId="0" xfId="20" applyFill="1" applyAlignment="1">
      <alignment horizontal="left"/>
    </xf>
    <xf numFmtId="0" fontId="4" fillId="0" borderId="0" xfId="20" applyAlignment="1">
      <alignment horizontal="center"/>
    </xf>
    <xf numFmtId="0" fontId="4" fillId="0" borderId="0" xfId="20" applyFill="1" applyAlignment="1">
      <alignment horizontal="left" vertical="center"/>
    </xf>
    <xf numFmtId="0" fontId="8" fillId="0" borderId="9" xfId="0" applyFont="1" applyBorder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26" fillId="0" borderId="7" xfId="0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2" borderId="8" xfId="0" applyFont="1" applyFill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7" xfId="0" applyFont="1" applyBorder="1" applyAlignment="1"/>
    <xf numFmtId="0" fontId="26" fillId="0" borderId="8" xfId="0" applyFont="1" applyBorder="1" applyAlignment="1"/>
    <xf numFmtId="0" fontId="54" fillId="2" borderId="8" xfId="32" applyFont="1" applyFill="1" applyBorder="1" applyAlignment="1">
      <alignment vertical="center"/>
    </xf>
    <xf numFmtId="0" fontId="26" fillId="2" borderId="8" xfId="0" applyFont="1" applyFill="1" applyBorder="1" applyAlignment="1">
      <alignment vertical="center"/>
    </xf>
    <xf numFmtId="0" fontId="55" fillId="0" borderId="8" xfId="0" applyFont="1" applyBorder="1" applyAlignment="1">
      <alignment vertical="center"/>
    </xf>
    <xf numFmtId="0" fontId="55" fillId="0" borderId="8" xfId="0" applyFont="1" applyBorder="1" applyAlignment="1">
      <alignment horizontal="left" vertical="center"/>
    </xf>
    <xf numFmtId="0" fontId="54" fillId="2" borderId="8" xfId="1" applyFont="1" applyFill="1" applyBorder="1" applyAlignment="1">
      <alignment vertical="center"/>
    </xf>
    <xf numFmtId="0" fontId="54" fillId="2" borderId="9" xfId="1" applyFont="1" applyFill="1" applyBorder="1" applyAlignment="1">
      <alignment vertical="center"/>
    </xf>
    <xf numFmtId="0" fontId="26" fillId="0" borderId="9" xfId="0" applyFont="1" applyBorder="1" applyAlignment="1"/>
    <xf numFmtId="0" fontId="39" fillId="0" borderId="0" xfId="4" applyFont="1" applyFill="1" applyAlignment="1">
      <alignment horizontal="center"/>
    </xf>
    <xf numFmtId="0" fontId="58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left" vertical="center" wrapText="1"/>
    </xf>
    <xf numFmtId="0" fontId="58" fillId="0" borderId="1" xfId="0" applyFont="1" applyFill="1" applyBorder="1" applyAlignment="1">
      <alignment horizontal="left" vertical="center" wrapText="1"/>
    </xf>
    <xf numFmtId="0" fontId="57" fillId="0" borderId="1" xfId="0" applyFont="1" applyFill="1" applyBorder="1" applyAlignment="1">
      <alignment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58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35" fillId="0" borderId="11" xfId="0" applyFont="1" applyBorder="1" applyAlignment="1">
      <alignment horizontal="justify" vertical="center" wrapText="1"/>
    </xf>
    <xf numFmtId="0" fontId="17" fillId="0" borderId="11" xfId="0" applyFont="1" applyBorder="1" applyAlignment="1">
      <alignment horizontal="justify" vertical="center" wrapText="1"/>
    </xf>
    <xf numFmtId="0" fontId="17" fillId="0" borderId="16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25" fillId="0" borderId="3" xfId="0" applyFont="1" applyBorder="1" applyAlignment="1">
      <alignment vertical="center"/>
    </xf>
    <xf numFmtId="0" fontId="15" fillId="0" borderId="1" xfId="0" applyFont="1" applyBorder="1"/>
    <xf numFmtId="0" fontId="0" fillId="0" borderId="11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Border="1"/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60" fillId="0" borderId="0" xfId="43" applyFont="1" applyFill="1" applyAlignment="1" applyProtection="1"/>
    <xf numFmtId="49" fontId="60" fillId="0" borderId="0" xfId="43" applyNumberFormat="1" applyFont="1" applyFill="1" applyAlignment="1" applyProtection="1">
      <alignment horizontal="left" vertical="center"/>
    </xf>
    <xf numFmtId="49" fontId="60" fillId="0" borderId="0" xfId="43" applyNumberFormat="1" applyFont="1" applyFill="1" applyAlignment="1" applyProtection="1"/>
    <xf numFmtId="0" fontId="0" fillId="0" borderId="1" xfId="0" applyBorder="1" applyAlignment="1" applyProtection="1">
      <alignment horizontal="center" vertical="top"/>
      <protection hidden="1"/>
    </xf>
    <xf numFmtId="0" fontId="0" fillId="0" borderId="1" xfId="0" applyBorder="1" applyAlignment="1" applyProtection="1">
      <alignment horizontal="justify" vertical="top" wrapText="1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1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2" fillId="0" borderId="1" xfId="0" quotePrefix="1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63" fillId="0" borderId="1" xfId="0" quotePrefix="1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1" fillId="0" borderId="1" xfId="0" applyFont="1" applyBorder="1"/>
    <xf numFmtId="0" fontId="63" fillId="0" borderId="1" xfId="0" quotePrefix="1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5" fillId="3" borderId="8" xfId="0" applyFont="1" applyFill="1" applyBorder="1" applyAlignment="1">
      <alignment horizontal="left" vertical="center"/>
    </xf>
    <xf numFmtId="0" fontId="55" fillId="5" borderId="8" xfId="0" applyFont="1" applyFill="1" applyBorder="1" applyAlignment="1">
      <alignment vertical="center"/>
    </xf>
    <xf numFmtId="0" fontId="55" fillId="5" borderId="8" xfId="0" applyFont="1" applyFill="1" applyBorder="1" applyAlignment="1">
      <alignment horizontal="left" vertical="center"/>
    </xf>
    <xf numFmtId="0" fontId="26" fillId="3" borderId="8" xfId="0" applyFont="1" applyFill="1" applyBorder="1" applyAlignment="1">
      <alignment vertical="center"/>
    </xf>
    <xf numFmtId="0" fontId="26" fillId="3" borderId="8" xfId="0" applyFont="1" applyFill="1" applyBorder="1" applyAlignment="1">
      <alignment horizontal="left" vertical="center"/>
    </xf>
    <xf numFmtId="0" fontId="54" fillId="5" borderId="8" xfId="1" applyFont="1" applyFill="1" applyBorder="1" applyAlignment="1">
      <alignment vertical="center"/>
    </xf>
    <xf numFmtId="0" fontId="5" fillId="0" borderId="0" xfId="43" applyFont="1" applyFill="1" applyAlignment="1" applyProtection="1">
      <alignment horizontal="left"/>
    </xf>
    <xf numFmtId="0" fontId="53" fillId="0" borderId="0" xfId="49" applyFill="1" applyAlignment="1" applyProtection="1"/>
    <xf numFmtId="0" fontId="5" fillId="0" borderId="0" xfId="20" applyFont="1" applyAlignment="1">
      <alignment horizontal="center" vertical="center"/>
    </xf>
    <xf numFmtId="49" fontId="5" fillId="0" borderId="0" xfId="43" applyNumberFormat="1" applyFont="1" applyFill="1" applyAlignment="1" applyProtection="1"/>
    <xf numFmtId="0" fontId="5" fillId="0" borderId="0" xfId="43" quotePrefix="1" applyFont="1" applyFill="1" applyAlignment="1" applyProtection="1"/>
    <xf numFmtId="0" fontId="40" fillId="0" borderId="0" xfId="4" applyFont="1" applyFill="1" applyBorder="1" applyAlignment="1">
      <alignment horizontal="center" vertical="center"/>
    </xf>
    <xf numFmtId="0" fontId="41" fillId="0" borderId="0" xfId="4" applyFont="1" applyFill="1" applyBorder="1" applyAlignment="1">
      <alignment horizontal="center"/>
    </xf>
    <xf numFmtId="0" fontId="42" fillId="0" borderId="0" xfId="4" applyFont="1" applyFill="1" applyBorder="1" applyAlignment="1">
      <alignment horizontal="center"/>
    </xf>
    <xf numFmtId="0" fontId="43" fillId="0" borderId="0" xfId="4" applyFont="1" applyFill="1" applyBorder="1" applyAlignment="1">
      <alignment horizontal="center" vertical="center"/>
    </xf>
    <xf numFmtId="0" fontId="44" fillId="0" borderId="0" xfId="4" applyFont="1" applyFill="1" applyBorder="1" applyAlignment="1">
      <alignment horizontal="center"/>
    </xf>
    <xf numFmtId="0" fontId="45" fillId="0" borderId="0" xfId="4" applyFont="1" applyFill="1" applyBorder="1" applyAlignment="1">
      <alignment horizontal="center"/>
    </xf>
    <xf numFmtId="0" fontId="45" fillId="0" borderId="0" xfId="4" applyFont="1" applyFill="1" applyBorder="1" applyAlignment="1">
      <alignment horizontal="center" vertical="center"/>
    </xf>
    <xf numFmtId="0" fontId="48" fillId="0" borderId="0" xfId="20" applyFont="1" applyAlignment="1">
      <alignment horizontal="center"/>
    </xf>
    <xf numFmtId="0" fontId="5" fillId="0" borderId="0" xfId="20" applyFont="1" applyAlignment="1">
      <alignment horizontal="left" vertical="center"/>
    </xf>
    <xf numFmtId="0" fontId="5" fillId="0" borderId="0" xfId="43" applyFont="1" applyFill="1" applyAlignment="1" applyProtection="1">
      <alignment horizontal="left"/>
    </xf>
    <xf numFmtId="1" fontId="5" fillId="0" borderId="0" xfId="43" quotePrefix="1" applyNumberFormat="1" applyFont="1" applyFill="1" applyAlignment="1" applyProtection="1">
      <alignment horizontal="left"/>
    </xf>
    <xf numFmtId="49" fontId="51" fillId="0" borderId="0" xfId="43" applyNumberFormat="1" applyFont="1" applyFill="1" applyAlignment="1" applyProtection="1">
      <alignment horizontal="left"/>
    </xf>
    <xf numFmtId="49" fontId="60" fillId="0" borderId="0" xfId="43" applyNumberFormat="1" applyFont="1" applyFill="1" applyAlignment="1" applyProtection="1">
      <alignment horizontal="left"/>
    </xf>
    <xf numFmtId="0" fontId="60" fillId="0" borderId="0" xfId="43" applyFont="1" applyFill="1" applyAlignment="1" applyProtection="1">
      <alignment horizontal="left"/>
    </xf>
    <xf numFmtId="0" fontId="60" fillId="0" borderId="0" xfId="43" applyFont="1" applyFill="1" applyAlignment="1" applyProtection="1">
      <alignment horizontal="left" wrapText="1"/>
    </xf>
    <xf numFmtId="0" fontId="60" fillId="0" borderId="0" xfId="43" quotePrefix="1" applyFont="1" applyFill="1" applyAlignment="1" applyProtection="1">
      <alignment horizontal="left"/>
    </xf>
    <xf numFmtId="0" fontId="8" fillId="0" borderId="2" xfId="0" applyFont="1" applyBorder="1" applyAlignment="1">
      <alignment horizontal="justify" vertical="top" wrapText="1"/>
    </xf>
    <xf numFmtId="0" fontId="8" fillId="0" borderId="3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0" fillId="0" borderId="10" xfId="0" applyBorder="1"/>
    <xf numFmtId="0" fontId="0" fillId="0" borderId="6" xfId="0" applyBorder="1"/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justify" vertical="center" wrapText="1"/>
    </xf>
    <xf numFmtId="0" fontId="22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7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9" fillId="0" borderId="9" xfId="0" applyFont="1" applyBorder="1" applyAlignment="1">
      <alignment horizontal="center" vertical="center" textRotation="90"/>
    </xf>
    <xf numFmtId="0" fontId="28" fillId="0" borderId="0" xfId="0" applyFont="1" applyAlignment="1">
      <alignment horizontal="justify" vertical="center" wrapText="1"/>
    </xf>
    <xf numFmtId="0" fontId="31" fillId="0" borderId="0" xfId="0" applyFont="1" applyAlignment="1">
      <alignment horizontal="left" vertical="center" wrapText="1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1" fillId="0" borderId="10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hidden="1"/>
    </xf>
    <xf numFmtId="0" fontId="0" fillId="4" borderId="4" xfId="0" applyFill="1" applyBorder="1" applyAlignment="1" applyProtection="1">
      <alignment horizontal="center" vertical="center"/>
      <protection hidden="1"/>
    </xf>
    <xf numFmtId="0" fontId="0" fillId="4" borderId="20" xfId="0" applyFill="1" applyBorder="1" applyAlignment="1" applyProtection="1">
      <alignment horizontal="center" vertical="center"/>
      <protection hidden="1"/>
    </xf>
    <xf numFmtId="0" fontId="0" fillId="4" borderId="21" xfId="0" applyFill="1" applyBorder="1" applyAlignment="1" applyProtection="1">
      <alignment horizontal="center" vertical="center"/>
      <protection hidden="1"/>
    </xf>
    <xf numFmtId="0" fontId="0" fillId="4" borderId="22" xfId="0" applyFill="1" applyBorder="1" applyAlignment="1" applyProtection="1">
      <alignment horizontal="center" vertical="center"/>
      <protection hidden="1"/>
    </xf>
    <xf numFmtId="0" fontId="0" fillId="4" borderId="23" xfId="0" applyFill="1" applyBorder="1" applyAlignment="1" applyProtection="1">
      <alignment horizontal="center" vertical="center"/>
      <protection hidden="1"/>
    </xf>
    <xf numFmtId="0" fontId="57" fillId="0" borderId="5" xfId="0" applyFont="1" applyFill="1" applyBorder="1" applyAlignment="1">
      <alignment horizontal="center" vertical="center" wrapText="1"/>
    </xf>
    <xf numFmtId="0" fontId="57" fillId="0" borderId="10" xfId="0" applyFont="1" applyFill="1" applyBorder="1" applyAlignment="1">
      <alignment horizontal="center" vertical="center" wrapText="1"/>
    </xf>
    <xf numFmtId="0" fontId="57" fillId="0" borderId="6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top"/>
      <protection hidden="1"/>
    </xf>
    <xf numFmtId="0" fontId="0" fillId="0" borderId="3" xfId="0" applyBorder="1" applyAlignment="1" applyProtection="1">
      <alignment horizontal="center" vertical="top"/>
      <protection hidden="1"/>
    </xf>
    <xf numFmtId="0" fontId="0" fillId="0" borderId="4" xfId="0" applyBorder="1" applyAlignment="1" applyProtection="1">
      <alignment horizontal="center" vertical="top"/>
      <protection hidden="1"/>
    </xf>
    <xf numFmtId="0" fontId="0" fillId="0" borderId="2" xfId="0" applyBorder="1" applyAlignment="1" applyProtection="1">
      <alignment horizontal="justify" vertical="top" wrapText="1"/>
      <protection hidden="1"/>
    </xf>
    <xf numFmtId="0" fontId="0" fillId="0" borderId="3" xfId="0" applyBorder="1" applyAlignment="1" applyProtection="1">
      <alignment horizontal="justify" vertical="top" wrapText="1"/>
      <protection hidden="1"/>
    </xf>
    <xf numFmtId="0" fontId="0" fillId="0" borderId="4" xfId="0" applyBorder="1" applyAlignment="1" applyProtection="1">
      <alignment horizontal="justify" vertical="top" wrapText="1"/>
      <protection hidden="1"/>
    </xf>
    <xf numFmtId="0" fontId="0" fillId="0" borderId="2" xfId="0" applyBorder="1" applyAlignment="1" applyProtection="1">
      <alignment horizontal="justify" vertical="top"/>
      <protection hidden="1"/>
    </xf>
    <xf numFmtId="0" fontId="0" fillId="0" borderId="3" xfId="0" applyBorder="1" applyAlignment="1" applyProtection="1">
      <alignment horizontal="justify" vertical="top"/>
      <protection hidden="1"/>
    </xf>
    <xf numFmtId="0" fontId="0" fillId="0" borderId="4" xfId="0" applyBorder="1" applyAlignment="1" applyProtection="1">
      <alignment horizontal="justify" vertical="top"/>
      <protection hidden="1"/>
    </xf>
    <xf numFmtId="0" fontId="56" fillId="0" borderId="0" xfId="0" applyFont="1" applyAlignment="1">
      <alignment horizontal="center"/>
    </xf>
    <xf numFmtId="0" fontId="57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5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</cellXfs>
  <cellStyles count="50">
    <cellStyle name="Currency 2" xfId="5"/>
    <cellStyle name="Currency 2 10" xfId="6"/>
    <cellStyle name="Currency 2 11" xfId="7"/>
    <cellStyle name="Currency 2 12" xfId="8"/>
    <cellStyle name="Currency 2 2" xfId="9"/>
    <cellStyle name="Currency 2 3" xfId="10"/>
    <cellStyle name="Currency 2 4" xfId="11"/>
    <cellStyle name="Currency 2 5" xfId="12"/>
    <cellStyle name="Currency 2 6" xfId="13"/>
    <cellStyle name="Currency 2 7" xfId="14"/>
    <cellStyle name="Currency 2 8" xfId="15"/>
    <cellStyle name="Currency 2 9" xfId="16"/>
    <cellStyle name="Hyperlink" xfId="49" builtinId="8"/>
    <cellStyle name="Hyperlink 2" xfId="17"/>
    <cellStyle name="Normal" xfId="0" builtinId="0"/>
    <cellStyle name="Normal 10" xfId="18"/>
    <cellStyle name="Normal 2" xfId="1"/>
    <cellStyle name="Normal 2 10" xfId="4"/>
    <cellStyle name="Normal 2 10 2" xfId="19"/>
    <cellStyle name="Normal 2 10 3" xfId="20"/>
    <cellStyle name="Normal 2 11" xfId="21"/>
    <cellStyle name="Normal 2 12" xfId="22"/>
    <cellStyle name="Normal 2 2" xfId="23"/>
    <cellStyle name="Normal 2 3" xfId="24"/>
    <cellStyle name="Normal 2 4" xfId="25"/>
    <cellStyle name="Normal 2 5" xfId="26"/>
    <cellStyle name="Normal 2 6" xfId="27"/>
    <cellStyle name="Normal 2 7" xfId="28"/>
    <cellStyle name="Normal 2 8" xfId="29"/>
    <cellStyle name="Normal 2 9" xfId="30"/>
    <cellStyle name="Normal 2_10 tindak lanjut" xfId="31"/>
    <cellStyle name="Normal 3" xfId="2"/>
    <cellStyle name="Normal 3 10" xfId="32"/>
    <cellStyle name="Normal 3 11" xfId="33"/>
    <cellStyle name="Normal 3 12" xfId="34"/>
    <cellStyle name="Normal 3 2" xfId="35"/>
    <cellStyle name="Normal 3 3" xfId="36"/>
    <cellStyle name="Normal 3 4" xfId="37"/>
    <cellStyle name="Normal 3 5" xfId="38"/>
    <cellStyle name="Normal 3 6" xfId="39"/>
    <cellStyle name="Normal 3 7" xfId="40"/>
    <cellStyle name="Normal 3 8" xfId="41"/>
    <cellStyle name="Normal 3 9" xfId="42"/>
    <cellStyle name="Normal 4" xfId="3"/>
    <cellStyle name="Normal 4 2" xfId="43"/>
    <cellStyle name="Normal 5" xfId="44"/>
    <cellStyle name="Normal 5 2" xfId="45"/>
    <cellStyle name="Normal 5 3" xfId="46"/>
    <cellStyle name="Normal 6" xfId="47"/>
    <cellStyle name="Normal 9" xfId="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579373</xdr:colOff>
      <xdr:row>229</xdr:row>
      <xdr:rowOff>138652</xdr:rowOff>
    </xdr:from>
    <xdr:ext cx="6821551" cy="593304"/>
    <xdr:sp macro="" textlink="">
      <xdr:nvSpPr>
        <xdr:cNvPr id="2" name="Rectangle 1"/>
        <xdr:cNvSpPr/>
      </xdr:nvSpPr>
      <xdr:spPr>
        <a:xfrm>
          <a:off x="579373" y="101446552"/>
          <a:ext cx="6821551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PENILAIAN</a:t>
          </a:r>
          <a:r>
            <a:rPr lang="en-US" sz="32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KINERJA KEPALA SEKOLAH</a:t>
          </a:r>
          <a:endParaRPr lang="en-US" sz="32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teri%20PKG%20Papandayan_5%20Des%202016%20-%20PKG\2016-12-06%20%20Aplikasi%20PKG%20UKG%20Inde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%25DATA%20C%25\Documents\ME%20KS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JWT"/>
      <sheetName val="HOME"/>
      <sheetName val="DATA"/>
      <sheetName val="PK2"/>
      <sheetName val="PK1"/>
      <sheetName val="TK2"/>
      <sheetName val="TK1"/>
      <sheetName val="KH"/>
      <sheetName val="MP01"/>
      <sheetName val="MP02"/>
      <sheetName val="BK01"/>
      <sheetName val="BK02"/>
      <sheetName val="TIK01"/>
      <sheetName val="TIK02"/>
      <sheetName val="DUDI"/>
      <sheetName val="KS01"/>
      <sheetName val="KS02"/>
      <sheetName val="KS03"/>
      <sheetName val="Guru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9">
          <cell r="K19" t="str">
            <v>Guru Mata Pelajaran</v>
          </cell>
        </row>
        <row r="20">
          <cell r="K20" t="str">
            <v>Guru BK</v>
          </cell>
        </row>
        <row r="21">
          <cell r="K21" t="str">
            <v>Guru TIK</v>
          </cell>
        </row>
        <row r="22">
          <cell r="K22" t="str">
            <v>Guru Kelas Tinggi</v>
          </cell>
        </row>
        <row r="23">
          <cell r="K23" t="str">
            <v>Guru Kelas Rendah/TK/P Khusus</v>
          </cell>
        </row>
        <row r="24">
          <cell r="K24" t="str">
            <v>Guru Kejuruan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KAP "/>
      <sheetName val="TIM"/>
      <sheetName val="guru"/>
      <sheetName val="TU"/>
      <sheetName val="Siswa"/>
    </sheetNames>
    <sheetDataSet>
      <sheetData sheetId="0"/>
      <sheetData sheetId="1"/>
      <sheetData sheetId="2"/>
      <sheetData sheetId="3"/>
      <sheetData sheetId="4">
        <row r="69">
          <cell r="D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0.docx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man1-klt-sch-id/" TargetMode="External"/><Relationship Id="rId1" Type="http://schemas.openxmlformats.org/officeDocument/2006/relationships/hyperlink" Target="mailto:smansa_klaten@yahoo.com" TargetMode="External"/><Relationship Id="rId5" Type="http://schemas.openxmlformats.org/officeDocument/2006/relationships/package" Target="../embeddings/Microsoft_Office_Word_Document2.docx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Microsoft_Office_Word_Document3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4.docx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5.docx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6.docx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7.docx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8.docx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9.docx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1:M32"/>
  <sheetViews>
    <sheetView showGridLines="0" topLeftCell="A7" zoomScale="50" zoomScaleNormal="50" zoomScaleSheetLayoutView="80" workbookViewId="0">
      <selection activeCell="V12" sqref="V12"/>
    </sheetView>
  </sheetViews>
  <sheetFormatPr defaultRowHeight="12.75"/>
  <cols>
    <col min="1" max="16384" width="9.140625" style="120"/>
  </cols>
  <sheetData>
    <row r="1" spans="3:13" ht="14.25">
      <c r="M1" s="166"/>
    </row>
    <row r="2" spans="3:13" s="121" customFormat="1"/>
    <row r="3" spans="3:13" s="121" customFormat="1"/>
    <row r="4" spans="3:13" s="121" customFormat="1" ht="29.25" customHeight="1"/>
    <row r="5" spans="3:13" s="121" customFormat="1" ht="26.25"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</row>
    <row r="6" spans="3:13" s="121" customFormat="1"/>
    <row r="7" spans="3:13" s="121" customFormat="1"/>
    <row r="8" spans="3:13" s="121" customFormat="1"/>
    <row r="9" spans="3:13" s="121" customFormat="1"/>
    <row r="10" spans="3:13" s="121" customFormat="1">
      <c r="E10" s="122"/>
      <c r="F10" s="122"/>
      <c r="G10" s="122"/>
      <c r="H10" s="122"/>
      <c r="I10" s="122"/>
      <c r="J10" s="122"/>
      <c r="K10" s="122"/>
      <c r="L10" s="122"/>
      <c r="M10" s="122"/>
    </row>
    <row r="11" spans="3:13" s="121" customFormat="1"/>
    <row r="12" spans="3:13" s="121" customFormat="1"/>
    <row r="13" spans="3:13" s="121" customFormat="1"/>
    <row r="14" spans="3:13" s="121" customFormat="1"/>
    <row r="15" spans="3:13" s="121" customFormat="1" ht="16.5">
      <c r="D15" s="237"/>
      <c r="E15" s="237"/>
      <c r="F15" s="237"/>
      <c r="G15" s="237"/>
      <c r="H15" s="237"/>
      <c r="I15" s="237"/>
      <c r="J15" s="237"/>
      <c r="K15" s="237"/>
      <c r="L15" s="237"/>
      <c r="M15" s="237"/>
    </row>
    <row r="16" spans="3:13" s="121" customFormat="1" ht="15">
      <c r="D16" s="238"/>
      <c r="E16" s="238"/>
      <c r="F16" s="238"/>
      <c r="G16" s="238"/>
      <c r="H16" s="238"/>
      <c r="I16" s="238"/>
      <c r="J16" s="238"/>
      <c r="K16" s="238"/>
      <c r="L16" s="238"/>
      <c r="M16" s="238"/>
    </row>
    <row r="17" spans="2:13" s="121" customFormat="1"/>
    <row r="18" spans="2:13" s="121" customFormat="1" ht="25.5">
      <c r="E18" s="239"/>
      <c r="F18" s="239"/>
      <c r="G18" s="239"/>
      <c r="H18" s="239"/>
      <c r="I18" s="239"/>
      <c r="J18" s="239"/>
      <c r="K18" s="239"/>
      <c r="L18" s="239"/>
    </row>
    <row r="19" spans="2:13" s="121" customFormat="1" ht="3" customHeight="1"/>
    <row r="20" spans="2:13" s="121" customFormat="1" ht="25.5">
      <c r="E20" s="239"/>
      <c r="F20" s="239"/>
      <c r="G20" s="239"/>
      <c r="H20" s="239"/>
      <c r="I20" s="239"/>
      <c r="J20" s="239"/>
      <c r="K20" s="239"/>
      <c r="L20" s="239"/>
    </row>
    <row r="21" spans="2:13" s="121" customFormat="1" ht="3" customHeight="1"/>
    <row r="22" spans="2:13" s="121" customFormat="1" ht="25.5">
      <c r="E22" s="239"/>
      <c r="F22" s="239"/>
      <c r="G22" s="239"/>
      <c r="H22" s="239"/>
      <c r="I22" s="239"/>
      <c r="J22" s="239"/>
      <c r="K22" s="239"/>
      <c r="L22" s="239"/>
      <c r="M22" s="123"/>
    </row>
    <row r="23" spans="2:13" s="121" customFormat="1"/>
    <row r="24" spans="2:13" s="121" customFormat="1"/>
    <row r="25" spans="2:13" s="121" customFormat="1"/>
    <row r="26" spans="2:13" s="121" customFormat="1" ht="28.5"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</row>
    <row r="27" spans="2:13" s="121" customFormat="1" ht="26.25"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</row>
    <row r="28" spans="2:13" s="121" customFormat="1" ht="26.25">
      <c r="E28" s="242"/>
      <c r="F28" s="242"/>
      <c r="G28" s="242"/>
      <c r="H28" s="242"/>
      <c r="I28" s="242"/>
      <c r="J28" s="242"/>
      <c r="K28" s="242"/>
      <c r="L28" s="242"/>
      <c r="M28" s="124"/>
    </row>
    <row r="29" spans="2:13" s="121" customFormat="1" ht="25.5">
      <c r="E29" s="239"/>
      <c r="F29" s="239"/>
      <c r="G29" s="239"/>
      <c r="H29" s="239"/>
      <c r="I29" s="239"/>
      <c r="J29" s="239"/>
      <c r="K29" s="239"/>
      <c r="L29" s="239"/>
      <c r="M29" s="239"/>
    </row>
    <row r="30" spans="2:13" s="121" customFormat="1"/>
    <row r="31" spans="2:13" s="121" customFormat="1"/>
    <row r="32" spans="2:13" s="121" customFormat="1"/>
  </sheetData>
  <mergeCells count="10">
    <mergeCell ref="E22:L22"/>
    <mergeCell ref="B26:M26"/>
    <mergeCell ref="B27:M27"/>
    <mergeCell ref="E28:L28"/>
    <mergeCell ref="E29:M29"/>
    <mergeCell ref="C5:M5"/>
    <mergeCell ref="D15:M15"/>
    <mergeCell ref="D16:M16"/>
    <mergeCell ref="E18:L18"/>
    <mergeCell ref="E20:L20"/>
  </mergeCells>
  <printOptions horizontalCentered="1"/>
  <pageMargins left="0.23622047244094499" right="0.23622047244094499" top="0.59" bottom="0.74803149606299202" header="0.31496062992126" footer="0.31496062992126"/>
  <pageSetup paperSize="9" scale="90" orientation="portrait" horizontalDpi="300" verticalDpi="300" r:id="rId1"/>
  <legacyDrawing r:id="rId2"/>
  <oleObjects>
    <oleObject progId="Word.Document.12" shapeId="1025" r:id="rId3"/>
  </oleObjects>
</worksheet>
</file>

<file path=xl/worksheets/sheet10.xml><?xml version="1.0" encoding="utf-8"?>
<worksheet xmlns="http://schemas.openxmlformats.org/spreadsheetml/2006/main" xmlns:r="http://schemas.openxmlformats.org/officeDocument/2006/relationships">
  <dimension ref="B11:H138"/>
  <sheetViews>
    <sheetView topLeftCell="A22" workbookViewId="0">
      <selection activeCell="C27" sqref="C27:D28"/>
    </sheetView>
  </sheetViews>
  <sheetFormatPr defaultRowHeight="15"/>
  <cols>
    <col min="2" max="2" width="5" customWidth="1"/>
    <col min="3" max="3" width="4.85546875" customWidth="1"/>
    <col min="4" max="4" width="60.140625" customWidth="1"/>
    <col min="5" max="8" width="6.5703125" customWidth="1"/>
  </cols>
  <sheetData>
    <row r="11" spans="2:8" ht="15.75">
      <c r="B11" s="303" t="s">
        <v>187</v>
      </c>
      <c r="C11" s="303"/>
      <c r="D11" s="303"/>
      <c r="E11" s="303"/>
      <c r="F11" s="303"/>
      <c r="G11" s="303"/>
      <c r="H11" s="303"/>
    </row>
    <row r="12" spans="2:8" ht="15.75">
      <c r="B12" s="303" t="s">
        <v>188</v>
      </c>
      <c r="C12" s="303"/>
      <c r="D12" s="303"/>
      <c r="E12" s="303"/>
      <c r="F12" s="303"/>
      <c r="G12" s="303"/>
      <c r="H12" s="303"/>
    </row>
    <row r="13" spans="2:8" ht="15.75">
      <c r="B13" s="16" t="s">
        <v>857</v>
      </c>
      <c r="E13" t="s">
        <v>851</v>
      </c>
      <c r="H13" t="s">
        <v>852</v>
      </c>
    </row>
    <row r="14" spans="2:8" ht="15.75">
      <c r="B14" s="16" t="s">
        <v>856</v>
      </c>
    </row>
    <row r="15" spans="2:8" ht="15.75">
      <c r="B15" s="16"/>
    </row>
    <row r="16" spans="2:8" ht="30" customHeight="1">
      <c r="B16" s="316" t="s">
        <v>291</v>
      </c>
      <c r="C16" s="316"/>
      <c r="D16" s="316"/>
      <c r="E16" s="316"/>
      <c r="F16" s="316"/>
      <c r="G16" s="316"/>
      <c r="H16" s="316"/>
    </row>
    <row r="17" spans="2:8" ht="45.75" customHeight="1">
      <c r="B17" s="316" t="s">
        <v>292</v>
      </c>
      <c r="C17" s="316"/>
      <c r="D17" s="316"/>
      <c r="E17" s="316"/>
      <c r="F17" s="316"/>
      <c r="G17" s="316"/>
      <c r="H17" s="316"/>
    </row>
    <row r="18" spans="2:8" ht="16.5" customHeight="1">
      <c r="B18" s="317" t="s">
        <v>293</v>
      </c>
      <c r="C18" s="317"/>
      <c r="D18" s="317"/>
      <c r="E18" s="317"/>
      <c r="F18" s="317"/>
      <c r="G18" s="317"/>
      <c r="H18" s="317"/>
    </row>
    <row r="19" spans="2:8" ht="15.75" customHeight="1">
      <c r="B19" s="316" t="s">
        <v>294</v>
      </c>
      <c r="C19" s="316"/>
      <c r="D19" s="316"/>
      <c r="E19" s="316"/>
      <c r="F19" s="316"/>
      <c r="G19" s="316"/>
      <c r="H19" s="316"/>
    </row>
    <row r="20" spans="2:8" ht="18" customHeight="1">
      <c r="B20" s="321" t="s">
        <v>579</v>
      </c>
      <c r="C20" s="321"/>
      <c r="D20" s="321"/>
      <c r="E20" s="321"/>
      <c r="F20" s="321"/>
      <c r="G20" s="321"/>
      <c r="H20" s="321"/>
    </row>
    <row r="21" spans="2:8" ht="14.25" customHeight="1">
      <c r="B21" s="74" t="s">
        <v>192</v>
      </c>
      <c r="C21" s="75" t="s">
        <v>295</v>
      </c>
      <c r="D21" s="75" t="s">
        <v>201</v>
      </c>
      <c r="E21" s="75"/>
      <c r="F21" s="75"/>
      <c r="G21" s="75"/>
      <c r="H21" s="75"/>
    </row>
    <row r="22" spans="2:8" ht="14.25" customHeight="1">
      <c r="B22" s="74" t="s">
        <v>193</v>
      </c>
      <c r="C22" s="75" t="s">
        <v>295</v>
      </c>
      <c r="D22" s="75" t="s">
        <v>8</v>
      </c>
      <c r="E22" s="75"/>
      <c r="F22" s="75"/>
      <c r="G22" s="75"/>
      <c r="H22" s="75"/>
    </row>
    <row r="23" spans="2:8" ht="14.25" customHeight="1">
      <c r="B23" s="74" t="s">
        <v>194</v>
      </c>
      <c r="C23" s="75" t="s">
        <v>295</v>
      </c>
      <c r="D23" s="75" t="s">
        <v>9</v>
      </c>
      <c r="E23" s="75"/>
      <c r="F23" s="75"/>
      <c r="G23" s="75"/>
      <c r="H23" s="75"/>
    </row>
    <row r="24" spans="2:8" ht="14.25" customHeight="1">
      <c r="B24" s="74" t="s">
        <v>195</v>
      </c>
      <c r="C24" s="75" t="s">
        <v>295</v>
      </c>
      <c r="D24" s="75" t="s">
        <v>10</v>
      </c>
      <c r="E24" s="75"/>
      <c r="F24" s="75"/>
      <c r="G24" s="75"/>
      <c r="H24" s="75"/>
    </row>
    <row r="25" spans="2:8" ht="14.25" customHeight="1"/>
    <row r="26" spans="2:8" ht="14.25" customHeight="1">
      <c r="B26" s="20" t="s">
        <v>192</v>
      </c>
      <c r="C26" s="21" t="s">
        <v>189</v>
      </c>
      <c r="D26" s="18"/>
      <c r="E26" s="18"/>
      <c r="F26" s="18"/>
      <c r="G26" s="18"/>
      <c r="H26" s="18"/>
    </row>
    <row r="27" spans="2:8" ht="14.25" customHeight="1">
      <c r="B27" s="368" t="s">
        <v>209</v>
      </c>
      <c r="C27" s="368" t="s">
        <v>1</v>
      </c>
      <c r="D27" s="368"/>
      <c r="E27" s="204" t="s">
        <v>192</v>
      </c>
      <c r="F27" s="204" t="s">
        <v>193</v>
      </c>
      <c r="G27" s="204" t="s">
        <v>194</v>
      </c>
      <c r="H27" s="204" t="s">
        <v>195</v>
      </c>
    </row>
    <row r="28" spans="2:8" ht="22.5" customHeight="1">
      <c r="B28" s="368"/>
      <c r="C28" s="368"/>
      <c r="D28" s="368"/>
      <c r="E28" s="66" t="s">
        <v>201</v>
      </c>
      <c r="F28" s="66" t="s">
        <v>8</v>
      </c>
      <c r="G28" s="66" t="s">
        <v>9</v>
      </c>
      <c r="H28" s="66" t="s">
        <v>10</v>
      </c>
    </row>
    <row r="29" spans="2:8" ht="16.5" customHeight="1">
      <c r="B29" s="318">
        <v>1</v>
      </c>
      <c r="C29" s="76" t="s">
        <v>190</v>
      </c>
      <c r="D29" s="77"/>
      <c r="E29" s="67"/>
      <c r="F29" s="67"/>
      <c r="G29" s="67"/>
      <c r="H29" s="67"/>
    </row>
    <row r="30" spans="2:8" ht="16.5" customHeight="1">
      <c r="B30" s="319"/>
      <c r="C30" s="202">
        <v>1.1000000000000001</v>
      </c>
      <c r="D30" s="78" t="s">
        <v>191</v>
      </c>
      <c r="E30" s="68"/>
      <c r="F30" s="68"/>
      <c r="G30" s="68"/>
      <c r="H30" s="68"/>
    </row>
    <row r="31" spans="2:8" ht="16.5" customHeight="1">
      <c r="B31" s="319"/>
      <c r="C31" s="202">
        <v>1.2</v>
      </c>
      <c r="D31" s="78" t="s">
        <v>197</v>
      </c>
      <c r="E31" s="68"/>
      <c r="F31" s="68"/>
      <c r="G31" s="68"/>
      <c r="H31" s="68"/>
    </row>
    <row r="32" spans="2:8" ht="16.5" customHeight="1">
      <c r="B32" s="319"/>
      <c r="C32" s="202">
        <v>1.3</v>
      </c>
      <c r="D32" s="78" t="s">
        <v>198</v>
      </c>
      <c r="E32" s="68"/>
      <c r="F32" s="68"/>
      <c r="G32" s="68"/>
      <c r="H32" s="68"/>
    </row>
    <row r="33" spans="2:8" ht="16.5" customHeight="1">
      <c r="B33" s="319"/>
      <c r="C33" s="202">
        <v>1.4</v>
      </c>
      <c r="D33" s="78" t="s">
        <v>199</v>
      </c>
      <c r="E33" s="68"/>
      <c r="F33" s="68"/>
      <c r="G33" s="68"/>
      <c r="H33" s="68"/>
    </row>
    <row r="34" spans="2:8" ht="16.5" customHeight="1">
      <c r="B34" s="320"/>
      <c r="C34" s="203">
        <v>1.5</v>
      </c>
      <c r="D34" s="79" t="s">
        <v>200</v>
      </c>
      <c r="E34" s="69"/>
      <c r="F34" s="69"/>
      <c r="G34" s="69"/>
      <c r="H34" s="69"/>
    </row>
    <row r="35" spans="2:8" ht="16.5" customHeight="1">
      <c r="B35" s="318">
        <v>2</v>
      </c>
      <c r="C35" s="76" t="s">
        <v>202</v>
      </c>
      <c r="D35" s="77"/>
      <c r="E35" s="67"/>
      <c r="F35" s="67"/>
      <c r="G35" s="67"/>
      <c r="H35" s="67"/>
    </row>
    <row r="36" spans="2:8" ht="16.5" customHeight="1">
      <c r="B36" s="319"/>
      <c r="C36" s="202">
        <v>2.1</v>
      </c>
      <c r="D36" s="78" t="s">
        <v>203</v>
      </c>
      <c r="E36" s="68"/>
      <c r="F36" s="68"/>
      <c r="G36" s="68"/>
      <c r="H36" s="68"/>
    </row>
    <row r="37" spans="2:8" ht="16.5" customHeight="1">
      <c r="B37" s="319"/>
      <c r="C37" s="202">
        <v>2.2000000000000002</v>
      </c>
      <c r="D37" s="78" t="s">
        <v>204</v>
      </c>
      <c r="E37" s="68"/>
      <c r="F37" s="68"/>
      <c r="G37" s="68"/>
      <c r="H37" s="68"/>
    </row>
    <row r="38" spans="2:8" ht="16.5" customHeight="1">
      <c r="B38" s="319"/>
      <c r="C38" s="202">
        <v>2.2999999999999998</v>
      </c>
      <c r="D38" s="78" t="s">
        <v>205</v>
      </c>
      <c r="E38" s="68"/>
      <c r="F38" s="68"/>
      <c r="G38" s="68"/>
      <c r="H38" s="68"/>
    </row>
    <row r="39" spans="2:8" ht="16.5" customHeight="1">
      <c r="B39" s="319"/>
      <c r="C39" s="202">
        <v>2.4</v>
      </c>
      <c r="D39" s="78" t="s">
        <v>206</v>
      </c>
      <c r="E39" s="68"/>
      <c r="F39" s="68"/>
      <c r="G39" s="68"/>
      <c r="H39" s="68"/>
    </row>
    <row r="40" spans="2:8" ht="16.5" customHeight="1">
      <c r="B40" s="319"/>
      <c r="C40" s="202">
        <v>2.5</v>
      </c>
      <c r="D40" s="78" t="s">
        <v>207</v>
      </c>
      <c r="E40" s="68"/>
      <c r="F40" s="68"/>
      <c r="G40" s="68"/>
      <c r="H40" s="68"/>
    </row>
    <row r="41" spans="2:8" ht="16.5" customHeight="1">
      <c r="B41" s="320"/>
      <c r="C41" s="203">
        <v>2.6</v>
      </c>
      <c r="D41" s="79" t="s">
        <v>208</v>
      </c>
      <c r="E41" s="69"/>
      <c r="F41" s="69"/>
      <c r="G41" s="69"/>
      <c r="H41" s="69"/>
    </row>
    <row r="42" spans="2:8" ht="16.5" customHeight="1">
      <c r="B42" s="318">
        <v>3</v>
      </c>
      <c r="C42" s="76" t="s">
        <v>210</v>
      </c>
      <c r="D42" s="77"/>
      <c r="E42" s="67"/>
      <c r="F42" s="67"/>
      <c r="G42" s="67"/>
      <c r="H42" s="67"/>
    </row>
    <row r="43" spans="2:8" ht="16.5" customHeight="1">
      <c r="B43" s="319"/>
      <c r="C43" s="202">
        <v>3.1</v>
      </c>
      <c r="D43" s="78" t="s">
        <v>211</v>
      </c>
      <c r="E43" s="68"/>
      <c r="F43" s="68"/>
      <c r="G43" s="68"/>
      <c r="H43" s="68"/>
    </row>
    <row r="44" spans="2:8" ht="16.5" customHeight="1">
      <c r="B44" s="320"/>
      <c r="C44" s="203">
        <v>3.2</v>
      </c>
      <c r="D44" s="79" t="s">
        <v>212</v>
      </c>
      <c r="E44" s="69"/>
      <c r="F44" s="69"/>
      <c r="G44" s="69"/>
      <c r="H44" s="69"/>
    </row>
    <row r="45" spans="2:8" ht="10.5" customHeight="1">
      <c r="B45" s="18"/>
      <c r="C45" s="18"/>
      <c r="D45" s="24"/>
      <c r="E45" s="18"/>
      <c r="F45" s="18"/>
      <c r="G45" s="18"/>
      <c r="H45" s="18"/>
    </row>
    <row r="46" spans="2:8" ht="22.5" customHeight="1">
      <c r="B46" s="20" t="s">
        <v>193</v>
      </c>
      <c r="C46" s="21" t="s">
        <v>213</v>
      </c>
      <c r="D46" s="24"/>
      <c r="E46" s="18"/>
      <c r="F46" s="18"/>
      <c r="G46" s="18"/>
      <c r="H46" s="18"/>
    </row>
    <row r="47" spans="2:8" ht="18" customHeight="1">
      <c r="B47" s="318">
        <v>1</v>
      </c>
      <c r="C47" s="76" t="s">
        <v>214</v>
      </c>
      <c r="D47" s="77"/>
      <c r="E47" s="67"/>
      <c r="F47" s="67"/>
      <c r="G47" s="67"/>
      <c r="H47" s="67"/>
    </row>
    <row r="48" spans="2:8" ht="18" customHeight="1">
      <c r="B48" s="319"/>
      <c r="C48" s="202">
        <v>1.1000000000000001</v>
      </c>
      <c r="D48" s="78" t="s">
        <v>215</v>
      </c>
      <c r="E48" s="68"/>
      <c r="F48" s="68"/>
      <c r="G48" s="68"/>
      <c r="H48" s="68"/>
    </row>
    <row r="49" spans="2:8" ht="18" customHeight="1">
      <c r="B49" s="319"/>
      <c r="C49" s="202">
        <v>1.2</v>
      </c>
      <c r="D49" s="78" t="s">
        <v>216</v>
      </c>
      <c r="E49" s="68"/>
      <c r="F49" s="68"/>
      <c r="G49" s="68"/>
      <c r="H49" s="68"/>
    </row>
    <row r="50" spans="2:8" ht="28.5" customHeight="1">
      <c r="B50" s="320"/>
      <c r="C50" s="203">
        <v>1.3</v>
      </c>
      <c r="D50" s="79" t="s">
        <v>217</v>
      </c>
      <c r="E50" s="69"/>
      <c r="F50" s="69"/>
      <c r="G50" s="69"/>
      <c r="H50" s="69"/>
    </row>
    <row r="51" spans="2:8" ht="18" customHeight="1">
      <c r="B51" s="318">
        <v>2</v>
      </c>
      <c r="C51" s="80" t="s">
        <v>218</v>
      </c>
      <c r="D51" s="77"/>
      <c r="E51" s="67"/>
      <c r="F51" s="67"/>
      <c r="G51" s="67"/>
      <c r="H51" s="67"/>
    </row>
    <row r="52" spans="2:8" ht="18" customHeight="1">
      <c r="B52" s="319"/>
      <c r="C52" s="202">
        <v>2.1</v>
      </c>
      <c r="D52" s="78" t="s">
        <v>578</v>
      </c>
      <c r="E52" s="68"/>
      <c r="F52" s="68"/>
      <c r="G52" s="68"/>
      <c r="H52" s="68"/>
    </row>
    <row r="53" spans="2:8" ht="30.75" customHeight="1">
      <c r="B53" s="319"/>
      <c r="C53" s="202">
        <v>2.2000000000000002</v>
      </c>
      <c r="D53" s="78" t="s">
        <v>584</v>
      </c>
      <c r="E53" s="68"/>
      <c r="F53" s="68"/>
      <c r="G53" s="68"/>
      <c r="H53" s="68"/>
    </row>
    <row r="54" spans="2:8" ht="26.25" customHeight="1">
      <c r="B54" s="320"/>
      <c r="C54" s="203">
        <v>2.2999999999999998</v>
      </c>
      <c r="D54" s="79" t="s">
        <v>585</v>
      </c>
      <c r="E54" s="69"/>
      <c r="F54" s="69"/>
      <c r="G54" s="69"/>
      <c r="H54" s="69"/>
    </row>
    <row r="55" spans="2:8" ht="18" customHeight="1">
      <c r="B55" s="318">
        <v>3</v>
      </c>
      <c r="C55" s="76" t="s">
        <v>219</v>
      </c>
      <c r="D55" s="81"/>
      <c r="E55" s="67"/>
      <c r="F55" s="67"/>
      <c r="G55" s="67"/>
      <c r="H55" s="67"/>
    </row>
    <row r="56" spans="2:8" ht="18" customHeight="1">
      <c r="B56" s="319"/>
      <c r="C56" s="202">
        <v>3.1</v>
      </c>
      <c r="D56" s="78" t="s">
        <v>220</v>
      </c>
      <c r="E56" s="68"/>
      <c r="F56" s="68"/>
      <c r="G56" s="68"/>
      <c r="H56" s="68"/>
    </row>
    <row r="57" spans="2:8" ht="18" customHeight="1">
      <c r="B57" s="319"/>
      <c r="C57" s="202">
        <v>3.2</v>
      </c>
      <c r="D57" s="78" t="s">
        <v>221</v>
      </c>
      <c r="E57" s="68"/>
      <c r="F57" s="68"/>
      <c r="G57" s="68"/>
      <c r="H57" s="68"/>
    </row>
    <row r="58" spans="2:8" ht="18" customHeight="1">
      <c r="B58" s="320"/>
      <c r="C58" s="203">
        <v>3.3</v>
      </c>
      <c r="D58" s="79" t="s">
        <v>222</v>
      </c>
      <c r="E58" s="69"/>
      <c r="F58" s="69"/>
      <c r="G58" s="69"/>
      <c r="H58" s="69"/>
    </row>
    <row r="59" spans="2:8" ht="18" customHeight="1">
      <c r="B59" s="318">
        <v>4</v>
      </c>
      <c r="C59" s="76" t="s">
        <v>223</v>
      </c>
      <c r="D59" s="77"/>
      <c r="E59" s="67"/>
      <c r="F59" s="67"/>
      <c r="G59" s="67"/>
      <c r="H59" s="67"/>
    </row>
    <row r="60" spans="2:8" ht="18" customHeight="1">
      <c r="B60" s="319"/>
      <c r="C60" s="202">
        <v>4.0999999999999996</v>
      </c>
      <c r="D60" s="78" t="s">
        <v>224</v>
      </c>
      <c r="E60" s="68"/>
      <c r="F60" s="68"/>
      <c r="G60" s="68"/>
      <c r="H60" s="68"/>
    </row>
    <row r="61" spans="2:8" ht="18" customHeight="1">
      <c r="B61" s="319"/>
      <c r="C61" s="202">
        <v>4.2</v>
      </c>
      <c r="D61" s="78" t="s">
        <v>225</v>
      </c>
      <c r="E61" s="68"/>
      <c r="F61" s="68"/>
      <c r="G61" s="68"/>
      <c r="H61" s="68"/>
    </row>
    <row r="62" spans="2:8" ht="18" customHeight="1">
      <c r="B62" s="319"/>
      <c r="C62" s="202">
        <v>4.3</v>
      </c>
      <c r="D62" s="78" t="s">
        <v>226</v>
      </c>
      <c r="E62" s="68"/>
      <c r="F62" s="68"/>
      <c r="G62" s="68"/>
      <c r="H62" s="68"/>
    </row>
    <row r="63" spans="2:8" ht="18" customHeight="1">
      <c r="B63" s="319"/>
      <c r="C63" s="202">
        <v>4.4000000000000004</v>
      </c>
      <c r="D63" s="78" t="s">
        <v>227</v>
      </c>
      <c r="E63" s="68"/>
      <c r="F63" s="68"/>
      <c r="G63" s="68"/>
      <c r="H63" s="68"/>
    </row>
    <row r="64" spans="2:8" ht="18" customHeight="1">
      <c r="B64" s="320"/>
      <c r="C64" s="203">
        <v>4.5</v>
      </c>
      <c r="D64" s="79" t="s">
        <v>228</v>
      </c>
      <c r="E64" s="69"/>
      <c r="F64" s="69"/>
      <c r="G64" s="69"/>
      <c r="H64" s="69"/>
    </row>
    <row r="65" spans="2:8" ht="12" customHeight="1">
      <c r="B65" s="19"/>
      <c r="C65" s="19"/>
      <c r="D65" s="25"/>
      <c r="E65" s="23"/>
      <c r="F65" s="23"/>
      <c r="G65" s="23"/>
      <c r="H65" s="23"/>
    </row>
    <row r="66" spans="2:8" ht="22.5" customHeight="1">
      <c r="B66" s="20" t="s">
        <v>194</v>
      </c>
      <c r="C66" s="21" t="s">
        <v>516</v>
      </c>
      <c r="D66" s="26"/>
      <c r="E66" s="18"/>
      <c r="F66" s="18"/>
      <c r="G66" s="18"/>
      <c r="H66" s="18"/>
    </row>
    <row r="67" spans="2:8" ht="15.75" customHeight="1">
      <c r="B67" s="318">
        <v>1</v>
      </c>
      <c r="C67" s="76" t="s">
        <v>229</v>
      </c>
      <c r="D67" s="77"/>
      <c r="E67" s="67"/>
      <c r="F67" s="67"/>
      <c r="G67" s="67"/>
      <c r="H67" s="67"/>
    </row>
    <row r="68" spans="2:8" ht="15.75" customHeight="1">
      <c r="B68" s="319"/>
      <c r="C68" s="202">
        <v>1.1000000000000001</v>
      </c>
      <c r="D68" s="78" t="s">
        <v>230</v>
      </c>
      <c r="E68" s="68"/>
      <c r="F68" s="68"/>
      <c r="G68" s="68"/>
      <c r="H68" s="68"/>
    </row>
    <row r="69" spans="2:8" ht="15.75" customHeight="1">
      <c r="B69" s="319"/>
      <c r="C69" s="202">
        <v>1.2</v>
      </c>
      <c r="D69" s="78" t="s">
        <v>231</v>
      </c>
      <c r="E69" s="68"/>
      <c r="F69" s="68"/>
      <c r="G69" s="68"/>
      <c r="H69" s="68"/>
    </row>
    <row r="70" spans="2:8" ht="15.75" customHeight="1">
      <c r="B70" s="319"/>
      <c r="C70" s="202">
        <v>1.3</v>
      </c>
      <c r="D70" s="78" t="s">
        <v>232</v>
      </c>
      <c r="E70" s="68"/>
      <c r="F70" s="68"/>
      <c r="G70" s="68"/>
      <c r="H70" s="68"/>
    </row>
    <row r="71" spans="2:8" ht="15.75" customHeight="1">
      <c r="B71" s="320"/>
      <c r="C71" s="203">
        <v>1.4</v>
      </c>
      <c r="D71" s="79" t="s">
        <v>233</v>
      </c>
      <c r="E71" s="69"/>
      <c r="F71" s="69"/>
      <c r="G71" s="69"/>
      <c r="H71" s="69"/>
    </row>
    <row r="72" spans="2:8" ht="15.75" customHeight="1">
      <c r="B72" s="318">
        <v>2</v>
      </c>
      <c r="C72" s="76" t="s">
        <v>234</v>
      </c>
      <c r="D72" s="77"/>
      <c r="E72" s="67"/>
      <c r="F72" s="67"/>
      <c r="G72" s="67"/>
      <c r="H72" s="67"/>
    </row>
    <row r="73" spans="2:8" ht="15.75" customHeight="1">
      <c r="B73" s="319"/>
      <c r="C73" s="202">
        <v>2.1</v>
      </c>
      <c r="D73" s="78" t="s">
        <v>235</v>
      </c>
      <c r="E73" s="68"/>
      <c r="F73" s="68"/>
      <c r="G73" s="68"/>
      <c r="H73" s="68"/>
    </row>
    <row r="74" spans="2:8" ht="15.75" customHeight="1">
      <c r="B74" s="319"/>
      <c r="C74" s="202">
        <v>2.2000000000000002</v>
      </c>
      <c r="D74" s="78" t="s">
        <v>236</v>
      </c>
      <c r="E74" s="68"/>
      <c r="F74" s="68"/>
      <c r="G74" s="68"/>
      <c r="H74" s="68"/>
    </row>
    <row r="75" spans="2:8" ht="15.75" customHeight="1">
      <c r="B75" s="320"/>
      <c r="C75" s="203">
        <v>2.2999999999999998</v>
      </c>
      <c r="D75" s="79" t="s">
        <v>237</v>
      </c>
      <c r="E75" s="69"/>
      <c r="F75" s="69"/>
      <c r="G75" s="69"/>
      <c r="H75" s="69"/>
    </row>
    <row r="76" spans="2:8" ht="13.5" customHeight="1">
      <c r="B76" s="19"/>
      <c r="C76" s="19"/>
      <c r="D76" s="25"/>
      <c r="E76" s="23"/>
      <c r="F76" s="23"/>
      <c r="G76" s="23"/>
      <c r="H76" s="23"/>
    </row>
    <row r="77" spans="2:8" ht="22.5" customHeight="1">
      <c r="B77" s="20" t="s">
        <v>195</v>
      </c>
      <c r="C77" s="21" t="s">
        <v>238</v>
      </c>
      <c r="D77" s="26"/>
      <c r="E77" s="18"/>
      <c r="F77" s="18"/>
      <c r="G77" s="18"/>
      <c r="H77" s="18"/>
    </row>
    <row r="78" spans="2:8" ht="15" customHeight="1">
      <c r="B78" s="318">
        <v>1</v>
      </c>
      <c r="C78" s="76" t="s">
        <v>239</v>
      </c>
      <c r="D78" s="77"/>
      <c r="E78" s="22"/>
      <c r="F78" s="22"/>
      <c r="G78" s="22"/>
      <c r="H78" s="22"/>
    </row>
    <row r="79" spans="2:8" ht="15" customHeight="1">
      <c r="B79" s="319"/>
      <c r="C79" s="202">
        <v>1.1000000000000001</v>
      </c>
      <c r="D79" s="78" t="s">
        <v>240</v>
      </c>
      <c r="E79" s="68"/>
      <c r="F79" s="68"/>
      <c r="G79" s="68"/>
      <c r="H79" s="68"/>
    </row>
    <row r="80" spans="2:8" ht="15" customHeight="1">
      <c r="B80" s="319"/>
      <c r="C80" s="202">
        <v>1.2</v>
      </c>
      <c r="D80" s="78" t="s">
        <v>297</v>
      </c>
      <c r="E80" s="68"/>
      <c r="F80" s="68"/>
      <c r="G80" s="68"/>
      <c r="H80" s="68"/>
    </row>
    <row r="81" spans="2:8" ht="26.25" customHeight="1">
      <c r="B81" s="320"/>
      <c r="C81" s="203">
        <v>1.3</v>
      </c>
      <c r="D81" s="79" t="s">
        <v>296</v>
      </c>
      <c r="E81" s="69"/>
      <c r="F81" s="69"/>
      <c r="G81" s="69"/>
      <c r="H81" s="69"/>
    </row>
    <row r="82" spans="2:8" ht="15" customHeight="1">
      <c r="B82" s="318">
        <v>2</v>
      </c>
      <c r="C82" s="76" t="s">
        <v>241</v>
      </c>
      <c r="D82" s="77"/>
      <c r="E82" s="22"/>
      <c r="F82" s="22"/>
      <c r="G82" s="22"/>
      <c r="H82" s="22"/>
    </row>
    <row r="83" spans="2:8" ht="15" customHeight="1">
      <c r="B83" s="319"/>
      <c r="C83" s="202">
        <v>2.1</v>
      </c>
      <c r="D83" s="78" t="s">
        <v>242</v>
      </c>
      <c r="E83" s="68"/>
      <c r="F83" s="68"/>
      <c r="G83" s="68"/>
      <c r="H83" s="68"/>
    </row>
    <row r="84" spans="2:8" ht="15" customHeight="1">
      <c r="B84" s="320"/>
      <c r="C84" s="203">
        <v>2.2000000000000002</v>
      </c>
      <c r="D84" s="79" t="s">
        <v>298</v>
      </c>
      <c r="E84" s="69"/>
      <c r="F84" s="69"/>
      <c r="G84" s="69"/>
      <c r="H84" s="69"/>
    </row>
    <row r="85" spans="2:8" ht="15" customHeight="1">
      <c r="B85" s="318">
        <v>3</v>
      </c>
      <c r="C85" s="76" t="s">
        <v>243</v>
      </c>
      <c r="D85" s="77"/>
      <c r="E85" s="22"/>
      <c r="F85" s="22"/>
      <c r="G85" s="22"/>
      <c r="H85" s="22"/>
    </row>
    <row r="86" spans="2:8" ht="15" customHeight="1">
      <c r="B86" s="319"/>
      <c r="C86" s="202">
        <v>3.1</v>
      </c>
      <c r="D86" s="78" t="s">
        <v>244</v>
      </c>
      <c r="E86" s="68"/>
      <c r="F86" s="68"/>
      <c r="G86" s="68"/>
      <c r="H86" s="68"/>
    </row>
    <row r="87" spans="2:8" ht="15" customHeight="1">
      <c r="B87" s="320"/>
      <c r="C87" s="203">
        <v>3.2</v>
      </c>
      <c r="D87" s="79" t="s">
        <v>245</v>
      </c>
      <c r="E87" s="69"/>
      <c r="F87" s="69"/>
      <c r="G87" s="69"/>
      <c r="H87" s="69"/>
    </row>
    <row r="88" spans="2:8" ht="9.75" customHeight="1">
      <c r="B88" s="19"/>
      <c r="C88" s="19"/>
      <c r="D88" s="25"/>
      <c r="E88" s="23"/>
      <c r="F88" s="23"/>
      <c r="G88" s="23"/>
      <c r="H88" s="23"/>
    </row>
    <row r="89" spans="2:8" ht="22.5" customHeight="1">
      <c r="B89" s="20" t="s">
        <v>196</v>
      </c>
      <c r="C89" s="21" t="s">
        <v>246</v>
      </c>
      <c r="D89" s="26"/>
      <c r="E89" s="18"/>
      <c r="F89" s="18"/>
      <c r="G89" s="18"/>
      <c r="H89" s="18"/>
    </row>
    <row r="90" spans="2:8" ht="15.75" customHeight="1">
      <c r="B90" s="318">
        <v>1</v>
      </c>
      <c r="C90" s="76" t="s">
        <v>247</v>
      </c>
      <c r="D90" s="77"/>
      <c r="E90" s="22"/>
      <c r="F90" s="22"/>
      <c r="G90" s="22"/>
      <c r="H90" s="22"/>
    </row>
    <row r="91" spans="2:8" ht="15.75" customHeight="1">
      <c r="B91" s="319"/>
      <c r="C91" s="202">
        <v>1.1000000000000001</v>
      </c>
      <c r="D91" s="78" t="s">
        <v>248</v>
      </c>
      <c r="E91" s="68"/>
      <c r="F91" s="68"/>
      <c r="G91" s="68"/>
      <c r="H91" s="68"/>
    </row>
    <row r="92" spans="2:8" ht="15.75" customHeight="1">
      <c r="B92" s="319"/>
      <c r="C92" s="202">
        <v>1.2</v>
      </c>
      <c r="D92" s="78" t="s">
        <v>249</v>
      </c>
      <c r="E92" s="68"/>
      <c r="F92" s="68"/>
      <c r="G92" s="68"/>
      <c r="H92" s="68"/>
    </row>
    <row r="93" spans="2:8" ht="15.75" customHeight="1">
      <c r="B93" s="319"/>
      <c r="C93" s="202">
        <v>1.3</v>
      </c>
      <c r="D93" s="78" t="s">
        <v>250</v>
      </c>
      <c r="E93" s="68"/>
      <c r="F93" s="68"/>
      <c r="G93" s="68"/>
      <c r="H93" s="68"/>
    </row>
    <row r="94" spans="2:8" ht="15.75" customHeight="1">
      <c r="B94" s="319"/>
      <c r="C94" s="202">
        <v>1.4</v>
      </c>
      <c r="D94" s="78" t="s">
        <v>251</v>
      </c>
      <c r="E94" s="68"/>
      <c r="F94" s="68"/>
      <c r="G94" s="68"/>
      <c r="H94" s="68"/>
    </row>
    <row r="95" spans="2:8" ht="15.75" customHeight="1">
      <c r="B95" s="319"/>
      <c r="C95" s="202">
        <v>1.5</v>
      </c>
      <c r="D95" s="78" t="s">
        <v>252</v>
      </c>
      <c r="E95" s="68"/>
      <c r="F95" s="68"/>
      <c r="G95" s="68"/>
      <c r="H95" s="68"/>
    </row>
    <row r="96" spans="2:8" ht="15.75" customHeight="1">
      <c r="B96" s="319"/>
      <c r="C96" s="202">
        <v>1.6</v>
      </c>
      <c r="D96" s="78" t="s">
        <v>253</v>
      </c>
      <c r="E96" s="68"/>
      <c r="F96" s="68"/>
      <c r="G96" s="68"/>
      <c r="H96" s="68"/>
    </row>
    <row r="97" spans="2:8" ht="24" customHeight="1">
      <c r="B97" s="319"/>
      <c r="C97" s="202">
        <v>1.7</v>
      </c>
      <c r="D97" s="78" t="s">
        <v>254</v>
      </c>
      <c r="E97" s="68"/>
      <c r="F97" s="68"/>
      <c r="G97" s="68"/>
      <c r="H97" s="68"/>
    </row>
    <row r="98" spans="2:8" ht="15.75" customHeight="1">
      <c r="B98" s="319"/>
      <c r="C98" s="202">
        <v>1.8</v>
      </c>
      <c r="D98" s="78" t="s">
        <v>255</v>
      </c>
      <c r="E98" s="68"/>
      <c r="F98" s="68"/>
      <c r="G98" s="68"/>
      <c r="H98" s="68"/>
    </row>
    <row r="99" spans="2:8" ht="15.75" customHeight="1">
      <c r="B99" s="320"/>
      <c r="C99" s="203">
        <v>1.9</v>
      </c>
      <c r="D99" s="79" t="s">
        <v>256</v>
      </c>
      <c r="E99" s="69"/>
      <c r="F99" s="69"/>
      <c r="G99" s="69"/>
      <c r="H99" s="69"/>
    </row>
    <row r="100" spans="2:8" ht="15.75" customHeight="1">
      <c r="B100" s="318">
        <v>2</v>
      </c>
      <c r="C100" s="76" t="s">
        <v>257</v>
      </c>
      <c r="D100" s="77"/>
      <c r="E100" s="22"/>
      <c r="F100" s="22"/>
      <c r="G100" s="22"/>
      <c r="H100" s="22"/>
    </row>
    <row r="101" spans="2:8" ht="15.75" customHeight="1">
      <c r="B101" s="319"/>
      <c r="C101" s="202">
        <v>2.1</v>
      </c>
      <c r="D101" s="78" t="s">
        <v>258</v>
      </c>
      <c r="E101" s="68"/>
      <c r="F101" s="68"/>
      <c r="G101" s="68"/>
      <c r="H101" s="68"/>
    </row>
    <row r="102" spans="2:8" ht="15.75" customHeight="1">
      <c r="B102" s="319"/>
      <c r="C102" s="202">
        <v>2.2000000000000002</v>
      </c>
      <c r="D102" s="78" t="s">
        <v>259</v>
      </c>
      <c r="E102" s="68"/>
      <c r="F102" s="68"/>
      <c r="G102" s="68"/>
      <c r="H102" s="68"/>
    </row>
    <row r="103" spans="2:8" ht="15.75" customHeight="1">
      <c r="B103" s="319"/>
      <c r="C103" s="202">
        <v>2.2999999999999998</v>
      </c>
      <c r="D103" s="78" t="s">
        <v>260</v>
      </c>
      <c r="E103" s="68"/>
      <c r="F103" s="68"/>
      <c r="G103" s="68"/>
      <c r="H103" s="68"/>
    </row>
    <row r="104" spans="2:8" ht="15.75" customHeight="1">
      <c r="B104" s="320"/>
      <c r="C104" s="203">
        <v>2.4</v>
      </c>
      <c r="D104" s="79" t="s">
        <v>261</v>
      </c>
      <c r="E104" s="69"/>
      <c r="F104" s="69"/>
      <c r="G104" s="69"/>
      <c r="H104" s="69"/>
    </row>
    <row r="105" spans="2:8" ht="15.75" customHeight="1">
      <c r="B105" s="318">
        <v>3</v>
      </c>
      <c r="C105" s="76" t="s">
        <v>262</v>
      </c>
      <c r="D105" s="77"/>
      <c r="E105" s="22"/>
      <c r="F105" s="22"/>
      <c r="G105" s="22"/>
      <c r="H105" s="22"/>
    </row>
    <row r="106" spans="2:8" ht="26.25" customHeight="1">
      <c r="B106" s="319"/>
      <c r="C106" s="202">
        <v>3.1</v>
      </c>
      <c r="D106" s="78" t="s">
        <v>263</v>
      </c>
      <c r="E106" s="68"/>
      <c r="F106" s="68"/>
      <c r="G106" s="68"/>
      <c r="H106" s="68"/>
    </row>
    <row r="107" spans="2:8" ht="15.75" customHeight="1">
      <c r="B107" s="319"/>
      <c r="C107" s="202">
        <v>3.2</v>
      </c>
      <c r="D107" s="78" t="s">
        <v>264</v>
      </c>
      <c r="E107" s="68"/>
      <c r="F107" s="68"/>
      <c r="G107" s="68"/>
      <c r="H107" s="68"/>
    </row>
    <row r="108" spans="2:8" ht="15.75" customHeight="1">
      <c r="B108" s="319"/>
      <c r="C108" s="202">
        <v>3.3</v>
      </c>
      <c r="D108" s="78" t="s">
        <v>265</v>
      </c>
      <c r="E108" s="68"/>
      <c r="F108" s="68"/>
      <c r="G108" s="68"/>
      <c r="H108" s="68"/>
    </row>
    <row r="109" spans="2:8" ht="15.75" customHeight="1">
      <c r="B109" s="320"/>
      <c r="C109" s="203">
        <v>3.4</v>
      </c>
      <c r="D109" s="79" t="s">
        <v>266</v>
      </c>
      <c r="E109" s="69"/>
      <c r="F109" s="69"/>
      <c r="G109" s="69"/>
      <c r="H109" s="69"/>
    </row>
    <row r="110" spans="2:8" ht="13.5" customHeight="1">
      <c r="B110" s="19"/>
      <c r="C110" s="19"/>
      <c r="D110" s="25"/>
      <c r="E110" s="23"/>
      <c r="F110" s="23"/>
      <c r="G110" s="23"/>
      <c r="H110" s="23"/>
    </row>
    <row r="111" spans="2:8" ht="22.5" customHeight="1">
      <c r="B111" s="20" t="s">
        <v>268</v>
      </c>
      <c r="C111" s="21" t="s">
        <v>267</v>
      </c>
      <c r="D111" s="26"/>
      <c r="E111" s="18"/>
      <c r="F111" s="18"/>
      <c r="G111" s="18"/>
      <c r="H111" s="18"/>
    </row>
    <row r="112" spans="2:8" ht="22.5" customHeight="1">
      <c r="B112" s="318">
        <v>1</v>
      </c>
      <c r="C112" s="76" t="s">
        <v>290</v>
      </c>
      <c r="D112" s="77"/>
      <c r="E112" s="22"/>
      <c r="F112" s="22"/>
      <c r="G112" s="22"/>
      <c r="H112" s="22"/>
    </row>
    <row r="113" spans="2:8" ht="18.75" customHeight="1">
      <c r="B113" s="319"/>
      <c r="C113" s="202">
        <v>1.1000000000000001</v>
      </c>
      <c r="D113" s="78" t="s">
        <v>269</v>
      </c>
      <c r="E113" s="68"/>
      <c r="F113" s="68"/>
      <c r="G113" s="68"/>
      <c r="H113" s="68"/>
    </row>
    <row r="114" spans="2:8" ht="18.75" customHeight="1">
      <c r="B114" s="319"/>
      <c r="C114" s="202">
        <v>1.2</v>
      </c>
      <c r="D114" s="78" t="s">
        <v>270</v>
      </c>
      <c r="E114" s="68"/>
      <c r="F114" s="68"/>
      <c r="G114" s="68"/>
      <c r="H114" s="68"/>
    </row>
    <row r="115" spans="2:8" ht="18.75" customHeight="1">
      <c r="B115" s="320"/>
      <c r="C115" s="203">
        <v>1.3</v>
      </c>
      <c r="D115" s="79" t="s">
        <v>271</v>
      </c>
      <c r="E115" s="69"/>
      <c r="F115" s="69"/>
      <c r="G115" s="69"/>
      <c r="H115" s="69"/>
    </row>
    <row r="116" spans="2:8" ht="18.75" customHeight="1">
      <c r="B116" s="318">
        <v>2</v>
      </c>
      <c r="C116" s="82" t="s">
        <v>272</v>
      </c>
      <c r="D116" s="77"/>
      <c r="E116" s="22"/>
      <c r="F116" s="22"/>
      <c r="G116" s="22"/>
      <c r="H116" s="22"/>
    </row>
    <row r="117" spans="2:8" ht="18.75" customHeight="1">
      <c r="B117" s="319"/>
      <c r="C117" s="202">
        <v>2.1</v>
      </c>
      <c r="D117" s="78" t="s">
        <v>273</v>
      </c>
      <c r="E117" s="68"/>
      <c r="F117" s="68"/>
      <c r="G117" s="68"/>
      <c r="H117" s="68"/>
    </row>
    <row r="118" spans="2:8" ht="18.75" customHeight="1">
      <c r="B118" s="319"/>
      <c r="C118" s="202">
        <v>2.2000000000000002</v>
      </c>
      <c r="D118" s="78" t="s">
        <v>274</v>
      </c>
      <c r="E118" s="68"/>
      <c r="F118" s="68"/>
      <c r="G118" s="68"/>
      <c r="H118" s="68"/>
    </row>
    <row r="119" spans="2:8" ht="18.75" customHeight="1">
      <c r="B119" s="319"/>
      <c r="C119" s="202">
        <v>2.2999999999999998</v>
      </c>
      <c r="D119" s="78" t="s">
        <v>275</v>
      </c>
      <c r="E119" s="68"/>
      <c r="F119" s="68"/>
      <c r="G119" s="68"/>
      <c r="H119" s="68"/>
    </row>
    <row r="120" spans="2:8" ht="18.75" customHeight="1">
      <c r="B120" s="319"/>
      <c r="C120" s="202">
        <v>2.4</v>
      </c>
      <c r="D120" s="78" t="s">
        <v>299</v>
      </c>
      <c r="E120" s="68"/>
      <c r="F120" s="68"/>
      <c r="G120" s="68"/>
      <c r="H120" s="68"/>
    </row>
    <row r="121" spans="2:8" ht="26.25" customHeight="1">
      <c r="B121" s="320"/>
      <c r="C121" s="203">
        <v>2.5</v>
      </c>
      <c r="D121" s="79" t="s">
        <v>702</v>
      </c>
      <c r="E121" s="69"/>
      <c r="F121" s="69"/>
      <c r="G121" s="69"/>
      <c r="H121" s="69"/>
    </row>
    <row r="122" spans="2:8" ht="10.5" customHeight="1">
      <c r="B122" s="19"/>
      <c r="C122" s="19"/>
      <c r="D122" s="25"/>
      <c r="E122" s="23"/>
      <c r="F122" s="23"/>
      <c r="G122" s="23"/>
      <c r="H122" s="23"/>
    </row>
    <row r="123" spans="2:8" ht="22.5" customHeight="1">
      <c r="B123" s="20" t="s">
        <v>277</v>
      </c>
      <c r="C123" s="21" t="s">
        <v>276</v>
      </c>
      <c r="D123" s="27"/>
      <c r="E123" s="18"/>
      <c r="F123" s="18"/>
      <c r="G123" s="18"/>
      <c r="H123" s="18"/>
    </row>
    <row r="124" spans="2:8" ht="15.75" customHeight="1">
      <c r="B124" s="318">
        <v>1</v>
      </c>
      <c r="C124" s="76" t="s">
        <v>278</v>
      </c>
      <c r="D124" s="77"/>
      <c r="E124" s="22"/>
      <c r="F124" s="22"/>
      <c r="G124" s="22"/>
      <c r="H124" s="22"/>
    </row>
    <row r="125" spans="2:8" ht="15.75" customHeight="1">
      <c r="B125" s="319"/>
      <c r="C125" s="202">
        <v>1.1000000000000001</v>
      </c>
      <c r="D125" s="78" t="s">
        <v>279</v>
      </c>
      <c r="E125" s="68"/>
      <c r="F125" s="68"/>
      <c r="G125" s="68"/>
      <c r="H125" s="68"/>
    </row>
    <row r="126" spans="2:8" ht="15.75" customHeight="1">
      <c r="B126" s="319"/>
      <c r="C126" s="202">
        <v>1.2</v>
      </c>
      <c r="D126" s="78" t="s">
        <v>300</v>
      </c>
      <c r="E126" s="68"/>
      <c r="F126" s="68"/>
      <c r="G126" s="68"/>
      <c r="H126" s="68"/>
    </row>
    <row r="127" spans="2:8" ht="15.75" customHeight="1">
      <c r="B127" s="319"/>
      <c r="C127" s="202">
        <v>1.3</v>
      </c>
      <c r="D127" s="78" t="s">
        <v>280</v>
      </c>
      <c r="E127" s="68"/>
      <c r="F127" s="68"/>
      <c r="G127" s="68"/>
      <c r="H127" s="68"/>
    </row>
    <row r="128" spans="2:8" ht="15.75" customHeight="1">
      <c r="B128" s="319"/>
      <c r="C128" s="202">
        <v>1.4</v>
      </c>
      <c r="D128" s="78" t="s">
        <v>281</v>
      </c>
      <c r="E128" s="68"/>
      <c r="F128" s="68"/>
      <c r="G128" s="68"/>
      <c r="H128" s="68"/>
    </row>
    <row r="129" spans="2:8" ht="15.75" customHeight="1">
      <c r="B129" s="320"/>
      <c r="C129" s="203">
        <v>1.5</v>
      </c>
      <c r="D129" s="79" t="s">
        <v>301</v>
      </c>
      <c r="E129" s="69"/>
      <c r="F129" s="69"/>
      <c r="G129" s="69"/>
      <c r="H129" s="69"/>
    </row>
    <row r="130" spans="2:8" ht="15.75" customHeight="1">
      <c r="B130" s="318">
        <v>2</v>
      </c>
      <c r="C130" s="76" t="s">
        <v>282</v>
      </c>
      <c r="D130" s="77"/>
      <c r="E130" s="22"/>
      <c r="F130" s="22"/>
      <c r="G130" s="22"/>
      <c r="H130" s="22"/>
    </row>
    <row r="131" spans="2:8" ht="15.75" customHeight="1">
      <c r="B131" s="319"/>
      <c r="C131" s="202">
        <v>2.1</v>
      </c>
      <c r="D131" s="78" t="s">
        <v>283</v>
      </c>
      <c r="E131" s="68"/>
      <c r="F131" s="68"/>
      <c r="G131" s="68"/>
      <c r="H131" s="68"/>
    </row>
    <row r="132" spans="2:8" ht="15.75" customHeight="1">
      <c r="B132" s="319"/>
      <c r="C132" s="202">
        <v>2.2000000000000002</v>
      </c>
      <c r="D132" s="78" t="s">
        <v>284</v>
      </c>
      <c r="E132" s="68"/>
      <c r="F132" s="68"/>
      <c r="G132" s="68"/>
      <c r="H132" s="68"/>
    </row>
    <row r="133" spans="2:8" ht="15.75" customHeight="1">
      <c r="B133" s="320"/>
      <c r="C133" s="203">
        <v>2.2999999999999998</v>
      </c>
      <c r="D133" s="79" t="s">
        <v>285</v>
      </c>
      <c r="E133" s="69"/>
      <c r="F133" s="69"/>
      <c r="G133" s="69"/>
      <c r="H133" s="69"/>
    </row>
    <row r="134" spans="2:8" ht="22.5" customHeight="1">
      <c r="B134" s="318">
        <v>3</v>
      </c>
      <c r="C134" s="76" t="s">
        <v>286</v>
      </c>
      <c r="D134" s="77"/>
      <c r="E134" s="22"/>
      <c r="F134" s="22"/>
      <c r="G134" s="22"/>
      <c r="H134" s="22"/>
    </row>
    <row r="135" spans="2:8" ht="22.5" customHeight="1">
      <c r="B135" s="319"/>
      <c r="C135" s="202">
        <v>3.1</v>
      </c>
      <c r="D135" s="78" t="s">
        <v>287</v>
      </c>
      <c r="E135" s="68"/>
      <c r="F135" s="68"/>
      <c r="G135" s="68"/>
      <c r="H135" s="68"/>
    </row>
    <row r="136" spans="2:8" ht="22.5" customHeight="1">
      <c r="B136" s="319"/>
      <c r="C136" s="202">
        <v>3.2</v>
      </c>
      <c r="D136" s="78" t="s">
        <v>288</v>
      </c>
      <c r="E136" s="68"/>
      <c r="F136" s="68"/>
      <c r="G136" s="68"/>
      <c r="H136" s="68"/>
    </row>
    <row r="137" spans="2:8" ht="22.5" customHeight="1">
      <c r="B137" s="320"/>
      <c r="C137" s="203">
        <v>3.3</v>
      </c>
      <c r="D137" s="79" t="s">
        <v>289</v>
      </c>
      <c r="E137" s="69"/>
      <c r="F137" s="69"/>
      <c r="G137" s="69"/>
      <c r="H137" s="69"/>
    </row>
    <row r="138" spans="2:8" ht="15.75">
      <c r="D138" s="16"/>
    </row>
  </sheetData>
  <mergeCells count="29">
    <mergeCell ref="B42:B44"/>
    <mergeCell ref="B11:H11"/>
    <mergeCell ref="B12:H12"/>
    <mergeCell ref="B16:H16"/>
    <mergeCell ref="B17:H17"/>
    <mergeCell ref="B18:H18"/>
    <mergeCell ref="B19:H19"/>
    <mergeCell ref="B20:H20"/>
    <mergeCell ref="B27:B28"/>
    <mergeCell ref="C27:D28"/>
    <mergeCell ref="B29:B34"/>
    <mergeCell ref="B35:B41"/>
    <mergeCell ref="B105:B109"/>
    <mergeCell ref="B47:B50"/>
    <mergeCell ref="B51:B54"/>
    <mergeCell ref="B55:B58"/>
    <mergeCell ref="B59:B64"/>
    <mergeCell ref="B67:B71"/>
    <mergeCell ref="B72:B75"/>
    <mergeCell ref="B78:B81"/>
    <mergeCell ref="B82:B84"/>
    <mergeCell ref="B85:B87"/>
    <mergeCell ref="B90:B99"/>
    <mergeCell ref="B100:B104"/>
    <mergeCell ref="B112:B115"/>
    <mergeCell ref="B116:B121"/>
    <mergeCell ref="B124:B129"/>
    <mergeCell ref="B130:B133"/>
    <mergeCell ref="B134:B137"/>
  </mergeCells>
  <printOptions horizontalCentered="1"/>
  <pageMargins left="0.25" right="0.24" top="0.25" bottom="0.26" header="0.16" footer="0.17"/>
  <pageSetup paperSize="9" orientation="portrait" horizontalDpi="4294967293" verticalDpi="0" r:id="rId1"/>
  <legacyDrawing r:id="rId2"/>
  <oleObjects>
    <oleObject progId="Word.Document.12" shapeId="15361" r:id="rId3"/>
  </oleObjects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9:AW57"/>
  <sheetViews>
    <sheetView showGridLines="0" view="pageBreakPreview" topLeftCell="A38" zoomScaleSheetLayoutView="100" workbookViewId="0">
      <selection activeCell="F43" sqref="F43"/>
    </sheetView>
  </sheetViews>
  <sheetFormatPr defaultRowHeight="15"/>
  <cols>
    <col min="1" max="1" width="5.7109375" style="127" customWidth="1"/>
    <col min="2" max="2" width="5" style="128" customWidth="1"/>
    <col min="3" max="3" width="4" style="128" customWidth="1"/>
    <col min="4" max="4" width="26.42578125" style="128" customWidth="1"/>
    <col min="5" max="5" width="1.7109375" style="149" customWidth="1"/>
    <col min="6" max="6" width="5.28515625" style="127" customWidth="1"/>
    <col min="7" max="7" width="11.85546875" style="125" customWidth="1"/>
    <col min="8" max="8" width="5.28515625" style="125" customWidth="1"/>
    <col min="9" max="9" width="6.5703125" style="125" customWidth="1"/>
    <col min="10" max="10" width="9.5703125" style="125" customWidth="1"/>
    <col min="11" max="46" width="9.140625" style="125"/>
    <col min="47" max="47" width="10.85546875" style="126" customWidth="1"/>
    <col min="48" max="49" width="8.85546875" style="126" customWidth="1"/>
    <col min="50" max="16384" width="9.140625" style="125"/>
  </cols>
  <sheetData>
    <row r="9" spans="1:49" ht="15" customHeight="1">
      <c r="A9" s="243" t="s">
        <v>636</v>
      </c>
      <c r="B9" s="243"/>
      <c r="C9" s="243"/>
      <c r="D9" s="243"/>
      <c r="E9" s="243"/>
      <c r="F9" s="243"/>
      <c r="G9" s="243"/>
      <c r="H9" s="243"/>
      <c r="I9" s="243"/>
      <c r="J9" s="243"/>
    </row>
    <row r="10" spans="1:49" ht="15" customHeight="1">
      <c r="A10" s="243"/>
      <c r="B10" s="243"/>
      <c r="C10" s="243"/>
      <c r="D10" s="243"/>
      <c r="E10" s="243"/>
      <c r="F10" s="243"/>
      <c r="G10" s="243"/>
      <c r="H10" s="243"/>
      <c r="I10" s="243"/>
      <c r="J10" s="243"/>
    </row>
    <row r="11" spans="1:49">
      <c r="E11" s="129" t="s">
        <v>637</v>
      </c>
      <c r="F11" s="130" t="s">
        <v>638</v>
      </c>
      <c r="G11" s="131">
        <v>2018</v>
      </c>
    </row>
    <row r="12" spans="1:49">
      <c r="E12" s="128"/>
      <c r="F12" s="149"/>
      <c r="G12" s="127"/>
    </row>
    <row r="13" spans="1:49">
      <c r="A13" s="132" t="s">
        <v>639</v>
      </c>
      <c r="B13" s="133" t="s">
        <v>640</v>
      </c>
      <c r="C13" s="134"/>
      <c r="D13" s="134"/>
      <c r="E13" s="134"/>
      <c r="F13" s="130"/>
      <c r="G13" s="135"/>
      <c r="AU13" s="136"/>
      <c r="AV13" s="136"/>
      <c r="AW13" s="136"/>
    </row>
    <row r="14" spans="1:49">
      <c r="A14" s="135"/>
      <c r="B14" s="133" t="s">
        <v>641</v>
      </c>
      <c r="C14" s="133" t="s">
        <v>160</v>
      </c>
      <c r="D14" s="133"/>
      <c r="E14" s="134"/>
      <c r="F14" s="130" t="s">
        <v>638</v>
      </c>
      <c r="G14" s="137" t="s">
        <v>866</v>
      </c>
      <c r="H14" s="138"/>
      <c r="I14" s="138"/>
      <c r="J14" s="138"/>
      <c r="AU14" s="136"/>
      <c r="AV14" s="136"/>
      <c r="AW14" s="136"/>
    </row>
    <row r="15" spans="1:49">
      <c r="A15" s="135"/>
      <c r="B15" s="133" t="s">
        <v>642</v>
      </c>
      <c r="C15" s="133" t="s">
        <v>643</v>
      </c>
      <c r="D15" s="133"/>
      <c r="E15" s="134"/>
      <c r="F15" s="130" t="s">
        <v>638</v>
      </c>
      <c r="G15" s="139" t="s">
        <v>867</v>
      </c>
      <c r="I15" s="139"/>
      <c r="J15" s="139"/>
      <c r="K15" s="140"/>
      <c r="AU15" s="136" t="s">
        <v>644</v>
      </c>
      <c r="AV15" s="136" t="s">
        <v>645</v>
      </c>
      <c r="AW15" s="136" t="s">
        <v>646</v>
      </c>
    </row>
    <row r="16" spans="1:49">
      <c r="A16" s="135"/>
      <c r="B16" s="132" t="s">
        <v>647</v>
      </c>
      <c r="C16" s="133" t="s">
        <v>648</v>
      </c>
      <c r="D16" s="133"/>
      <c r="E16" s="134"/>
      <c r="F16" s="130" t="s">
        <v>638</v>
      </c>
      <c r="G16" s="137" t="s">
        <v>649</v>
      </c>
      <c r="H16" s="139"/>
      <c r="I16" s="139"/>
      <c r="J16" s="139"/>
      <c r="AU16" s="136"/>
      <c r="AV16" s="136"/>
      <c r="AW16" s="136"/>
    </row>
    <row r="17" spans="1:49">
      <c r="A17" s="135"/>
      <c r="B17" s="133" t="s">
        <v>650</v>
      </c>
      <c r="C17" s="133" t="s">
        <v>651</v>
      </c>
      <c r="D17" s="133"/>
      <c r="E17" s="134"/>
      <c r="F17" s="130"/>
      <c r="G17" s="141"/>
      <c r="H17" s="140"/>
      <c r="I17" s="140"/>
      <c r="J17" s="140"/>
      <c r="AU17" s="142" t="e">
        <f>IF(#REF!=TRUE,"SKM","")</f>
        <v>#REF!</v>
      </c>
      <c r="AV17" s="142" t="e">
        <f>IF(#REF!=TRUE,"PBKL","")</f>
        <v>#REF!</v>
      </c>
      <c r="AW17" s="142" t="e">
        <f>IF(#REF!=TRUE,"PSB","")</f>
        <v>#REF!</v>
      </c>
    </row>
    <row r="18" spans="1:49">
      <c r="A18" s="135"/>
      <c r="B18" s="134"/>
      <c r="C18" s="134" t="s">
        <v>652</v>
      </c>
      <c r="D18" s="244" t="s">
        <v>653</v>
      </c>
      <c r="E18" s="244"/>
      <c r="F18" s="130" t="s">
        <v>638</v>
      </c>
      <c r="G18" s="143" t="s">
        <v>868</v>
      </c>
      <c r="H18" s="143"/>
      <c r="I18" s="143"/>
      <c r="J18" s="143"/>
      <c r="AU18" s="136" t="e">
        <f>IF(AU17="",0,1)</f>
        <v>#REF!</v>
      </c>
      <c r="AV18" s="136" t="e">
        <f>IF(AV17="",0,1)</f>
        <v>#REF!</v>
      </c>
      <c r="AW18" s="136" t="e">
        <f>IF(AW17="",0,1)</f>
        <v>#REF!</v>
      </c>
    </row>
    <row r="19" spans="1:49">
      <c r="A19" s="135"/>
      <c r="B19" s="134"/>
      <c r="C19" s="134" t="s">
        <v>654</v>
      </c>
      <c r="D19" s="134" t="s">
        <v>655</v>
      </c>
      <c r="E19" s="135"/>
      <c r="F19" s="130" t="s">
        <v>638</v>
      </c>
      <c r="G19" s="143" t="s">
        <v>869</v>
      </c>
      <c r="H19" s="143"/>
      <c r="I19" s="143"/>
      <c r="J19" s="143"/>
      <c r="AU19" s="136" t="e">
        <f>IF(AU18=0,"",IF(SUM(AV18:AW18)&gt;0,AU17&amp;", ",AU17))</f>
        <v>#REF!</v>
      </c>
      <c r="AV19" s="136" t="e">
        <f>IF(AV18=0,"",IF(SUM(AW18:AX18)&gt;0,AV17&amp;", ",AV17))</f>
        <v>#REF!</v>
      </c>
      <c r="AW19" s="136" t="e">
        <f>IF(AW18=0,"",IF(SUM(AX18:AY18)&gt;0,AW17&amp;", ",AW17))</f>
        <v>#REF!</v>
      </c>
    </row>
    <row r="20" spans="1:49">
      <c r="A20" s="135"/>
      <c r="B20" s="134"/>
      <c r="C20" s="134" t="s">
        <v>656</v>
      </c>
      <c r="D20" s="134" t="s">
        <v>657</v>
      </c>
      <c r="E20" s="135"/>
      <c r="F20" s="130" t="s">
        <v>638</v>
      </c>
      <c r="G20" s="143" t="s">
        <v>870</v>
      </c>
      <c r="H20" s="143"/>
      <c r="I20" s="143"/>
      <c r="J20" s="143"/>
      <c r="AU20" s="136" t="e">
        <f>AU19&amp;AV19&amp;AW19</f>
        <v>#REF!</v>
      </c>
      <c r="AV20" s="136"/>
      <c r="AW20" s="136"/>
    </row>
    <row r="21" spans="1:49">
      <c r="A21" s="135"/>
      <c r="B21" s="134"/>
      <c r="C21" s="134" t="s">
        <v>658</v>
      </c>
      <c r="D21" s="134" t="s">
        <v>659</v>
      </c>
      <c r="E21" s="135"/>
      <c r="F21" s="130" t="s">
        <v>638</v>
      </c>
      <c r="G21" s="141" t="s">
        <v>871</v>
      </c>
      <c r="H21" s="143"/>
      <c r="I21" s="143"/>
      <c r="J21" s="143"/>
      <c r="AU21" s="136"/>
      <c r="AV21" s="136"/>
      <c r="AW21" s="136"/>
    </row>
    <row r="22" spans="1:49">
      <c r="A22" s="135"/>
      <c r="B22" s="134"/>
      <c r="C22" s="134" t="s">
        <v>660</v>
      </c>
      <c r="D22" s="134" t="s">
        <v>661</v>
      </c>
      <c r="E22" s="135"/>
      <c r="F22" s="130" t="s">
        <v>638</v>
      </c>
      <c r="G22" s="141" t="s">
        <v>872</v>
      </c>
      <c r="H22" s="143"/>
      <c r="I22" s="143"/>
      <c r="J22" s="143"/>
      <c r="AU22" s="136"/>
      <c r="AV22" s="136"/>
      <c r="AW22" s="136"/>
    </row>
    <row r="23" spans="1:49">
      <c r="A23" s="135"/>
      <c r="B23" s="134"/>
      <c r="C23" s="134" t="s">
        <v>662</v>
      </c>
      <c r="D23" s="134" t="s">
        <v>663</v>
      </c>
      <c r="E23" s="135"/>
      <c r="F23" s="130" t="s">
        <v>638</v>
      </c>
      <c r="G23" s="231">
        <v>57423</v>
      </c>
      <c r="H23" s="231"/>
      <c r="I23" s="231"/>
      <c r="J23" s="231"/>
      <c r="AU23" s="136"/>
      <c r="AV23" s="136"/>
      <c r="AW23" s="136"/>
    </row>
    <row r="24" spans="1:49">
      <c r="A24" s="135"/>
      <c r="B24" s="134"/>
      <c r="C24" s="134" t="s">
        <v>664</v>
      </c>
      <c r="D24" s="134" t="s">
        <v>665</v>
      </c>
      <c r="E24" s="135"/>
      <c r="F24" s="130" t="s">
        <v>638</v>
      </c>
      <c r="G24" s="143" t="s">
        <v>873</v>
      </c>
      <c r="H24" s="143"/>
      <c r="I24" s="143"/>
      <c r="J24" s="143"/>
    </row>
    <row r="25" spans="1:49">
      <c r="A25" s="135"/>
      <c r="B25" s="134"/>
      <c r="C25" s="134" t="s">
        <v>666</v>
      </c>
      <c r="D25" s="134" t="s">
        <v>667</v>
      </c>
      <c r="E25" s="135"/>
      <c r="F25" s="130" t="s">
        <v>638</v>
      </c>
      <c r="G25" s="143" t="s">
        <v>874</v>
      </c>
      <c r="H25" s="143"/>
      <c r="I25" s="143"/>
      <c r="J25" s="143"/>
      <c r="AU25" s="125"/>
      <c r="AV25" s="125"/>
      <c r="AW25" s="125"/>
    </row>
    <row r="26" spans="1:49" ht="15.75">
      <c r="A26" s="135"/>
      <c r="B26" s="134"/>
      <c r="C26" s="134" t="s">
        <v>668</v>
      </c>
      <c r="D26" s="134" t="s">
        <v>669</v>
      </c>
      <c r="E26" s="135"/>
      <c r="F26" s="130" t="s">
        <v>638</v>
      </c>
      <c r="G26" s="232" t="s">
        <v>875</v>
      </c>
      <c r="H26" s="143"/>
      <c r="I26" s="143"/>
      <c r="J26" s="143"/>
      <c r="AU26" s="125"/>
      <c r="AV26" s="125"/>
      <c r="AW26" s="125"/>
    </row>
    <row r="27" spans="1:49">
      <c r="A27" s="135"/>
      <c r="B27" s="134"/>
      <c r="C27" s="134" t="s">
        <v>670</v>
      </c>
      <c r="D27" s="134" t="s">
        <v>671</v>
      </c>
      <c r="E27" s="135"/>
      <c r="F27" s="130" t="s">
        <v>638</v>
      </c>
      <c r="G27" s="144" t="s">
        <v>876</v>
      </c>
      <c r="H27" s="140"/>
      <c r="I27" s="140"/>
      <c r="J27" s="140"/>
      <c r="AU27" s="125"/>
      <c r="AV27" s="125"/>
      <c r="AW27" s="125"/>
    </row>
    <row r="28" spans="1:49">
      <c r="A28" s="135"/>
      <c r="B28" s="133" t="s">
        <v>672</v>
      </c>
      <c r="C28" s="133" t="s">
        <v>673</v>
      </c>
      <c r="D28" s="133"/>
      <c r="E28" s="134"/>
      <c r="F28" s="130"/>
      <c r="G28" s="141"/>
      <c r="H28" s="140"/>
      <c r="I28" s="140"/>
      <c r="J28" s="140"/>
      <c r="AU28" s="125"/>
      <c r="AV28" s="125"/>
      <c r="AW28" s="125"/>
    </row>
    <row r="29" spans="1:49">
      <c r="A29" s="135"/>
      <c r="B29" s="134"/>
      <c r="C29" s="134" t="s">
        <v>674</v>
      </c>
      <c r="D29" s="145" t="s">
        <v>675</v>
      </c>
      <c r="E29" s="233"/>
      <c r="F29" s="130" t="s">
        <v>638</v>
      </c>
      <c r="G29" s="141" t="s">
        <v>877</v>
      </c>
      <c r="H29" s="231"/>
      <c r="I29" s="231"/>
      <c r="J29" s="231"/>
      <c r="AU29" s="125"/>
      <c r="AV29" s="125"/>
      <c r="AW29" s="125"/>
    </row>
    <row r="30" spans="1:49">
      <c r="A30" s="135"/>
      <c r="B30" s="134"/>
      <c r="C30" s="134" t="s">
        <v>654</v>
      </c>
      <c r="D30" s="145" t="s">
        <v>676</v>
      </c>
      <c r="E30" s="233"/>
      <c r="F30" s="130" t="s">
        <v>638</v>
      </c>
      <c r="G30" s="234" t="s">
        <v>878</v>
      </c>
      <c r="H30" s="234"/>
      <c r="I30" s="234"/>
      <c r="J30" s="234"/>
      <c r="AU30" s="125"/>
      <c r="AV30" s="125"/>
      <c r="AW30" s="125"/>
    </row>
    <row r="31" spans="1:49">
      <c r="A31" s="135"/>
      <c r="B31" s="134"/>
      <c r="C31" s="134" t="s">
        <v>656</v>
      </c>
      <c r="D31" s="145" t="s">
        <v>179</v>
      </c>
      <c r="E31" s="233"/>
      <c r="F31" s="130" t="s">
        <v>638</v>
      </c>
      <c r="G31" s="234" t="s">
        <v>879</v>
      </c>
      <c r="H31" s="234"/>
      <c r="I31" s="234"/>
      <c r="J31" s="234"/>
      <c r="AU31" s="125"/>
      <c r="AV31" s="125"/>
      <c r="AW31" s="125"/>
    </row>
    <row r="32" spans="1:49">
      <c r="A32" s="135"/>
      <c r="B32" s="134"/>
      <c r="C32" s="134" t="s">
        <v>658</v>
      </c>
      <c r="D32" s="145" t="s">
        <v>677</v>
      </c>
      <c r="E32" s="233"/>
      <c r="F32" s="130" t="s">
        <v>638</v>
      </c>
      <c r="G32" s="234" t="s">
        <v>880</v>
      </c>
      <c r="H32" s="234"/>
      <c r="I32" s="234"/>
      <c r="J32" s="234"/>
      <c r="AU32" s="125"/>
      <c r="AV32" s="125"/>
      <c r="AW32" s="125"/>
    </row>
    <row r="33" spans="1:49">
      <c r="A33" s="135"/>
      <c r="B33" s="133"/>
      <c r="C33" s="134" t="s">
        <v>660</v>
      </c>
      <c r="D33" s="145" t="s">
        <v>678</v>
      </c>
      <c r="E33" s="233"/>
      <c r="F33" s="130" t="s">
        <v>638</v>
      </c>
      <c r="G33" s="141" t="s">
        <v>881</v>
      </c>
      <c r="H33" s="140"/>
      <c r="I33" s="140"/>
      <c r="J33" s="140"/>
      <c r="AU33" s="125"/>
      <c r="AV33" s="125"/>
      <c r="AW33" s="125"/>
    </row>
    <row r="34" spans="1:49">
      <c r="A34" s="135"/>
      <c r="B34" s="134"/>
      <c r="C34" s="134" t="s">
        <v>662</v>
      </c>
      <c r="D34" s="145" t="s">
        <v>180</v>
      </c>
      <c r="E34" s="233"/>
      <c r="F34" s="130" t="s">
        <v>638</v>
      </c>
      <c r="G34" s="246">
        <v>9537740642200010</v>
      </c>
      <c r="H34" s="246"/>
      <c r="I34" s="246"/>
      <c r="J34" s="246"/>
      <c r="AU34" s="125"/>
      <c r="AV34" s="125"/>
      <c r="AW34" s="125"/>
    </row>
    <row r="35" spans="1:49">
      <c r="A35" s="135"/>
      <c r="B35" s="134"/>
      <c r="C35" s="134" t="s">
        <v>664</v>
      </c>
      <c r="D35" s="145" t="s">
        <v>181</v>
      </c>
      <c r="E35" s="233"/>
      <c r="F35" s="130" t="s">
        <v>638</v>
      </c>
      <c r="G35" s="234" t="s">
        <v>882</v>
      </c>
      <c r="H35" s="234"/>
      <c r="I35" s="234"/>
      <c r="J35" s="234"/>
      <c r="AU35" s="125"/>
      <c r="AV35" s="125"/>
      <c r="AW35" s="125"/>
    </row>
    <row r="36" spans="1:49">
      <c r="A36" s="135"/>
      <c r="B36" s="134"/>
      <c r="C36" s="134" t="s">
        <v>666</v>
      </c>
      <c r="D36" s="145" t="s">
        <v>182</v>
      </c>
      <c r="E36" s="233"/>
      <c r="F36" s="130" t="s">
        <v>638</v>
      </c>
      <c r="G36" s="234" t="s">
        <v>883</v>
      </c>
      <c r="H36" s="234"/>
      <c r="I36" s="234"/>
      <c r="J36" s="234"/>
      <c r="AU36" s="125"/>
      <c r="AV36" s="125"/>
      <c r="AW36" s="125"/>
    </row>
    <row r="37" spans="1:49">
      <c r="A37" s="135"/>
      <c r="B37" s="134"/>
      <c r="C37" s="134" t="s">
        <v>668</v>
      </c>
      <c r="D37" s="145" t="s">
        <v>183</v>
      </c>
      <c r="E37" s="233"/>
      <c r="F37" s="130" t="s">
        <v>638</v>
      </c>
      <c r="G37" s="234" t="s">
        <v>884</v>
      </c>
      <c r="H37" s="234"/>
      <c r="I37" s="234"/>
      <c r="J37" s="234"/>
      <c r="AU37" s="125"/>
      <c r="AV37" s="125"/>
      <c r="AW37" s="125"/>
    </row>
    <row r="38" spans="1:49">
      <c r="A38" s="135"/>
      <c r="B38" s="147" t="s">
        <v>885</v>
      </c>
      <c r="C38" s="133" t="s">
        <v>679</v>
      </c>
      <c r="D38" s="133"/>
      <c r="E38" s="128"/>
      <c r="F38" s="130"/>
      <c r="G38" s="141"/>
      <c r="H38" s="140"/>
      <c r="I38" s="140"/>
      <c r="J38" s="140"/>
      <c r="AU38" s="125"/>
      <c r="AV38" s="125"/>
      <c r="AW38" s="125"/>
    </row>
    <row r="39" spans="1:49">
      <c r="A39" s="135"/>
      <c r="B39" s="134"/>
      <c r="C39" s="134" t="s">
        <v>674</v>
      </c>
      <c r="D39" s="134" t="s">
        <v>675</v>
      </c>
      <c r="E39" s="233"/>
      <c r="F39" s="130" t="s">
        <v>638</v>
      </c>
      <c r="G39" s="143" t="s">
        <v>886</v>
      </c>
      <c r="H39" s="143"/>
      <c r="I39" s="143"/>
      <c r="J39" s="143"/>
      <c r="AU39" s="125"/>
      <c r="AV39" s="125"/>
      <c r="AW39" s="125"/>
    </row>
    <row r="40" spans="1:49">
      <c r="A40" s="135"/>
      <c r="B40" s="134"/>
      <c r="C40" s="134" t="s">
        <v>654</v>
      </c>
      <c r="D40" s="134" t="s">
        <v>680</v>
      </c>
      <c r="E40" s="233"/>
      <c r="F40" s="130" t="s">
        <v>638</v>
      </c>
      <c r="G40" s="235" t="s">
        <v>887</v>
      </c>
      <c r="H40" s="143"/>
      <c r="I40" s="143"/>
      <c r="J40" s="143"/>
      <c r="AU40" s="125"/>
      <c r="AV40" s="125"/>
      <c r="AW40" s="125"/>
    </row>
    <row r="41" spans="1:49">
      <c r="A41" s="135"/>
      <c r="B41" s="134"/>
      <c r="C41" s="134"/>
      <c r="D41" s="134"/>
      <c r="E41" s="134"/>
      <c r="F41" s="130"/>
      <c r="G41" s="141"/>
      <c r="H41" s="140"/>
      <c r="I41" s="140"/>
      <c r="J41" s="140"/>
      <c r="AU41" s="125"/>
      <c r="AV41" s="125"/>
      <c r="AW41" s="125"/>
    </row>
    <row r="42" spans="1:49">
      <c r="A42" s="132" t="s">
        <v>681</v>
      </c>
      <c r="B42" s="133" t="s">
        <v>682</v>
      </c>
      <c r="C42" s="134"/>
      <c r="D42" s="134"/>
      <c r="E42" s="130"/>
      <c r="F42" s="141"/>
      <c r="G42" s="140"/>
      <c r="H42" s="140"/>
      <c r="I42" s="140"/>
      <c r="J42" s="140"/>
      <c r="AU42" s="125"/>
      <c r="AV42" s="125"/>
      <c r="AW42" s="125"/>
    </row>
    <row r="43" spans="1:49">
      <c r="A43" s="132"/>
      <c r="B43" s="133" t="s">
        <v>641</v>
      </c>
      <c r="C43" s="133" t="s">
        <v>683</v>
      </c>
      <c r="D43" s="134"/>
      <c r="E43" s="130"/>
      <c r="F43" s="141"/>
      <c r="G43" s="140"/>
      <c r="H43" s="140"/>
      <c r="I43" s="140"/>
      <c r="J43" s="140"/>
      <c r="AU43" s="125"/>
      <c r="AV43" s="125"/>
      <c r="AW43" s="125"/>
    </row>
    <row r="44" spans="1:49" ht="15" hidden="1" customHeight="1">
      <c r="A44" s="132"/>
      <c r="B44" s="133"/>
      <c r="C44" s="133" t="s">
        <v>674</v>
      </c>
      <c r="D44" s="133" t="s">
        <v>684</v>
      </c>
      <c r="E44" s="130" t="s">
        <v>638</v>
      </c>
      <c r="F44" s="245"/>
      <c r="G44" s="245"/>
      <c r="H44" s="245"/>
      <c r="I44" s="245"/>
      <c r="J44" s="245"/>
      <c r="AU44" s="125"/>
      <c r="AV44" s="125"/>
      <c r="AW44" s="125"/>
    </row>
    <row r="45" spans="1:49">
      <c r="A45" s="132"/>
      <c r="B45" s="133"/>
      <c r="C45" s="133" t="s">
        <v>674</v>
      </c>
      <c r="D45" s="133" t="s">
        <v>685</v>
      </c>
      <c r="E45" s="130" t="s">
        <v>638</v>
      </c>
      <c r="F45" s="247" t="s">
        <v>888</v>
      </c>
      <c r="G45" s="247"/>
      <c r="H45" s="247"/>
      <c r="I45" s="247"/>
      <c r="J45" s="247"/>
      <c r="AU45" s="125"/>
      <c r="AV45" s="125"/>
      <c r="AW45" s="125"/>
    </row>
    <row r="46" spans="1:49">
      <c r="A46" s="135"/>
      <c r="B46" s="133"/>
      <c r="C46" s="133" t="s">
        <v>654</v>
      </c>
      <c r="D46" s="133" t="s">
        <v>686</v>
      </c>
      <c r="E46" s="130" t="s">
        <v>638</v>
      </c>
      <c r="F46" s="247" t="s">
        <v>888</v>
      </c>
      <c r="G46" s="247"/>
      <c r="H46" s="247"/>
      <c r="I46" s="247"/>
      <c r="J46" s="247"/>
      <c r="AU46" s="125"/>
      <c r="AV46" s="125"/>
      <c r="AW46" s="125"/>
    </row>
    <row r="47" spans="1:49">
      <c r="A47" s="135"/>
      <c r="B47" s="133" t="s">
        <v>642</v>
      </c>
      <c r="C47" s="133" t="s">
        <v>687</v>
      </c>
      <c r="E47" s="130"/>
      <c r="F47" s="141"/>
      <c r="G47" s="148"/>
      <c r="H47" s="148"/>
      <c r="I47" s="148"/>
      <c r="J47" s="148"/>
      <c r="AU47" s="125"/>
      <c r="AV47" s="125"/>
      <c r="AW47" s="125"/>
    </row>
    <row r="48" spans="1:49">
      <c r="A48" s="135"/>
      <c r="B48" s="134"/>
      <c r="C48" s="134" t="s">
        <v>674</v>
      </c>
      <c r="D48" s="145" t="s">
        <v>675</v>
      </c>
      <c r="E48" s="130" t="s">
        <v>638</v>
      </c>
      <c r="F48" s="141" t="s">
        <v>889</v>
      </c>
      <c r="G48" s="192"/>
      <c r="H48" s="192"/>
      <c r="I48" s="192"/>
      <c r="J48" s="192"/>
      <c r="AU48" s="125"/>
      <c r="AV48" s="125"/>
      <c r="AW48" s="125"/>
    </row>
    <row r="49" spans="1:49">
      <c r="A49" s="135"/>
      <c r="B49" s="134"/>
      <c r="C49" s="134" t="s">
        <v>654</v>
      </c>
      <c r="D49" s="145" t="s">
        <v>179</v>
      </c>
      <c r="E49" s="130" t="s">
        <v>638</v>
      </c>
      <c r="F49" s="248" t="s">
        <v>890</v>
      </c>
      <c r="G49" s="248"/>
      <c r="H49" s="248"/>
      <c r="I49" s="248"/>
      <c r="J49" s="248"/>
      <c r="AU49" s="125"/>
      <c r="AV49" s="125"/>
      <c r="AW49" s="125"/>
    </row>
    <row r="50" spans="1:49">
      <c r="A50" s="135"/>
      <c r="B50" s="134"/>
      <c r="C50" s="134" t="s">
        <v>656</v>
      </c>
      <c r="D50" s="145" t="s">
        <v>677</v>
      </c>
      <c r="E50" s="130" t="s">
        <v>638</v>
      </c>
      <c r="F50" s="193" t="s">
        <v>690</v>
      </c>
      <c r="G50" s="194"/>
      <c r="H50" s="194"/>
      <c r="I50" s="194"/>
      <c r="J50" s="194"/>
      <c r="AU50" s="125"/>
      <c r="AV50" s="125"/>
      <c r="AW50" s="125"/>
    </row>
    <row r="51" spans="1:49">
      <c r="A51" s="135"/>
      <c r="B51" s="134"/>
      <c r="C51" s="134" t="s">
        <v>658</v>
      </c>
      <c r="D51" s="145" t="s">
        <v>688</v>
      </c>
      <c r="E51" s="130" t="s">
        <v>638</v>
      </c>
      <c r="F51" s="249" t="s">
        <v>689</v>
      </c>
      <c r="G51" s="249"/>
      <c r="H51" s="249"/>
      <c r="I51" s="249"/>
      <c r="J51" s="249"/>
      <c r="AU51" s="125"/>
      <c r="AV51" s="125"/>
      <c r="AW51" s="125"/>
    </row>
    <row r="52" spans="1:49" ht="28.5" customHeight="1">
      <c r="A52" s="135"/>
      <c r="B52" s="134"/>
      <c r="C52" s="134" t="s">
        <v>660</v>
      </c>
      <c r="D52" s="145" t="s">
        <v>184</v>
      </c>
      <c r="E52" s="130" t="s">
        <v>638</v>
      </c>
      <c r="F52" s="250" t="s">
        <v>790</v>
      </c>
      <c r="G52" s="250"/>
      <c r="H52" s="250"/>
      <c r="I52" s="250"/>
      <c r="J52" s="250"/>
      <c r="AU52" s="125"/>
      <c r="AV52" s="125"/>
      <c r="AW52" s="125"/>
    </row>
    <row r="53" spans="1:49">
      <c r="A53" s="135"/>
      <c r="B53" s="134"/>
      <c r="C53" s="134" t="s">
        <v>662</v>
      </c>
      <c r="D53" s="145" t="s">
        <v>680</v>
      </c>
      <c r="E53" s="130" t="s">
        <v>638</v>
      </c>
      <c r="F53" s="251" t="s">
        <v>891</v>
      </c>
      <c r="G53" s="249"/>
      <c r="H53" s="249"/>
      <c r="I53" s="249"/>
      <c r="J53" s="249"/>
      <c r="AU53" s="125"/>
      <c r="AV53" s="125"/>
      <c r="AW53" s="125"/>
    </row>
    <row r="54" spans="1:49">
      <c r="A54" s="135"/>
      <c r="B54" s="134"/>
      <c r="C54" s="133"/>
      <c r="D54" s="134"/>
      <c r="E54" s="130"/>
      <c r="F54" s="141"/>
      <c r="G54" s="146"/>
      <c r="H54" s="146"/>
      <c r="I54" s="146"/>
      <c r="J54" s="146"/>
      <c r="AU54" s="125"/>
      <c r="AV54" s="125"/>
      <c r="AW54" s="125"/>
    </row>
    <row r="55" spans="1:49">
      <c r="A55" s="135"/>
      <c r="B55" s="134"/>
      <c r="C55" s="133"/>
      <c r="D55" s="134"/>
      <c r="E55" s="130"/>
      <c r="F55" s="245"/>
      <c r="G55" s="245"/>
      <c r="H55" s="245"/>
      <c r="I55" s="245"/>
      <c r="J55" s="245"/>
      <c r="AU55" s="125"/>
      <c r="AV55" s="125"/>
      <c r="AW55" s="125"/>
    </row>
    <row r="56" spans="1:49" ht="12.75">
      <c r="F56" s="150"/>
      <c r="G56" s="140"/>
      <c r="H56" s="140"/>
      <c r="I56" s="140"/>
      <c r="J56" s="140"/>
      <c r="AU56" s="125"/>
      <c r="AV56" s="125"/>
      <c r="AW56" s="125"/>
    </row>
    <row r="57" spans="1:49" ht="12.75">
      <c r="A57" s="128"/>
      <c r="E57" s="125"/>
      <c r="F57" s="150"/>
      <c r="G57" s="140"/>
      <c r="H57" s="140"/>
      <c r="I57" s="140"/>
      <c r="J57" s="140"/>
      <c r="AU57" s="125"/>
      <c r="AV57" s="125"/>
      <c r="AW57" s="125"/>
    </row>
  </sheetData>
  <protectedRanges>
    <protectedRange sqref="F51:F54" name="Range1_1_1_1"/>
    <protectedRange sqref="F48" name="Range1_1_1_1_1_1"/>
  </protectedRanges>
  <mergeCells count="11">
    <mergeCell ref="A9:J10"/>
    <mergeCell ref="D18:E18"/>
    <mergeCell ref="F44:J44"/>
    <mergeCell ref="G34:J34"/>
    <mergeCell ref="F55:J55"/>
    <mergeCell ref="F45:J45"/>
    <mergeCell ref="F46:J46"/>
    <mergeCell ref="F49:J49"/>
    <mergeCell ref="F51:J51"/>
    <mergeCell ref="F52:J52"/>
    <mergeCell ref="F53:J53"/>
  </mergeCells>
  <dataValidations count="29">
    <dataValidation allowBlank="1" showInputMessage="1" showErrorMessage="1" prompt="Diisi tanggal akhir supervisi" sqref="F46"/>
    <dataValidation allowBlank="1" showInputMessage="1" showErrorMessage="1" prompt="Diisi periode pelaksanaan" sqref="F44"/>
    <dataValidation allowBlank="1" showInputMessage="1" showErrorMessage="1" prompt="Diisi tanggal pemantauan" sqref="F45"/>
    <dataValidation allowBlank="1" showInputMessage="1" showErrorMessage="1" prompt="Diisi tanggal akhir pemantuan" sqref="D46"/>
    <dataValidation allowBlank="1" showInputMessage="1" showErrorMessage="1" prompt="Tuliskan NIP Petugas" sqref="F49:J49"/>
    <dataValidation allowBlank="1" showInputMessage="1" showErrorMessage="1" prompt="Tuliskan nama  petugas " sqref="F48:J48"/>
    <dataValidation allowBlank="1" showInputMessage="1" showErrorMessage="1" prompt="Tuliskan kode area diikuti nomor telp. instansi  petugas " sqref="F51:J51"/>
    <dataValidation allowBlank="1" showInputMessage="1" showErrorMessage="1" prompt="Tuliskan nomor telepon  petugas " sqref="F52:J52"/>
    <dataValidation allowBlank="1" showInputMessage="1" showErrorMessage="1" prompt="Tuliskan nomor ponsel petugas" sqref="G53:J54 F53"/>
    <dataValidation allowBlank="1" showInputMessage="1" showErrorMessage="1" prompt="Tuliskan nama wakil kepala sekolah" sqref="G34"/>
    <dataValidation allowBlank="1" showInputMessage="1" showErrorMessage="1" prompt="Tuliskan nomor ponsel kepala sekolah" sqref="F50 G32"/>
    <dataValidation allowBlank="1" showInputMessage="1" showErrorMessage="1" prompt="Tuliskan kode area diikuti nomor telepon pribadi kepala sekolah" sqref="G31"/>
    <dataValidation allowBlank="1" showInputMessage="1" showErrorMessage="1" prompt="Tuliskan NIP kepala sekolah" sqref="G30"/>
    <dataValidation allowBlank="1" showInputMessage="1" showErrorMessage="1" prompt="Tuliskan nama kepala sekolah" sqref="G29"/>
    <dataValidation allowBlank="1" showInputMessage="1" showErrorMessage="1" prompt="Tuliskan alamat situs sekolah" sqref="G27"/>
    <dataValidation allowBlank="1" showInputMessage="1" showErrorMessage="1" prompt="Tuliskan alamat e-mail sekolah" sqref="G26"/>
    <dataValidation allowBlank="1" showInputMessage="1" showErrorMessage="1" prompt="Tuliskan kode area diikuti nomor telepon sekolah" sqref="G24:G25"/>
    <dataValidation allowBlank="1" showInputMessage="1" showErrorMessage="1" prompt="Tuliskan Kode Pos" sqref="G23"/>
    <dataValidation allowBlank="1" showInputMessage="1" showErrorMessage="1" prompt="Tuliskan Nama Propinsi asal sekolah" sqref="G22"/>
    <dataValidation allowBlank="1" showInputMessage="1" showErrorMessage="1" prompt="Tuliskan Nama Kabupaten/Kota asal sekolah" sqref="G21"/>
    <dataValidation allowBlank="1" showInputMessage="1" showErrorMessage="1" prompt="Tuliskan Nama Kecamatan asal sekolah" sqref="G20"/>
    <dataValidation allowBlank="1" showInputMessage="1" showErrorMessage="1" prompt="Tuliskan Nama Desa/Kelurahan asal sekolah" sqref="G19"/>
    <dataValidation allowBlank="1" showInputMessage="1" showErrorMessage="1" prompt="Tuliskan alamat sekolah" sqref="G18"/>
    <dataValidation allowBlank="1" showInputMessage="1" showErrorMessage="1" prompt="Tuliskan NIP wakil kepala sekolah" sqref="G35:J35"/>
    <dataValidation allowBlank="1" showInputMessage="1" showErrorMessage="1" prompt="Tuliskan kode area diikuti nomor telepon pribadi wakil kepala sekolah" sqref="G36:J36"/>
    <dataValidation allowBlank="1" showInputMessage="1" showErrorMessage="1" prompt="Tuliskan nomor ponsel wakil kepala sekolah" sqref="G37:J37"/>
    <dataValidation allowBlank="1" showInputMessage="1" showErrorMessage="1" prompt="Tuliskan Nama Sekolah" sqref="G14"/>
    <dataValidation allowBlank="1" showInputMessage="1" showErrorMessage="1" prompt="Tuliskan Status Sekolah yang sedang diverifikasi" sqref="G16"/>
    <dataValidation allowBlank="1" showInputMessage="1" showErrorMessage="1" prompt="Tuliskan Nomor NSS atau NISN" sqref="I15:J15 G15"/>
  </dataValidations>
  <hyperlinks>
    <hyperlink ref="G26" r:id="rId1"/>
    <hyperlink ref="G27" r:id="rId2"/>
  </hyperlinks>
  <printOptions horizontalCentered="1"/>
  <pageMargins left="0.25" right="0.24" top="0.64" bottom="0.6" header="0.22" footer="0.5"/>
  <pageSetup paperSize="9" orientation="portrait" horizontalDpi="300" verticalDpi="300" r:id="rId3"/>
  <headerFooter alignWithMargins="0"/>
  <legacyDrawing r:id="rId4"/>
  <oleObjects>
    <oleObject progId="Word.Document.12" shapeId="2049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3:K248"/>
  <sheetViews>
    <sheetView topLeftCell="A207" workbookViewId="0">
      <selection activeCell="H211" sqref="H211"/>
    </sheetView>
  </sheetViews>
  <sheetFormatPr defaultRowHeight="15"/>
  <cols>
    <col min="2" max="2" width="24.85546875" customWidth="1"/>
    <col min="3" max="3" width="41.42578125" customWidth="1"/>
    <col min="4" max="7" width="5.85546875" customWidth="1"/>
    <col min="8" max="11" width="5.42578125" customWidth="1"/>
  </cols>
  <sheetData>
    <row r="3" spans="2:11" ht="15.75">
      <c r="B3" s="107"/>
      <c r="C3" s="107"/>
      <c r="D3" s="107"/>
      <c r="E3" s="107"/>
      <c r="F3" s="107"/>
      <c r="G3" s="107"/>
    </row>
    <row r="4" spans="2:11" ht="15.75">
      <c r="B4" s="107"/>
      <c r="C4" s="107"/>
      <c r="D4" s="107"/>
      <c r="E4" s="107"/>
      <c r="F4" s="107"/>
      <c r="G4" s="107"/>
    </row>
    <row r="5" spans="2:11" ht="15.75">
      <c r="B5" s="107"/>
      <c r="C5" s="107"/>
      <c r="D5" s="107"/>
      <c r="E5" s="107"/>
      <c r="F5" s="107"/>
      <c r="G5" s="107"/>
      <c r="H5" s="107"/>
      <c r="I5" s="107"/>
      <c r="J5" s="107"/>
      <c r="K5" s="107"/>
    </row>
    <row r="6" spans="2:11" ht="15.75">
      <c r="B6" s="107"/>
      <c r="C6" s="107"/>
      <c r="D6" s="107"/>
      <c r="E6" s="107"/>
      <c r="F6" s="107"/>
      <c r="G6" s="107"/>
    </row>
    <row r="9" spans="2:11" ht="18.75">
      <c r="B9" s="112"/>
      <c r="C9" s="112"/>
      <c r="D9" s="112"/>
      <c r="E9" s="112"/>
      <c r="F9" s="112"/>
      <c r="G9" s="112"/>
    </row>
    <row r="10" spans="2:11" ht="18.75">
      <c r="B10" s="112"/>
      <c r="C10" s="112"/>
      <c r="D10" s="112"/>
      <c r="E10" s="112"/>
      <c r="F10" s="112"/>
      <c r="G10" s="112"/>
    </row>
    <row r="11" spans="2:11" ht="18.75">
      <c r="B11" s="284" t="s">
        <v>583</v>
      </c>
      <c r="C11" s="284"/>
      <c r="D11" s="284"/>
      <c r="E11" s="284"/>
      <c r="F11" s="284"/>
      <c r="G11" s="284"/>
    </row>
    <row r="12" spans="2:11" ht="14.25" customHeight="1">
      <c r="B12" s="14" t="s">
        <v>161</v>
      </c>
      <c r="C12" s="15" t="s">
        <v>185</v>
      </c>
      <c r="D12" s="13"/>
      <c r="E12" s="13"/>
      <c r="F12" s="13"/>
      <c r="G12" s="13"/>
    </row>
    <row r="13" spans="2:11" ht="14.25" customHeight="1">
      <c r="B13" s="14" t="s">
        <v>179</v>
      </c>
      <c r="C13" s="15" t="s">
        <v>185</v>
      </c>
      <c r="D13" s="13"/>
      <c r="E13" s="13"/>
      <c r="F13" s="13"/>
      <c r="G13" s="13"/>
    </row>
    <row r="14" spans="2:11" ht="14.25" customHeight="1">
      <c r="B14" s="14" t="s">
        <v>186</v>
      </c>
      <c r="C14" s="15" t="s">
        <v>185</v>
      </c>
      <c r="D14" s="13"/>
      <c r="E14" s="13"/>
      <c r="F14" s="13"/>
      <c r="G14" s="13"/>
    </row>
    <row r="15" spans="2:11" ht="14.25" customHeight="1">
      <c r="B15" s="14" t="s">
        <v>180</v>
      </c>
      <c r="C15" s="15" t="s">
        <v>185</v>
      </c>
      <c r="D15" s="13"/>
      <c r="E15" s="13"/>
      <c r="F15" s="13"/>
      <c r="G15" s="13"/>
    </row>
    <row r="16" spans="2:11" ht="14.25" customHeight="1">
      <c r="B16" s="14" t="s">
        <v>181</v>
      </c>
      <c r="C16" s="15" t="s">
        <v>185</v>
      </c>
      <c r="D16" s="13"/>
      <c r="E16" s="13"/>
      <c r="F16" s="13"/>
      <c r="G16" s="13"/>
    </row>
    <row r="17" spans="1:11" ht="14.25" hidden="1" customHeight="1">
      <c r="B17" s="14" t="s">
        <v>182</v>
      </c>
      <c r="C17" s="15" t="s">
        <v>185</v>
      </c>
      <c r="D17" s="13"/>
      <c r="E17" s="13"/>
      <c r="F17" s="13"/>
      <c r="G17" s="13"/>
    </row>
    <row r="18" spans="1:11" ht="14.25" hidden="1" customHeight="1">
      <c r="B18" s="14" t="s">
        <v>183</v>
      </c>
      <c r="C18" s="15" t="s">
        <v>185</v>
      </c>
      <c r="D18" s="13"/>
      <c r="E18" s="13"/>
      <c r="F18" s="13"/>
      <c r="G18" s="13"/>
    </row>
    <row r="19" spans="1:11" ht="14.25" customHeight="1">
      <c r="B19" s="14" t="s">
        <v>184</v>
      </c>
      <c r="C19" s="15" t="s">
        <v>185</v>
      </c>
    </row>
    <row r="20" spans="1:11" ht="15.75">
      <c r="B20" s="1" t="s">
        <v>0</v>
      </c>
    </row>
    <row r="21" spans="1:11">
      <c r="B21" s="285" t="s">
        <v>1</v>
      </c>
      <c r="C21" s="285" t="s">
        <v>2</v>
      </c>
      <c r="D21" s="273" t="s">
        <v>633</v>
      </c>
      <c r="E21" s="273"/>
      <c r="F21" s="273"/>
      <c r="G21" s="273"/>
      <c r="H21" s="273" t="s">
        <v>634</v>
      </c>
      <c r="I21" s="273"/>
      <c r="J21" s="273"/>
      <c r="K21" s="273"/>
    </row>
    <row r="22" spans="1:11">
      <c r="B22" s="286"/>
      <c r="C22" s="286"/>
      <c r="D22" s="2">
        <v>4</v>
      </c>
      <c r="E22" s="2">
        <v>3</v>
      </c>
      <c r="F22" s="2">
        <v>2</v>
      </c>
      <c r="G22" s="2">
        <v>1</v>
      </c>
      <c r="H22" s="29">
        <v>4</v>
      </c>
      <c r="I22" s="29">
        <v>3</v>
      </c>
      <c r="J22" s="29">
        <v>2</v>
      </c>
      <c r="K22" s="29">
        <v>1</v>
      </c>
    </row>
    <row r="23" spans="1:11" ht="22.5">
      <c r="B23" s="287"/>
      <c r="C23" s="287"/>
      <c r="D23" s="11" t="s">
        <v>7</v>
      </c>
      <c r="E23" s="11" t="s">
        <v>8</v>
      </c>
      <c r="F23" s="11" t="s">
        <v>9</v>
      </c>
      <c r="G23" s="11" t="s">
        <v>10</v>
      </c>
      <c r="H23" s="11" t="s">
        <v>7</v>
      </c>
      <c r="I23" s="11" t="s">
        <v>8</v>
      </c>
      <c r="J23" s="11" t="s">
        <v>9</v>
      </c>
      <c r="K23" s="11" t="s">
        <v>10</v>
      </c>
    </row>
    <row r="24" spans="1:11" ht="28.5" customHeight="1">
      <c r="B24" s="252" t="s">
        <v>691</v>
      </c>
      <c r="C24" s="62" t="s">
        <v>587</v>
      </c>
      <c r="D24" s="223">
        <v>4</v>
      </c>
      <c r="E24" s="223"/>
      <c r="F24" s="223"/>
      <c r="G24" s="223"/>
      <c r="H24" s="223">
        <v>4</v>
      </c>
      <c r="I24" s="223"/>
      <c r="J24" s="223"/>
      <c r="K24" s="223"/>
    </row>
    <row r="25" spans="1:11" ht="16.5" customHeight="1">
      <c r="B25" s="253"/>
      <c r="C25" s="62" t="s">
        <v>3</v>
      </c>
      <c r="D25" s="223">
        <v>4</v>
      </c>
      <c r="E25" s="223"/>
      <c r="F25" s="223"/>
      <c r="G25" s="223"/>
      <c r="H25" s="223">
        <v>4</v>
      </c>
      <c r="I25" s="223"/>
      <c r="J25" s="223"/>
      <c r="K25" s="223"/>
    </row>
    <row r="26" spans="1:11" ht="16.5" customHeight="1">
      <c r="B26" s="253"/>
      <c r="C26" s="62" t="s">
        <v>4</v>
      </c>
      <c r="D26" s="223">
        <v>4</v>
      </c>
      <c r="E26" s="223"/>
      <c r="F26" s="223"/>
      <c r="G26" s="223"/>
      <c r="H26" s="223">
        <v>4</v>
      </c>
      <c r="I26" s="223"/>
      <c r="J26" s="223"/>
      <c r="K26" s="223"/>
    </row>
    <row r="27" spans="1:11" ht="29.25" customHeight="1">
      <c r="A27">
        <v>5</v>
      </c>
      <c r="B27" s="253"/>
      <c r="C27" s="62" t="s">
        <v>5</v>
      </c>
      <c r="D27" s="223">
        <v>4</v>
      </c>
      <c r="E27" s="223"/>
      <c r="F27" s="223"/>
      <c r="G27" s="223"/>
      <c r="H27" s="223">
        <v>4</v>
      </c>
      <c r="I27" s="223"/>
      <c r="J27" s="223"/>
      <c r="K27" s="223"/>
    </row>
    <row r="28" spans="1:11" ht="27.75" customHeight="1">
      <c r="B28" s="254"/>
      <c r="C28" s="62" t="s">
        <v>586</v>
      </c>
      <c r="D28" s="223"/>
      <c r="E28" s="223">
        <v>3</v>
      </c>
      <c r="F28" s="223"/>
      <c r="G28" s="223"/>
      <c r="H28" s="223">
        <v>4</v>
      </c>
      <c r="I28" s="223"/>
      <c r="J28" s="223"/>
      <c r="K28" s="223"/>
    </row>
    <row r="29" spans="1:11" ht="26.25" customHeight="1">
      <c r="B29" s="259" t="s">
        <v>11</v>
      </c>
      <c r="C29" s="62" t="s">
        <v>168</v>
      </c>
      <c r="D29" s="223">
        <v>4</v>
      </c>
      <c r="E29" s="223"/>
      <c r="F29" s="223"/>
      <c r="G29" s="223"/>
      <c r="H29" s="223">
        <v>4</v>
      </c>
      <c r="I29" s="223"/>
      <c r="J29" s="223"/>
      <c r="K29" s="223"/>
    </row>
    <row r="30" spans="1:11" ht="26.25" customHeight="1">
      <c r="B30" s="260"/>
      <c r="C30" s="62" t="s">
        <v>169</v>
      </c>
      <c r="D30" s="223">
        <v>4</v>
      </c>
      <c r="E30" s="223"/>
      <c r="F30" s="223"/>
      <c r="G30" s="223"/>
      <c r="H30" s="223">
        <v>4</v>
      </c>
      <c r="I30" s="223"/>
      <c r="J30" s="223"/>
      <c r="K30" s="223"/>
    </row>
    <row r="31" spans="1:11" ht="24.75" customHeight="1">
      <c r="B31" s="260"/>
      <c r="C31" s="62" t="s">
        <v>170</v>
      </c>
      <c r="D31" s="223"/>
      <c r="E31" s="223">
        <v>3</v>
      </c>
      <c r="F31" s="223"/>
      <c r="G31" s="223"/>
      <c r="H31" s="223"/>
      <c r="I31" s="223">
        <v>3</v>
      </c>
      <c r="J31" s="223"/>
      <c r="K31" s="223"/>
    </row>
    <row r="32" spans="1:11" ht="24.75" customHeight="1">
      <c r="A32">
        <v>4</v>
      </c>
      <c r="B32" s="261"/>
      <c r="C32" s="106" t="s">
        <v>171</v>
      </c>
      <c r="D32" s="223"/>
      <c r="E32" s="213">
        <v>3</v>
      </c>
      <c r="F32" s="213"/>
      <c r="G32" s="213"/>
      <c r="H32" s="223">
        <v>4</v>
      </c>
      <c r="I32" s="213"/>
      <c r="J32" s="213"/>
      <c r="K32" s="213"/>
    </row>
    <row r="33" spans="1:11" ht="27" customHeight="1">
      <c r="B33" s="252" t="s">
        <v>12</v>
      </c>
      <c r="C33" s="62" t="s">
        <v>13</v>
      </c>
      <c r="D33" s="223">
        <v>4</v>
      </c>
      <c r="E33" s="223"/>
      <c r="F33" s="223"/>
      <c r="G33" s="223"/>
      <c r="H33" s="223">
        <v>4</v>
      </c>
      <c r="I33" s="223"/>
      <c r="J33" s="223"/>
      <c r="K33" s="223"/>
    </row>
    <row r="34" spans="1:11" ht="27">
      <c r="A34">
        <v>4</v>
      </c>
      <c r="B34" s="253"/>
      <c r="C34" s="62" t="s">
        <v>14</v>
      </c>
      <c r="D34" s="223"/>
      <c r="E34" s="223">
        <v>3</v>
      </c>
      <c r="F34" s="223"/>
      <c r="G34" s="223"/>
      <c r="H34" s="223"/>
      <c r="I34" s="223">
        <v>3</v>
      </c>
      <c r="J34" s="223"/>
      <c r="K34" s="223"/>
    </row>
    <row r="35" spans="1:11">
      <c r="B35" s="253"/>
      <c r="C35" s="62" t="s">
        <v>15</v>
      </c>
      <c r="D35" s="223"/>
      <c r="E35" s="223">
        <v>3</v>
      </c>
      <c r="F35" s="223"/>
      <c r="G35" s="223"/>
      <c r="H35" s="223"/>
      <c r="I35" s="223">
        <v>3</v>
      </c>
      <c r="J35" s="223"/>
      <c r="K35" s="223"/>
    </row>
    <row r="36" spans="1:11" ht="27">
      <c r="B36" s="254"/>
      <c r="C36" s="62" t="s">
        <v>16</v>
      </c>
      <c r="D36" s="223"/>
      <c r="E36" s="223">
        <v>3</v>
      </c>
      <c r="F36" s="223"/>
      <c r="G36" s="223"/>
      <c r="H36" s="223">
        <v>4</v>
      </c>
      <c r="I36" s="223"/>
      <c r="J36" s="223"/>
      <c r="K36" s="223"/>
    </row>
    <row r="37" spans="1:11" ht="27" customHeight="1">
      <c r="A37">
        <v>4</v>
      </c>
      <c r="B37" s="252" t="s">
        <v>17</v>
      </c>
      <c r="C37" s="62" t="s">
        <v>36</v>
      </c>
      <c r="D37" s="223">
        <v>4</v>
      </c>
      <c r="E37" s="223"/>
      <c r="F37" s="223"/>
      <c r="G37" s="223"/>
      <c r="H37" s="223">
        <v>4</v>
      </c>
      <c r="I37" s="223"/>
      <c r="J37" s="223"/>
      <c r="K37" s="223"/>
    </row>
    <row r="38" spans="1:11">
      <c r="B38" s="253"/>
      <c r="C38" s="62" t="s">
        <v>18</v>
      </c>
      <c r="D38" s="223">
        <v>4</v>
      </c>
      <c r="E38" s="223"/>
      <c r="F38" s="223"/>
      <c r="G38" s="223"/>
      <c r="H38" s="223">
        <v>4</v>
      </c>
      <c r="I38" s="223"/>
      <c r="J38" s="223"/>
      <c r="K38" s="223"/>
    </row>
    <row r="39" spans="1:11">
      <c r="B39" s="253"/>
      <c r="C39" s="62" t="s">
        <v>19</v>
      </c>
      <c r="D39" s="223">
        <v>4</v>
      </c>
      <c r="E39" s="223"/>
      <c r="F39" s="223"/>
      <c r="G39" s="223"/>
      <c r="H39" s="223">
        <v>4</v>
      </c>
      <c r="I39" s="223"/>
      <c r="J39" s="223"/>
      <c r="K39" s="223"/>
    </row>
    <row r="40" spans="1:11">
      <c r="B40" s="254"/>
      <c r="C40" s="62" t="s">
        <v>20</v>
      </c>
      <c r="D40" s="223">
        <v>4</v>
      </c>
      <c r="E40" s="223"/>
      <c r="F40" s="223"/>
      <c r="G40" s="223"/>
      <c r="H40" s="223">
        <v>4</v>
      </c>
      <c r="I40" s="223"/>
      <c r="J40" s="223"/>
      <c r="K40" s="223"/>
    </row>
    <row r="41" spans="1:11" ht="45" customHeight="1">
      <c r="A41">
        <v>4</v>
      </c>
      <c r="B41" s="252" t="s">
        <v>21</v>
      </c>
      <c r="C41" s="62" t="s">
        <v>22</v>
      </c>
      <c r="D41" s="223">
        <v>4</v>
      </c>
      <c r="E41" s="223"/>
      <c r="F41" s="223"/>
      <c r="G41" s="223"/>
      <c r="H41" s="223">
        <v>4</v>
      </c>
      <c r="I41" s="223"/>
      <c r="J41" s="223"/>
      <c r="K41" s="223"/>
    </row>
    <row r="42" spans="1:11" ht="40.5">
      <c r="B42" s="253"/>
      <c r="C42" s="62" t="s">
        <v>23</v>
      </c>
      <c r="D42" s="223">
        <v>4</v>
      </c>
      <c r="E42" s="223"/>
      <c r="F42" s="223"/>
      <c r="G42" s="223"/>
      <c r="H42" s="223">
        <v>4</v>
      </c>
      <c r="I42" s="223"/>
      <c r="J42" s="223"/>
      <c r="K42" s="223"/>
    </row>
    <row r="43" spans="1:11" ht="40.5">
      <c r="B43" s="253"/>
      <c r="C43" s="62" t="s">
        <v>24</v>
      </c>
      <c r="D43" s="223">
        <v>4</v>
      </c>
      <c r="E43" s="223"/>
      <c r="F43" s="223"/>
      <c r="G43" s="223"/>
      <c r="H43" s="223">
        <v>4</v>
      </c>
      <c r="I43" s="223"/>
      <c r="J43" s="223"/>
      <c r="K43" s="223"/>
    </row>
    <row r="44" spans="1:11" ht="30" customHeight="1">
      <c r="B44" s="254"/>
      <c r="C44" s="62" t="s">
        <v>25</v>
      </c>
      <c r="D44" s="223">
        <v>4</v>
      </c>
      <c r="E44" s="223"/>
      <c r="F44" s="223"/>
      <c r="G44" s="223"/>
      <c r="H44" s="223">
        <v>4</v>
      </c>
      <c r="I44" s="223"/>
      <c r="J44" s="223"/>
      <c r="K44" s="223"/>
    </row>
    <row r="45" spans="1:11" ht="27">
      <c r="A45">
        <v>4</v>
      </c>
      <c r="B45" s="252" t="s">
        <v>26</v>
      </c>
      <c r="C45" s="62" t="s">
        <v>27</v>
      </c>
      <c r="D45" s="223">
        <v>4</v>
      </c>
      <c r="E45" s="223"/>
      <c r="F45" s="223"/>
      <c r="G45" s="223"/>
      <c r="H45" s="223">
        <v>4</v>
      </c>
      <c r="I45" s="223"/>
      <c r="J45" s="223"/>
      <c r="K45" s="223"/>
    </row>
    <row r="46" spans="1:11" ht="27">
      <c r="B46" s="253"/>
      <c r="C46" s="62" t="s">
        <v>28</v>
      </c>
      <c r="D46" s="223">
        <v>4</v>
      </c>
      <c r="E46" s="223"/>
      <c r="F46" s="223"/>
      <c r="G46" s="223"/>
      <c r="H46" s="223">
        <v>4</v>
      </c>
      <c r="I46" s="223"/>
      <c r="J46" s="223"/>
      <c r="K46" s="223"/>
    </row>
    <row r="47" spans="1:11" ht="19.5" customHeight="1">
      <c r="B47" s="253"/>
      <c r="C47" s="62" t="s">
        <v>29</v>
      </c>
      <c r="D47" s="223">
        <v>4</v>
      </c>
      <c r="E47" s="223"/>
      <c r="F47" s="223"/>
      <c r="G47" s="223"/>
      <c r="H47" s="223">
        <v>4</v>
      </c>
      <c r="I47" s="223"/>
      <c r="J47" s="223"/>
      <c r="K47" s="223"/>
    </row>
    <row r="48" spans="1:11" ht="27">
      <c r="B48" s="254"/>
      <c r="C48" s="62" t="s">
        <v>30</v>
      </c>
      <c r="D48" s="223">
        <v>4</v>
      </c>
      <c r="E48" s="223"/>
      <c r="F48" s="223"/>
      <c r="G48" s="223"/>
      <c r="H48" s="223">
        <v>4</v>
      </c>
      <c r="I48" s="223"/>
      <c r="J48" s="223"/>
      <c r="K48" s="223"/>
    </row>
    <row r="49" spans="1:11" ht="27" customHeight="1">
      <c r="A49">
        <v>4</v>
      </c>
      <c r="B49" s="252" t="s">
        <v>31</v>
      </c>
      <c r="C49" s="62" t="s">
        <v>32</v>
      </c>
      <c r="D49" s="223">
        <v>4</v>
      </c>
      <c r="E49" s="223"/>
      <c r="F49" s="223"/>
      <c r="G49" s="223"/>
      <c r="H49" s="223">
        <v>4</v>
      </c>
      <c r="I49" s="223"/>
      <c r="J49" s="223"/>
      <c r="K49" s="223"/>
    </row>
    <row r="50" spans="1:11" ht="54">
      <c r="B50" s="253"/>
      <c r="C50" s="62" t="s">
        <v>33</v>
      </c>
      <c r="D50" s="223"/>
      <c r="E50" s="223">
        <v>3</v>
      </c>
      <c r="F50" s="223"/>
      <c r="G50" s="223"/>
      <c r="H50" s="223"/>
      <c r="I50" s="223">
        <v>3</v>
      </c>
      <c r="J50" s="223"/>
      <c r="K50" s="223"/>
    </row>
    <row r="51" spans="1:11" ht="27">
      <c r="B51" s="253"/>
      <c r="C51" s="62" t="s">
        <v>34</v>
      </c>
      <c r="D51" s="223"/>
      <c r="E51" s="223">
        <v>3</v>
      </c>
      <c r="F51" s="223"/>
      <c r="G51" s="223"/>
      <c r="H51" s="223"/>
      <c r="I51" s="223">
        <v>3</v>
      </c>
      <c r="J51" s="223"/>
      <c r="K51" s="223"/>
    </row>
    <row r="52" spans="1:11" ht="54">
      <c r="B52" s="254"/>
      <c r="C52" s="62" t="s">
        <v>35</v>
      </c>
      <c r="D52" s="223">
        <v>4</v>
      </c>
      <c r="E52" s="223"/>
      <c r="F52" s="223"/>
      <c r="G52" s="223"/>
      <c r="H52" s="223">
        <v>4</v>
      </c>
      <c r="I52" s="223"/>
      <c r="J52" s="223"/>
      <c r="K52" s="223"/>
    </row>
    <row r="53" spans="1:11">
      <c r="A53">
        <f>SUM(A21:A52)</f>
        <v>29</v>
      </c>
      <c r="B53" s="262" t="s">
        <v>37</v>
      </c>
      <c r="C53" s="263"/>
      <c r="D53" s="220">
        <f>SUM(D24:G52)</f>
        <v>108</v>
      </c>
      <c r="E53" s="221"/>
      <c r="F53" s="221"/>
      <c r="G53" s="222"/>
      <c r="H53" s="220">
        <f>SUM(H24:K52)</f>
        <v>111</v>
      </c>
      <c r="I53" s="221"/>
      <c r="J53" s="221"/>
      <c r="K53" s="222"/>
    </row>
    <row r="54" spans="1:11">
      <c r="A54">
        <f>A53*4</f>
        <v>116</v>
      </c>
      <c r="B54" s="262" t="s">
        <v>862</v>
      </c>
      <c r="C54" s="263"/>
      <c r="D54" s="220">
        <f>(AVERAGE(D53:K53)/116)*100</f>
        <v>94.396551724137936</v>
      </c>
      <c r="E54" s="221"/>
      <c r="F54" s="221"/>
      <c r="G54" s="221"/>
      <c r="H54" s="221"/>
      <c r="I54" s="221"/>
      <c r="J54" s="221"/>
      <c r="K54" s="221"/>
    </row>
    <row r="55" spans="1:11" ht="15.75">
      <c r="B55" s="7" t="s">
        <v>38</v>
      </c>
      <c r="C55" s="6"/>
    </row>
    <row r="56" spans="1:11">
      <c r="B56" s="255" t="s">
        <v>1</v>
      </c>
      <c r="C56" s="258" t="s">
        <v>2</v>
      </c>
      <c r="D56" s="223" t="s">
        <v>6</v>
      </c>
      <c r="E56" s="223"/>
      <c r="F56" s="223"/>
      <c r="G56" s="223"/>
      <c r="H56" s="223" t="s">
        <v>6</v>
      </c>
      <c r="I56" s="223"/>
      <c r="J56" s="223"/>
      <c r="K56" s="223"/>
    </row>
    <row r="57" spans="1:11">
      <c r="B57" s="256"/>
      <c r="C57" s="258"/>
      <c r="D57" s="224">
        <v>4</v>
      </c>
      <c r="E57" s="224">
        <v>3</v>
      </c>
      <c r="F57" s="224">
        <v>2</v>
      </c>
      <c r="G57" s="224">
        <v>1</v>
      </c>
      <c r="H57" s="224">
        <v>4</v>
      </c>
      <c r="I57" s="224">
        <v>3</v>
      </c>
      <c r="J57" s="224">
        <v>2</v>
      </c>
      <c r="K57" s="224">
        <v>1</v>
      </c>
    </row>
    <row r="58" spans="1:11" ht="22.5">
      <c r="B58" s="257"/>
      <c r="C58" s="258"/>
      <c r="D58" s="11" t="s">
        <v>7</v>
      </c>
      <c r="E58" s="11" t="s">
        <v>8</v>
      </c>
      <c r="F58" s="11" t="s">
        <v>9</v>
      </c>
      <c r="G58" s="11" t="s">
        <v>10</v>
      </c>
      <c r="H58" s="11" t="s">
        <v>7</v>
      </c>
      <c r="I58" s="11" t="s">
        <v>8</v>
      </c>
      <c r="J58" s="11" t="s">
        <v>9</v>
      </c>
      <c r="K58" s="11" t="s">
        <v>10</v>
      </c>
    </row>
    <row r="59" spans="1:11" ht="32.25" customHeight="1">
      <c r="A59">
        <v>4</v>
      </c>
      <c r="B59" s="288" t="s">
        <v>39</v>
      </c>
      <c r="C59" s="8" t="s">
        <v>40</v>
      </c>
      <c r="D59" s="224">
        <v>4</v>
      </c>
      <c r="E59" s="224"/>
      <c r="F59" s="224"/>
      <c r="G59" s="224"/>
      <c r="H59" s="224">
        <v>4</v>
      </c>
      <c r="I59" s="224"/>
      <c r="J59" s="224"/>
      <c r="K59" s="224"/>
    </row>
    <row r="60" spans="1:11" ht="26.25" customHeight="1">
      <c r="B60" s="289"/>
      <c r="C60" s="8" t="s">
        <v>41</v>
      </c>
      <c r="D60" s="224">
        <v>4</v>
      </c>
      <c r="E60" s="224"/>
      <c r="F60" s="224"/>
      <c r="G60" s="224"/>
      <c r="H60" s="224">
        <v>4</v>
      </c>
      <c r="I60" s="224"/>
      <c r="J60" s="224"/>
      <c r="K60" s="224"/>
    </row>
    <row r="61" spans="1:11" ht="40.5">
      <c r="B61" s="289"/>
      <c r="C61" s="8" t="s">
        <v>167</v>
      </c>
      <c r="D61" s="224">
        <v>4</v>
      </c>
      <c r="E61" s="224"/>
      <c r="F61" s="224"/>
      <c r="G61" s="224"/>
      <c r="H61" s="224">
        <v>4</v>
      </c>
      <c r="I61" s="224"/>
      <c r="J61" s="224"/>
      <c r="K61" s="224"/>
    </row>
    <row r="62" spans="1:11" ht="27">
      <c r="B62" s="290"/>
      <c r="C62" s="8" t="s">
        <v>42</v>
      </c>
      <c r="D62" s="224">
        <v>4</v>
      </c>
      <c r="E62" s="224"/>
      <c r="F62" s="224"/>
      <c r="G62" s="224"/>
      <c r="H62" s="224">
        <v>4</v>
      </c>
      <c r="I62" s="224"/>
      <c r="J62" s="224"/>
      <c r="K62" s="224"/>
    </row>
    <row r="63" spans="1:11" ht="79.5">
      <c r="A63">
        <v>1</v>
      </c>
      <c r="B63" s="8" t="s">
        <v>162</v>
      </c>
      <c r="C63" s="8" t="s">
        <v>172</v>
      </c>
      <c r="D63" s="224">
        <v>4</v>
      </c>
      <c r="E63" s="224"/>
      <c r="F63" s="224"/>
      <c r="G63" s="224"/>
      <c r="H63" s="224">
        <v>4</v>
      </c>
      <c r="I63" s="224"/>
      <c r="J63" s="224"/>
      <c r="K63" s="224"/>
    </row>
    <row r="64" spans="1:11" ht="15" customHeight="1">
      <c r="B64" s="288" t="s">
        <v>576</v>
      </c>
      <c r="C64" s="8" t="s">
        <v>43</v>
      </c>
      <c r="D64" s="224">
        <v>4</v>
      </c>
      <c r="E64" s="224"/>
      <c r="F64" s="224"/>
      <c r="G64" s="224"/>
      <c r="H64" s="224">
        <v>4</v>
      </c>
      <c r="I64" s="224"/>
      <c r="J64" s="224"/>
      <c r="K64" s="224"/>
    </row>
    <row r="65" spans="1:11" ht="40.5">
      <c r="A65">
        <v>4</v>
      </c>
      <c r="B65" s="289"/>
      <c r="C65" s="8" t="s">
        <v>64</v>
      </c>
      <c r="D65" s="224">
        <v>4</v>
      </c>
      <c r="E65" s="224"/>
      <c r="F65" s="224"/>
      <c r="G65" s="224"/>
      <c r="H65" s="224">
        <v>4</v>
      </c>
      <c r="I65" s="224"/>
      <c r="J65" s="224"/>
      <c r="K65" s="224"/>
    </row>
    <row r="66" spans="1:11" ht="27">
      <c r="B66" s="289"/>
      <c r="C66" s="8" t="s">
        <v>588</v>
      </c>
      <c r="D66" s="224">
        <v>4</v>
      </c>
      <c r="E66" s="224"/>
      <c r="F66" s="224"/>
      <c r="G66" s="224"/>
      <c r="H66" s="224">
        <v>4</v>
      </c>
      <c r="I66" s="224"/>
      <c r="J66" s="224"/>
      <c r="K66" s="224"/>
    </row>
    <row r="67" spans="1:11" ht="29.25" customHeight="1">
      <c r="B67" s="290"/>
      <c r="C67" s="8" t="s">
        <v>44</v>
      </c>
      <c r="D67" s="224">
        <v>4</v>
      </c>
      <c r="E67" s="224"/>
      <c r="F67" s="224"/>
      <c r="G67" s="224"/>
      <c r="H67" s="224"/>
      <c r="I67" s="224">
        <v>3</v>
      </c>
      <c r="J67" s="224"/>
      <c r="K67" s="224"/>
    </row>
    <row r="68" spans="1:11" ht="40.5">
      <c r="A68">
        <v>4</v>
      </c>
      <c r="B68" s="288" t="s">
        <v>45</v>
      </c>
      <c r="C68" s="8" t="s">
        <v>46</v>
      </c>
      <c r="D68" s="224"/>
      <c r="E68" s="224">
        <v>3</v>
      </c>
      <c r="F68" s="224"/>
      <c r="G68" s="224"/>
      <c r="H68" s="224">
        <v>4</v>
      </c>
      <c r="I68" s="224"/>
      <c r="J68" s="224"/>
      <c r="K68" s="224"/>
    </row>
    <row r="69" spans="1:11" ht="40.5">
      <c r="B69" s="289"/>
      <c r="C69" s="8" t="s">
        <v>61</v>
      </c>
      <c r="D69" s="224">
        <v>4</v>
      </c>
      <c r="E69" s="224"/>
      <c r="F69" s="224"/>
      <c r="G69" s="224"/>
      <c r="H69" s="224">
        <v>4</v>
      </c>
      <c r="I69" s="224"/>
      <c r="J69" s="224"/>
      <c r="K69" s="224"/>
    </row>
    <row r="70" spans="1:11" ht="40.5">
      <c r="B70" s="289"/>
      <c r="C70" s="8" t="s">
        <v>62</v>
      </c>
      <c r="D70" s="224">
        <v>4</v>
      </c>
      <c r="E70" s="224"/>
      <c r="F70" s="224"/>
      <c r="G70" s="224"/>
      <c r="H70" s="224">
        <v>4</v>
      </c>
      <c r="I70" s="224"/>
      <c r="J70" s="224"/>
      <c r="K70" s="224"/>
    </row>
    <row r="71" spans="1:11" ht="40.5">
      <c r="B71" s="290"/>
      <c r="C71" s="8" t="s">
        <v>63</v>
      </c>
      <c r="D71" s="224"/>
      <c r="E71" s="224">
        <v>3</v>
      </c>
      <c r="F71" s="224"/>
      <c r="G71" s="224"/>
      <c r="H71" s="224"/>
      <c r="I71" s="224">
        <v>3</v>
      </c>
      <c r="J71" s="224"/>
      <c r="K71" s="224"/>
    </row>
    <row r="72" spans="1:11" ht="54">
      <c r="A72">
        <v>4</v>
      </c>
      <c r="B72" s="288" t="s">
        <v>47</v>
      </c>
      <c r="C72" s="8" t="s">
        <v>48</v>
      </c>
      <c r="D72" s="224"/>
      <c r="E72" s="224">
        <v>3</v>
      </c>
      <c r="F72" s="224"/>
      <c r="G72" s="224"/>
      <c r="H72" s="224"/>
      <c r="I72" s="224">
        <v>3</v>
      </c>
      <c r="J72" s="224"/>
      <c r="K72" s="224"/>
    </row>
    <row r="73" spans="1:11" ht="54">
      <c r="B73" s="289"/>
      <c r="C73" s="8" t="s">
        <v>49</v>
      </c>
      <c r="D73" s="224">
        <v>4</v>
      </c>
      <c r="E73" s="224"/>
      <c r="F73" s="224"/>
      <c r="G73" s="224"/>
      <c r="H73" s="224">
        <v>4</v>
      </c>
      <c r="I73" s="224"/>
      <c r="J73" s="224"/>
      <c r="K73" s="224"/>
    </row>
    <row r="74" spans="1:11" ht="45" customHeight="1">
      <c r="B74" s="289"/>
      <c r="C74" s="8" t="s">
        <v>50</v>
      </c>
      <c r="D74" s="224"/>
      <c r="E74" s="224">
        <v>3</v>
      </c>
      <c r="F74" s="224"/>
      <c r="G74" s="224"/>
      <c r="H74" s="224"/>
      <c r="I74" s="224">
        <v>3</v>
      </c>
      <c r="J74" s="224"/>
      <c r="K74" s="224"/>
    </row>
    <row r="75" spans="1:11" ht="54">
      <c r="B75" s="290"/>
      <c r="C75" s="8" t="s">
        <v>51</v>
      </c>
      <c r="D75" s="224"/>
      <c r="E75" s="224">
        <v>3</v>
      </c>
      <c r="F75" s="224"/>
      <c r="G75" s="224"/>
      <c r="H75" s="224"/>
      <c r="I75" s="224">
        <v>3</v>
      </c>
      <c r="J75" s="224"/>
      <c r="K75" s="224"/>
    </row>
    <row r="76" spans="1:11" ht="42" customHeight="1">
      <c r="A76">
        <v>4</v>
      </c>
      <c r="B76" s="288" t="s">
        <v>52</v>
      </c>
      <c r="C76" s="8" t="s">
        <v>53</v>
      </c>
      <c r="D76" s="224"/>
      <c r="E76" s="224">
        <v>3</v>
      </c>
      <c r="F76" s="224"/>
      <c r="G76" s="224"/>
      <c r="H76" s="224"/>
      <c r="I76" s="224">
        <v>3</v>
      </c>
      <c r="J76" s="224"/>
      <c r="K76" s="224"/>
    </row>
    <row r="77" spans="1:11" ht="40.5">
      <c r="B77" s="289"/>
      <c r="C77" s="8" t="s">
        <v>173</v>
      </c>
      <c r="D77" s="224">
        <v>4</v>
      </c>
      <c r="E77" s="224"/>
      <c r="F77" s="224"/>
      <c r="G77" s="224"/>
      <c r="H77" s="224">
        <v>4</v>
      </c>
      <c r="I77" s="224"/>
      <c r="J77" s="224"/>
      <c r="K77" s="224"/>
    </row>
    <row r="78" spans="1:11" ht="42" customHeight="1">
      <c r="B78" s="289"/>
      <c r="C78" s="8" t="s">
        <v>174</v>
      </c>
      <c r="D78" s="224"/>
      <c r="E78" s="224">
        <v>3</v>
      </c>
      <c r="F78" s="224"/>
      <c r="G78" s="224"/>
      <c r="H78" s="224"/>
      <c r="I78" s="224">
        <v>3</v>
      </c>
      <c r="J78" s="224"/>
      <c r="K78" s="224"/>
    </row>
    <row r="79" spans="1:11" ht="40.5">
      <c r="B79" s="290"/>
      <c r="C79" s="8" t="s">
        <v>175</v>
      </c>
      <c r="D79" s="224">
        <v>4</v>
      </c>
      <c r="E79" s="224"/>
      <c r="F79" s="224"/>
      <c r="G79" s="224"/>
      <c r="H79" s="224">
        <v>4</v>
      </c>
      <c r="I79" s="224"/>
      <c r="J79" s="224"/>
      <c r="K79" s="224"/>
    </row>
    <row r="80" spans="1:11" ht="30" customHeight="1">
      <c r="A80">
        <v>4</v>
      </c>
      <c r="B80" s="264" t="s">
        <v>54</v>
      </c>
      <c r="C80" s="8" t="s">
        <v>55</v>
      </c>
      <c r="D80" s="224">
        <v>4</v>
      </c>
      <c r="E80" s="224"/>
      <c r="F80" s="224"/>
      <c r="G80" s="224"/>
      <c r="H80" s="224">
        <v>4</v>
      </c>
      <c r="I80" s="224"/>
      <c r="J80" s="224"/>
      <c r="K80" s="224"/>
    </row>
    <row r="81" spans="1:11" ht="40.5">
      <c r="B81" s="265"/>
      <c r="C81" s="8" t="s">
        <v>176</v>
      </c>
      <c r="D81" s="224"/>
      <c r="E81" s="224">
        <v>3</v>
      </c>
      <c r="F81" s="224"/>
      <c r="G81" s="224"/>
      <c r="H81" s="224"/>
      <c r="I81" s="224">
        <v>3</v>
      </c>
      <c r="J81" s="224"/>
      <c r="K81" s="224"/>
    </row>
    <row r="82" spans="1:11" ht="40.5">
      <c r="B82" s="265"/>
      <c r="C82" s="8" t="s">
        <v>65</v>
      </c>
      <c r="D82" s="224"/>
      <c r="E82" s="224">
        <v>3</v>
      </c>
      <c r="F82" s="224"/>
      <c r="G82" s="224"/>
      <c r="H82" s="224"/>
      <c r="I82" s="224">
        <v>3</v>
      </c>
      <c r="J82" s="224"/>
      <c r="K82" s="224"/>
    </row>
    <row r="83" spans="1:11" ht="39" customHeight="1">
      <c r="B83" s="266"/>
      <c r="C83" s="8" t="s">
        <v>66</v>
      </c>
      <c r="D83" s="224">
        <v>4</v>
      </c>
      <c r="E83" s="224"/>
      <c r="F83" s="224"/>
      <c r="G83" s="224"/>
      <c r="H83" s="224">
        <v>4</v>
      </c>
      <c r="I83" s="224"/>
      <c r="J83" s="224"/>
      <c r="K83" s="224"/>
    </row>
    <row r="84" spans="1:11" ht="83.25" customHeight="1">
      <c r="B84" s="288" t="s">
        <v>56</v>
      </c>
      <c r="C84" s="8" t="s">
        <v>57</v>
      </c>
      <c r="D84" s="224">
        <v>4</v>
      </c>
      <c r="E84" s="224"/>
      <c r="F84" s="224"/>
      <c r="G84" s="224"/>
      <c r="H84" s="224">
        <v>4</v>
      </c>
      <c r="I84" s="224"/>
      <c r="J84" s="224"/>
      <c r="K84" s="224"/>
    </row>
    <row r="85" spans="1:11" ht="54">
      <c r="A85">
        <v>4</v>
      </c>
      <c r="B85" s="289"/>
      <c r="C85" s="8" t="s">
        <v>177</v>
      </c>
      <c r="D85" s="224"/>
      <c r="E85" s="224">
        <v>3</v>
      </c>
      <c r="F85" s="224"/>
      <c r="G85" s="224"/>
      <c r="H85" s="224"/>
      <c r="I85" s="224">
        <v>3</v>
      </c>
      <c r="J85" s="224"/>
      <c r="K85" s="224"/>
    </row>
    <row r="86" spans="1:11" ht="54">
      <c r="B86" s="289"/>
      <c r="C86" s="8" t="s">
        <v>589</v>
      </c>
      <c r="D86" s="224">
        <v>4</v>
      </c>
      <c r="E86" s="224"/>
      <c r="F86" s="224"/>
      <c r="G86" s="224"/>
      <c r="H86" s="224">
        <v>4</v>
      </c>
      <c r="I86" s="224"/>
      <c r="J86" s="224"/>
      <c r="K86" s="224"/>
    </row>
    <row r="87" spans="1:11" ht="54">
      <c r="B87" s="290"/>
      <c r="C87" s="8" t="s">
        <v>178</v>
      </c>
      <c r="D87" s="224"/>
      <c r="E87" s="224">
        <v>3</v>
      </c>
      <c r="F87" s="224"/>
      <c r="G87" s="224"/>
      <c r="H87" s="224"/>
      <c r="I87" s="224">
        <v>3</v>
      </c>
      <c r="J87" s="224"/>
      <c r="K87" s="224"/>
    </row>
    <row r="88" spans="1:11" ht="108">
      <c r="A88">
        <v>4</v>
      </c>
      <c r="B88" s="288" t="s">
        <v>58</v>
      </c>
      <c r="C88" s="8" t="s">
        <v>692</v>
      </c>
      <c r="D88" s="224">
        <v>4</v>
      </c>
      <c r="E88" s="224"/>
      <c r="F88" s="224"/>
      <c r="G88" s="224"/>
      <c r="H88" s="224">
        <v>4</v>
      </c>
      <c r="I88" s="224"/>
      <c r="J88" s="224"/>
      <c r="K88" s="224"/>
    </row>
    <row r="89" spans="1:11" ht="27">
      <c r="B89" s="289"/>
      <c r="C89" s="8" t="s">
        <v>695</v>
      </c>
      <c r="D89" s="224"/>
      <c r="E89" s="224">
        <v>3</v>
      </c>
      <c r="F89" s="224"/>
      <c r="G89" s="224"/>
      <c r="H89" s="224"/>
      <c r="I89" s="224">
        <v>3</v>
      </c>
      <c r="J89" s="224"/>
      <c r="K89" s="224"/>
    </row>
    <row r="90" spans="1:11" ht="27">
      <c r="B90" s="289"/>
      <c r="C90" s="8" t="s">
        <v>693</v>
      </c>
      <c r="D90" s="224">
        <v>4</v>
      </c>
      <c r="E90" s="224"/>
      <c r="F90" s="224"/>
      <c r="G90" s="224"/>
      <c r="H90" s="224">
        <v>4</v>
      </c>
      <c r="I90" s="224"/>
      <c r="J90" s="224"/>
      <c r="K90" s="224"/>
    </row>
    <row r="91" spans="1:11" ht="40.5">
      <c r="B91" s="290"/>
      <c r="C91" s="8" t="s">
        <v>694</v>
      </c>
      <c r="D91" s="224"/>
      <c r="E91" s="224">
        <v>3</v>
      </c>
      <c r="F91" s="224"/>
      <c r="G91" s="224"/>
      <c r="H91" s="224"/>
      <c r="I91" s="224">
        <v>3</v>
      </c>
      <c r="J91" s="224"/>
      <c r="K91" s="224"/>
    </row>
    <row r="92" spans="1:11" ht="67.5">
      <c r="A92">
        <v>4</v>
      </c>
      <c r="B92" s="264" t="s">
        <v>59</v>
      </c>
      <c r="C92" s="8" t="s">
        <v>60</v>
      </c>
      <c r="D92" s="224"/>
      <c r="E92" s="224">
        <v>3</v>
      </c>
      <c r="F92" s="224"/>
      <c r="G92" s="224"/>
      <c r="H92" s="224"/>
      <c r="I92" s="224">
        <v>3</v>
      </c>
      <c r="J92" s="224"/>
      <c r="K92" s="224"/>
    </row>
    <row r="93" spans="1:11" ht="40.5">
      <c r="B93" s="265"/>
      <c r="C93" s="8" t="s">
        <v>69</v>
      </c>
      <c r="D93" s="224">
        <v>4</v>
      </c>
      <c r="E93" s="224"/>
      <c r="F93" s="224"/>
      <c r="G93" s="224"/>
      <c r="H93" s="224">
        <v>4</v>
      </c>
      <c r="I93" s="224"/>
      <c r="J93" s="224"/>
      <c r="K93" s="224"/>
    </row>
    <row r="94" spans="1:11" ht="40.5">
      <c r="B94" s="265"/>
      <c r="C94" s="12" t="s">
        <v>67</v>
      </c>
      <c r="D94" s="224"/>
      <c r="E94" s="224">
        <v>3</v>
      </c>
      <c r="F94" s="224"/>
      <c r="G94" s="224"/>
      <c r="H94" s="224">
        <v>4</v>
      </c>
      <c r="I94" s="224"/>
      <c r="J94" s="224"/>
      <c r="K94" s="224"/>
    </row>
    <row r="95" spans="1:11" ht="40.5">
      <c r="B95" s="266"/>
      <c r="C95" s="12" t="s">
        <v>68</v>
      </c>
      <c r="D95" s="224">
        <v>4</v>
      </c>
      <c r="E95" s="224"/>
      <c r="F95" s="224"/>
      <c r="G95" s="224"/>
      <c r="H95" s="224">
        <v>4</v>
      </c>
      <c r="I95" s="224"/>
      <c r="J95" s="224"/>
      <c r="K95" s="224"/>
    </row>
    <row r="96" spans="1:11" ht="24" customHeight="1">
      <c r="A96">
        <f>SUM(A59:A95)</f>
        <v>37</v>
      </c>
      <c r="B96" s="280" t="s">
        <v>37</v>
      </c>
      <c r="C96" s="281"/>
      <c r="D96" s="274">
        <f>SUM(D59:G95)</f>
        <v>133</v>
      </c>
      <c r="E96" s="275"/>
      <c r="F96" s="275"/>
      <c r="G96" s="276"/>
      <c r="H96" s="274">
        <f>SUM(H59:K95)</f>
        <v>134</v>
      </c>
      <c r="I96" s="275"/>
      <c r="J96" s="275"/>
      <c r="K96" s="276"/>
    </row>
    <row r="97" spans="1:11" ht="24" customHeight="1">
      <c r="B97" s="282" t="s">
        <v>862</v>
      </c>
      <c r="C97" s="283"/>
      <c r="D97" s="274">
        <f>(AVERAGE(D96:K96)/148)*100</f>
        <v>90.202702702702695</v>
      </c>
      <c r="E97" s="275"/>
      <c r="F97" s="275"/>
      <c r="G97" s="275"/>
      <c r="H97" s="275"/>
      <c r="I97" s="275"/>
      <c r="J97" s="275"/>
      <c r="K97" s="275"/>
    </row>
    <row r="98" spans="1:11">
      <c r="A98">
        <f>A96*4</f>
        <v>148</v>
      </c>
      <c r="B98" s="6"/>
      <c r="C98" s="6"/>
    </row>
    <row r="99" spans="1:11" ht="15.75">
      <c r="B99" s="7" t="s">
        <v>70</v>
      </c>
      <c r="C99" s="6"/>
    </row>
    <row r="100" spans="1:11">
      <c r="B100" s="255" t="s">
        <v>1</v>
      </c>
      <c r="C100" s="255" t="s">
        <v>2</v>
      </c>
      <c r="D100" s="273" t="s">
        <v>6</v>
      </c>
      <c r="E100" s="273"/>
      <c r="F100" s="273"/>
      <c r="G100" s="273"/>
      <c r="H100" s="273" t="s">
        <v>6</v>
      </c>
      <c r="I100" s="273"/>
      <c r="J100" s="273"/>
      <c r="K100" s="273"/>
    </row>
    <row r="101" spans="1:11">
      <c r="B101" s="256"/>
      <c r="C101" s="256"/>
      <c r="D101" s="2">
        <v>4</v>
      </c>
      <c r="E101" s="2">
        <v>3</v>
      </c>
      <c r="F101" s="2">
        <v>2</v>
      </c>
      <c r="G101" s="2">
        <v>1</v>
      </c>
      <c r="H101" s="29">
        <v>4</v>
      </c>
      <c r="I101" s="29">
        <v>3</v>
      </c>
      <c r="J101" s="29">
        <v>2</v>
      </c>
      <c r="K101" s="29">
        <v>1</v>
      </c>
    </row>
    <row r="102" spans="1:11" ht="22.5">
      <c r="B102" s="257"/>
      <c r="C102" s="257"/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7</v>
      </c>
      <c r="I102" s="11" t="s">
        <v>8</v>
      </c>
      <c r="J102" s="11" t="s">
        <v>9</v>
      </c>
      <c r="K102" s="11" t="s">
        <v>10</v>
      </c>
    </row>
    <row r="103" spans="1:11" ht="67.5">
      <c r="B103" s="288" t="s">
        <v>71</v>
      </c>
      <c r="C103" s="9" t="s">
        <v>96</v>
      </c>
      <c r="D103" s="223">
        <v>4</v>
      </c>
      <c r="E103" s="223"/>
      <c r="F103" s="223"/>
      <c r="G103" s="223"/>
      <c r="H103" s="223">
        <v>4</v>
      </c>
      <c r="I103" s="223"/>
      <c r="J103" s="223"/>
      <c r="K103" s="223"/>
    </row>
    <row r="104" spans="1:11" ht="40.5">
      <c r="B104" s="289"/>
      <c r="C104" s="9" t="s">
        <v>95</v>
      </c>
      <c r="D104" s="223">
        <v>4</v>
      </c>
      <c r="E104" s="223"/>
      <c r="F104" s="223"/>
      <c r="G104" s="223"/>
      <c r="H104" s="223">
        <v>4</v>
      </c>
      <c r="I104" s="223"/>
      <c r="J104" s="223"/>
      <c r="K104" s="223"/>
    </row>
    <row r="105" spans="1:11" ht="40.5">
      <c r="A105">
        <v>4</v>
      </c>
      <c r="B105" s="289"/>
      <c r="C105" s="9" t="s">
        <v>72</v>
      </c>
      <c r="D105" s="223">
        <v>4</v>
      </c>
      <c r="E105" s="223"/>
      <c r="F105" s="223"/>
      <c r="G105" s="223"/>
      <c r="H105" s="223">
        <v>4</v>
      </c>
      <c r="I105" s="223"/>
      <c r="J105" s="223"/>
      <c r="K105" s="223"/>
    </row>
    <row r="106" spans="1:11" ht="54">
      <c r="B106" s="290"/>
      <c r="C106" s="9" t="s">
        <v>73</v>
      </c>
      <c r="D106" s="223">
        <v>4</v>
      </c>
      <c r="E106" s="223"/>
      <c r="F106" s="223"/>
      <c r="G106" s="223"/>
      <c r="H106" s="223">
        <v>4</v>
      </c>
      <c r="I106" s="223"/>
      <c r="J106" s="223"/>
      <c r="K106" s="223"/>
    </row>
    <row r="107" spans="1:11" ht="28.5" customHeight="1">
      <c r="B107" s="288" t="s">
        <v>74</v>
      </c>
      <c r="C107" s="9" t="s">
        <v>75</v>
      </c>
      <c r="D107" s="223"/>
      <c r="E107" s="223">
        <v>3</v>
      </c>
      <c r="F107" s="223"/>
      <c r="G107" s="223"/>
      <c r="H107" s="223"/>
      <c r="I107" s="223">
        <v>3</v>
      </c>
      <c r="J107" s="223"/>
      <c r="K107" s="223"/>
    </row>
    <row r="108" spans="1:11" ht="27">
      <c r="A108">
        <v>4</v>
      </c>
      <c r="B108" s="289"/>
      <c r="C108" s="62" t="s">
        <v>76</v>
      </c>
      <c r="D108" s="223">
        <v>4</v>
      </c>
      <c r="E108" s="223"/>
      <c r="F108" s="223"/>
      <c r="G108" s="223"/>
      <c r="H108" s="223"/>
      <c r="I108" s="223">
        <v>3</v>
      </c>
      <c r="J108" s="223"/>
      <c r="K108" s="223"/>
    </row>
    <row r="109" spans="1:11" ht="40.5">
      <c r="B109" s="289"/>
      <c r="C109" s="9" t="s">
        <v>77</v>
      </c>
      <c r="D109" s="223">
        <v>4</v>
      </c>
      <c r="E109" s="223"/>
      <c r="F109" s="223"/>
      <c r="G109" s="223"/>
      <c r="H109" s="223">
        <v>4</v>
      </c>
      <c r="I109" s="223"/>
      <c r="J109" s="223"/>
      <c r="K109" s="223"/>
    </row>
    <row r="110" spans="1:11" ht="27" customHeight="1">
      <c r="B110" s="290"/>
      <c r="C110" s="9" t="s">
        <v>78</v>
      </c>
      <c r="D110" s="223"/>
      <c r="E110" s="223">
        <v>3</v>
      </c>
      <c r="F110" s="223"/>
      <c r="G110" s="223"/>
      <c r="H110" s="223"/>
      <c r="I110" s="223">
        <v>3</v>
      </c>
      <c r="J110" s="223"/>
      <c r="K110" s="223"/>
    </row>
    <row r="111" spans="1:11" ht="66.75" customHeight="1">
      <c r="A111">
        <v>4</v>
      </c>
      <c r="B111" s="264" t="s">
        <v>79</v>
      </c>
      <c r="C111" s="9" t="s">
        <v>80</v>
      </c>
      <c r="D111" s="223"/>
      <c r="E111" s="223">
        <v>3</v>
      </c>
      <c r="F111" s="223"/>
      <c r="G111" s="223"/>
      <c r="H111" s="223"/>
      <c r="I111" s="223">
        <v>3</v>
      </c>
      <c r="J111" s="223"/>
      <c r="K111" s="223"/>
    </row>
    <row r="112" spans="1:11" ht="27.75" customHeight="1">
      <c r="B112" s="265"/>
      <c r="C112" s="9" t="s">
        <v>99</v>
      </c>
      <c r="D112" s="223">
        <v>4</v>
      </c>
      <c r="E112" s="223"/>
      <c r="F112" s="223"/>
      <c r="G112" s="223"/>
      <c r="H112" s="223">
        <v>4</v>
      </c>
      <c r="I112" s="223"/>
      <c r="J112" s="223"/>
      <c r="K112" s="223"/>
    </row>
    <row r="113" spans="1:11" ht="24.75" customHeight="1">
      <c r="B113" s="265"/>
      <c r="C113" s="9" t="s">
        <v>97</v>
      </c>
      <c r="D113" s="223"/>
      <c r="E113" s="223">
        <v>3</v>
      </c>
      <c r="F113" s="223"/>
      <c r="G113" s="223"/>
      <c r="H113" s="223"/>
      <c r="I113" s="223">
        <v>3</v>
      </c>
      <c r="J113" s="223"/>
      <c r="K113" s="223"/>
    </row>
    <row r="114" spans="1:11" ht="28.5" customHeight="1">
      <c r="B114" s="266"/>
      <c r="C114" s="9" t="s">
        <v>98</v>
      </c>
      <c r="D114" s="223">
        <v>4</v>
      </c>
      <c r="E114" s="223"/>
      <c r="F114" s="223"/>
      <c r="G114" s="223"/>
      <c r="H114" s="223">
        <v>4</v>
      </c>
      <c r="I114" s="223"/>
      <c r="J114" s="223"/>
      <c r="K114" s="223"/>
    </row>
    <row r="115" spans="1:11" ht="81">
      <c r="B115" s="288" t="s">
        <v>81</v>
      </c>
      <c r="C115" s="62" t="s">
        <v>613</v>
      </c>
      <c r="D115" s="223"/>
      <c r="E115" s="223">
        <v>3</v>
      </c>
      <c r="F115" s="223"/>
      <c r="G115" s="223"/>
      <c r="H115" s="223"/>
      <c r="I115" s="223">
        <v>3</v>
      </c>
      <c r="J115" s="223"/>
      <c r="K115" s="223"/>
    </row>
    <row r="116" spans="1:11" ht="69" customHeight="1">
      <c r="A116">
        <v>4</v>
      </c>
      <c r="B116" s="289"/>
      <c r="C116" s="10" t="s">
        <v>614</v>
      </c>
      <c r="D116" s="223">
        <v>4</v>
      </c>
      <c r="E116" s="223"/>
      <c r="F116" s="223"/>
      <c r="G116" s="223"/>
      <c r="H116" s="223">
        <v>4</v>
      </c>
      <c r="I116" s="223"/>
      <c r="J116" s="223"/>
      <c r="K116" s="223"/>
    </row>
    <row r="117" spans="1:11" ht="54">
      <c r="B117" s="289"/>
      <c r="C117" s="62" t="s">
        <v>87</v>
      </c>
      <c r="D117" s="223"/>
      <c r="E117" s="223">
        <v>3</v>
      </c>
      <c r="F117" s="223"/>
      <c r="G117" s="223"/>
      <c r="H117" s="223"/>
      <c r="I117" s="223">
        <v>3</v>
      </c>
      <c r="J117" s="223"/>
      <c r="K117" s="223"/>
    </row>
    <row r="118" spans="1:11" ht="54">
      <c r="B118" s="290"/>
      <c r="C118" s="9" t="s">
        <v>82</v>
      </c>
      <c r="D118" s="223">
        <v>4</v>
      </c>
      <c r="E118" s="223"/>
      <c r="F118" s="223"/>
      <c r="G118" s="223"/>
      <c r="H118" s="223">
        <v>4</v>
      </c>
      <c r="I118" s="223"/>
      <c r="J118" s="223"/>
      <c r="K118" s="223"/>
    </row>
    <row r="119" spans="1:11" ht="54">
      <c r="B119" s="288" t="s">
        <v>83</v>
      </c>
      <c r="C119" s="9" t="s">
        <v>84</v>
      </c>
      <c r="D119" s="223"/>
      <c r="E119" s="223">
        <v>3</v>
      </c>
      <c r="F119" s="223"/>
      <c r="G119" s="223"/>
      <c r="H119" s="223"/>
      <c r="I119" s="223">
        <v>3</v>
      </c>
      <c r="J119" s="223"/>
      <c r="K119" s="223"/>
    </row>
    <row r="120" spans="1:11" ht="54">
      <c r="A120">
        <v>4</v>
      </c>
      <c r="B120" s="289"/>
      <c r="C120" s="9" t="s">
        <v>88</v>
      </c>
      <c r="D120" s="223">
        <v>4</v>
      </c>
      <c r="E120" s="223"/>
      <c r="F120" s="223"/>
      <c r="G120" s="223"/>
      <c r="H120" s="223">
        <v>4</v>
      </c>
      <c r="I120" s="223"/>
      <c r="J120" s="223"/>
      <c r="K120" s="223"/>
    </row>
    <row r="121" spans="1:11" ht="27">
      <c r="B121" s="289"/>
      <c r="C121" s="9" t="s">
        <v>89</v>
      </c>
      <c r="D121" s="223"/>
      <c r="E121" s="223">
        <v>3</v>
      </c>
      <c r="F121" s="223"/>
      <c r="G121" s="223"/>
      <c r="H121" s="223"/>
      <c r="I121" s="223">
        <v>3</v>
      </c>
      <c r="J121" s="223"/>
      <c r="K121" s="223"/>
    </row>
    <row r="122" spans="1:11" ht="42" customHeight="1">
      <c r="B122" s="290"/>
      <c r="C122" s="62" t="s">
        <v>90</v>
      </c>
      <c r="D122" s="223">
        <v>4</v>
      </c>
      <c r="E122" s="223"/>
      <c r="F122" s="223"/>
      <c r="G122" s="223"/>
      <c r="H122" s="223">
        <v>4</v>
      </c>
      <c r="I122" s="223"/>
      <c r="J122" s="223"/>
      <c r="K122" s="223"/>
    </row>
    <row r="123" spans="1:11" ht="54">
      <c r="B123" s="288" t="s">
        <v>85</v>
      </c>
      <c r="C123" s="62" t="s">
        <v>609</v>
      </c>
      <c r="D123" s="223"/>
      <c r="E123" s="223">
        <v>3</v>
      </c>
      <c r="F123" s="223"/>
      <c r="G123" s="223"/>
      <c r="H123" s="223"/>
      <c r="I123" s="223">
        <v>3</v>
      </c>
      <c r="J123" s="223"/>
      <c r="K123" s="223"/>
    </row>
    <row r="124" spans="1:11" ht="27">
      <c r="A124">
        <v>4</v>
      </c>
      <c r="B124" s="289"/>
      <c r="C124" s="62" t="s">
        <v>610</v>
      </c>
      <c r="D124" s="223">
        <v>4</v>
      </c>
      <c r="E124" s="223"/>
      <c r="F124" s="223"/>
      <c r="G124" s="223"/>
      <c r="H124" s="223">
        <v>4</v>
      </c>
      <c r="I124" s="223"/>
      <c r="J124" s="223"/>
      <c r="K124" s="223"/>
    </row>
    <row r="125" spans="1:11" ht="27">
      <c r="B125" s="289"/>
      <c r="C125" s="62" t="s">
        <v>611</v>
      </c>
      <c r="D125" s="223">
        <v>4</v>
      </c>
      <c r="E125" s="223"/>
      <c r="F125" s="223"/>
      <c r="G125" s="223"/>
      <c r="H125" s="223"/>
      <c r="I125" s="223">
        <v>3</v>
      </c>
      <c r="J125" s="223"/>
      <c r="K125" s="223"/>
    </row>
    <row r="126" spans="1:11" ht="40.5">
      <c r="B126" s="290"/>
      <c r="C126" s="62" t="s">
        <v>612</v>
      </c>
      <c r="D126" s="223">
        <v>4</v>
      </c>
      <c r="E126" s="223"/>
      <c r="F126" s="223"/>
      <c r="G126" s="223"/>
      <c r="H126" s="223">
        <v>4</v>
      </c>
      <c r="I126" s="223"/>
      <c r="J126" s="223"/>
      <c r="K126" s="223"/>
    </row>
    <row r="127" spans="1:11" ht="81">
      <c r="A127">
        <v>4</v>
      </c>
      <c r="B127" s="264" t="s">
        <v>86</v>
      </c>
      <c r="C127" s="9" t="s">
        <v>94</v>
      </c>
      <c r="D127" s="223">
        <v>4</v>
      </c>
      <c r="E127" s="223"/>
      <c r="F127" s="223"/>
      <c r="G127" s="223"/>
      <c r="H127" s="223">
        <v>4</v>
      </c>
      <c r="I127" s="223"/>
      <c r="J127" s="223"/>
      <c r="K127" s="223"/>
    </row>
    <row r="128" spans="1:11" ht="40.5">
      <c r="B128" s="265"/>
      <c r="C128" s="108" t="s">
        <v>91</v>
      </c>
      <c r="D128" s="223"/>
      <c r="E128" s="223">
        <v>3</v>
      </c>
      <c r="F128" s="223"/>
      <c r="G128" s="223"/>
      <c r="H128" s="223">
        <v>4</v>
      </c>
      <c r="I128" s="223"/>
      <c r="J128" s="223"/>
      <c r="K128" s="223"/>
    </row>
    <row r="129" spans="1:11" ht="40.5">
      <c r="B129" s="265"/>
      <c r="C129" s="108" t="s">
        <v>92</v>
      </c>
      <c r="D129" s="223">
        <v>4</v>
      </c>
      <c r="E129" s="223"/>
      <c r="F129" s="223"/>
      <c r="G129" s="223"/>
      <c r="H129" s="223">
        <v>4</v>
      </c>
      <c r="I129" s="223"/>
      <c r="J129" s="223"/>
      <c r="K129" s="223"/>
    </row>
    <row r="130" spans="1:11" ht="40.5">
      <c r="B130" s="266"/>
      <c r="C130" s="108" t="s">
        <v>93</v>
      </c>
      <c r="D130" s="223">
        <v>4</v>
      </c>
      <c r="E130" s="223"/>
      <c r="F130" s="223"/>
      <c r="G130" s="223"/>
      <c r="H130" s="223"/>
      <c r="I130" s="223">
        <v>3</v>
      </c>
      <c r="J130" s="223"/>
      <c r="K130" s="223"/>
    </row>
    <row r="131" spans="1:11" ht="26.25" customHeight="1">
      <c r="A131">
        <f>SUM(A103:A130)</f>
        <v>28</v>
      </c>
      <c r="B131" s="280" t="s">
        <v>37</v>
      </c>
      <c r="C131" s="281"/>
      <c r="D131" s="274">
        <f>SUM(D103:G130)</f>
        <v>102</v>
      </c>
      <c r="E131" s="275"/>
      <c r="F131" s="275"/>
      <c r="G131" s="276"/>
      <c r="H131" s="274">
        <f>SUM(H103:K130)</f>
        <v>100</v>
      </c>
      <c r="I131" s="275"/>
      <c r="J131" s="275"/>
      <c r="K131" s="276"/>
    </row>
    <row r="132" spans="1:11" ht="26.25" customHeight="1">
      <c r="A132">
        <f>A131*4</f>
        <v>112</v>
      </c>
      <c r="B132" s="282" t="s">
        <v>862</v>
      </c>
      <c r="C132" s="283"/>
      <c r="D132" s="274">
        <f>(AVERAGE(D131:K131)/112)*100</f>
        <v>90.178571428571431</v>
      </c>
      <c r="E132" s="275"/>
      <c r="F132" s="275"/>
      <c r="G132" s="275"/>
      <c r="H132" s="275"/>
      <c r="I132" s="275"/>
      <c r="J132" s="275"/>
      <c r="K132" s="275"/>
    </row>
    <row r="133" spans="1:11" ht="15.75">
      <c r="B133" s="7" t="s">
        <v>100</v>
      </c>
      <c r="C133" s="6"/>
    </row>
    <row r="134" spans="1:11">
      <c r="B134" s="255" t="s">
        <v>1</v>
      </c>
      <c r="C134" s="258" t="s">
        <v>2</v>
      </c>
      <c r="D134" s="273" t="s">
        <v>6</v>
      </c>
      <c r="E134" s="273"/>
      <c r="F134" s="273"/>
      <c r="G134" s="273"/>
      <c r="H134" s="273" t="s">
        <v>6</v>
      </c>
      <c r="I134" s="273"/>
      <c r="J134" s="273"/>
      <c r="K134" s="273"/>
    </row>
    <row r="135" spans="1:11">
      <c r="B135" s="256"/>
      <c r="C135" s="258"/>
      <c r="D135" s="2">
        <v>4</v>
      </c>
      <c r="E135" s="2">
        <v>3</v>
      </c>
      <c r="F135" s="2">
        <v>2</v>
      </c>
      <c r="G135" s="2">
        <v>1</v>
      </c>
      <c r="H135" s="29">
        <v>4</v>
      </c>
      <c r="I135" s="29">
        <v>3</v>
      </c>
      <c r="J135" s="29">
        <v>2</v>
      </c>
      <c r="K135" s="29">
        <v>1</v>
      </c>
    </row>
    <row r="136" spans="1:11" ht="22.5">
      <c r="B136" s="257"/>
      <c r="C136" s="258"/>
      <c r="D136" s="11" t="s">
        <v>7</v>
      </c>
      <c r="E136" s="11" t="s">
        <v>8</v>
      </c>
      <c r="F136" s="11" t="s">
        <v>9</v>
      </c>
      <c r="G136" s="11" t="s">
        <v>10</v>
      </c>
      <c r="H136" s="11" t="s">
        <v>7</v>
      </c>
      <c r="I136" s="11" t="s">
        <v>8</v>
      </c>
      <c r="J136" s="11" t="s">
        <v>9</v>
      </c>
      <c r="K136" s="11" t="s">
        <v>10</v>
      </c>
    </row>
    <row r="137" spans="1:11" ht="83.25" customHeight="1">
      <c r="A137">
        <v>4</v>
      </c>
      <c r="B137" s="259" t="s">
        <v>101</v>
      </c>
      <c r="C137" s="9" t="s">
        <v>102</v>
      </c>
      <c r="D137" s="223">
        <v>4</v>
      </c>
      <c r="E137" s="223"/>
      <c r="F137" s="223"/>
      <c r="G137" s="223"/>
      <c r="H137" s="223">
        <v>4</v>
      </c>
      <c r="I137" s="223"/>
      <c r="J137" s="223"/>
      <c r="K137" s="223"/>
    </row>
    <row r="138" spans="1:11" ht="40.5">
      <c r="B138" s="260"/>
      <c r="C138" s="9" t="s">
        <v>103</v>
      </c>
      <c r="D138" s="223">
        <v>4</v>
      </c>
      <c r="E138" s="223"/>
      <c r="F138" s="223"/>
      <c r="G138" s="223"/>
      <c r="H138" s="223">
        <v>4</v>
      </c>
      <c r="I138" s="223"/>
      <c r="J138" s="223"/>
      <c r="K138" s="223"/>
    </row>
    <row r="139" spans="1:11" ht="40.5">
      <c r="B139" s="260"/>
      <c r="C139" s="9" t="s">
        <v>125</v>
      </c>
      <c r="D139" s="223">
        <v>4</v>
      </c>
      <c r="E139" s="223"/>
      <c r="F139" s="223"/>
      <c r="G139" s="223"/>
      <c r="H139" s="223">
        <v>4</v>
      </c>
      <c r="I139" s="223"/>
      <c r="J139" s="223"/>
      <c r="K139" s="223"/>
    </row>
    <row r="140" spans="1:11" ht="40.5">
      <c r="B140" s="261"/>
      <c r="C140" s="9" t="s">
        <v>126</v>
      </c>
      <c r="D140" s="223"/>
      <c r="E140" s="223">
        <v>3</v>
      </c>
      <c r="F140" s="223"/>
      <c r="G140" s="223"/>
      <c r="H140" s="223"/>
      <c r="I140" s="223">
        <v>3</v>
      </c>
      <c r="J140" s="223"/>
      <c r="K140" s="223"/>
    </row>
    <row r="141" spans="1:11" ht="81">
      <c r="B141" s="252" t="s">
        <v>104</v>
      </c>
      <c r="C141" s="9" t="s">
        <v>105</v>
      </c>
      <c r="D141" s="223">
        <v>4</v>
      </c>
      <c r="E141" s="223"/>
      <c r="F141" s="223"/>
      <c r="G141" s="223"/>
      <c r="H141" s="223">
        <v>4</v>
      </c>
      <c r="I141" s="223"/>
      <c r="J141" s="223"/>
      <c r="K141" s="223"/>
    </row>
    <row r="142" spans="1:11" ht="40.5">
      <c r="A142">
        <v>4</v>
      </c>
      <c r="B142" s="253"/>
      <c r="C142" s="9" t="s">
        <v>128</v>
      </c>
      <c r="D142" s="223">
        <v>4</v>
      </c>
      <c r="E142" s="223"/>
      <c r="F142" s="223"/>
      <c r="G142" s="223"/>
      <c r="H142" s="223">
        <v>4</v>
      </c>
      <c r="I142" s="223"/>
      <c r="J142" s="223"/>
      <c r="K142" s="223"/>
    </row>
    <row r="143" spans="1:11" ht="42.75" customHeight="1">
      <c r="B143" s="253"/>
      <c r="C143" s="9" t="s">
        <v>127</v>
      </c>
      <c r="D143" s="223"/>
      <c r="E143" s="223">
        <v>3</v>
      </c>
      <c r="F143" s="223"/>
      <c r="G143" s="223"/>
      <c r="H143" s="223"/>
      <c r="I143" s="223">
        <v>3</v>
      </c>
      <c r="J143" s="223"/>
      <c r="K143" s="223"/>
    </row>
    <row r="144" spans="1:11" ht="40.5">
      <c r="B144" s="254"/>
      <c r="C144" s="9" t="s">
        <v>106</v>
      </c>
      <c r="D144" s="223"/>
      <c r="E144" s="223">
        <v>3</v>
      </c>
      <c r="F144" s="223"/>
      <c r="G144" s="223"/>
      <c r="H144" s="223"/>
      <c r="I144" s="223">
        <v>3</v>
      </c>
      <c r="J144" s="223"/>
      <c r="K144" s="223"/>
    </row>
    <row r="145" spans="1:11" ht="67.5">
      <c r="A145">
        <v>4</v>
      </c>
      <c r="B145" s="252" t="s">
        <v>107</v>
      </c>
      <c r="C145" s="9" t="s">
        <v>108</v>
      </c>
      <c r="D145" s="223">
        <v>4</v>
      </c>
      <c r="E145" s="223"/>
      <c r="F145" s="223"/>
      <c r="G145" s="223"/>
      <c r="H145" s="223">
        <v>4</v>
      </c>
      <c r="I145" s="223"/>
      <c r="J145" s="223"/>
      <c r="K145" s="223"/>
    </row>
    <row r="146" spans="1:11" ht="40.5">
      <c r="B146" s="253"/>
      <c r="C146" s="9" t="s">
        <v>109</v>
      </c>
      <c r="D146" s="223">
        <v>4</v>
      </c>
      <c r="E146" s="223"/>
      <c r="F146" s="223"/>
      <c r="G146" s="223"/>
      <c r="H146" s="223">
        <v>4</v>
      </c>
      <c r="I146" s="223"/>
      <c r="J146" s="223"/>
      <c r="K146" s="223"/>
    </row>
    <row r="147" spans="1:11" ht="40.5">
      <c r="B147" s="253"/>
      <c r="C147" s="9" t="s">
        <v>110</v>
      </c>
      <c r="D147" s="223">
        <v>4</v>
      </c>
      <c r="E147" s="223"/>
      <c r="F147" s="223"/>
      <c r="G147" s="223"/>
      <c r="H147" s="223">
        <v>4</v>
      </c>
      <c r="I147" s="223"/>
      <c r="J147" s="223"/>
      <c r="K147" s="223"/>
    </row>
    <row r="148" spans="1:11" ht="40.5">
      <c r="B148" s="254"/>
      <c r="C148" s="9" t="s">
        <v>111</v>
      </c>
      <c r="D148" s="223"/>
      <c r="E148" s="223">
        <v>3</v>
      </c>
      <c r="F148" s="223"/>
      <c r="G148" s="223"/>
      <c r="H148" s="223"/>
      <c r="I148" s="223">
        <v>3</v>
      </c>
      <c r="J148" s="223"/>
      <c r="K148" s="223"/>
    </row>
    <row r="149" spans="1:11" ht="67.5">
      <c r="B149" s="252" t="s">
        <v>112</v>
      </c>
      <c r="C149" s="9" t="s">
        <v>113</v>
      </c>
      <c r="D149" s="223">
        <v>4</v>
      </c>
      <c r="E149" s="223"/>
      <c r="F149" s="223"/>
      <c r="G149" s="223"/>
      <c r="H149" s="223">
        <v>4</v>
      </c>
      <c r="I149" s="223"/>
      <c r="J149" s="223"/>
      <c r="K149" s="223"/>
    </row>
    <row r="150" spans="1:11" ht="29.25" customHeight="1">
      <c r="A150">
        <v>4</v>
      </c>
      <c r="B150" s="253"/>
      <c r="C150" s="9" t="s">
        <v>114</v>
      </c>
      <c r="D150" s="223">
        <v>4</v>
      </c>
      <c r="E150" s="223"/>
      <c r="F150" s="223"/>
      <c r="G150" s="223"/>
      <c r="H150" s="223">
        <v>4</v>
      </c>
      <c r="I150" s="223"/>
      <c r="J150" s="223"/>
      <c r="K150" s="223"/>
    </row>
    <row r="151" spans="1:11" ht="40.5">
      <c r="B151" s="253"/>
      <c r="C151" s="9" t="s">
        <v>129</v>
      </c>
      <c r="D151" s="223">
        <v>4</v>
      </c>
      <c r="E151" s="223"/>
      <c r="F151" s="223"/>
      <c r="G151" s="223"/>
      <c r="H151" s="223">
        <v>4</v>
      </c>
      <c r="I151" s="223"/>
      <c r="J151" s="223"/>
      <c r="K151" s="223"/>
    </row>
    <row r="152" spans="1:11" ht="40.5">
      <c r="B152" s="254"/>
      <c r="C152" s="9" t="s">
        <v>130</v>
      </c>
      <c r="D152" s="223">
        <v>4</v>
      </c>
      <c r="E152" s="223"/>
      <c r="F152" s="223"/>
      <c r="G152" s="223"/>
      <c r="H152" s="223">
        <v>4</v>
      </c>
      <c r="I152" s="223"/>
      <c r="J152" s="223"/>
      <c r="K152" s="223"/>
    </row>
    <row r="153" spans="1:11" ht="81.75" customHeight="1">
      <c r="A153">
        <v>4</v>
      </c>
      <c r="B153" s="252" t="s">
        <v>115</v>
      </c>
      <c r="C153" s="9" t="s">
        <v>116</v>
      </c>
      <c r="D153" s="223">
        <v>4</v>
      </c>
      <c r="E153" s="223"/>
      <c r="F153" s="223"/>
      <c r="G153" s="223"/>
      <c r="H153" s="223">
        <v>4</v>
      </c>
      <c r="I153" s="223"/>
      <c r="J153" s="223"/>
      <c r="K153" s="223"/>
    </row>
    <row r="154" spans="1:11" ht="27">
      <c r="B154" s="253"/>
      <c r="C154" s="9" t="s">
        <v>117</v>
      </c>
      <c r="D154" s="223">
        <v>4</v>
      </c>
      <c r="E154" s="223"/>
      <c r="F154" s="223"/>
      <c r="G154" s="223"/>
      <c r="H154" s="223">
        <v>4</v>
      </c>
      <c r="I154" s="223"/>
      <c r="J154" s="223"/>
      <c r="K154" s="223"/>
    </row>
    <row r="155" spans="1:11" ht="40.5">
      <c r="B155" s="253"/>
      <c r="C155" s="9" t="s">
        <v>118</v>
      </c>
      <c r="D155" s="223">
        <v>4</v>
      </c>
      <c r="E155" s="223"/>
      <c r="F155" s="223"/>
      <c r="G155" s="223"/>
      <c r="H155" s="223">
        <v>4</v>
      </c>
      <c r="I155" s="223"/>
      <c r="J155" s="223"/>
      <c r="K155" s="223"/>
    </row>
    <row r="156" spans="1:11" ht="40.5">
      <c r="B156" s="254"/>
      <c r="C156" s="62" t="s">
        <v>136</v>
      </c>
      <c r="D156" s="223">
        <v>4</v>
      </c>
      <c r="E156" s="223"/>
      <c r="F156" s="223"/>
      <c r="G156" s="223"/>
      <c r="H156" s="223">
        <v>4</v>
      </c>
      <c r="I156" s="223"/>
      <c r="J156" s="223"/>
      <c r="K156" s="223"/>
    </row>
    <row r="157" spans="1:11" ht="67.5">
      <c r="A157">
        <v>4</v>
      </c>
      <c r="B157" s="252" t="s">
        <v>119</v>
      </c>
      <c r="C157" s="9" t="s">
        <v>120</v>
      </c>
      <c r="D157" s="223"/>
      <c r="E157" s="223">
        <v>3</v>
      </c>
      <c r="F157" s="223"/>
      <c r="G157" s="223"/>
      <c r="H157" s="223"/>
      <c r="I157" s="223">
        <v>3</v>
      </c>
      <c r="J157" s="223"/>
      <c r="K157" s="223"/>
    </row>
    <row r="158" spans="1:11" ht="42" customHeight="1">
      <c r="B158" s="253"/>
      <c r="C158" s="9" t="s">
        <v>132</v>
      </c>
      <c r="D158" s="223"/>
      <c r="E158" s="223">
        <v>3</v>
      </c>
      <c r="F158" s="223"/>
      <c r="G158" s="223"/>
      <c r="H158" s="223"/>
      <c r="I158" s="223">
        <v>3</v>
      </c>
      <c r="J158" s="223"/>
      <c r="K158" s="223"/>
    </row>
    <row r="159" spans="1:11" ht="40.5">
      <c r="B159" s="253"/>
      <c r="C159" s="9" t="s">
        <v>131</v>
      </c>
      <c r="D159" s="223"/>
      <c r="E159" s="223">
        <v>3</v>
      </c>
      <c r="F159" s="223"/>
      <c r="G159" s="223"/>
      <c r="H159" s="223"/>
      <c r="I159" s="223">
        <v>3</v>
      </c>
      <c r="J159" s="223"/>
      <c r="K159" s="223"/>
    </row>
    <row r="160" spans="1:11" ht="54">
      <c r="B160" s="254"/>
      <c r="C160" s="9" t="s">
        <v>121</v>
      </c>
      <c r="D160" s="223"/>
      <c r="E160" s="223">
        <v>3</v>
      </c>
      <c r="F160" s="223"/>
      <c r="G160" s="223"/>
      <c r="H160" s="223"/>
      <c r="I160" s="223">
        <v>3</v>
      </c>
      <c r="J160" s="223"/>
      <c r="K160" s="223"/>
    </row>
    <row r="161" spans="1:11" ht="82.5" customHeight="1">
      <c r="B161" s="252" t="s">
        <v>122</v>
      </c>
      <c r="C161" s="62" t="s">
        <v>608</v>
      </c>
      <c r="D161" s="223">
        <v>4</v>
      </c>
      <c r="E161" s="223"/>
      <c r="F161" s="223"/>
      <c r="G161" s="223"/>
      <c r="H161" s="223">
        <v>4</v>
      </c>
      <c r="I161" s="223"/>
      <c r="J161" s="223"/>
      <c r="K161" s="223"/>
    </row>
    <row r="162" spans="1:11" ht="40.5">
      <c r="A162">
        <v>4</v>
      </c>
      <c r="B162" s="253"/>
      <c r="C162" s="9" t="s">
        <v>133</v>
      </c>
      <c r="D162" s="223">
        <v>4</v>
      </c>
      <c r="E162" s="223"/>
      <c r="F162" s="223"/>
      <c r="G162" s="223"/>
      <c r="H162" s="223">
        <v>4</v>
      </c>
      <c r="I162" s="223"/>
      <c r="J162" s="223"/>
      <c r="K162" s="223"/>
    </row>
    <row r="163" spans="1:11" ht="39.75" customHeight="1">
      <c r="B163" s="253"/>
      <c r="C163" s="9" t="s">
        <v>134</v>
      </c>
      <c r="D163" s="223"/>
      <c r="E163" s="223">
        <v>3</v>
      </c>
      <c r="F163" s="223"/>
      <c r="G163" s="223"/>
      <c r="H163" s="223"/>
      <c r="I163" s="223">
        <v>3</v>
      </c>
      <c r="J163" s="223"/>
      <c r="K163" s="223"/>
    </row>
    <row r="164" spans="1:11" ht="55.5" customHeight="1">
      <c r="B164" s="254"/>
      <c r="C164" s="9" t="s">
        <v>135</v>
      </c>
      <c r="D164" s="223"/>
      <c r="E164" s="223">
        <v>3</v>
      </c>
      <c r="F164" s="223"/>
      <c r="G164" s="223"/>
      <c r="H164" s="223"/>
      <c r="I164" s="223">
        <v>3</v>
      </c>
      <c r="J164" s="223"/>
      <c r="K164" s="223"/>
    </row>
    <row r="165" spans="1:11" ht="69" customHeight="1">
      <c r="B165" s="252" t="s">
        <v>123</v>
      </c>
      <c r="C165" s="9" t="s">
        <v>124</v>
      </c>
      <c r="D165" s="223">
        <v>4</v>
      </c>
      <c r="E165" s="223"/>
      <c r="F165" s="223"/>
      <c r="G165" s="223"/>
      <c r="H165" s="223">
        <v>4</v>
      </c>
      <c r="I165" s="223"/>
      <c r="J165" s="223"/>
      <c r="K165" s="223"/>
    </row>
    <row r="166" spans="1:11" ht="67.5">
      <c r="B166" s="253"/>
      <c r="C166" s="62" t="s">
        <v>607</v>
      </c>
      <c r="D166" s="223">
        <v>4</v>
      </c>
      <c r="E166" s="223"/>
      <c r="F166" s="223"/>
      <c r="G166" s="223"/>
      <c r="H166" s="223">
        <v>4</v>
      </c>
      <c r="I166" s="223"/>
      <c r="J166" s="223"/>
      <c r="K166" s="223"/>
    </row>
    <row r="167" spans="1:11" ht="67.5">
      <c r="A167">
        <v>4</v>
      </c>
      <c r="B167" s="253"/>
      <c r="C167" s="62" t="s">
        <v>606</v>
      </c>
      <c r="D167" s="223">
        <v>4</v>
      </c>
      <c r="E167" s="223"/>
      <c r="F167" s="223"/>
      <c r="G167" s="223"/>
      <c r="H167" s="223">
        <v>4</v>
      </c>
      <c r="I167" s="223"/>
      <c r="J167" s="223"/>
      <c r="K167" s="223"/>
    </row>
    <row r="168" spans="1:11" ht="54">
      <c r="B168" s="254"/>
      <c r="C168" s="62" t="s">
        <v>605</v>
      </c>
      <c r="D168" s="223">
        <v>4</v>
      </c>
      <c r="E168" s="223"/>
      <c r="F168" s="223"/>
      <c r="G168" s="223"/>
      <c r="H168" s="223">
        <v>4</v>
      </c>
      <c r="I168" s="223"/>
      <c r="J168" s="223"/>
      <c r="K168" s="223"/>
    </row>
    <row r="169" spans="1:11" ht="21.75" customHeight="1">
      <c r="A169">
        <f>SUM(A137:A168)</f>
        <v>32</v>
      </c>
      <c r="B169" s="282" t="s">
        <v>37</v>
      </c>
      <c r="C169" s="283"/>
      <c r="D169" s="277">
        <f>SUM(D137:G168)</f>
        <v>118</v>
      </c>
      <c r="E169" s="278"/>
      <c r="F169" s="278"/>
      <c r="G169" s="279"/>
      <c r="H169" s="277">
        <f>SUM(H137:K168)</f>
        <v>118</v>
      </c>
      <c r="I169" s="278"/>
      <c r="J169" s="278"/>
      <c r="K169" s="279"/>
    </row>
    <row r="170" spans="1:11">
      <c r="A170">
        <f>A169*4</f>
        <v>128</v>
      </c>
      <c r="B170" s="282" t="s">
        <v>862</v>
      </c>
      <c r="C170" s="283"/>
      <c r="D170" s="274">
        <f>(AVERAGE(D169:K169)/128)*100</f>
        <v>92.1875</v>
      </c>
      <c r="E170" s="275"/>
      <c r="F170" s="275"/>
      <c r="G170" s="275"/>
      <c r="H170" s="275"/>
      <c r="I170" s="275"/>
      <c r="J170" s="275"/>
      <c r="K170" s="275"/>
    </row>
    <row r="171" spans="1:11" ht="15.75">
      <c r="B171" s="7" t="s">
        <v>137</v>
      </c>
      <c r="C171" s="6"/>
    </row>
    <row r="172" spans="1:11">
      <c r="B172" s="255" t="s">
        <v>1</v>
      </c>
      <c r="C172" s="258" t="s">
        <v>2</v>
      </c>
      <c r="D172" s="273" t="s">
        <v>6</v>
      </c>
      <c r="E172" s="273"/>
      <c r="F172" s="273"/>
      <c r="G172" s="273"/>
      <c r="H172" s="273" t="s">
        <v>6</v>
      </c>
      <c r="I172" s="273"/>
      <c r="J172" s="273"/>
      <c r="K172" s="273"/>
    </row>
    <row r="173" spans="1:11">
      <c r="B173" s="256"/>
      <c r="C173" s="258"/>
      <c r="D173" s="2">
        <v>4</v>
      </c>
      <c r="E173" s="2">
        <v>3</v>
      </c>
      <c r="F173" s="2">
        <v>2</v>
      </c>
      <c r="G173" s="2">
        <v>1</v>
      </c>
      <c r="H173" s="29">
        <v>4</v>
      </c>
      <c r="I173" s="29">
        <v>3</v>
      </c>
      <c r="J173" s="29">
        <v>2</v>
      </c>
      <c r="K173" s="29">
        <v>1</v>
      </c>
    </row>
    <row r="174" spans="1:11" ht="22.5">
      <c r="B174" s="257"/>
      <c r="C174" s="258"/>
      <c r="D174" s="11" t="s">
        <v>7</v>
      </c>
      <c r="E174" s="11" t="s">
        <v>8</v>
      </c>
      <c r="F174" s="11" t="s">
        <v>9</v>
      </c>
      <c r="G174" s="11" t="s">
        <v>10</v>
      </c>
      <c r="H174" s="11" t="s">
        <v>7</v>
      </c>
      <c r="I174" s="11" t="s">
        <v>8</v>
      </c>
      <c r="J174" s="11" t="s">
        <v>9</v>
      </c>
      <c r="K174" s="11" t="s">
        <v>10</v>
      </c>
    </row>
    <row r="175" spans="1:11" ht="67.5">
      <c r="A175">
        <v>4</v>
      </c>
      <c r="B175" s="252" t="s">
        <v>138</v>
      </c>
      <c r="C175" s="62" t="s">
        <v>601</v>
      </c>
      <c r="D175" s="223">
        <v>4</v>
      </c>
      <c r="E175" s="223"/>
      <c r="F175" s="223"/>
      <c r="G175" s="223"/>
      <c r="H175" s="223">
        <v>4</v>
      </c>
      <c r="I175" s="223"/>
      <c r="J175" s="223"/>
      <c r="K175" s="223"/>
    </row>
    <row r="176" spans="1:11" ht="27">
      <c r="B176" s="253"/>
      <c r="C176" s="62" t="s">
        <v>602</v>
      </c>
      <c r="D176" s="223">
        <v>4</v>
      </c>
      <c r="E176" s="223"/>
      <c r="F176" s="223"/>
      <c r="G176" s="223"/>
      <c r="H176" s="223">
        <v>4</v>
      </c>
      <c r="I176" s="223"/>
      <c r="J176" s="223"/>
      <c r="K176" s="223"/>
    </row>
    <row r="177" spans="1:11" ht="27">
      <c r="B177" s="253"/>
      <c r="C177" s="62" t="s">
        <v>603</v>
      </c>
      <c r="D177" s="223">
        <v>4</v>
      </c>
      <c r="E177" s="223"/>
      <c r="F177" s="223"/>
      <c r="G177" s="223"/>
      <c r="H177" s="223">
        <v>4</v>
      </c>
      <c r="I177" s="223"/>
      <c r="J177" s="223"/>
      <c r="K177" s="223"/>
    </row>
    <row r="178" spans="1:11" ht="27">
      <c r="B178" s="254"/>
      <c r="C178" s="62" t="s">
        <v>604</v>
      </c>
      <c r="D178" s="223">
        <v>4</v>
      </c>
      <c r="E178" s="223"/>
      <c r="F178" s="223"/>
      <c r="G178" s="223"/>
      <c r="H178" s="223">
        <v>4</v>
      </c>
      <c r="I178" s="223"/>
      <c r="J178" s="223"/>
      <c r="K178" s="223"/>
    </row>
    <row r="179" spans="1:11" ht="94.5">
      <c r="B179" s="252" t="s">
        <v>139</v>
      </c>
      <c r="C179" s="9" t="s">
        <v>152</v>
      </c>
      <c r="D179" s="223">
        <v>4</v>
      </c>
      <c r="E179" s="223"/>
      <c r="F179" s="223"/>
      <c r="G179" s="223"/>
      <c r="H179" s="223">
        <v>4</v>
      </c>
      <c r="I179" s="223"/>
      <c r="J179" s="223"/>
      <c r="K179" s="223"/>
    </row>
    <row r="180" spans="1:11" ht="54">
      <c r="A180">
        <v>4</v>
      </c>
      <c r="B180" s="253"/>
      <c r="C180" s="9" t="s">
        <v>150</v>
      </c>
      <c r="D180" s="223">
        <v>4</v>
      </c>
      <c r="E180" s="223"/>
      <c r="F180" s="223"/>
      <c r="G180" s="223"/>
      <c r="H180" s="223">
        <v>4</v>
      </c>
      <c r="I180" s="223"/>
      <c r="J180" s="223"/>
      <c r="K180" s="223"/>
    </row>
    <row r="181" spans="1:11" ht="40.5">
      <c r="B181" s="253"/>
      <c r="C181" s="9" t="s">
        <v>151</v>
      </c>
      <c r="D181" s="223">
        <v>4</v>
      </c>
      <c r="E181" s="223"/>
      <c r="F181" s="223"/>
      <c r="G181" s="223"/>
      <c r="H181" s="223">
        <v>4</v>
      </c>
      <c r="I181" s="223"/>
      <c r="J181" s="223"/>
      <c r="K181" s="223"/>
    </row>
    <row r="182" spans="1:11" ht="54">
      <c r="B182" s="254"/>
      <c r="C182" s="9" t="s">
        <v>140</v>
      </c>
      <c r="D182" s="223">
        <v>4</v>
      </c>
      <c r="E182" s="223"/>
      <c r="F182" s="223"/>
      <c r="G182" s="223"/>
      <c r="H182" s="223">
        <v>4</v>
      </c>
      <c r="I182" s="223"/>
      <c r="J182" s="223"/>
      <c r="K182" s="223"/>
    </row>
    <row r="183" spans="1:11" ht="54">
      <c r="B183" s="252" t="s">
        <v>141</v>
      </c>
      <c r="C183" s="9" t="s">
        <v>142</v>
      </c>
      <c r="D183" s="223">
        <v>4</v>
      </c>
      <c r="E183" s="223"/>
      <c r="F183" s="223"/>
      <c r="G183" s="223"/>
      <c r="H183" s="223">
        <v>4</v>
      </c>
      <c r="I183" s="223"/>
      <c r="J183" s="223"/>
      <c r="K183" s="223"/>
    </row>
    <row r="184" spans="1:11" ht="54">
      <c r="A184">
        <v>4</v>
      </c>
      <c r="B184" s="253"/>
      <c r="C184" s="9" t="s">
        <v>143</v>
      </c>
      <c r="D184" s="223">
        <v>4</v>
      </c>
      <c r="E184" s="223"/>
      <c r="F184" s="223"/>
      <c r="G184" s="223"/>
      <c r="H184" s="223">
        <v>4</v>
      </c>
      <c r="I184" s="223"/>
      <c r="J184" s="223"/>
      <c r="K184" s="223"/>
    </row>
    <row r="185" spans="1:11" ht="54">
      <c r="B185" s="253"/>
      <c r="C185" s="9" t="s">
        <v>144</v>
      </c>
      <c r="D185" s="223">
        <v>4</v>
      </c>
      <c r="E185" s="223"/>
      <c r="F185" s="223"/>
      <c r="G185" s="223"/>
      <c r="H185" s="223">
        <v>4</v>
      </c>
      <c r="I185" s="223"/>
      <c r="J185" s="223"/>
      <c r="K185" s="223"/>
    </row>
    <row r="186" spans="1:11" ht="54">
      <c r="B186" s="254"/>
      <c r="C186" s="9" t="s">
        <v>145</v>
      </c>
      <c r="D186" s="223">
        <v>4</v>
      </c>
      <c r="E186" s="223"/>
      <c r="F186" s="223"/>
      <c r="G186" s="223"/>
      <c r="H186" s="223">
        <v>4</v>
      </c>
      <c r="I186" s="223"/>
      <c r="J186" s="223"/>
      <c r="K186" s="223"/>
    </row>
    <row r="187" spans="1:11" ht="67.5">
      <c r="B187" s="252" t="s">
        <v>146</v>
      </c>
      <c r="C187" s="62" t="s">
        <v>147</v>
      </c>
      <c r="D187" s="223">
        <v>4</v>
      </c>
      <c r="E187" s="223"/>
      <c r="F187" s="223"/>
      <c r="G187" s="223"/>
      <c r="H187" s="223">
        <v>4</v>
      </c>
      <c r="I187" s="223"/>
      <c r="J187" s="223"/>
      <c r="K187" s="223"/>
    </row>
    <row r="188" spans="1:11" ht="40.5" customHeight="1">
      <c r="A188">
        <v>4</v>
      </c>
      <c r="B188" s="253"/>
      <c r="C188" s="9" t="s">
        <v>148</v>
      </c>
      <c r="D188" s="223">
        <v>4</v>
      </c>
      <c r="E188" s="223"/>
      <c r="F188" s="223"/>
      <c r="G188" s="223"/>
      <c r="H188" s="223">
        <v>4</v>
      </c>
      <c r="I188" s="223"/>
      <c r="J188" s="223"/>
      <c r="K188" s="223"/>
    </row>
    <row r="189" spans="1:11" ht="40.5">
      <c r="B189" s="253"/>
      <c r="C189" s="62" t="s">
        <v>600</v>
      </c>
      <c r="D189" s="223">
        <v>4</v>
      </c>
      <c r="E189" s="223"/>
      <c r="F189" s="223"/>
      <c r="G189" s="223"/>
      <c r="H189" s="223">
        <v>4</v>
      </c>
      <c r="I189" s="223"/>
      <c r="J189" s="223"/>
      <c r="K189" s="223"/>
    </row>
    <row r="190" spans="1:11" ht="40.5" customHeight="1">
      <c r="B190" s="254"/>
      <c r="C190" s="62" t="s">
        <v>599</v>
      </c>
      <c r="D190" s="223">
        <v>4</v>
      </c>
      <c r="E190" s="223"/>
      <c r="F190" s="223"/>
      <c r="G190" s="223"/>
      <c r="H190" s="223">
        <v>4</v>
      </c>
      <c r="I190" s="223"/>
      <c r="J190" s="223"/>
      <c r="K190" s="223"/>
    </row>
    <row r="191" spans="1:11" ht="27" customHeight="1">
      <c r="B191" s="252" t="s">
        <v>149</v>
      </c>
      <c r="C191" s="9" t="s">
        <v>163</v>
      </c>
      <c r="D191" s="223"/>
      <c r="E191" s="223">
        <v>3</v>
      </c>
      <c r="F191" s="223"/>
      <c r="G191" s="223"/>
      <c r="H191" s="223"/>
      <c r="I191" s="223">
        <v>3</v>
      </c>
      <c r="J191" s="223"/>
      <c r="K191" s="223"/>
    </row>
    <row r="192" spans="1:11" ht="40.5">
      <c r="B192" s="253"/>
      <c r="C192" s="9" t="s">
        <v>164</v>
      </c>
      <c r="D192" s="223"/>
      <c r="E192" s="223">
        <v>3</v>
      </c>
      <c r="F192" s="223"/>
      <c r="G192" s="223"/>
      <c r="H192" s="223"/>
      <c r="I192" s="223">
        <v>3</v>
      </c>
      <c r="J192" s="223"/>
      <c r="K192" s="223"/>
    </row>
    <row r="193" spans="1:11" ht="27">
      <c r="A193">
        <v>4</v>
      </c>
      <c r="B193" s="253"/>
      <c r="C193" s="9" t="s">
        <v>165</v>
      </c>
      <c r="D193" s="223">
        <v>4</v>
      </c>
      <c r="E193" s="223"/>
      <c r="F193" s="223"/>
      <c r="G193" s="223"/>
      <c r="H193" s="223">
        <v>4</v>
      </c>
      <c r="I193" s="223"/>
      <c r="J193" s="223"/>
      <c r="K193" s="223"/>
    </row>
    <row r="194" spans="1:11" ht="54">
      <c r="B194" s="254"/>
      <c r="C194" s="9" t="s">
        <v>166</v>
      </c>
      <c r="D194" s="223">
        <v>4</v>
      </c>
      <c r="E194" s="223"/>
      <c r="F194" s="223"/>
      <c r="G194" s="223"/>
      <c r="H194" s="223">
        <v>4</v>
      </c>
      <c r="I194" s="223"/>
      <c r="J194" s="223"/>
      <c r="K194" s="223"/>
    </row>
    <row r="195" spans="1:11" ht="23.25" customHeight="1">
      <c r="A195">
        <f>SUM(A172:A194)</f>
        <v>20</v>
      </c>
      <c r="B195" s="282" t="s">
        <v>37</v>
      </c>
      <c r="C195" s="283"/>
      <c r="D195" s="274">
        <f>SUM(D175:G194)</f>
        <v>78</v>
      </c>
      <c r="E195" s="275"/>
      <c r="F195" s="275"/>
      <c r="G195" s="276"/>
      <c r="H195" s="274">
        <f>SUM(H175:K194)</f>
        <v>78</v>
      </c>
      <c r="I195" s="275"/>
      <c r="J195" s="275"/>
      <c r="K195" s="276"/>
    </row>
    <row r="196" spans="1:11">
      <c r="B196" s="282" t="s">
        <v>862</v>
      </c>
      <c r="C196" s="283"/>
      <c r="D196" s="274">
        <f>(AVERAGE(D195:K195)/80)*100</f>
        <v>97.5</v>
      </c>
      <c r="E196" s="275"/>
      <c r="F196" s="275"/>
      <c r="G196" s="275"/>
      <c r="H196" s="275"/>
      <c r="I196" s="275"/>
      <c r="J196" s="275"/>
      <c r="K196" s="275"/>
    </row>
    <row r="197" spans="1:11" ht="15.75">
      <c r="B197" s="7" t="s">
        <v>153</v>
      </c>
      <c r="C197" s="6"/>
    </row>
    <row r="198" spans="1:11">
      <c r="B198" s="255" t="s">
        <v>1</v>
      </c>
      <c r="C198" s="258" t="s">
        <v>2</v>
      </c>
      <c r="D198" s="273" t="s">
        <v>6</v>
      </c>
      <c r="E198" s="273"/>
      <c r="F198" s="273"/>
      <c r="G198" s="273"/>
      <c r="H198" s="273" t="s">
        <v>6</v>
      </c>
      <c r="I198" s="273"/>
      <c r="J198" s="273"/>
      <c r="K198" s="273"/>
    </row>
    <row r="199" spans="1:11">
      <c r="B199" s="256"/>
      <c r="C199" s="258"/>
      <c r="D199" s="2">
        <v>4</v>
      </c>
      <c r="E199" s="2">
        <v>3</v>
      </c>
      <c r="F199" s="2">
        <v>2</v>
      </c>
      <c r="G199" s="2">
        <v>1</v>
      </c>
      <c r="H199" s="201">
        <v>4</v>
      </c>
      <c r="I199" s="201">
        <v>3</v>
      </c>
      <c r="J199" s="201">
        <v>2</v>
      </c>
      <c r="K199" s="201">
        <v>1</v>
      </c>
    </row>
    <row r="200" spans="1:11" ht="22.5">
      <c r="B200" s="257"/>
      <c r="C200" s="258"/>
      <c r="D200" s="11" t="s">
        <v>7</v>
      </c>
      <c r="E200" s="11" t="s">
        <v>8</v>
      </c>
      <c r="F200" s="11" t="s">
        <v>9</v>
      </c>
      <c r="G200" s="11" t="s">
        <v>10</v>
      </c>
      <c r="H200" s="11" t="s">
        <v>7</v>
      </c>
      <c r="I200" s="11" t="s">
        <v>8</v>
      </c>
      <c r="J200" s="11" t="s">
        <v>9</v>
      </c>
      <c r="K200" s="11" t="s">
        <v>10</v>
      </c>
    </row>
    <row r="201" spans="1:11" ht="54">
      <c r="B201" s="252" t="s">
        <v>154</v>
      </c>
      <c r="C201" s="62" t="s">
        <v>598</v>
      </c>
      <c r="D201" s="3">
        <v>4</v>
      </c>
      <c r="E201" s="3"/>
      <c r="F201" s="3"/>
      <c r="G201" s="3"/>
      <c r="H201" s="3">
        <v>4</v>
      </c>
      <c r="I201" s="3"/>
      <c r="J201" s="3"/>
      <c r="K201" s="3"/>
    </row>
    <row r="202" spans="1:11" ht="42" customHeight="1">
      <c r="B202" s="253"/>
      <c r="C202" s="62" t="s">
        <v>597</v>
      </c>
      <c r="D202" s="3">
        <v>4</v>
      </c>
      <c r="E202" s="3"/>
      <c r="F202" s="3"/>
      <c r="G202" s="3"/>
      <c r="H202" s="3">
        <v>4</v>
      </c>
      <c r="I202" s="3"/>
      <c r="J202" s="3"/>
      <c r="K202" s="3"/>
    </row>
    <row r="203" spans="1:11" ht="54">
      <c r="A203">
        <v>4</v>
      </c>
      <c r="B203" s="253"/>
      <c r="C203" s="62" t="s">
        <v>596</v>
      </c>
      <c r="D203" s="3"/>
      <c r="E203" s="3">
        <v>3</v>
      </c>
      <c r="F203" s="3"/>
      <c r="G203" s="3"/>
      <c r="H203" s="3"/>
      <c r="I203" s="3">
        <v>3</v>
      </c>
      <c r="J203" s="3"/>
      <c r="K203" s="3"/>
    </row>
    <row r="204" spans="1:11" ht="54">
      <c r="B204" s="254"/>
      <c r="C204" s="62" t="s">
        <v>595</v>
      </c>
      <c r="D204" s="3">
        <v>4</v>
      </c>
      <c r="E204" s="3"/>
      <c r="F204" s="3"/>
      <c r="G204" s="3"/>
      <c r="H204" s="3">
        <v>4</v>
      </c>
      <c r="I204" s="3"/>
      <c r="J204" s="3"/>
      <c r="K204" s="3"/>
    </row>
    <row r="205" spans="1:11" ht="70.5" customHeight="1">
      <c r="A205">
        <v>4</v>
      </c>
      <c r="B205" s="252" t="s">
        <v>155</v>
      </c>
      <c r="C205" s="9" t="s">
        <v>156</v>
      </c>
      <c r="D205" s="3"/>
      <c r="E205" s="3">
        <v>3</v>
      </c>
      <c r="F205" s="3"/>
      <c r="G205" s="3"/>
      <c r="H205" s="3"/>
      <c r="I205" s="3">
        <v>3</v>
      </c>
      <c r="J205" s="3"/>
      <c r="K205" s="3"/>
    </row>
    <row r="206" spans="1:11" ht="40.5">
      <c r="B206" s="253"/>
      <c r="C206" s="9" t="s">
        <v>157</v>
      </c>
      <c r="D206" s="3">
        <v>4</v>
      </c>
      <c r="E206" s="3"/>
      <c r="F206" s="3"/>
      <c r="G206" s="3"/>
      <c r="H206" s="3">
        <v>4</v>
      </c>
      <c r="I206" s="3"/>
      <c r="J206" s="3"/>
      <c r="K206" s="3"/>
    </row>
    <row r="207" spans="1:11" ht="54">
      <c r="B207" s="253"/>
      <c r="C207" s="9" t="s">
        <v>158</v>
      </c>
      <c r="D207" s="3">
        <v>4</v>
      </c>
      <c r="E207" s="3"/>
      <c r="F207" s="3"/>
      <c r="G207" s="3"/>
      <c r="H207" s="3">
        <v>4</v>
      </c>
      <c r="I207" s="3"/>
      <c r="J207" s="3"/>
      <c r="K207" s="3"/>
    </row>
    <row r="208" spans="1:11" ht="15.75" customHeight="1">
      <c r="B208" s="254"/>
      <c r="C208" s="62" t="s">
        <v>590</v>
      </c>
      <c r="D208" s="3"/>
      <c r="E208" s="3">
        <v>3</v>
      </c>
      <c r="F208" s="3"/>
      <c r="G208" s="3"/>
      <c r="H208" s="3"/>
      <c r="I208" s="3">
        <v>3</v>
      </c>
      <c r="J208" s="3"/>
      <c r="K208" s="3"/>
    </row>
    <row r="209" spans="1:11" ht="67.5">
      <c r="B209" s="252" t="s">
        <v>159</v>
      </c>
      <c r="C209" s="62" t="s">
        <v>591</v>
      </c>
      <c r="D209" s="3">
        <v>4</v>
      </c>
      <c r="E209" s="3"/>
      <c r="F209" s="3"/>
      <c r="G209" s="3"/>
      <c r="H209" s="3">
        <v>4</v>
      </c>
      <c r="I209" s="3"/>
      <c r="J209" s="3"/>
      <c r="K209" s="3"/>
    </row>
    <row r="210" spans="1:11" ht="39.75" customHeight="1">
      <c r="A210">
        <v>4</v>
      </c>
      <c r="B210" s="253"/>
      <c r="C210" s="62" t="s">
        <v>592</v>
      </c>
      <c r="D210" s="3">
        <v>4</v>
      </c>
      <c r="E210" s="3"/>
      <c r="F210" s="3"/>
      <c r="G210" s="3"/>
      <c r="H210" s="3">
        <v>4</v>
      </c>
      <c r="I210" s="3"/>
      <c r="J210" s="3"/>
      <c r="K210" s="3"/>
    </row>
    <row r="211" spans="1:11" ht="54">
      <c r="B211" s="253"/>
      <c r="C211" s="62" t="s">
        <v>593</v>
      </c>
      <c r="D211" s="3">
        <v>4</v>
      </c>
      <c r="E211" s="3"/>
      <c r="F211" s="3"/>
      <c r="G211" s="3"/>
      <c r="H211" s="3">
        <v>4</v>
      </c>
      <c r="I211" s="3"/>
      <c r="J211" s="3"/>
      <c r="K211" s="3"/>
    </row>
    <row r="212" spans="1:11" ht="54">
      <c r="B212" s="254"/>
      <c r="C212" s="62" t="s">
        <v>594</v>
      </c>
      <c r="D212" s="3"/>
      <c r="E212" s="3">
        <v>3</v>
      </c>
      <c r="F212" s="3"/>
      <c r="G212" s="3"/>
      <c r="H212" s="3"/>
      <c r="I212" s="3">
        <v>3</v>
      </c>
      <c r="J212" s="3"/>
      <c r="K212" s="3"/>
    </row>
    <row r="213" spans="1:11" ht="19.5" customHeight="1">
      <c r="A213">
        <f>SUM(A201:A212)</f>
        <v>12</v>
      </c>
      <c r="B213" s="282" t="s">
        <v>37</v>
      </c>
      <c r="C213" s="283"/>
      <c r="D213" s="274">
        <f>SUM(D201:G212)</f>
        <v>44</v>
      </c>
      <c r="E213" s="275"/>
      <c r="F213" s="275"/>
      <c r="G213" s="276"/>
      <c r="H213" s="274">
        <f>SUM(H201:K212)</f>
        <v>44</v>
      </c>
      <c r="I213" s="275"/>
      <c r="J213" s="275"/>
      <c r="K213" s="276"/>
    </row>
    <row r="214" spans="1:11">
      <c r="A214">
        <f>A213*4</f>
        <v>48</v>
      </c>
      <c r="B214" s="282" t="s">
        <v>862</v>
      </c>
      <c r="C214" s="283"/>
      <c r="D214" s="274">
        <f>(AVERAGE(D213:K213)/48)*100</f>
        <v>91.666666666666657</v>
      </c>
      <c r="E214" s="275"/>
      <c r="F214" s="275"/>
      <c r="G214" s="275"/>
      <c r="H214" s="275"/>
      <c r="I214" s="275"/>
      <c r="J214" s="275"/>
      <c r="K214" s="275"/>
    </row>
    <row r="215" spans="1:11">
      <c r="B215" s="268" t="s">
        <v>635</v>
      </c>
      <c r="C215" s="268"/>
      <c r="D215" s="268"/>
      <c r="E215" s="268"/>
    </row>
    <row r="216" spans="1:11">
      <c r="B216" s="272"/>
      <c r="C216" s="272"/>
      <c r="D216" s="272"/>
      <c r="E216" s="272"/>
    </row>
    <row r="217" spans="1:11">
      <c r="B217" s="269" t="s">
        <v>209</v>
      </c>
      <c r="C217" s="269" t="s">
        <v>1</v>
      </c>
      <c r="D217" s="273" t="s">
        <v>632</v>
      </c>
      <c r="E217" s="273"/>
      <c r="F217" s="118" t="s">
        <v>823</v>
      </c>
    </row>
    <row r="218" spans="1:11">
      <c r="B218" s="270"/>
      <c r="C218" s="270"/>
      <c r="D218" s="29">
        <v>1</v>
      </c>
      <c r="E218" s="29">
        <v>2</v>
      </c>
      <c r="F218" s="119"/>
    </row>
    <row r="219" spans="1:11" ht="15.75">
      <c r="B219" s="63">
        <v>1</v>
      </c>
      <c r="C219" s="71" t="s">
        <v>0</v>
      </c>
      <c r="D219" s="63">
        <f>D53/116*100</f>
        <v>93.103448275862064</v>
      </c>
      <c r="E219" s="63">
        <f>H53/116*100</f>
        <v>95.689655172413794</v>
      </c>
      <c r="F219" s="111">
        <f>AVERAGE(D219:E219)</f>
        <v>94.396551724137936</v>
      </c>
      <c r="H219">
        <f>29*4</f>
        <v>116</v>
      </c>
      <c r="I219">
        <v>3</v>
      </c>
    </row>
    <row r="220" spans="1:11">
      <c r="B220" s="64">
        <v>2</v>
      </c>
      <c r="C220" s="72" t="s">
        <v>38</v>
      </c>
      <c r="D220" s="64">
        <f>D96/148*100</f>
        <v>89.86486486486487</v>
      </c>
      <c r="E220" s="64">
        <f>H96/148*100</f>
        <v>90.540540540540533</v>
      </c>
      <c r="F220" s="111">
        <f t="shared" ref="F220:F225" si="0">AVERAGE(D220:E220)</f>
        <v>90.202702702702709</v>
      </c>
      <c r="H220">
        <f>37*4</f>
        <v>148</v>
      </c>
      <c r="I220">
        <v>3</v>
      </c>
    </row>
    <row r="221" spans="1:11">
      <c r="B221" s="64">
        <v>3</v>
      </c>
      <c r="C221" s="72" t="s">
        <v>70</v>
      </c>
      <c r="D221" s="64">
        <f>D131/112*100</f>
        <v>91.071428571428569</v>
      </c>
      <c r="E221" s="64">
        <f>H131/112*100</f>
        <v>89.285714285714292</v>
      </c>
      <c r="F221" s="111">
        <f t="shared" si="0"/>
        <v>90.178571428571431</v>
      </c>
      <c r="H221">
        <f>28*4</f>
        <v>112</v>
      </c>
      <c r="I221">
        <v>3</v>
      </c>
    </row>
    <row r="222" spans="1:11">
      <c r="B222" s="64">
        <v>4</v>
      </c>
      <c r="C222" s="72" t="s">
        <v>100</v>
      </c>
      <c r="D222" s="64">
        <f>D169/128*100</f>
        <v>92.1875</v>
      </c>
      <c r="E222" s="64">
        <f>H169/128*100</f>
        <v>92.1875</v>
      </c>
      <c r="F222" s="111">
        <f t="shared" si="0"/>
        <v>92.1875</v>
      </c>
      <c r="H222">
        <f>32*4</f>
        <v>128</v>
      </c>
      <c r="I222">
        <v>3</v>
      </c>
    </row>
    <row r="223" spans="1:11">
      <c r="B223" s="64">
        <v>5</v>
      </c>
      <c r="C223" s="72" t="s">
        <v>137</v>
      </c>
      <c r="D223" s="64">
        <f>D195/80*100</f>
        <v>97.5</v>
      </c>
      <c r="E223" s="64">
        <f>H195/80*100</f>
        <v>97.5</v>
      </c>
      <c r="F223" s="111">
        <f t="shared" si="0"/>
        <v>97.5</v>
      </c>
      <c r="H223">
        <f>20*4</f>
        <v>80</v>
      </c>
      <c r="I223">
        <v>2</v>
      </c>
    </row>
    <row r="224" spans="1:11">
      <c r="B224" s="65">
        <v>6</v>
      </c>
      <c r="C224" s="73" t="s">
        <v>153</v>
      </c>
      <c r="D224" s="65">
        <f>D213/48*100</f>
        <v>91.666666666666657</v>
      </c>
      <c r="E224" s="65">
        <f>H213/48*100</f>
        <v>91.666666666666657</v>
      </c>
      <c r="F224" s="111">
        <f t="shared" si="0"/>
        <v>91.666666666666657</v>
      </c>
      <c r="H224">
        <f>12*4</f>
        <v>48</v>
      </c>
      <c r="I224">
        <v>1</v>
      </c>
    </row>
    <row r="225" spans="2:9">
      <c r="B225" s="271" t="s">
        <v>630</v>
      </c>
      <c r="C225" s="271"/>
      <c r="D225" s="29">
        <f>SUM(D219:D224)</f>
        <v>555.39390837882218</v>
      </c>
      <c r="E225" s="29">
        <f>SUM(E219:E224)</f>
        <v>556.87007666533532</v>
      </c>
      <c r="F225" s="111">
        <f t="shared" si="0"/>
        <v>556.13199252207869</v>
      </c>
      <c r="I225">
        <f>SUM(I219:I224)</f>
        <v>15</v>
      </c>
    </row>
    <row r="226" spans="2:9">
      <c r="B226" s="271" t="s">
        <v>631</v>
      </c>
      <c r="C226" s="271"/>
      <c r="D226" s="267">
        <f>AVERAGE(D225:E225)</f>
        <v>556.13199252207869</v>
      </c>
      <c r="E226" s="267"/>
    </row>
    <row r="234" spans="2:9" ht="23.25">
      <c r="B234" s="104" t="s">
        <v>161</v>
      </c>
      <c r="C234" s="105" t="s">
        <v>582</v>
      </c>
    </row>
    <row r="236" spans="2:9" ht="23.25">
      <c r="B236" s="104" t="s">
        <v>179</v>
      </c>
      <c r="C236" s="105" t="s">
        <v>582</v>
      </c>
    </row>
    <row r="238" spans="2:9" ht="23.25">
      <c r="B238" s="104" t="s">
        <v>186</v>
      </c>
      <c r="C238" s="105" t="s">
        <v>582</v>
      </c>
    </row>
    <row r="240" spans="2:9" ht="23.25">
      <c r="B240" s="104" t="s">
        <v>180</v>
      </c>
      <c r="C240" s="105" t="s">
        <v>582</v>
      </c>
    </row>
    <row r="242" spans="2:3" ht="23.25">
      <c r="B242" s="104" t="s">
        <v>181</v>
      </c>
      <c r="C242" s="105" t="s">
        <v>582</v>
      </c>
    </row>
    <row r="244" spans="2:3" ht="23.25">
      <c r="B244" s="104" t="s">
        <v>182</v>
      </c>
      <c r="C244" s="105" t="s">
        <v>582</v>
      </c>
    </row>
    <row r="246" spans="2:3" ht="23.25">
      <c r="B246" s="104" t="s">
        <v>183</v>
      </c>
      <c r="C246" s="105" t="s">
        <v>582</v>
      </c>
    </row>
    <row r="248" spans="2:3" ht="23.25">
      <c r="B248" s="104" t="s">
        <v>184</v>
      </c>
      <c r="C248" s="105" t="s">
        <v>582</v>
      </c>
    </row>
  </sheetData>
  <mergeCells count="97">
    <mergeCell ref="B54:C54"/>
    <mergeCell ref="D213:G213"/>
    <mergeCell ref="D96:G96"/>
    <mergeCell ref="D131:G131"/>
    <mergeCell ref="D169:G169"/>
    <mergeCell ref="D195:G195"/>
    <mergeCell ref="D198:G198"/>
    <mergeCell ref="D172:G172"/>
    <mergeCell ref="D134:G134"/>
    <mergeCell ref="D100:G100"/>
    <mergeCell ref="B100:B102"/>
    <mergeCell ref="C100:C102"/>
    <mergeCell ref="B111:B114"/>
    <mergeCell ref="B205:B208"/>
    <mergeCell ref="B209:B212"/>
    <mergeCell ref="B195:C195"/>
    <mergeCell ref="B59:B62"/>
    <mergeCell ref="B76:B79"/>
    <mergeCell ref="B175:B178"/>
    <mergeCell ref="B103:B106"/>
    <mergeCell ref="B107:B110"/>
    <mergeCell ref="B161:B164"/>
    <mergeCell ref="B172:B174"/>
    <mergeCell ref="B131:C131"/>
    <mergeCell ref="B115:B118"/>
    <mergeCell ref="B119:B122"/>
    <mergeCell ref="B123:B126"/>
    <mergeCell ref="B169:C169"/>
    <mergeCell ref="B127:B130"/>
    <mergeCell ref="B165:B168"/>
    <mergeCell ref="B137:B140"/>
    <mergeCell ref="B134:B136"/>
    <mergeCell ref="B11:G11"/>
    <mergeCell ref="B24:B28"/>
    <mergeCell ref="D21:G21"/>
    <mergeCell ref="B21:B23"/>
    <mergeCell ref="C21:C23"/>
    <mergeCell ref="B96:C96"/>
    <mergeCell ref="B196:C196"/>
    <mergeCell ref="B214:C214"/>
    <mergeCell ref="B97:C97"/>
    <mergeCell ref="B132:C132"/>
    <mergeCell ref="B170:C170"/>
    <mergeCell ref="B149:B152"/>
    <mergeCell ref="B153:B156"/>
    <mergeCell ref="B157:B160"/>
    <mergeCell ref="C172:C174"/>
    <mergeCell ref="B213:C213"/>
    <mergeCell ref="B145:B148"/>
    <mergeCell ref="C134:C136"/>
    <mergeCell ref="B141:B144"/>
    <mergeCell ref="H169:K169"/>
    <mergeCell ref="H172:K172"/>
    <mergeCell ref="H195:K195"/>
    <mergeCell ref="D196:K196"/>
    <mergeCell ref="D214:K214"/>
    <mergeCell ref="H198:K198"/>
    <mergeCell ref="H213:K213"/>
    <mergeCell ref="D170:K170"/>
    <mergeCell ref="H21:K21"/>
    <mergeCell ref="H96:K96"/>
    <mergeCell ref="H100:K100"/>
    <mergeCell ref="H131:K131"/>
    <mergeCell ref="H134:K134"/>
    <mergeCell ref="D97:K97"/>
    <mergeCell ref="D132:K132"/>
    <mergeCell ref="D226:E226"/>
    <mergeCell ref="B215:E215"/>
    <mergeCell ref="B217:B218"/>
    <mergeCell ref="C217:C218"/>
    <mergeCell ref="B225:C225"/>
    <mergeCell ref="B216:E216"/>
    <mergeCell ref="D217:E217"/>
    <mergeCell ref="B226:C226"/>
    <mergeCell ref="B29:B32"/>
    <mergeCell ref="B33:B36"/>
    <mergeCell ref="B53:C53"/>
    <mergeCell ref="B80:B83"/>
    <mergeCell ref="B92:B95"/>
    <mergeCell ref="B37:B40"/>
    <mergeCell ref="B41:B44"/>
    <mergeCell ref="B45:B48"/>
    <mergeCell ref="B49:B52"/>
    <mergeCell ref="C56:C58"/>
    <mergeCell ref="B56:B58"/>
    <mergeCell ref="B88:B91"/>
    <mergeCell ref="B64:B67"/>
    <mergeCell ref="B68:B71"/>
    <mergeCell ref="B72:B75"/>
    <mergeCell ref="B84:B87"/>
    <mergeCell ref="B201:B204"/>
    <mergeCell ref="B198:B200"/>
    <mergeCell ref="C198:C200"/>
    <mergeCell ref="B179:B182"/>
    <mergeCell ref="B183:B186"/>
    <mergeCell ref="B187:B190"/>
    <mergeCell ref="B191:B194"/>
  </mergeCells>
  <printOptions horizontalCentered="1"/>
  <pageMargins left="0.16" right="0.23622047244094499" top="0.19" bottom="0.23" header="0.31496062992126" footer="0.15748031496063"/>
  <pageSetup paperSize="9" orientation="portrait" horizontalDpi="4294967293" verticalDpi="0" r:id="rId1"/>
  <drawing r:id="rId2"/>
  <legacyDrawing r:id="rId3"/>
  <oleObjects>
    <oleObject progId="Word.Document.12" shapeId="3074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9:AW209"/>
  <sheetViews>
    <sheetView tabSelected="1" zoomScale="110" zoomScaleNormal="110" workbookViewId="0">
      <selection activeCell="N10" sqref="N10"/>
    </sheetView>
  </sheetViews>
  <sheetFormatPr defaultRowHeight="15"/>
  <cols>
    <col min="2" max="2" width="4.7109375" customWidth="1"/>
    <col min="3" max="3" width="4" customWidth="1"/>
    <col min="4" max="4" width="65.85546875" customWidth="1"/>
    <col min="5" max="8" width="5.42578125" customWidth="1"/>
    <col min="9" max="9" width="0.42578125" hidden="1" customWidth="1"/>
    <col min="10" max="49" width="3.85546875" customWidth="1"/>
  </cols>
  <sheetData>
    <row r="9" spans="2:9" ht="15.75">
      <c r="B9" s="303" t="s">
        <v>615</v>
      </c>
      <c r="C9" s="303"/>
      <c r="D9" s="303"/>
      <c r="E9" s="303"/>
      <c r="F9" s="303"/>
      <c r="G9" s="303"/>
      <c r="H9" s="303"/>
      <c r="I9" s="115"/>
    </row>
    <row r="11" spans="2:9" ht="15.75">
      <c r="B11" s="303" t="s">
        <v>858</v>
      </c>
      <c r="C11" s="303"/>
      <c r="D11" s="303"/>
      <c r="E11" s="303"/>
      <c r="F11" s="303"/>
      <c r="G11" s="303"/>
      <c r="H11" s="303"/>
      <c r="I11" s="115"/>
    </row>
    <row r="12" spans="2:9" ht="15.75">
      <c r="B12" s="16" t="s">
        <v>892</v>
      </c>
      <c r="E12" t="s">
        <v>851</v>
      </c>
      <c r="H12" t="s">
        <v>852</v>
      </c>
    </row>
    <row r="13" spans="2:9" ht="15.75">
      <c r="B13" s="16" t="s">
        <v>893</v>
      </c>
    </row>
    <row r="14" spans="2:9" ht="15.75">
      <c r="B14" s="16"/>
    </row>
    <row r="15" spans="2:9" ht="48.75" customHeight="1">
      <c r="B15" s="304" t="s">
        <v>617</v>
      </c>
      <c r="C15" s="304"/>
      <c r="D15" s="304"/>
      <c r="E15" s="304"/>
      <c r="F15" s="304"/>
      <c r="G15" s="304"/>
      <c r="H15" s="304"/>
      <c r="I15" s="113"/>
    </row>
    <row r="16" spans="2:9" ht="48.75" customHeight="1">
      <c r="B16" s="304" t="s">
        <v>292</v>
      </c>
      <c r="C16" s="304"/>
      <c r="D16" s="304"/>
      <c r="E16" s="304"/>
      <c r="F16" s="304"/>
      <c r="G16" s="304"/>
      <c r="H16" s="304"/>
      <c r="I16" s="113"/>
    </row>
    <row r="17" spans="2:49">
      <c r="B17" s="305" t="s">
        <v>293</v>
      </c>
      <c r="C17" s="305"/>
      <c r="D17" s="305"/>
      <c r="E17" s="305"/>
      <c r="F17" s="305"/>
      <c r="G17" s="305"/>
      <c r="H17" s="305"/>
      <c r="I17" s="116"/>
    </row>
    <row r="18" spans="2:49" ht="33" customHeight="1">
      <c r="B18" s="304" t="s">
        <v>294</v>
      </c>
      <c r="C18" s="304"/>
      <c r="D18" s="304"/>
      <c r="E18" s="304"/>
      <c r="F18" s="304"/>
      <c r="G18" s="304"/>
      <c r="H18" s="304"/>
      <c r="I18" s="113"/>
    </row>
    <row r="19" spans="2:49">
      <c r="B19" s="306" t="s">
        <v>302</v>
      </c>
      <c r="C19" s="306"/>
      <c r="D19" s="306"/>
      <c r="E19" s="306"/>
      <c r="F19" s="306"/>
      <c r="G19" s="306"/>
      <c r="H19" s="306"/>
      <c r="I19" s="114"/>
    </row>
    <row r="20" spans="2:49" ht="15.75">
      <c r="B20" s="28" t="s">
        <v>192</v>
      </c>
      <c r="C20" s="4" t="s">
        <v>295</v>
      </c>
      <c r="D20" s="4" t="s">
        <v>456</v>
      </c>
      <c r="E20" s="4"/>
      <c r="F20" s="4"/>
      <c r="G20" s="4"/>
      <c r="H20" s="4"/>
      <c r="I20" s="4"/>
    </row>
    <row r="21" spans="2:49" ht="15.75">
      <c r="B21" s="28" t="s">
        <v>193</v>
      </c>
      <c r="C21" s="4" t="s">
        <v>295</v>
      </c>
      <c r="D21" s="4" t="s">
        <v>8</v>
      </c>
      <c r="E21" s="4"/>
      <c r="F21" s="4"/>
      <c r="G21" s="4"/>
      <c r="H21" s="4"/>
      <c r="I21" s="4"/>
    </row>
    <row r="22" spans="2:49" ht="15.75">
      <c r="B22" s="28" t="s">
        <v>194</v>
      </c>
      <c r="C22" s="4" t="s">
        <v>295</v>
      </c>
      <c r="D22" s="4" t="s">
        <v>9</v>
      </c>
      <c r="E22" s="4"/>
      <c r="F22" s="4"/>
      <c r="G22" s="4"/>
      <c r="H22" s="4"/>
      <c r="I22" s="4"/>
    </row>
    <row r="23" spans="2:49" ht="15.75">
      <c r="B23" s="28" t="s">
        <v>195</v>
      </c>
      <c r="C23" s="4" t="s">
        <v>295</v>
      </c>
      <c r="D23" s="4" t="s">
        <v>10</v>
      </c>
      <c r="E23" s="4"/>
      <c r="F23" s="4"/>
      <c r="G23" s="4"/>
      <c r="H23" s="4"/>
      <c r="I23" s="4"/>
    </row>
    <row r="24" spans="2:49">
      <c r="J24" s="297" t="s">
        <v>618</v>
      </c>
      <c r="K24" s="297"/>
      <c r="L24" s="297"/>
      <c r="M24" s="297"/>
      <c r="N24" s="297" t="s">
        <v>619</v>
      </c>
      <c r="O24" s="297"/>
      <c r="P24" s="297"/>
      <c r="Q24" s="297"/>
      <c r="R24" s="297" t="s">
        <v>620</v>
      </c>
      <c r="S24" s="297"/>
      <c r="T24" s="297"/>
      <c r="U24" s="297"/>
      <c r="V24" s="297" t="s">
        <v>621</v>
      </c>
      <c r="W24" s="297"/>
      <c r="X24" s="297"/>
      <c r="Y24" s="297"/>
      <c r="Z24" s="297" t="s">
        <v>622</v>
      </c>
      <c r="AA24" s="297"/>
      <c r="AB24" s="297"/>
      <c r="AC24" s="297"/>
      <c r="AD24" s="297" t="s">
        <v>623</v>
      </c>
      <c r="AE24" s="297"/>
      <c r="AF24" s="297"/>
      <c r="AG24" s="297"/>
      <c r="AH24" s="297" t="s">
        <v>624</v>
      </c>
      <c r="AI24" s="297"/>
      <c r="AJ24" s="297"/>
      <c r="AK24" s="297"/>
      <c r="AL24" s="297" t="s">
        <v>626</v>
      </c>
      <c r="AM24" s="297"/>
      <c r="AN24" s="297"/>
      <c r="AO24" s="297"/>
      <c r="AP24" s="297" t="s">
        <v>627</v>
      </c>
      <c r="AQ24" s="297"/>
      <c r="AR24" s="297"/>
      <c r="AS24" s="297"/>
      <c r="AT24" s="297" t="s">
        <v>628</v>
      </c>
      <c r="AU24" s="297"/>
      <c r="AV24" s="297"/>
      <c r="AW24" s="297"/>
    </row>
    <row r="25" spans="2:49" ht="21.75" customHeight="1">
      <c r="B25" s="307" t="s">
        <v>303</v>
      </c>
      <c r="C25" s="308" t="s">
        <v>209</v>
      </c>
      <c r="D25" s="309" t="s">
        <v>2</v>
      </c>
      <c r="E25" s="274" t="s">
        <v>304</v>
      </c>
      <c r="F25" s="275"/>
      <c r="G25" s="275"/>
      <c r="H25" s="276"/>
      <c r="I25" s="109"/>
      <c r="J25" s="298" t="s">
        <v>304</v>
      </c>
      <c r="K25" s="301"/>
      <c r="L25" s="301"/>
      <c r="M25" s="302"/>
      <c r="N25" s="298" t="s">
        <v>304</v>
      </c>
      <c r="O25" s="299"/>
      <c r="P25" s="299"/>
      <c r="Q25" s="300"/>
      <c r="R25" s="298" t="s">
        <v>304</v>
      </c>
      <c r="S25" s="299"/>
      <c r="T25" s="299"/>
      <c r="U25" s="300"/>
      <c r="V25" s="298" t="s">
        <v>304</v>
      </c>
      <c r="W25" s="299"/>
      <c r="X25" s="299"/>
      <c r="Y25" s="300"/>
      <c r="Z25" s="298" t="s">
        <v>304</v>
      </c>
      <c r="AA25" s="299"/>
      <c r="AB25" s="299"/>
      <c r="AC25" s="300"/>
      <c r="AD25" s="298" t="s">
        <v>304</v>
      </c>
      <c r="AE25" s="299"/>
      <c r="AF25" s="299"/>
      <c r="AG25" s="300"/>
      <c r="AH25" s="298" t="s">
        <v>304</v>
      </c>
      <c r="AI25" s="299"/>
      <c r="AJ25" s="299"/>
      <c r="AK25" s="300"/>
      <c r="AL25" s="298" t="s">
        <v>304</v>
      </c>
      <c r="AM25" s="299"/>
      <c r="AN25" s="299"/>
      <c r="AO25" s="300"/>
      <c r="AP25" s="298" t="s">
        <v>304</v>
      </c>
      <c r="AQ25" s="299"/>
      <c r="AR25" s="299"/>
      <c r="AS25" s="300"/>
      <c r="AT25" s="298" t="s">
        <v>304</v>
      </c>
      <c r="AU25" s="299"/>
      <c r="AV25" s="299"/>
      <c r="AW25" s="300"/>
    </row>
    <row r="26" spans="2:49" ht="21.75" customHeight="1">
      <c r="B26" s="307"/>
      <c r="C26" s="308"/>
      <c r="D26" s="309"/>
      <c r="E26" s="29" t="s">
        <v>192</v>
      </c>
      <c r="F26" s="29" t="s">
        <v>193</v>
      </c>
      <c r="G26" s="29" t="s">
        <v>194</v>
      </c>
      <c r="H26" s="29" t="s">
        <v>195</v>
      </c>
      <c r="I26" s="117"/>
      <c r="J26" s="29" t="s">
        <v>192</v>
      </c>
      <c r="K26" s="29" t="s">
        <v>193</v>
      </c>
      <c r="L26" s="29" t="s">
        <v>194</v>
      </c>
      <c r="M26" s="29" t="s">
        <v>195</v>
      </c>
      <c r="N26" s="29" t="s">
        <v>192</v>
      </c>
      <c r="O26" s="29" t="s">
        <v>193</v>
      </c>
      <c r="P26" s="29" t="s">
        <v>194</v>
      </c>
      <c r="Q26" s="29" t="s">
        <v>195</v>
      </c>
      <c r="R26" s="29" t="s">
        <v>192</v>
      </c>
      <c r="S26" s="29" t="s">
        <v>193</v>
      </c>
      <c r="T26" s="29" t="s">
        <v>194</v>
      </c>
      <c r="U26" s="29" t="s">
        <v>195</v>
      </c>
      <c r="V26" s="29" t="s">
        <v>192</v>
      </c>
      <c r="W26" s="29" t="s">
        <v>193</v>
      </c>
      <c r="X26" s="29" t="s">
        <v>194</v>
      </c>
      <c r="Y26" s="29" t="s">
        <v>195</v>
      </c>
      <c r="Z26" s="29" t="s">
        <v>192</v>
      </c>
      <c r="AA26" s="29" t="s">
        <v>193</v>
      </c>
      <c r="AB26" s="29" t="s">
        <v>194</v>
      </c>
      <c r="AC26" s="29" t="s">
        <v>195</v>
      </c>
      <c r="AD26" s="29" t="s">
        <v>192</v>
      </c>
      <c r="AE26" s="29" t="s">
        <v>193</v>
      </c>
      <c r="AF26" s="29" t="s">
        <v>194</v>
      </c>
      <c r="AG26" s="29" t="s">
        <v>195</v>
      </c>
      <c r="AH26" s="29" t="s">
        <v>192</v>
      </c>
      <c r="AI26" s="29" t="s">
        <v>193</v>
      </c>
      <c r="AJ26" s="29" t="s">
        <v>194</v>
      </c>
      <c r="AK26" s="29" t="s">
        <v>195</v>
      </c>
      <c r="AL26" s="29" t="s">
        <v>192</v>
      </c>
      <c r="AM26" s="29" t="s">
        <v>193</v>
      </c>
      <c r="AN26" s="29" t="s">
        <v>194</v>
      </c>
      <c r="AO26" s="29" t="s">
        <v>195</v>
      </c>
      <c r="AP26" s="29" t="s">
        <v>192</v>
      </c>
      <c r="AQ26" s="29" t="s">
        <v>193</v>
      </c>
      <c r="AR26" s="29" t="s">
        <v>194</v>
      </c>
      <c r="AS26" s="29" t="s">
        <v>195</v>
      </c>
      <c r="AT26" s="29" t="s">
        <v>192</v>
      </c>
      <c r="AU26" s="29" t="s">
        <v>193</v>
      </c>
      <c r="AV26" s="29" t="s">
        <v>194</v>
      </c>
      <c r="AW26" s="29" t="s">
        <v>195</v>
      </c>
    </row>
    <row r="27" spans="2:49" ht="21.75" customHeight="1">
      <c r="B27" s="307"/>
      <c r="C27" s="308"/>
      <c r="D27" s="309"/>
      <c r="E27" s="11" t="s">
        <v>7</v>
      </c>
      <c r="F27" s="11" t="s">
        <v>8</v>
      </c>
      <c r="G27" s="11" t="s">
        <v>9</v>
      </c>
      <c r="H27" s="11" t="s">
        <v>10</v>
      </c>
      <c r="I27" s="11"/>
      <c r="J27" s="11" t="s">
        <v>7</v>
      </c>
      <c r="K27" s="11" t="s">
        <v>8</v>
      </c>
      <c r="L27" s="11" t="s">
        <v>9</v>
      </c>
      <c r="M27" s="11" t="s">
        <v>10</v>
      </c>
      <c r="N27" s="11" t="s">
        <v>7</v>
      </c>
      <c r="O27" s="11" t="s">
        <v>8</v>
      </c>
      <c r="P27" s="11" t="s">
        <v>9</v>
      </c>
      <c r="Q27" s="11" t="s">
        <v>10</v>
      </c>
      <c r="R27" s="11" t="s">
        <v>7</v>
      </c>
      <c r="S27" s="11" t="s">
        <v>8</v>
      </c>
      <c r="T27" s="11" t="s">
        <v>9</v>
      </c>
      <c r="U27" s="11" t="s">
        <v>10</v>
      </c>
      <c r="V27" s="11" t="s">
        <v>7</v>
      </c>
      <c r="W27" s="11" t="s">
        <v>8</v>
      </c>
      <c r="X27" s="11" t="s">
        <v>9</v>
      </c>
      <c r="Y27" s="11" t="s">
        <v>10</v>
      </c>
      <c r="Z27" s="11" t="s">
        <v>7</v>
      </c>
      <c r="AA27" s="11" t="s">
        <v>8</v>
      </c>
      <c r="AB27" s="11" t="s">
        <v>9</v>
      </c>
      <c r="AC27" s="11" t="s">
        <v>10</v>
      </c>
      <c r="AD27" s="11" t="s">
        <v>7</v>
      </c>
      <c r="AE27" s="11" t="s">
        <v>8</v>
      </c>
      <c r="AF27" s="11" t="s">
        <v>9</v>
      </c>
      <c r="AG27" s="11" t="s">
        <v>10</v>
      </c>
      <c r="AH27" s="11" t="s">
        <v>7</v>
      </c>
      <c r="AI27" s="11" t="s">
        <v>8</v>
      </c>
      <c r="AJ27" s="11" t="s">
        <v>9</v>
      </c>
      <c r="AK27" s="11" t="s">
        <v>10</v>
      </c>
      <c r="AL27" s="11" t="s">
        <v>7</v>
      </c>
      <c r="AM27" s="11" t="s">
        <v>8</v>
      </c>
      <c r="AN27" s="11" t="s">
        <v>9</v>
      </c>
      <c r="AO27" s="11" t="s">
        <v>10</v>
      </c>
      <c r="AP27" s="11" t="s">
        <v>7</v>
      </c>
      <c r="AQ27" s="11" t="s">
        <v>8</v>
      </c>
      <c r="AR27" s="11" t="s">
        <v>9</v>
      </c>
      <c r="AS27" s="11" t="s">
        <v>10</v>
      </c>
      <c r="AT27" s="11" t="s">
        <v>7</v>
      </c>
      <c r="AU27" s="11" t="s">
        <v>8</v>
      </c>
      <c r="AV27" s="11" t="s">
        <v>9</v>
      </c>
      <c r="AW27" s="11" t="s">
        <v>10</v>
      </c>
    </row>
    <row r="28" spans="2:49">
      <c r="B28" s="310" t="s">
        <v>0</v>
      </c>
      <c r="C28" s="30">
        <v>1</v>
      </c>
      <c r="D28" s="31" t="s">
        <v>305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</row>
    <row r="29" spans="2:49">
      <c r="B29" s="311"/>
      <c r="C29" s="33">
        <v>2</v>
      </c>
      <c r="D29" s="34" t="s">
        <v>306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</row>
    <row r="30" spans="2:49">
      <c r="B30" s="311"/>
      <c r="C30" s="36">
        <v>3</v>
      </c>
      <c r="D30" s="34" t="s">
        <v>307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</row>
    <row r="31" spans="2:49">
      <c r="B31" s="311"/>
      <c r="C31" s="33">
        <v>4</v>
      </c>
      <c r="D31" s="34" t="s">
        <v>308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</row>
    <row r="32" spans="2:49">
      <c r="B32" s="311"/>
      <c r="C32" s="36">
        <v>5</v>
      </c>
      <c r="D32" s="34" t="s">
        <v>309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</row>
    <row r="33" spans="2:49">
      <c r="B33" s="311"/>
      <c r="C33" s="33">
        <v>6</v>
      </c>
      <c r="D33" s="34" t="s">
        <v>311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</row>
    <row r="34" spans="2:49">
      <c r="B34" s="311"/>
      <c r="C34" s="36">
        <v>7</v>
      </c>
      <c r="D34" s="34" t="s">
        <v>312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</row>
    <row r="35" spans="2:49" ht="15" customHeight="1">
      <c r="B35" s="311"/>
      <c r="C35" s="33">
        <v>8</v>
      </c>
      <c r="D35" s="34" t="s">
        <v>313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</row>
    <row r="36" spans="2:49" ht="15" customHeight="1">
      <c r="B36" s="311"/>
      <c r="C36" s="36">
        <v>9</v>
      </c>
      <c r="D36" s="34" t="s">
        <v>314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</row>
    <row r="37" spans="2:49">
      <c r="B37" s="311"/>
      <c r="C37" s="33">
        <v>10</v>
      </c>
      <c r="D37" s="34" t="s">
        <v>315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</row>
    <row r="38" spans="2:49">
      <c r="B38" s="311"/>
      <c r="C38" s="36">
        <v>11</v>
      </c>
      <c r="D38" s="34" t="s">
        <v>310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</row>
    <row r="39" spans="2:49">
      <c r="B39" s="311"/>
      <c r="C39" s="33">
        <v>12</v>
      </c>
      <c r="D39" s="34" t="s">
        <v>316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</row>
    <row r="40" spans="2:49">
      <c r="B40" s="311"/>
      <c r="C40" s="36">
        <v>13</v>
      </c>
      <c r="D40" s="34" t="s">
        <v>317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</row>
    <row r="41" spans="2:49" ht="15.75" customHeight="1">
      <c r="B41" s="311"/>
      <c r="C41" s="33">
        <v>14</v>
      </c>
      <c r="D41" s="34" t="s">
        <v>318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</row>
    <row r="42" spans="2:49">
      <c r="B42" s="311"/>
      <c r="C42" s="36">
        <v>15</v>
      </c>
      <c r="D42" s="34" t="s">
        <v>696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</row>
    <row r="43" spans="2:49">
      <c r="B43" s="311"/>
      <c r="C43" s="33">
        <v>16</v>
      </c>
      <c r="D43" s="34" t="s">
        <v>319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</row>
    <row r="44" spans="2:49">
      <c r="B44" s="311"/>
      <c r="C44" s="36">
        <v>17</v>
      </c>
      <c r="D44" s="34" t="s">
        <v>320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</row>
    <row r="45" spans="2:49" ht="27">
      <c r="B45" s="311"/>
      <c r="C45" s="33">
        <v>18</v>
      </c>
      <c r="D45" s="34" t="s">
        <v>321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</row>
    <row r="46" spans="2:49" ht="27">
      <c r="B46" s="311"/>
      <c r="C46" s="36">
        <v>19</v>
      </c>
      <c r="D46" s="34" t="s">
        <v>322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</row>
    <row r="47" spans="2:49" ht="27">
      <c r="B47" s="311"/>
      <c r="C47" s="33">
        <v>20</v>
      </c>
      <c r="D47" s="58" t="s">
        <v>323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</row>
    <row r="48" spans="2:49" ht="15.75" customHeight="1">
      <c r="B48" s="311"/>
      <c r="C48" s="36">
        <v>21</v>
      </c>
      <c r="D48" s="34" t="s">
        <v>324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</row>
    <row r="49" spans="1:49">
      <c r="B49" s="311"/>
      <c r="C49" s="33">
        <v>22</v>
      </c>
      <c r="D49" s="34" t="s">
        <v>325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</row>
    <row r="50" spans="1:49">
      <c r="B50" s="311"/>
      <c r="C50" s="36">
        <v>23</v>
      </c>
      <c r="D50" s="34" t="s">
        <v>616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</row>
    <row r="51" spans="1:49">
      <c r="B51" s="311"/>
      <c r="C51" s="33">
        <v>24</v>
      </c>
      <c r="D51" s="34" t="s">
        <v>326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</row>
    <row r="52" spans="1:49">
      <c r="B52" s="311"/>
      <c r="C52" s="36">
        <v>25</v>
      </c>
      <c r="D52" s="34" t="s">
        <v>327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</row>
    <row r="53" spans="1:49" ht="15" customHeight="1">
      <c r="B53" s="311"/>
      <c r="C53" s="33">
        <v>26</v>
      </c>
      <c r="D53" s="34" t="s">
        <v>328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</row>
    <row r="54" spans="1:49" ht="27">
      <c r="B54" s="311"/>
      <c r="C54" s="36">
        <v>27</v>
      </c>
      <c r="D54" s="34" t="s">
        <v>329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</row>
    <row r="55" spans="1:49" ht="17.25" customHeight="1">
      <c r="B55" s="311"/>
      <c r="C55" s="33">
        <v>28</v>
      </c>
      <c r="D55" s="34" t="s">
        <v>330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</row>
    <row r="56" spans="1:49" ht="40.5">
      <c r="B56" s="312"/>
      <c r="C56" s="37">
        <v>29</v>
      </c>
      <c r="D56" s="38" t="s">
        <v>331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 ht="15" customHeight="1">
      <c r="B57" s="293" t="s">
        <v>37</v>
      </c>
      <c r="C57" s="293"/>
      <c r="D57" s="293"/>
      <c r="E57" s="273">
        <f>AVERAGE(J57:AW57)</f>
        <v>0</v>
      </c>
      <c r="F57" s="273"/>
      <c r="G57" s="273"/>
      <c r="H57" s="273"/>
      <c r="I57" s="110"/>
      <c r="J57" s="277">
        <f>SUM(J28:M56)</f>
        <v>0</v>
      </c>
      <c r="K57" s="278"/>
      <c r="L57" s="278"/>
      <c r="M57" s="279"/>
      <c r="N57" s="277">
        <f t="shared" ref="N57" si="0">SUM(N28:Q56)</f>
        <v>0</v>
      </c>
      <c r="O57" s="278"/>
      <c r="P57" s="278"/>
      <c r="Q57" s="279"/>
      <c r="R57" s="277">
        <f t="shared" ref="R57" si="1">SUM(R28:U56)</f>
        <v>0</v>
      </c>
      <c r="S57" s="278"/>
      <c r="T57" s="278"/>
      <c r="U57" s="279"/>
      <c r="V57" s="277">
        <f t="shared" ref="V57" si="2">SUM(V28:Y56)</f>
        <v>0</v>
      </c>
      <c r="W57" s="278"/>
      <c r="X57" s="278"/>
      <c r="Y57" s="279"/>
      <c r="Z57" s="277">
        <f t="shared" ref="Z57" si="3">SUM(Z28:AC56)</f>
        <v>0</v>
      </c>
      <c r="AA57" s="278"/>
      <c r="AB57" s="278"/>
      <c r="AC57" s="279"/>
      <c r="AD57" s="277">
        <f t="shared" ref="AD57" si="4">SUM(AD28:AG56)</f>
        <v>0</v>
      </c>
      <c r="AE57" s="278"/>
      <c r="AF57" s="278"/>
      <c r="AG57" s="279"/>
      <c r="AH57" s="277">
        <f t="shared" ref="AH57" si="5">SUM(AH28:AK56)</f>
        <v>0</v>
      </c>
      <c r="AI57" s="278"/>
      <c r="AJ57" s="278"/>
      <c r="AK57" s="279"/>
      <c r="AL57" s="277">
        <f t="shared" ref="AL57" si="6">SUM(AL28:AO56)</f>
        <v>0</v>
      </c>
      <c r="AM57" s="278"/>
      <c r="AN57" s="278"/>
      <c r="AO57" s="279"/>
      <c r="AP57" s="277">
        <f t="shared" ref="AP57" si="7">SUM(AP28:AS56)</f>
        <v>0</v>
      </c>
      <c r="AQ57" s="278"/>
      <c r="AR57" s="278"/>
      <c r="AS57" s="279"/>
      <c r="AT57" s="277">
        <f t="shared" ref="AT57" si="8">SUM(AT28:AW56)</f>
        <v>0</v>
      </c>
      <c r="AU57" s="278"/>
      <c r="AV57" s="278"/>
      <c r="AW57" s="279"/>
    </row>
    <row r="58" spans="1:49" ht="15" customHeight="1">
      <c r="A58">
        <f>29*4</f>
        <v>116</v>
      </c>
      <c r="B58" s="282" t="s">
        <v>862</v>
      </c>
      <c r="C58" s="291"/>
      <c r="D58" s="283"/>
      <c r="E58" s="292">
        <f>E57/116*100</f>
        <v>0</v>
      </c>
      <c r="F58" s="292"/>
      <c r="G58" s="292"/>
      <c r="H58" s="292"/>
      <c r="I58" s="214"/>
      <c r="J58" s="214"/>
      <c r="K58" s="215"/>
      <c r="L58" s="215"/>
      <c r="M58" s="216"/>
      <c r="N58" s="214"/>
      <c r="O58" s="215"/>
      <c r="P58" s="215"/>
      <c r="Q58" s="216"/>
      <c r="R58" s="214"/>
      <c r="S58" s="215"/>
      <c r="T58" s="215"/>
      <c r="U58" s="216"/>
      <c r="V58" s="214"/>
      <c r="W58" s="215"/>
      <c r="X58" s="215"/>
      <c r="Y58" s="216"/>
      <c r="Z58" s="214"/>
      <c r="AA58" s="215"/>
      <c r="AB58" s="215"/>
      <c r="AC58" s="216"/>
      <c r="AD58" s="214"/>
      <c r="AE58" s="215"/>
      <c r="AF58" s="215"/>
      <c r="AG58" s="216"/>
      <c r="AH58" s="214"/>
      <c r="AI58" s="215"/>
      <c r="AJ58" s="215"/>
      <c r="AK58" s="216"/>
      <c r="AL58" s="214"/>
      <c r="AM58" s="215"/>
      <c r="AN58" s="215"/>
      <c r="AO58" s="216"/>
      <c r="AP58" s="214"/>
      <c r="AQ58" s="215"/>
      <c r="AR58" s="215"/>
      <c r="AS58" s="216"/>
      <c r="AT58" s="214"/>
      <c r="AU58" s="215"/>
      <c r="AV58" s="215"/>
      <c r="AW58" s="216"/>
    </row>
    <row r="59" spans="1:49" ht="15.75" customHeight="1">
      <c r="B59" s="294" t="s">
        <v>38</v>
      </c>
      <c r="C59" s="30">
        <v>1</v>
      </c>
      <c r="D59" s="40" t="s">
        <v>332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</row>
    <row r="60" spans="1:49">
      <c r="B60" s="295"/>
      <c r="C60" s="33">
        <v>2</v>
      </c>
      <c r="D60" s="41" t="s">
        <v>333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</row>
    <row r="61" spans="1:49" ht="27">
      <c r="B61" s="295"/>
      <c r="C61" s="36">
        <v>3</v>
      </c>
      <c r="D61" s="41" t="s">
        <v>334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</row>
    <row r="62" spans="1:49">
      <c r="B62" s="295"/>
      <c r="C62" s="33">
        <v>4</v>
      </c>
      <c r="D62" s="41" t="s">
        <v>335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</row>
    <row r="63" spans="1:49" ht="63">
      <c r="B63" s="295"/>
      <c r="C63" s="36">
        <v>5</v>
      </c>
      <c r="D63" s="41" t="s">
        <v>336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</row>
    <row r="64" spans="1:49">
      <c r="B64" s="295"/>
      <c r="C64" s="33">
        <v>6</v>
      </c>
      <c r="D64" s="41" t="s">
        <v>337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</row>
    <row r="65" spans="2:49" ht="27">
      <c r="B65" s="295"/>
      <c r="C65" s="36">
        <v>7</v>
      </c>
      <c r="D65" s="41" t="s">
        <v>338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</row>
    <row r="66" spans="2:49">
      <c r="B66" s="295"/>
      <c r="C66" s="33">
        <v>8</v>
      </c>
      <c r="D66" s="41" t="s">
        <v>339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</row>
    <row r="67" spans="2:49" ht="27">
      <c r="B67" s="295"/>
      <c r="C67" s="36">
        <v>9</v>
      </c>
      <c r="D67" s="41" t="s">
        <v>340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</row>
    <row r="68" spans="2:49" ht="27">
      <c r="B68" s="295"/>
      <c r="C68" s="33">
        <v>10</v>
      </c>
      <c r="D68" s="41" t="s">
        <v>341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</row>
    <row r="69" spans="2:49" ht="27">
      <c r="B69" s="295"/>
      <c r="C69" s="36">
        <v>11</v>
      </c>
      <c r="D69" s="41" t="s">
        <v>342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</row>
    <row r="70" spans="2:49" ht="27">
      <c r="B70" s="295"/>
      <c r="C70" s="33">
        <v>12</v>
      </c>
      <c r="D70" s="41" t="s">
        <v>343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</row>
    <row r="71" spans="2:49" ht="27">
      <c r="B71" s="295"/>
      <c r="C71" s="36">
        <v>13</v>
      </c>
      <c r="D71" s="41" t="s">
        <v>344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</row>
    <row r="72" spans="2:49" ht="40.5">
      <c r="B72" s="295"/>
      <c r="C72" s="33">
        <v>14</v>
      </c>
      <c r="D72" s="41" t="s">
        <v>345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</row>
    <row r="73" spans="2:49" ht="27">
      <c r="B73" s="295"/>
      <c r="C73" s="36">
        <v>15</v>
      </c>
      <c r="D73" s="41" t="s">
        <v>346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</row>
    <row r="74" spans="2:49" ht="33.75" customHeight="1">
      <c r="B74" s="295"/>
      <c r="C74" s="33">
        <v>16</v>
      </c>
      <c r="D74" s="41" t="s">
        <v>347</v>
      </c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</row>
    <row r="75" spans="2:49" ht="40.5">
      <c r="B75" s="295"/>
      <c r="C75" s="36">
        <v>17</v>
      </c>
      <c r="D75" s="41" t="s">
        <v>348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</row>
    <row r="76" spans="2:49" ht="42" customHeight="1">
      <c r="B76" s="295"/>
      <c r="C76" s="33">
        <v>18</v>
      </c>
      <c r="D76" s="41" t="s">
        <v>349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</row>
    <row r="77" spans="2:49" ht="27">
      <c r="B77" s="295"/>
      <c r="C77" s="36">
        <v>19</v>
      </c>
      <c r="D77" s="41" t="s">
        <v>350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</row>
    <row r="78" spans="2:49" ht="27">
      <c r="B78" s="295"/>
      <c r="C78" s="33">
        <v>20</v>
      </c>
      <c r="D78" s="41" t="s">
        <v>351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</row>
    <row r="79" spans="2:49" ht="27">
      <c r="B79" s="295"/>
      <c r="C79" s="36">
        <v>21</v>
      </c>
      <c r="D79" s="41" t="s">
        <v>352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</row>
    <row r="80" spans="2:49" ht="27">
      <c r="B80" s="295"/>
      <c r="C80" s="33">
        <v>22</v>
      </c>
      <c r="D80" s="41" t="s">
        <v>354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</row>
    <row r="81" spans="1:49" ht="27">
      <c r="B81" s="295"/>
      <c r="C81" s="36">
        <v>23</v>
      </c>
      <c r="D81" s="41" t="s">
        <v>355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</row>
    <row r="82" spans="1:49" ht="27">
      <c r="B82" s="295"/>
      <c r="C82" s="33">
        <v>24</v>
      </c>
      <c r="D82" s="41" t="s">
        <v>353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</row>
    <row r="83" spans="1:49" ht="27">
      <c r="B83" s="295"/>
      <c r="C83" s="36">
        <v>25</v>
      </c>
      <c r="D83" s="41" t="s">
        <v>356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</row>
    <row r="84" spans="1:49" ht="57" customHeight="1">
      <c r="B84" s="295"/>
      <c r="C84" s="33">
        <v>26</v>
      </c>
      <c r="D84" s="41" t="s">
        <v>357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</row>
    <row r="85" spans="1:49" ht="27">
      <c r="B85" s="295"/>
      <c r="C85" s="36">
        <v>27</v>
      </c>
      <c r="D85" s="41" t="s">
        <v>358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</row>
    <row r="86" spans="1:49" ht="27">
      <c r="B86" s="295"/>
      <c r="C86" s="33">
        <v>28</v>
      </c>
      <c r="D86" s="41" t="s">
        <v>359</v>
      </c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</row>
    <row r="87" spans="1:49" ht="33" customHeight="1">
      <c r="B87" s="295"/>
      <c r="C87" s="36">
        <v>29</v>
      </c>
      <c r="D87" s="41" t="s">
        <v>360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</row>
    <row r="88" spans="1:49" ht="67.5">
      <c r="B88" s="295"/>
      <c r="C88" s="33">
        <v>30</v>
      </c>
      <c r="D88" s="41" t="s">
        <v>697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</row>
    <row r="89" spans="1:49" ht="27">
      <c r="B89" s="295"/>
      <c r="C89" s="36">
        <v>31</v>
      </c>
      <c r="D89" s="41" t="s">
        <v>698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</row>
    <row r="90" spans="1:49" ht="27">
      <c r="B90" s="295"/>
      <c r="C90" s="33">
        <v>32</v>
      </c>
      <c r="D90" s="41" t="s">
        <v>699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</row>
    <row r="91" spans="1:49" ht="27">
      <c r="B91" s="295"/>
      <c r="C91" s="36">
        <v>33</v>
      </c>
      <c r="D91" s="41" t="s">
        <v>700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</row>
    <row r="92" spans="1:49" ht="54">
      <c r="B92" s="295"/>
      <c r="C92" s="33">
        <v>34</v>
      </c>
      <c r="D92" s="41" t="s">
        <v>361</v>
      </c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</row>
    <row r="93" spans="1:49" ht="27">
      <c r="B93" s="295"/>
      <c r="C93" s="36">
        <v>35</v>
      </c>
      <c r="D93" s="41" t="s">
        <v>362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</row>
    <row r="94" spans="1:49" ht="27">
      <c r="B94" s="295"/>
      <c r="C94" s="33">
        <v>36</v>
      </c>
      <c r="D94" s="42" t="s">
        <v>363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</row>
    <row r="95" spans="1:49" ht="27">
      <c r="B95" s="296"/>
      <c r="C95" s="37">
        <v>37</v>
      </c>
      <c r="D95" s="151" t="s">
        <v>364</v>
      </c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 ht="15" customHeight="1">
      <c r="A96">
        <f>37*4</f>
        <v>148</v>
      </c>
      <c r="B96" s="293" t="s">
        <v>37</v>
      </c>
      <c r="C96" s="293"/>
      <c r="D96" s="293"/>
      <c r="E96" s="273">
        <f>AVERAGE(J96:AW96)</f>
        <v>0</v>
      </c>
      <c r="F96" s="273"/>
      <c r="G96" s="273"/>
      <c r="H96" s="273"/>
      <c r="I96" s="200"/>
      <c r="J96" s="277">
        <f>SUM(J59:M95)</f>
        <v>0</v>
      </c>
      <c r="K96" s="278"/>
      <c r="L96" s="278"/>
      <c r="M96" s="279"/>
      <c r="N96" s="277">
        <f t="shared" ref="N96" si="9">SUM(N59:Q95)</f>
        <v>0</v>
      </c>
      <c r="O96" s="278"/>
      <c r="P96" s="278"/>
      <c r="Q96" s="279"/>
      <c r="R96" s="277">
        <f t="shared" ref="R96" si="10">SUM(R59:U95)</f>
        <v>0</v>
      </c>
      <c r="S96" s="278"/>
      <c r="T96" s="278"/>
      <c r="U96" s="279"/>
      <c r="V96" s="277">
        <f t="shared" ref="V96" si="11">SUM(V59:Y95)</f>
        <v>0</v>
      </c>
      <c r="W96" s="278"/>
      <c r="X96" s="278"/>
      <c r="Y96" s="279"/>
      <c r="Z96" s="277">
        <f t="shared" ref="Z96" si="12">SUM(Z59:AC95)</f>
        <v>0</v>
      </c>
      <c r="AA96" s="278"/>
      <c r="AB96" s="278"/>
      <c r="AC96" s="279"/>
      <c r="AD96" s="277">
        <f t="shared" ref="AD96" si="13">SUM(AD59:AG95)</f>
        <v>0</v>
      </c>
      <c r="AE96" s="278"/>
      <c r="AF96" s="278"/>
      <c r="AG96" s="279"/>
      <c r="AH96" s="277">
        <f t="shared" ref="AH96" si="14">SUM(AH59:AK95)</f>
        <v>0</v>
      </c>
      <c r="AI96" s="278"/>
      <c r="AJ96" s="278"/>
      <c r="AK96" s="279"/>
      <c r="AL96" s="277">
        <f t="shared" ref="AL96" si="15">SUM(AL59:AO95)</f>
        <v>0</v>
      </c>
      <c r="AM96" s="278"/>
      <c r="AN96" s="278"/>
      <c r="AO96" s="279"/>
      <c r="AP96" s="277">
        <f t="shared" ref="AP96" si="16">SUM(AP59:AS95)</f>
        <v>0</v>
      </c>
      <c r="AQ96" s="278"/>
      <c r="AR96" s="278"/>
      <c r="AS96" s="279"/>
      <c r="AT96" s="277">
        <f t="shared" ref="AT96" si="17">SUM(AT59:AW95)</f>
        <v>0</v>
      </c>
      <c r="AU96" s="278"/>
      <c r="AV96" s="278"/>
      <c r="AW96" s="279"/>
    </row>
    <row r="97" spans="2:49">
      <c r="B97" s="282" t="s">
        <v>862</v>
      </c>
      <c r="C97" s="291"/>
      <c r="D97" s="283"/>
      <c r="E97" s="292">
        <f>E96/148*100</f>
        <v>0</v>
      </c>
      <c r="F97" s="292"/>
      <c r="G97" s="292"/>
      <c r="H97" s="292"/>
      <c r="I97" s="214"/>
      <c r="J97" s="214"/>
      <c r="K97" s="215"/>
      <c r="L97" s="215"/>
      <c r="M97" s="216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</row>
    <row r="98" spans="2:49" ht="40.5">
      <c r="B98" s="313" t="s">
        <v>70</v>
      </c>
      <c r="C98" s="30">
        <v>1</v>
      </c>
      <c r="D98" s="43" t="s">
        <v>365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</row>
    <row r="99" spans="2:49" ht="27">
      <c r="B99" s="314"/>
      <c r="C99" s="33">
        <v>2</v>
      </c>
      <c r="D99" s="44" t="s">
        <v>366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</row>
    <row r="100" spans="2:49" ht="27">
      <c r="B100" s="314"/>
      <c r="C100" s="36">
        <v>3</v>
      </c>
      <c r="D100" s="44" t="s">
        <v>367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</row>
    <row r="101" spans="2:49" ht="40.5">
      <c r="B101" s="314"/>
      <c r="C101" s="33">
        <v>4</v>
      </c>
      <c r="D101" s="44" t="s">
        <v>368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</row>
    <row r="102" spans="2:49" ht="27">
      <c r="B102" s="314"/>
      <c r="C102" s="36">
        <v>5</v>
      </c>
      <c r="D102" s="44" t="s">
        <v>369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</row>
    <row r="103" spans="2:49">
      <c r="B103" s="314"/>
      <c r="C103" s="33">
        <v>6</v>
      </c>
      <c r="D103" s="44" t="s">
        <v>370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</row>
    <row r="104" spans="2:49" ht="27">
      <c r="B104" s="314"/>
      <c r="C104" s="36">
        <v>7</v>
      </c>
      <c r="D104" s="44" t="s">
        <v>371</v>
      </c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</row>
    <row r="105" spans="2:49" ht="28.5" customHeight="1">
      <c r="B105" s="314"/>
      <c r="C105" s="33">
        <v>8</v>
      </c>
      <c r="D105" s="44" t="s">
        <v>372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</row>
    <row r="106" spans="2:49" ht="40.5">
      <c r="B106" s="314"/>
      <c r="C106" s="36">
        <v>9</v>
      </c>
      <c r="D106" s="44" t="s">
        <v>373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</row>
    <row r="107" spans="2:49">
      <c r="B107" s="314"/>
      <c r="C107" s="33">
        <v>10</v>
      </c>
      <c r="D107" s="44" t="s">
        <v>374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</row>
    <row r="108" spans="2:49">
      <c r="B108" s="314"/>
      <c r="C108" s="36">
        <v>11</v>
      </c>
      <c r="D108" s="44" t="s">
        <v>375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</row>
    <row r="109" spans="2:49">
      <c r="B109" s="314"/>
      <c r="C109" s="33">
        <v>12</v>
      </c>
      <c r="D109" s="44" t="s">
        <v>376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</row>
    <row r="110" spans="2:49" ht="54">
      <c r="B110" s="314"/>
      <c r="C110" s="36">
        <v>13</v>
      </c>
      <c r="D110" s="44" t="s">
        <v>377</v>
      </c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</row>
    <row r="111" spans="2:49" ht="54">
      <c r="B111" s="314"/>
      <c r="C111" s="33">
        <v>14</v>
      </c>
      <c r="D111" s="45" t="s">
        <v>378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</row>
    <row r="112" spans="2:49" ht="40.5">
      <c r="B112" s="314"/>
      <c r="C112" s="36">
        <v>15</v>
      </c>
      <c r="D112" s="44" t="s">
        <v>379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</row>
    <row r="113" spans="1:49" ht="40.5">
      <c r="B113" s="314"/>
      <c r="C113" s="33">
        <v>16</v>
      </c>
      <c r="D113" s="44" t="s">
        <v>380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</row>
    <row r="114" spans="1:49" ht="40.5">
      <c r="B114" s="314"/>
      <c r="C114" s="36">
        <v>17</v>
      </c>
      <c r="D114" s="44" t="s">
        <v>381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</row>
    <row r="115" spans="1:49" ht="40.5">
      <c r="B115" s="314"/>
      <c r="C115" s="33">
        <v>18</v>
      </c>
      <c r="D115" s="44" t="s">
        <v>382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</row>
    <row r="116" spans="1:49">
      <c r="B116" s="314"/>
      <c r="C116" s="36">
        <v>19</v>
      </c>
      <c r="D116" s="44" t="s">
        <v>383</v>
      </c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</row>
    <row r="117" spans="1:49" ht="27">
      <c r="B117" s="314"/>
      <c r="C117" s="33">
        <v>20</v>
      </c>
      <c r="D117" s="46" t="s">
        <v>384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</row>
    <row r="118" spans="1:49" ht="27">
      <c r="B118" s="314"/>
      <c r="C118" s="36">
        <v>21</v>
      </c>
      <c r="D118" s="44" t="s">
        <v>385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</row>
    <row r="119" spans="1:49">
      <c r="B119" s="314"/>
      <c r="C119" s="33">
        <v>22</v>
      </c>
      <c r="D119" s="44" t="s">
        <v>386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</row>
    <row r="120" spans="1:49" ht="27">
      <c r="B120" s="314"/>
      <c r="C120" s="36">
        <v>23</v>
      </c>
      <c r="D120" s="44" t="s">
        <v>387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</row>
    <row r="121" spans="1:49" ht="27">
      <c r="B121" s="314"/>
      <c r="C121" s="33">
        <v>24</v>
      </c>
      <c r="D121" s="44" t="s">
        <v>388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</row>
    <row r="122" spans="1:49" ht="54">
      <c r="B122" s="314"/>
      <c r="C122" s="36">
        <v>25</v>
      </c>
      <c r="D122" s="44" t="s">
        <v>389</v>
      </c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</row>
    <row r="123" spans="1:49" ht="27" customHeight="1">
      <c r="B123" s="314"/>
      <c r="C123" s="33">
        <v>26</v>
      </c>
      <c r="D123" s="42" t="s">
        <v>390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</row>
    <row r="124" spans="1:49" ht="27">
      <c r="B124" s="314"/>
      <c r="C124" s="36">
        <v>27</v>
      </c>
      <c r="D124" s="47" t="s">
        <v>391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</row>
    <row r="125" spans="1:49" ht="27">
      <c r="B125" s="315"/>
      <c r="C125" s="48">
        <v>28</v>
      </c>
      <c r="D125" s="49" t="s">
        <v>392</v>
      </c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 ht="15" customHeight="1">
      <c r="A126">
        <f>28*4</f>
        <v>112</v>
      </c>
      <c r="B126" s="293" t="s">
        <v>37</v>
      </c>
      <c r="C126" s="293"/>
      <c r="D126" s="293"/>
      <c r="E126" s="273">
        <f>AVERAGE(J126:AW126)</f>
        <v>0</v>
      </c>
      <c r="F126" s="273"/>
      <c r="G126" s="273"/>
      <c r="H126" s="273"/>
      <c r="I126" s="200"/>
      <c r="J126" s="277">
        <f>SUM(J98:M125)</f>
        <v>0</v>
      </c>
      <c r="K126" s="278"/>
      <c r="L126" s="278"/>
      <c r="M126" s="279"/>
      <c r="N126" s="277">
        <f t="shared" ref="N126" si="18">SUM(N98:Q125)</f>
        <v>0</v>
      </c>
      <c r="O126" s="278"/>
      <c r="P126" s="278"/>
      <c r="Q126" s="279"/>
      <c r="R126" s="277">
        <f t="shared" ref="R126" si="19">SUM(R98:U125)</f>
        <v>0</v>
      </c>
      <c r="S126" s="278"/>
      <c r="T126" s="278"/>
      <c r="U126" s="279"/>
      <c r="V126" s="277">
        <f t="shared" ref="V126" si="20">SUM(V98:Y125)</f>
        <v>0</v>
      </c>
      <c r="W126" s="278"/>
      <c r="X126" s="278"/>
      <c r="Y126" s="279"/>
      <c r="Z126" s="277">
        <f t="shared" ref="Z126" si="21">SUM(Z98:AC125)</f>
        <v>0</v>
      </c>
      <c r="AA126" s="278"/>
      <c r="AB126" s="278"/>
      <c r="AC126" s="279"/>
      <c r="AD126" s="277">
        <f t="shared" ref="AD126" si="22">SUM(AD98:AG125)</f>
        <v>0</v>
      </c>
      <c r="AE126" s="278"/>
      <c r="AF126" s="278"/>
      <c r="AG126" s="279"/>
      <c r="AH126" s="277">
        <f t="shared" ref="AH126" si="23">SUM(AH98:AK125)</f>
        <v>0</v>
      </c>
      <c r="AI126" s="278"/>
      <c r="AJ126" s="278"/>
      <c r="AK126" s="279"/>
      <c r="AL126" s="277">
        <f t="shared" ref="AL126" si="24">SUM(AL98:AO125)</f>
        <v>0</v>
      </c>
      <c r="AM126" s="278"/>
      <c r="AN126" s="278"/>
      <c r="AO126" s="279"/>
      <c r="AP126" s="277">
        <f t="shared" ref="AP126" si="25">SUM(AP98:AS125)</f>
        <v>0</v>
      </c>
      <c r="AQ126" s="278"/>
      <c r="AR126" s="278"/>
      <c r="AS126" s="279"/>
      <c r="AT126" s="277">
        <f t="shared" ref="AT126" si="26">SUM(AT98:AW125)</f>
        <v>0</v>
      </c>
      <c r="AU126" s="278"/>
      <c r="AV126" s="278"/>
      <c r="AW126" s="279"/>
    </row>
    <row r="127" spans="1:49">
      <c r="B127" s="282" t="s">
        <v>862</v>
      </c>
      <c r="C127" s="291"/>
      <c r="D127" s="283"/>
      <c r="E127" s="292">
        <f>E126/112*100</f>
        <v>0</v>
      </c>
      <c r="F127" s="292"/>
      <c r="G127" s="292"/>
      <c r="H127" s="292"/>
      <c r="I127" s="214"/>
      <c r="J127" s="214"/>
      <c r="K127" s="215"/>
      <c r="L127" s="215"/>
      <c r="M127" s="216"/>
      <c r="N127" s="213"/>
      <c r="O127" s="213"/>
      <c r="P127" s="213"/>
      <c r="Q127" s="213"/>
      <c r="R127" s="213"/>
      <c r="S127" s="213"/>
      <c r="T127" s="213"/>
      <c r="U127" s="213"/>
      <c r="V127" s="213"/>
      <c r="W127" s="213"/>
      <c r="X127" s="213"/>
      <c r="Y127" s="213"/>
      <c r="Z127" s="213"/>
      <c r="AA127" s="213"/>
      <c r="AB127" s="213"/>
      <c r="AC127" s="213"/>
      <c r="AD127" s="213"/>
      <c r="AE127" s="213"/>
      <c r="AF127" s="213"/>
      <c r="AG127" s="213"/>
      <c r="AH127" s="213"/>
      <c r="AI127" s="213"/>
      <c r="AJ127" s="213"/>
      <c r="AK127" s="213"/>
      <c r="AL127" s="213"/>
      <c r="AM127" s="213"/>
      <c r="AN127" s="213"/>
      <c r="AO127" s="213"/>
      <c r="AP127" s="213"/>
      <c r="AQ127" s="213"/>
      <c r="AR127" s="213"/>
      <c r="AS127" s="213"/>
      <c r="AT127" s="213"/>
      <c r="AU127" s="213"/>
      <c r="AV127" s="213"/>
      <c r="AW127" s="213"/>
    </row>
    <row r="128" spans="1:49" ht="27">
      <c r="B128" s="313" t="s">
        <v>100</v>
      </c>
      <c r="C128" s="30">
        <v>1</v>
      </c>
      <c r="D128" s="43" t="s">
        <v>393</v>
      </c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</row>
    <row r="129" spans="2:49" ht="27">
      <c r="B129" s="314"/>
      <c r="C129" s="33">
        <v>2</v>
      </c>
      <c r="D129" s="44" t="s">
        <v>394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</row>
    <row r="130" spans="2:49" ht="27">
      <c r="B130" s="314"/>
      <c r="C130" s="36">
        <v>3</v>
      </c>
      <c r="D130" s="44" t="s">
        <v>395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</row>
    <row r="131" spans="2:49" ht="27">
      <c r="B131" s="314"/>
      <c r="C131" s="33">
        <v>4</v>
      </c>
      <c r="D131" s="44" t="s">
        <v>396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</row>
    <row r="132" spans="2:49" ht="18" customHeight="1">
      <c r="B132" s="314"/>
      <c r="C132" s="36">
        <v>5</v>
      </c>
      <c r="D132" s="44" t="s">
        <v>398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</row>
    <row r="133" spans="2:49" ht="27">
      <c r="B133" s="314"/>
      <c r="C133" s="33">
        <v>6</v>
      </c>
      <c r="D133" s="44" t="s">
        <v>397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</row>
    <row r="134" spans="2:49" ht="27">
      <c r="B134" s="314"/>
      <c r="C134" s="36">
        <v>7</v>
      </c>
      <c r="D134" s="44" t="s">
        <v>399</v>
      </c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</row>
    <row r="135" spans="2:49" ht="27">
      <c r="B135" s="314"/>
      <c r="C135" s="33">
        <v>8</v>
      </c>
      <c r="D135" s="44" t="s">
        <v>400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</row>
    <row r="136" spans="2:49" ht="27">
      <c r="B136" s="314"/>
      <c r="C136" s="36">
        <v>9</v>
      </c>
      <c r="D136" s="44" t="s">
        <v>401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</row>
    <row r="137" spans="2:49" ht="27">
      <c r="B137" s="314"/>
      <c r="C137" s="33">
        <v>10</v>
      </c>
      <c r="D137" s="44" t="s">
        <v>402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</row>
    <row r="138" spans="2:49" ht="27">
      <c r="B138" s="314"/>
      <c r="C138" s="36">
        <v>11</v>
      </c>
      <c r="D138" s="44" t="s">
        <v>403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</row>
    <row r="139" spans="2:49" ht="27">
      <c r="B139" s="314"/>
      <c r="C139" s="33">
        <v>12</v>
      </c>
      <c r="D139" s="44" t="s">
        <v>404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</row>
    <row r="140" spans="2:49" ht="27">
      <c r="B140" s="314"/>
      <c r="C140" s="36">
        <v>13</v>
      </c>
      <c r="D140" s="44" t="s">
        <v>405</v>
      </c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</row>
    <row r="141" spans="2:49" ht="27">
      <c r="B141" s="314"/>
      <c r="C141" s="33">
        <v>14</v>
      </c>
      <c r="D141" s="44" t="s">
        <v>406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</row>
    <row r="142" spans="2:49" ht="27">
      <c r="B142" s="314"/>
      <c r="C142" s="36">
        <v>15</v>
      </c>
      <c r="D142" s="44" t="s">
        <v>407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</row>
    <row r="143" spans="2:49" ht="27">
      <c r="B143" s="314"/>
      <c r="C143" s="33">
        <v>16</v>
      </c>
      <c r="D143" s="44" t="s">
        <v>408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</row>
    <row r="144" spans="2:49" ht="27">
      <c r="B144" s="314"/>
      <c r="C144" s="36">
        <v>17</v>
      </c>
      <c r="D144" s="44" t="s">
        <v>409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</row>
    <row r="145" spans="2:49" ht="27">
      <c r="B145" s="314"/>
      <c r="C145" s="33">
        <v>18</v>
      </c>
      <c r="D145" s="44" t="s">
        <v>410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</row>
    <row r="146" spans="2:49" ht="27">
      <c r="B146" s="314"/>
      <c r="C146" s="36">
        <v>19</v>
      </c>
      <c r="D146" s="44" t="s">
        <v>411</v>
      </c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</row>
    <row r="147" spans="2:49" ht="27">
      <c r="B147" s="314"/>
      <c r="C147" s="33">
        <v>20</v>
      </c>
      <c r="D147" s="34" t="s">
        <v>412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</row>
    <row r="148" spans="2:49" ht="27">
      <c r="B148" s="314"/>
      <c r="C148" s="36">
        <v>21</v>
      </c>
      <c r="D148" s="44" t="s">
        <v>413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</row>
    <row r="149" spans="2:49" ht="27">
      <c r="B149" s="314"/>
      <c r="C149" s="33">
        <v>22</v>
      </c>
      <c r="D149" s="44" t="s">
        <v>414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</row>
    <row r="150" spans="2:49" ht="27">
      <c r="B150" s="314"/>
      <c r="C150" s="36">
        <v>23</v>
      </c>
      <c r="D150" s="44" t="s">
        <v>415</v>
      </c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</row>
    <row r="151" spans="2:49" ht="40.5">
      <c r="B151" s="314"/>
      <c r="C151" s="33">
        <v>24</v>
      </c>
      <c r="D151" s="44" t="s">
        <v>416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</row>
    <row r="152" spans="2:49" ht="27">
      <c r="B152" s="314"/>
      <c r="C152" s="36">
        <v>25</v>
      </c>
      <c r="D152" s="44" t="s">
        <v>417</v>
      </c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</row>
    <row r="153" spans="2:49" ht="27">
      <c r="B153" s="314"/>
      <c r="C153" s="33">
        <v>26</v>
      </c>
      <c r="D153" s="44" t="s">
        <v>418</v>
      </c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</row>
    <row r="154" spans="2:49" ht="27">
      <c r="B154" s="314"/>
      <c r="C154" s="36">
        <v>27</v>
      </c>
      <c r="D154" s="44" t="s">
        <v>419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</row>
    <row r="155" spans="2:49" ht="27.75" customHeight="1">
      <c r="B155" s="314"/>
      <c r="C155" s="33">
        <v>28</v>
      </c>
      <c r="D155" s="44" t="s">
        <v>420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</row>
    <row r="156" spans="2:49" ht="27">
      <c r="B156" s="314"/>
      <c r="C156" s="36">
        <v>29</v>
      </c>
      <c r="D156" s="44" t="s">
        <v>422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</row>
    <row r="157" spans="2:49" ht="40.5">
      <c r="B157" s="314"/>
      <c r="C157" s="33">
        <v>30</v>
      </c>
      <c r="D157" s="44" t="s">
        <v>421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</row>
    <row r="158" spans="2:49" ht="40.5">
      <c r="B158" s="314"/>
      <c r="C158" s="36">
        <v>31</v>
      </c>
      <c r="D158" s="44" t="s">
        <v>423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</row>
    <row r="159" spans="2:49" ht="40.5">
      <c r="B159" s="315"/>
      <c r="C159" s="48">
        <v>32</v>
      </c>
      <c r="D159" s="50" t="s">
        <v>424</v>
      </c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2:49" ht="15" customHeight="1">
      <c r="B160" s="293" t="s">
        <v>37</v>
      </c>
      <c r="C160" s="293"/>
      <c r="D160" s="293"/>
      <c r="E160" s="273">
        <f>AVERAGE(J160:AW160)</f>
        <v>0</v>
      </c>
      <c r="F160" s="273"/>
      <c r="G160" s="273"/>
      <c r="H160" s="273"/>
      <c r="I160" s="200"/>
      <c r="J160" s="277">
        <f>SUM(J128:M159)</f>
        <v>0</v>
      </c>
      <c r="K160" s="278"/>
      <c r="L160" s="278"/>
      <c r="M160" s="279"/>
      <c r="N160" s="277">
        <f t="shared" ref="N160" si="27">SUM(N128:Q159)</f>
        <v>0</v>
      </c>
      <c r="O160" s="278"/>
      <c r="P160" s="278"/>
      <c r="Q160" s="279"/>
      <c r="R160" s="277">
        <f t="shared" ref="R160" si="28">SUM(R128:U159)</f>
        <v>0</v>
      </c>
      <c r="S160" s="278"/>
      <c r="T160" s="278"/>
      <c r="U160" s="279"/>
      <c r="V160" s="277">
        <f t="shared" ref="V160" si="29">SUM(V128:Y159)</f>
        <v>0</v>
      </c>
      <c r="W160" s="278"/>
      <c r="X160" s="278"/>
      <c r="Y160" s="279"/>
      <c r="Z160" s="277">
        <f t="shared" ref="Z160" si="30">SUM(Z128:AC159)</f>
        <v>0</v>
      </c>
      <c r="AA160" s="278"/>
      <c r="AB160" s="278"/>
      <c r="AC160" s="279"/>
      <c r="AD160" s="277">
        <f t="shared" ref="AD160" si="31">SUM(AD128:AG159)</f>
        <v>0</v>
      </c>
      <c r="AE160" s="278"/>
      <c r="AF160" s="278"/>
      <c r="AG160" s="279"/>
      <c r="AH160" s="277">
        <f t="shared" ref="AH160" si="32">SUM(AH128:AK159)</f>
        <v>0</v>
      </c>
      <c r="AI160" s="278"/>
      <c r="AJ160" s="278"/>
      <c r="AK160" s="279"/>
      <c r="AL160" s="277">
        <f t="shared" ref="AL160" si="33">SUM(AL128:AO159)</f>
        <v>0</v>
      </c>
      <c r="AM160" s="278"/>
      <c r="AN160" s="278"/>
      <c r="AO160" s="279"/>
      <c r="AP160" s="277">
        <f t="shared" ref="AP160" si="34">SUM(AP128:AS159)</f>
        <v>0</v>
      </c>
      <c r="AQ160" s="278"/>
      <c r="AR160" s="278"/>
      <c r="AS160" s="279"/>
      <c r="AT160" s="277">
        <f t="shared" ref="AT160" si="35">SUM(AT128:AW159)</f>
        <v>0</v>
      </c>
      <c r="AU160" s="278"/>
      <c r="AV160" s="278"/>
      <c r="AW160" s="279"/>
    </row>
    <row r="161" spans="2:49">
      <c r="B161" s="282" t="s">
        <v>862</v>
      </c>
      <c r="C161" s="291"/>
      <c r="D161" s="283"/>
      <c r="E161" s="292">
        <f>E160/128*100</f>
        <v>0</v>
      </c>
      <c r="F161" s="292"/>
      <c r="G161" s="292"/>
      <c r="H161" s="292"/>
      <c r="I161" s="214"/>
      <c r="J161" s="214"/>
      <c r="K161" s="215"/>
      <c r="L161" s="215"/>
      <c r="M161" s="216"/>
      <c r="N161" s="213"/>
      <c r="O161" s="213"/>
      <c r="P161" s="213"/>
      <c r="Q161" s="213"/>
      <c r="R161" s="213"/>
      <c r="S161" s="213"/>
      <c r="T161" s="213"/>
      <c r="U161" s="213"/>
      <c r="V161" s="213"/>
      <c r="W161" s="213"/>
      <c r="X161" s="213"/>
      <c r="Y161" s="213"/>
      <c r="Z161" s="213"/>
      <c r="AA161" s="213"/>
      <c r="AB161" s="213"/>
      <c r="AC161" s="213"/>
      <c r="AD161" s="213"/>
      <c r="AE161" s="213"/>
      <c r="AF161" s="213"/>
      <c r="AG161" s="213"/>
      <c r="AH161" s="213"/>
      <c r="AI161" s="213"/>
      <c r="AJ161" s="213"/>
      <c r="AK161" s="213"/>
      <c r="AL161" s="213"/>
      <c r="AM161" s="213"/>
      <c r="AN161" s="213"/>
      <c r="AO161" s="213"/>
      <c r="AP161" s="213"/>
      <c r="AQ161" s="213"/>
      <c r="AR161" s="213"/>
      <c r="AS161" s="213"/>
      <c r="AT161" s="213"/>
      <c r="AU161" s="213"/>
      <c r="AV161" s="213"/>
      <c r="AW161" s="213"/>
    </row>
    <row r="162" spans="2:49" ht="40.5">
      <c r="B162" s="294" t="s">
        <v>137</v>
      </c>
      <c r="C162" s="30">
        <v>1</v>
      </c>
      <c r="D162" s="43" t="s">
        <v>701</v>
      </c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</row>
    <row r="163" spans="2:49">
      <c r="B163" s="295"/>
      <c r="C163" s="33">
        <v>2</v>
      </c>
      <c r="D163" s="44" t="s">
        <v>425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</row>
    <row r="164" spans="2:49">
      <c r="B164" s="295"/>
      <c r="C164" s="36">
        <v>3</v>
      </c>
      <c r="D164" s="44" t="s">
        <v>426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</row>
    <row r="165" spans="2:49">
      <c r="B165" s="295"/>
      <c r="C165" s="33">
        <v>4</v>
      </c>
      <c r="D165" s="44" t="s">
        <v>427</v>
      </c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</row>
    <row r="166" spans="2:49" ht="27">
      <c r="B166" s="295"/>
      <c r="C166" s="36">
        <v>5</v>
      </c>
      <c r="D166" s="44" t="s">
        <v>428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</row>
    <row r="167" spans="2:49" ht="40.5">
      <c r="B167" s="295"/>
      <c r="C167" s="33">
        <v>6</v>
      </c>
      <c r="D167" s="44" t="s">
        <v>429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</row>
    <row r="168" spans="2:49" ht="27">
      <c r="B168" s="295"/>
      <c r="C168" s="36">
        <v>7</v>
      </c>
      <c r="D168" s="44" t="s">
        <v>430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</row>
    <row r="169" spans="2:49" ht="27">
      <c r="B169" s="295"/>
      <c r="C169" s="33">
        <v>8</v>
      </c>
      <c r="D169" s="44" t="s">
        <v>431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</row>
    <row r="170" spans="2:49" ht="27">
      <c r="B170" s="295"/>
      <c r="C170" s="36">
        <v>9</v>
      </c>
      <c r="D170" s="44" t="s">
        <v>432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</row>
    <row r="171" spans="2:49" ht="40.5">
      <c r="B171" s="295"/>
      <c r="C171" s="33">
        <v>10</v>
      </c>
      <c r="D171" s="44" t="s">
        <v>433</v>
      </c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</row>
    <row r="172" spans="2:49" ht="40.5">
      <c r="B172" s="295"/>
      <c r="C172" s="36">
        <v>11</v>
      </c>
      <c r="D172" s="44" t="s">
        <v>434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</row>
    <row r="173" spans="2:49" ht="40.5">
      <c r="B173" s="295"/>
      <c r="C173" s="33">
        <v>12</v>
      </c>
      <c r="D173" s="44" t="s">
        <v>435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</row>
    <row r="174" spans="2:49" ht="40.5">
      <c r="B174" s="295"/>
      <c r="C174" s="36">
        <v>13</v>
      </c>
      <c r="D174" s="44" t="s">
        <v>436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</row>
    <row r="175" spans="2:49" ht="27">
      <c r="B175" s="295"/>
      <c r="C175" s="33">
        <v>14</v>
      </c>
      <c r="D175" s="44" t="s">
        <v>437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</row>
    <row r="176" spans="2:49" ht="27">
      <c r="B176" s="295"/>
      <c r="C176" s="36">
        <v>15</v>
      </c>
      <c r="D176" s="44" t="s">
        <v>438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</row>
    <row r="177" spans="2:49" ht="27">
      <c r="B177" s="295"/>
      <c r="C177" s="33">
        <v>16</v>
      </c>
      <c r="D177" s="44" t="s">
        <v>439</v>
      </c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</row>
    <row r="178" spans="2:49">
      <c r="B178" s="295"/>
      <c r="C178" s="36">
        <v>17</v>
      </c>
      <c r="D178" s="44" t="s">
        <v>440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</row>
    <row r="179" spans="2:49" ht="27">
      <c r="B179" s="295"/>
      <c r="C179" s="33">
        <v>18</v>
      </c>
      <c r="D179" s="44" t="s">
        <v>441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</row>
    <row r="180" spans="2:49" ht="27">
      <c r="B180" s="295"/>
      <c r="C180" s="36">
        <v>19</v>
      </c>
      <c r="D180" s="44" t="s">
        <v>442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</row>
    <row r="181" spans="2:49" ht="27">
      <c r="B181" s="296"/>
      <c r="C181" s="48">
        <v>20</v>
      </c>
      <c r="D181" s="50" t="s">
        <v>443</v>
      </c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2:49" ht="15" customHeight="1">
      <c r="B182" s="293" t="s">
        <v>37</v>
      </c>
      <c r="C182" s="293"/>
      <c r="D182" s="293"/>
      <c r="E182" s="273">
        <f>AVERAGE(J182:AW182)</f>
        <v>0</v>
      </c>
      <c r="F182" s="273"/>
      <c r="G182" s="273"/>
      <c r="H182" s="273"/>
      <c r="I182" s="200"/>
      <c r="J182" s="277">
        <f>SUM(J162:M181)</f>
        <v>0</v>
      </c>
      <c r="K182" s="278"/>
      <c r="L182" s="278"/>
      <c r="M182" s="279"/>
      <c r="N182" s="277">
        <f t="shared" ref="N182" si="36">SUM(N162:Q181)</f>
        <v>0</v>
      </c>
      <c r="O182" s="278"/>
      <c r="P182" s="278"/>
      <c r="Q182" s="279"/>
      <c r="R182" s="277">
        <f t="shared" ref="R182" si="37">SUM(R162:U181)</f>
        <v>0</v>
      </c>
      <c r="S182" s="278"/>
      <c r="T182" s="278"/>
      <c r="U182" s="279"/>
      <c r="V182" s="277">
        <f t="shared" ref="V182" si="38">SUM(V162:Y181)</f>
        <v>0</v>
      </c>
      <c r="W182" s="278"/>
      <c r="X182" s="278"/>
      <c r="Y182" s="279"/>
      <c r="Z182" s="277">
        <f t="shared" ref="Z182" si="39">SUM(Z162:AC181)</f>
        <v>0</v>
      </c>
      <c r="AA182" s="278"/>
      <c r="AB182" s="278"/>
      <c r="AC182" s="279"/>
      <c r="AD182" s="277">
        <f t="shared" ref="AD182" si="40">SUM(AD162:AG181)</f>
        <v>0</v>
      </c>
      <c r="AE182" s="278"/>
      <c r="AF182" s="278"/>
      <c r="AG182" s="279"/>
      <c r="AH182" s="277">
        <f t="shared" ref="AH182" si="41">SUM(AH162:AK181)</f>
        <v>0</v>
      </c>
      <c r="AI182" s="278"/>
      <c r="AJ182" s="278"/>
      <c r="AK182" s="279"/>
      <c r="AL182" s="277">
        <f t="shared" ref="AL182" si="42">SUM(AL162:AO181)</f>
        <v>0</v>
      </c>
      <c r="AM182" s="278"/>
      <c r="AN182" s="278"/>
      <c r="AO182" s="279"/>
      <c r="AP182" s="277">
        <f t="shared" ref="AP182" si="43">SUM(AP162:AS181)</f>
        <v>0</v>
      </c>
      <c r="AQ182" s="278"/>
      <c r="AR182" s="278"/>
      <c r="AS182" s="279"/>
      <c r="AT182" s="277">
        <f t="shared" ref="AT182" si="44">SUM(AT162:AW181)</f>
        <v>0</v>
      </c>
      <c r="AU182" s="278"/>
      <c r="AV182" s="278"/>
      <c r="AW182" s="279"/>
    </row>
    <row r="183" spans="2:49">
      <c r="B183" s="282" t="s">
        <v>862</v>
      </c>
      <c r="C183" s="291"/>
      <c r="D183" s="283"/>
      <c r="E183" s="292">
        <f>E182/80*100</f>
        <v>0</v>
      </c>
      <c r="F183" s="292"/>
      <c r="G183" s="292"/>
      <c r="H183" s="292"/>
      <c r="I183" s="214"/>
      <c r="J183" s="214"/>
      <c r="K183" s="215"/>
      <c r="L183" s="215"/>
      <c r="M183" s="216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213"/>
      <c r="Z183" s="213"/>
      <c r="AA183" s="213"/>
      <c r="AB183" s="213"/>
      <c r="AC183" s="213"/>
      <c r="AD183" s="213"/>
      <c r="AE183" s="213"/>
      <c r="AF183" s="213"/>
      <c r="AG183" s="213"/>
      <c r="AH183" s="213"/>
      <c r="AI183" s="213"/>
      <c r="AJ183" s="213"/>
      <c r="AK183" s="213"/>
      <c r="AL183" s="213"/>
      <c r="AM183" s="213"/>
      <c r="AN183" s="213"/>
      <c r="AO183" s="213"/>
      <c r="AP183" s="213"/>
      <c r="AQ183" s="213"/>
      <c r="AR183" s="213"/>
      <c r="AS183" s="213"/>
      <c r="AT183" s="213"/>
      <c r="AU183" s="213"/>
      <c r="AV183" s="213"/>
      <c r="AW183" s="213"/>
    </row>
    <row r="184" spans="2:49" ht="28.5" customHeight="1">
      <c r="B184" s="294" t="s">
        <v>153</v>
      </c>
      <c r="C184" s="30">
        <v>1</v>
      </c>
      <c r="D184" s="43" t="s">
        <v>444</v>
      </c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</row>
    <row r="185" spans="2:49" ht="44.25" customHeight="1">
      <c r="B185" s="295"/>
      <c r="C185" s="33">
        <v>2</v>
      </c>
      <c r="D185" s="44" t="s">
        <v>445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</row>
    <row r="186" spans="2:49" ht="40.5">
      <c r="B186" s="295"/>
      <c r="C186" s="36">
        <v>3</v>
      </c>
      <c r="D186" s="44" t="s">
        <v>446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</row>
    <row r="187" spans="2:49" ht="40.5">
      <c r="B187" s="295"/>
      <c r="C187" s="33">
        <v>4</v>
      </c>
      <c r="D187" s="44" t="s">
        <v>447</v>
      </c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</row>
    <row r="188" spans="2:49" ht="40.5">
      <c r="B188" s="295"/>
      <c r="C188" s="36">
        <v>5</v>
      </c>
      <c r="D188" s="44" t="s">
        <v>448</v>
      </c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</row>
    <row r="189" spans="2:49" ht="27">
      <c r="B189" s="295"/>
      <c r="C189" s="33">
        <v>6</v>
      </c>
      <c r="D189" s="44" t="s">
        <v>449</v>
      </c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</row>
    <row r="190" spans="2:49" ht="40.5">
      <c r="B190" s="295"/>
      <c r="C190" s="36">
        <v>7</v>
      </c>
      <c r="D190" s="44" t="s">
        <v>450</v>
      </c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</row>
    <row r="191" spans="2:49">
      <c r="B191" s="295"/>
      <c r="C191" s="33">
        <v>8</v>
      </c>
      <c r="D191" s="44" t="s">
        <v>451</v>
      </c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</row>
    <row r="192" spans="2:49" ht="27">
      <c r="B192" s="295"/>
      <c r="C192" s="36">
        <v>9</v>
      </c>
      <c r="D192" s="44" t="s">
        <v>452</v>
      </c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</row>
    <row r="193" spans="2:49" ht="27">
      <c r="B193" s="295"/>
      <c r="C193" s="33">
        <v>10</v>
      </c>
      <c r="D193" s="44" t="s">
        <v>453</v>
      </c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</row>
    <row r="194" spans="2:49" ht="27">
      <c r="B194" s="295"/>
      <c r="C194" s="36">
        <v>11</v>
      </c>
      <c r="D194" s="44" t="s">
        <v>454</v>
      </c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</row>
    <row r="195" spans="2:49" ht="42" customHeight="1">
      <c r="B195" s="296"/>
      <c r="C195" s="48">
        <v>12</v>
      </c>
      <c r="D195" s="50" t="s">
        <v>455</v>
      </c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2:49" ht="15" customHeight="1">
      <c r="B196" s="293" t="s">
        <v>37</v>
      </c>
      <c r="C196" s="293"/>
      <c r="D196" s="293"/>
      <c r="E196" s="273">
        <f>AVERAGE(J196:AW196)</f>
        <v>0</v>
      </c>
      <c r="F196" s="273"/>
      <c r="G196" s="273"/>
      <c r="H196" s="273"/>
      <c r="I196" s="200"/>
      <c r="J196" s="277">
        <f>SUM(J184:M195)</f>
        <v>0</v>
      </c>
      <c r="K196" s="278"/>
      <c r="L196" s="278"/>
      <c r="M196" s="279"/>
      <c r="N196" s="277">
        <f t="shared" ref="N196" si="45">SUM(N184:Q195)</f>
        <v>0</v>
      </c>
      <c r="O196" s="278"/>
      <c r="P196" s="278"/>
      <c r="Q196" s="279"/>
      <c r="R196" s="277">
        <f t="shared" ref="R196" si="46">SUM(R184:U195)</f>
        <v>0</v>
      </c>
      <c r="S196" s="278"/>
      <c r="T196" s="278"/>
      <c r="U196" s="279"/>
      <c r="V196" s="277">
        <f t="shared" ref="V196" si="47">SUM(V184:Y195)</f>
        <v>0</v>
      </c>
      <c r="W196" s="278"/>
      <c r="X196" s="278"/>
      <c r="Y196" s="279"/>
      <c r="Z196" s="277">
        <f t="shared" ref="Z196" si="48">SUM(Z184:AC195)</f>
        <v>0</v>
      </c>
      <c r="AA196" s="278"/>
      <c r="AB196" s="278"/>
      <c r="AC196" s="279"/>
      <c r="AD196" s="277">
        <f t="shared" ref="AD196" si="49">SUM(AD184:AG195)</f>
        <v>0</v>
      </c>
      <c r="AE196" s="278"/>
      <c r="AF196" s="278"/>
      <c r="AG196" s="279"/>
      <c r="AH196" s="277">
        <f t="shared" ref="AH196" si="50">SUM(AH184:AK195)</f>
        <v>0</v>
      </c>
      <c r="AI196" s="278"/>
      <c r="AJ196" s="278"/>
      <c r="AK196" s="279"/>
      <c r="AL196" s="277">
        <f t="shared" ref="AL196" si="51">SUM(AL184:AO195)</f>
        <v>0</v>
      </c>
      <c r="AM196" s="278"/>
      <c r="AN196" s="278"/>
      <c r="AO196" s="279"/>
      <c r="AP196" s="277">
        <f t="shared" ref="AP196" si="52">SUM(AP184:AS195)</f>
        <v>0</v>
      </c>
      <c r="AQ196" s="278"/>
      <c r="AR196" s="278"/>
      <c r="AS196" s="279"/>
      <c r="AT196" s="277">
        <f t="shared" ref="AT196" si="53">SUM(AT184:AW195)</f>
        <v>0</v>
      </c>
      <c r="AU196" s="278"/>
      <c r="AV196" s="278"/>
      <c r="AW196" s="279"/>
    </row>
    <row r="197" spans="2:49">
      <c r="B197" s="282" t="s">
        <v>862</v>
      </c>
      <c r="C197" s="291"/>
      <c r="D197" s="283"/>
      <c r="E197" s="292">
        <f>E196/48*100</f>
        <v>0</v>
      </c>
      <c r="F197" s="292"/>
      <c r="G197" s="292"/>
      <c r="H197" s="292"/>
      <c r="I197" s="214"/>
      <c r="J197" s="214"/>
      <c r="K197" s="215"/>
      <c r="L197" s="215"/>
      <c r="M197" s="216"/>
    </row>
    <row r="199" spans="2:49">
      <c r="C199" s="272" t="s">
        <v>629</v>
      </c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</row>
    <row r="200" spans="2:49">
      <c r="C200" s="269" t="s">
        <v>209</v>
      </c>
      <c r="D200" s="269" t="s">
        <v>1</v>
      </c>
      <c r="E200" s="273" t="s">
        <v>625</v>
      </c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t="s">
        <v>823</v>
      </c>
    </row>
    <row r="201" spans="2:49">
      <c r="C201" s="270"/>
      <c r="D201" s="270"/>
      <c r="E201" s="29">
        <v>1</v>
      </c>
      <c r="F201" s="29">
        <v>2</v>
      </c>
      <c r="G201" s="29">
        <v>3</v>
      </c>
      <c r="H201" s="29">
        <v>4</v>
      </c>
      <c r="I201" s="117"/>
      <c r="J201" s="29">
        <v>5</v>
      </c>
      <c r="K201" s="29">
        <v>6</v>
      </c>
      <c r="L201" s="29">
        <v>7</v>
      </c>
      <c r="M201" s="29">
        <v>8</v>
      </c>
      <c r="N201" s="29">
        <v>9</v>
      </c>
      <c r="O201" s="29">
        <v>10</v>
      </c>
    </row>
    <row r="202" spans="2:49" ht="15.75">
      <c r="C202" s="63">
        <v>1</v>
      </c>
      <c r="D202" s="71" t="s">
        <v>0</v>
      </c>
      <c r="E202" s="63">
        <f>J57/116*100</f>
        <v>0</v>
      </c>
      <c r="F202" s="63">
        <f>N57/116*100</f>
        <v>0</v>
      </c>
      <c r="G202" s="63">
        <f>R57/116*100</f>
        <v>0</v>
      </c>
      <c r="H202" s="63">
        <f>V57/116*100</f>
        <v>0</v>
      </c>
      <c r="I202" s="63"/>
      <c r="J202" s="63">
        <f>Z57/116*100</f>
        <v>0</v>
      </c>
      <c r="K202" s="63">
        <f>AD57/116*100</f>
        <v>0</v>
      </c>
      <c r="L202" s="63">
        <f>AH57/116*100</f>
        <v>0</v>
      </c>
      <c r="M202" s="63">
        <f>AL57/116*100</f>
        <v>0</v>
      </c>
      <c r="N202" s="63">
        <f>AP57/116*100</f>
        <v>0</v>
      </c>
      <c r="O202" s="63">
        <f>AT57/116*100</f>
        <v>0</v>
      </c>
      <c r="P202" s="176">
        <f>AVERAGE(E202:O202)</f>
        <v>0</v>
      </c>
      <c r="Q202">
        <f>29*4</f>
        <v>116</v>
      </c>
    </row>
    <row r="203" spans="2:49">
      <c r="C203" s="64">
        <v>2</v>
      </c>
      <c r="D203" s="72" t="s">
        <v>38</v>
      </c>
      <c r="E203" s="64">
        <f>J96/148*100</f>
        <v>0</v>
      </c>
      <c r="F203" s="64">
        <f>N96/148*100</f>
        <v>0</v>
      </c>
      <c r="G203" s="64">
        <f>R96/148*100</f>
        <v>0</v>
      </c>
      <c r="H203" s="64">
        <f>V96/148*100</f>
        <v>0</v>
      </c>
      <c r="I203" s="64"/>
      <c r="J203" s="64">
        <f>Z96/148*100</f>
        <v>0</v>
      </c>
      <c r="K203" s="64">
        <f>AD96/148*100</f>
        <v>0</v>
      </c>
      <c r="L203" s="64">
        <f>AH96/148*100</f>
        <v>0</v>
      </c>
      <c r="M203" s="64">
        <f>AL96/148*100</f>
        <v>0</v>
      </c>
      <c r="N203" s="64">
        <f>AP96/148*100</f>
        <v>0</v>
      </c>
      <c r="O203" s="64">
        <f>AT96/148*100</f>
        <v>0</v>
      </c>
      <c r="P203" s="176">
        <f t="shared" ref="P203:P207" si="54">AVERAGE(E203:O203)</f>
        <v>0</v>
      </c>
      <c r="Q203">
        <f>37*4</f>
        <v>148</v>
      </c>
    </row>
    <row r="204" spans="2:49">
      <c r="C204" s="64">
        <v>3</v>
      </c>
      <c r="D204" s="72" t="s">
        <v>70</v>
      </c>
      <c r="E204" s="64">
        <f>J126/112*100</f>
        <v>0</v>
      </c>
      <c r="F204" s="64">
        <f>N126/112*100</f>
        <v>0</v>
      </c>
      <c r="G204" s="64">
        <f>R126/112*100</f>
        <v>0</v>
      </c>
      <c r="H204" s="64">
        <f>V126/112*100</f>
        <v>0</v>
      </c>
      <c r="I204" s="64"/>
      <c r="J204" s="64">
        <f>Z126/112*100</f>
        <v>0</v>
      </c>
      <c r="K204" s="64">
        <f>AD126/112*100</f>
        <v>0</v>
      </c>
      <c r="L204" s="64">
        <f>AH126/112*100</f>
        <v>0</v>
      </c>
      <c r="M204" s="64">
        <f>AL126/112*100</f>
        <v>0</v>
      </c>
      <c r="N204" s="64">
        <f>AP126/112*100</f>
        <v>0</v>
      </c>
      <c r="O204" s="64">
        <f>AT126/112*100</f>
        <v>0</v>
      </c>
      <c r="P204" s="176">
        <f t="shared" si="54"/>
        <v>0</v>
      </c>
      <c r="Q204">
        <f>28*4</f>
        <v>112</v>
      </c>
    </row>
    <row r="205" spans="2:49">
      <c r="C205" s="64">
        <v>4</v>
      </c>
      <c r="D205" s="72" t="s">
        <v>100</v>
      </c>
      <c r="E205" s="64">
        <f>J160/128*100</f>
        <v>0</v>
      </c>
      <c r="F205" s="64">
        <f>N160/128*100</f>
        <v>0</v>
      </c>
      <c r="G205" s="64">
        <f>R160/128*100</f>
        <v>0</v>
      </c>
      <c r="H205" s="64">
        <f>V160/128*100</f>
        <v>0</v>
      </c>
      <c r="I205" s="64"/>
      <c r="J205" s="64">
        <f>Z160/128*100</f>
        <v>0</v>
      </c>
      <c r="K205" s="64">
        <f>AD160/128*100</f>
        <v>0</v>
      </c>
      <c r="L205" s="64">
        <f>AH160/128*100</f>
        <v>0</v>
      </c>
      <c r="M205" s="64">
        <f>AL160/128*100</f>
        <v>0</v>
      </c>
      <c r="N205" s="64">
        <f>AP160/128*100</f>
        <v>0</v>
      </c>
      <c r="O205" s="64">
        <f>AT160/128*100</f>
        <v>0</v>
      </c>
      <c r="P205" s="176">
        <f t="shared" si="54"/>
        <v>0</v>
      </c>
      <c r="Q205">
        <f>32*4</f>
        <v>128</v>
      </c>
    </row>
    <row r="206" spans="2:49">
      <c r="C206" s="64">
        <v>5</v>
      </c>
      <c r="D206" s="72" t="s">
        <v>137</v>
      </c>
      <c r="E206" s="64">
        <f>J182/80*100</f>
        <v>0</v>
      </c>
      <c r="F206" s="64">
        <f>N182/80*100</f>
        <v>0</v>
      </c>
      <c r="G206" s="64">
        <f>R182/80*100</f>
        <v>0</v>
      </c>
      <c r="H206" s="64">
        <f>V182/80*100</f>
        <v>0</v>
      </c>
      <c r="I206" s="64"/>
      <c r="J206" s="64">
        <f>Z182/80*100</f>
        <v>0</v>
      </c>
      <c r="K206" s="64">
        <f>AD182/80*100</f>
        <v>0</v>
      </c>
      <c r="L206" s="64">
        <f>AH182/80*100</f>
        <v>0</v>
      </c>
      <c r="M206" s="64">
        <f>AL182/80*100</f>
        <v>0</v>
      </c>
      <c r="N206" s="64">
        <f>AP182/80*100</f>
        <v>0</v>
      </c>
      <c r="O206" s="64">
        <f>AT182/80*100</f>
        <v>0</v>
      </c>
      <c r="P206" s="176">
        <f t="shared" si="54"/>
        <v>0</v>
      </c>
      <c r="Q206">
        <f>20*4</f>
        <v>80</v>
      </c>
    </row>
    <row r="207" spans="2:49">
      <c r="C207" s="65">
        <v>6</v>
      </c>
      <c r="D207" s="73" t="s">
        <v>153</v>
      </c>
      <c r="E207" s="65">
        <f>J196/48*100</f>
        <v>0</v>
      </c>
      <c r="F207" s="65">
        <f>N196/48*100</f>
        <v>0</v>
      </c>
      <c r="G207" s="65">
        <f>R196/48*100</f>
        <v>0</v>
      </c>
      <c r="H207" s="65">
        <f>V196/48*100</f>
        <v>0</v>
      </c>
      <c r="I207" s="65"/>
      <c r="J207" s="65">
        <f>Z196/48*100</f>
        <v>0</v>
      </c>
      <c r="K207" s="65">
        <f>AD196/48*100</f>
        <v>0</v>
      </c>
      <c r="L207" s="65">
        <f>AH196/48*100</f>
        <v>0</v>
      </c>
      <c r="M207" s="65">
        <f>AL196/48*100</f>
        <v>0</v>
      </c>
      <c r="N207" s="65">
        <f>AP196/48*100</f>
        <v>0</v>
      </c>
      <c r="O207" s="65">
        <f>AT196/48*100</f>
        <v>0</v>
      </c>
      <c r="P207" s="176">
        <f t="shared" si="54"/>
        <v>0</v>
      </c>
      <c r="Q207">
        <f>12*4</f>
        <v>48</v>
      </c>
    </row>
    <row r="208" spans="2:49">
      <c r="C208" s="271" t="s">
        <v>630</v>
      </c>
      <c r="D208" s="271"/>
      <c r="E208" s="29">
        <f>AVERAGE(E202:E207)</f>
        <v>0</v>
      </c>
      <c r="F208" s="29">
        <f t="shared" ref="F208:O208" si="55">AVERAGE(F202:F207)</f>
        <v>0</v>
      </c>
      <c r="G208" s="29">
        <f t="shared" si="55"/>
        <v>0</v>
      </c>
      <c r="H208" s="29">
        <f t="shared" si="55"/>
        <v>0</v>
      </c>
      <c r="I208" s="117"/>
      <c r="J208" s="29">
        <f t="shared" si="55"/>
        <v>0</v>
      </c>
      <c r="K208" s="29">
        <f t="shared" si="55"/>
        <v>0</v>
      </c>
      <c r="L208" s="29">
        <f t="shared" si="55"/>
        <v>0</v>
      </c>
      <c r="M208" s="29">
        <f t="shared" si="55"/>
        <v>0</v>
      </c>
      <c r="N208" s="29">
        <f t="shared" si="55"/>
        <v>0</v>
      </c>
      <c r="O208" s="29">
        <f t="shared" si="55"/>
        <v>0</v>
      </c>
    </row>
    <row r="209" spans="3:15">
      <c r="C209" s="271" t="s">
        <v>631</v>
      </c>
      <c r="D209" s="271"/>
      <c r="E209" s="267">
        <f>AVERAGE(E208:O208)</f>
        <v>0</v>
      </c>
      <c r="F209" s="267"/>
      <c r="G209" s="267"/>
      <c r="H209" s="267"/>
      <c r="I209" s="267"/>
      <c r="J209" s="267"/>
      <c r="K209" s="267"/>
      <c r="L209" s="267"/>
      <c r="M209" s="267"/>
      <c r="N209" s="267"/>
      <c r="O209" s="267"/>
    </row>
  </sheetData>
  <mergeCells count="128">
    <mergeCell ref="B160:D160"/>
    <mergeCell ref="E182:H182"/>
    <mergeCell ref="D25:D27"/>
    <mergeCell ref="B28:B56"/>
    <mergeCell ref="B59:B95"/>
    <mergeCell ref="B98:B125"/>
    <mergeCell ref="B128:B159"/>
    <mergeCell ref="B127:D127"/>
    <mergeCell ref="E127:H127"/>
    <mergeCell ref="B161:D161"/>
    <mergeCell ref="E161:H161"/>
    <mergeCell ref="B162:B181"/>
    <mergeCell ref="B9:H9"/>
    <mergeCell ref="B11:H11"/>
    <mergeCell ref="B15:H15"/>
    <mergeCell ref="B16:H16"/>
    <mergeCell ref="B17:H17"/>
    <mergeCell ref="N25:Q25"/>
    <mergeCell ref="N57:Q57"/>
    <mergeCell ref="N96:Q96"/>
    <mergeCell ref="N126:Q126"/>
    <mergeCell ref="B58:D58"/>
    <mergeCell ref="E58:H58"/>
    <mergeCell ref="B97:D97"/>
    <mergeCell ref="E97:H97"/>
    <mergeCell ref="B18:H18"/>
    <mergeCell ref="B19:H19"/>
    <mergeCell ref="B57:D57"/>
    <mergeCell ref="E57:H57"/>
    <mergeCell ref="B25:B27"/>
    <mergeCell ref="C25:C27"/>
    <mergeCell ref="E25:H25"/>
    <mergeCell ref="B96:D96"/>
    <mergeCell ref="E96:H96"/>
    <mergeCell ref="B126:D126"/>
    <mergeCell ref="E126:H126"/>
    <mergeCell ref="J25:M25"/>
    <mergeCell ref="J57:M57"/>
    <mergeCell ref="J96:M96"/>
    <mergeCell ref="J126:M126"/>
    <mergeCell ref="J160:M160"/>
    <mergeCell ref="V25:Y25"/>
    <mergeCell ref="V57:Y57"/>
    <mergeCell ref="V96:Y96"/>
    <mergeCell ref="V126:Y126"/>
    <mergeCell ref="V160:Y160"/>
    <mergeCell ref="R25:U25"/>
    <mergeCell ref="R57:U57"/>
    <mergeCell ref="R96:U96"/>
    <mergeCell ref="R126:U126"/>
    <mergeCell ref="R160:U160"/>
    <mergeCell ref="AH96:AK96"/>
    <mergeCell ref="AH126:AK126"/>
    <mergeCell ref="AH160:AK160"/>
    <mergeCell ref="Z182:AC182"/>
    <mergeCell ref="Z196:AC196"/>
    <mergeCell ref="AD25:AG25"/>
    <mergeCell ref="AD57:AG57"/>
    <mergeCell ref="AD96:AG96"/>
    <mergeCell ref="AD126:AG126"/>
    <mergeCell ref="AD160:AG160"/>
    <mergeCell ref="AD182:AG182"/>
    <mergeCell ref="AD196:AG196"/>
    <mergeCell ref="Z25:AC25"/>
    <mergeCell ref="Z57:AC57"/>
    <mergeCell ref="Z96:AC96"/>
    <mergeCell ref="Z126:AC126"/>
    <mergeCell ref="Z160:AC160"/>
    <mergeCell ref="AL96:AO96"/>
    <mergeCell ref="AP96:AS96"/>
    <mergeCell ref="AT96:AW96"/>
    <mergeCell ref="AL126:AO126"/>
    <mergeCell ref="AP126:AS126"/>
    <mergeCell ref="AT126:AW126"/>
    <mergeCell ref="N24:Q24"/>
    <mergeCell ref="J24:M24"/>
    <mergeCell ref="AL57:AO57"/>
    <mergeCell ref="AP57:AS57"/>
    <mergeCell ref="AT57:AW57"/>
    <mergeCell ref="AH24:AK24"/>
    <mergeCell ref="AD24:AG24"/>
    <mergeCell ref="Z24:AC24"/>
    <mergeCell ref="V24:Y24"/>
    <mergeCell ref="R24:U24"/>
    <mergeCell ref="AT25:AW25"/>
    <mergeCell ref="AP24:AS24"/>
    <mergeCell ref="AL25:AO25"/>
    <mergeCell ref="AP25:AS25"/>
    <mergeCell ref="AT24:AW24"/>
    <mergeCell ref="AL24:AO24"/>
    <mergeCell ref="AH25:AK25"/>
    <mergeCell ref="AH57:AK57"/>
    <mergeCell ref="C199:O199"/>
    <mergeCell ref="C209:D209"/>
    <mergeCell ref="E209:O209"/>
    <mergeCell ref="AL160:AO160"/>
    <mergeCell ref="AP160:AS160"/>
    <mergeCell ref="AT160:AW160"/>
    <mergeCell ref="AL182:AO182"/>
    <mergeCell ref="AP182:AS182"/>
    <mergeCell ref="AT182:AW182"/>
    <mergeCell ref="C208:D208"/>
    <mergeCell ref="E200:O200"/>
    <mergeCell ref="D200:D201"/>
    <mergeCell ref="C200:C201"/>
    <mergeCell ref="AH182:AK182"/>
    <mergeCell ref="AH196:AK196"/>
    <mergeCell ref="R182:U182"/>
    <mergeCell ref="R196:U196"/>
    <mergeCell ref="J182:M182"/>
    <mergeCell ref="J196:M196"/>
    <mergeCell ref="E160:H160"/>
    <mergeCell ref="B182:D182"/>
    <mergeCell ref="N160:Q160"/>
    <mergeCell ref="N182:Q182"/>
    <mergeCell ref="N196:Q196"/>
    <mergeCell ref="B183:D183"/>
    <mergeCell ref="E183:H183"/>
    <mergeCell ref="B197:D197"/>
    <mergeCell ref="E197:H197"/>
    <mergeCell ref="AL196:AO196"/>
    <mergeCell ref="AP196:AS196"/>
    <mergeCell ref="AT196:AW196"/>
    <mergeCell ref="V182:Y182"/>
    <mergeCell ref="V196:Y196"/>
    <mergeCell ref="B196:D196"/>
    <mergeCell ref="E196:H196"/>
    <mergeCell ref="B184:B195"/>
  </mergeCells>
  <printOptions horizontalCentered="1"/>
  <pageMargins left="0.28999999999999998" right="0.24" top="0.44" bottom="0.42" header="0.3" footer="0.26"/>
  <pageSetup paperSize="9" orientation="portrait" horizontalDpi="4294967293" verticalDpi="0" r:id="rId1"/>
  <legacyDrawing r:id="rId2"/>
  <oleObjects>
    <oleObject progId="Word.Document.12" shapeId="4097" r:id="rId3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B11:AB136"/>
  <sheetViews>
    <sheetView topLeftCell="A37" workbookViewId="0">
      <selection activeCell="D42" sqref="D42"/>
    </sheetView>
  </sheetViews>
  <sheetFormatPr defaultRowHeight="15"/>
  <cols>
    <col min="2" max="2" width="5.140625" customWidth="1"/>
    <col min="3" max="3" width="5.5703125" customWidth="1"/>
    <col min="4" max="4" width="58.85546875" customWidth="1"/>
    <col min="5" max="8" width="5.7109375" customWidth="1"/>
    <col min="9" max="28" width="6.140625" customWidth="1"/>
  </cols>
  <sheetData>
    <row r="11" spans="2:8" ht="15.75">
      <c r="B11" s="303" t="s">
        <v>187</v>
      </c>
      <c r="C11" s="303"/>
      <c r="D11" s="303"/>
      <c r="E11" s="303"/>
      <c r="F11" s="303"/>
      <c r="G11" s="303"/>
      <c r="H11" s="303"/>
    </row>
    <row r="12" spans="2:8" ht="15.75">
      <c r="B12" s="303" t="s">
        <v>556</v>
      </c>
      <c r="C12" s="303"/>
      <c r="D12" s="303"/>
      <c r="E12" s="303"/>
      <c r="F12" s="303"/>
      <c r="G12" s="303"/>
      <c r="H12" s="303"/>
    </row>
    <row r="14" spans="2:8" ht="15.75">
      <c r="B14" s="16" t="s">
        <v>855</v>
      </c>
      <c r="E14" t="s">
        <v>851</v>
      </c>
      <c r="H14" t="s">
        <v>852</v>
      </c>
    </row>
    <row r="15" spans="2:8" ht="15.75">
      <c r="B15" s="16" t="s">
        <v>856</v>
      </c>
    </row>
    <row r="16" spans="2:8" ht="15.75">
      <c r="B16" s="16"/>
    </row>
    <row r="17" spans="2:28" ht="33" customHeight="1">
      <c r="B17" s="316" t="s">
        <v>558</v>
      </c>
      <c r="C17" s="316"/>
      <c r="D17" s="316"/>
      <c r="E17" s="316"/>
      <c r="F17" s="316"/>
      <c r="G17" s="316"/>
      <c r="H17" s="316"/>
    </row>
    <row r="18" spans="2:28" ht="45.75" customHeight="1">
      <c r="B18" s="316" t="s">
        <v>292</v>
      </c>
      <c r="C18" s="316"/>
      <c r="D18" s="316"/>
      <c r="E18" s="316"/>
      <c r="F18" s="316"/>
      <c r="G18" s="316"/>
      <c r="H18" s="316"/>
    </row>
    <row r="19" spans="2:28">
      <c r="B19" s="317" t="s">
        <v>293</v>
      </c>
      <c r="C19" s="317"/>
      <c r="D19" s="317"/>
      <c r="E19" s="317"/>
      <c r="F19" s="317"/>
      <c r="G19" s="317"/>
      <c r="H19" s="317"/>
    </row>
    <row r="20" spans="2:28">
      <c r="B20" s="316" t="s">
        <v>294</v>
      </c>
      <c r="C20" s="316"/>
      <c r="D20" s="316"/>
      <c r="E20" s="316"/>
      <c r="F20" s="316"/>
      <c r="G20" s="316"/>
      <c r="H20" s="316"/>
    </row>
    <row r="21" spans="2:28">
      <c r="B21" s="321" t="s">
        <v>577</v>
      </c>
      <c r="C21" s="321"/>
      <c r="D21" s="321"/>
      <c r="E21" s="321"/>
      <c r="F21" s="321"/>
      <c r="G21" s="321"/>
      <c r="H21" s="321"/>
    </row>
    <row r="22" spans="2:28" ht="15" customHeight="1">
      <c r="B22" s="74" t="s">
        <v>192</v>
      </c>
      <c r="C22" s="75" t="s">
        <v>295</v>
      </c>
      <c r="D22" s="75" t="s">
        <v>201</v>
      </c>
      <c r="E22" s="75"/>
      <c r="F22" s="75"/>
      <c r="G22" s="75"/>
      <c r="H22" s="75"/>
    </row>
    <row r="23" spans="2:28" ht="15" customHeight="1">
      <c r="B23" s="74" t="s">
        <v>193</v>
      </c>
      <c r="C23" s="75" t="s">
        <v>295</v>
      </c>
      <c r="D23" s="75" t="s">
        <v>8</v>
      </c>
      <c r="E23" s="75"/>
      <c r="F23" s="75"/>
      <c r="G23" s="75"/>
      <c r="H23" s="75"/>
    </row>
    <row r="24" spans="2:28" ht="15" customHeight="1">
      <c r="B24" s="74" t="s">
        <v>194</v>
      </c>
      <c r="C24" s="75" t="s">
        <v>295</v>
      </c>
      <c r="D24" s="75" t="s">
        <v>9</v>
      </c>
      <c r="E24" s="75"/>
      <c r="F24" s="75"/>
      <c r="G24" s="75"/>
      <c r="H24" s="75"/>
    </row>
    <row r="25" spans="2:28" ht="15" customHeight="1">
      <c r="B25" s="74" t="s">
        <v>195</v>
      </c>
      <c r="C25" s="75" t="s">
        <v>295</v>
      </c>
      <c r="D25" s="75" t="s">
        <v>10</v>
      </c>
      <c r="E25" s="75"/>
      <c r="F25" s="75"/>
      <c r="G25" s="75"/>
      <c r="H25" s="75"/>
    </row>
    <row r="26" spans="2:28">
      <c r="I26" s="297" t="s">
        <v>618</v>
      </c>
      <c r="J26" s="297"/>
      <c r="K26" s="297"/>
      <c r="L26" s="297"/>
      <c r="M26" s="297" t="s">
        <v>619</v>
      </c>
      <c r="N26" s="297"/>
      <c r="O26" s="297"/>
      <c r="P26" s="297"/>
      <c r="Q26" s="297" t="s">
        <v>620</v>
      </c>
      <c r="R26" s="297"/>
      <c r="S26" s="297"/>
      <c r="T26" s="297"/>
      <c r="U26" s="297" t="s">
        <v>621</v>
      </c>
      <c r="V26" s="297"/>
      <c r="W26" s="297"/>
      <c r="X26" s="297"/>
      <c r="Y26" s="297" t="s">
        <v>622</v>
      </c>
      <c r="Z26" s="297"/>
      <c r="AA26" s="297"/>
      <c r="AB26" s="297"/>
    </row>
    <row r="27" spans="2:28">
      <c r="B27" s="20" t="s">
        <v>192</v>
      </c>
      <c r="C27" s="21" t="s">
        <v>189</v>
      </c>
      <c r="D27" s="18"/>
      <c r="E27" s="18"/>
      <c r="F27" s="18"/>
      <c r="G27" s="18"/>
      <c r="H27" s="18"/>
      <c r="I27" s="298" t="s">
        <v>304</v>
      </c>
      <c r="J27" s="301"/>
      <c r="K27" s="301"/>
      <c r="L27" s="302"/>
      <c r="M27" s="298" t="s">
        <v>304</v>
      </c>
      <c r="N27" s="299"/>
      <c r="O27" s="299"/>
      <c r="P27" s="300"/>
      <c r="Q27" s="298" t="s">
        <v>304</v>
      </c>
      <c r="R27" s="299"/>
      <c r="S27" s="299"/>
      <c r="T27" s="300"/>
      <c r="U27" s="298" t="s">
        <v>304</v>
      </c>
      <c r="V27" s="299"/>
      <c r="W27" s="299"/>
      <c r="X27" s="300"/>
      <c r="Y27" s="298" t="s">
        <v>304</v>
      </c>
      <c r="Z27" s="299"/>
      <c r="AA27" s="299"/>
      <c r="AB27" s="300"/>
    </row>
    <row r="28" spans="2:28">
      <c r="B28" s="308" t="s">
        <v>209</v>
      </c>
      <c r="C28" s="308" t="s">
        <v>1</v>
      </c>
      <c r="D28" s="308"/>
      <c r="E28" s="29" t="s">
        <v>192</v>
      </c>
      <c r="F28" s="29" t="s">
        <v>193</v>
      </c>
      <c r="G28" s="29" t="s">
        <v>194</v>
      </c>
      <c r="H28" s="29" t="s">
        <v>195</v>
      </c>
      <c r="I28" s="117" t="s">
        <v>192</v>
      </c>
      <c r="J28" s="117" t="s">
        <v>193</v>
      </c>
      <c r="K28" s="117" t="s">
        <v>194</v>
      </c>
      <c r="L28" s="117" t="s">
        <v>195</v>
      </c>
      <c r="M28" s="117" t="s">
        <v>192</v>
      </c>
      <c r="N28" s="117" t="s">
        <v>193</v>
      </c>
      <c r="O28" s="117" t="s">
        <v>194</v>
      </c>
      <c r="P28" s="117" t="s">
        <v>195</v>
      </c>
      <c r="Q28" s="117" t="s">
        <v>192</v>
      </c>
      <c r="R28" s="117" t="s">
        <v>193</v>
      </c>
      <c r="S28" s="117" t="s">
        <v>194</v>
      </c>
      <c r="T28" s="117" t="s">
        <v>195</v>
      </c>
      <c r="U28" s="117" t="s">
        <v>192</v>
      </c>
      <c r="V28" s="117" t="s">
        <v>193</v>
      </c>
      <c r="W28" s="117" t="s">
        <v>194</v>
      </c>
      <c r="X28" s="117" t="s">
        <v>195</v>
      </c>
      <c r="Y28" s="117" t="s">
        <v>192</v>
      </c>
      <c r="Z28" s="117" t="s">
        <v>193</v>
      </c>
      <c r="AA28" s="117" t="s">
        <v>194</v>
      </c>
      <c r="AB28" s="117" t="s">
        <v>195</v>
      </c>
    </row>
    <row r="29" spans="2:28" ht="24">
      <c r="B29" s="308"/>
      <c r="C29" s="308"/>
      <c r="D29" s="308"/>
      <c r="E29" s="17" t="s">
        <v>201</v>
      </c>
      <c r="F29" s="17" t="s">
        <v>8</v>
      </c>
      <c r="G29" s="17" t="s">
        <v>9</v>
      </c>
      <c r="H29" s="17" t="s">
        <v>10</v>
      </c>
      <c r="I29" s="11" t="s">
        <v>7</v>
      </c>
      <c r="J29" s="11" t="s">
        <v>8</v>
      </c>
      <c r="K29" s="11" t="s">
        <v>9</v>
      </c>
      <c r="L29" s="11" t="s">
        <v>10</v>
      </c>
      <c r="M29" s="11" t="s">
        <v>7</v>
      </c>
      <c r="N29" s="11" t="s">
        <v>8</v>
      </c>
      <c r="O29" s="11" t="s">
        <v>9</v>
      </c>
      <c r="P29" s="11" t="s">
        <v>10</v>
      </c>
      <c r="Q29" s="11" t="s">
        <v>7</v>
      </c>
      <c r="R29" s="11" t="s">
        <v>8</v>
      </c>
      <c r="S29" s="11" t="s">
        <v>9</v>
      </c>
      <c r="T29" s="11" t="s">
        <v>10</v>
      </c>
      <c r="U29" s="11" t="s">
        <v>7</v>
      </c>
      <c r="V29" s="11" t="s">
        <v>8</v>
      </c>
      <c r="W29" s="11" t="s">
        <v>9</v>
      </c>
      <c r="X29" s="11" t="s">
        <v>10</v>
      </c>
      <c r="Y29" s="11" t="s">
        <v>7</v>
      </c>
      <c r="Z29" s="11" t="s">
        <v>8</v>
      </c>
      <c r="AA29" s="11" t="s">
        <v>9</v>
      </c>
      <c r="AB29" s="11" t="s">
        <v>10</v>
      </c>
    </row>
    <row r="30" spans="2:28" ht="15.75" customHeight="1">
      <c r="B30" s="318">
        <v>1</v>
      </c>
      <c r="C30" s="83" t="s">
        <v>499</v>
      </c>
      <c r="D30" s="77"/>
      <c r="E30" s="22"/>
      <c r="F30" s="22"/>
      <c r="G30" s="22"/>
      <c r="H30" s="17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ht="15.75" customHeight="1">
      <c r="B31" s="319"/>
      <c r="C31" s="33">
        <v>1.1000000000000001</v>
      </c>
      <c r="D31" s="84" t="s">
        <v>500</v>
      </c>
      <c r="E31" s="52"/>
      <c r="F31" s="52"/>
      <c r="G31" s="52"/>
      <c r="H31" s="17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ht="15.75" customHeight="1">
      <c r="B32" s="319"/>
      <c r="C32" s="33">
        <v>1.2</v>
      </c>
      <c r="D32" s="84" t="s">
        <v>501</v>
      </c>
      <c r="E32" s="52"/>
      <c r="F32" s="52"/>
      <c r="G32" s="52"/>
      <c r="H32" s="17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ht="15.75" customHeight="1">
      <c r="B33" s="319"/>
      <c r="C33" s="48">
        <v>1.3</v>
      </c>
      <c r="D33" s="85" t="s">
        <v>502</v>
      </c>
      <c r="E33" s="53"/>
      <c r="F33" s="53"/>
      <c r="G33" s="53"/>
      <c r="H33" s="17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ht="15.75" customHeight="1">
      <c r="B34" s="318">
        <v>2</v>
      </c>
      <c r="C34" s="86" t="s">
        <v>503</v>
      </c>
      <c r="D34" s="87"/>
      <c r="E34" s="54"/>
      <c r="F34" s="54"/>
      <c r="G34" s="54"/>
      <c r="H34" s="18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ht="15.75" customHeight="1">
      <c r="B35" s="319"/>
      <c r="C35" s="33">
        <v>2.1</v>
      </c>
      <c r="D35" s="84" t="s">
        <v>504</v>
      </c>
      <c r="E35" s="52"/>
      <c r="F35" s="52"/>
      <c r="G35" s="52"/>
      <c r="H35" s="17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ht="15.75" customHeight="1">
      <c r="B36" s="319"/>
      <c r="C36" s="33">
        <v>2.2000000000000002</v>
      </c>
      <c r="D36" s="84" t="s">
        <v>505</v>
      </c>
      <c r="E36" s="52"/>
      <c r="F36" s="52"/>
      <c r="G36" s="52"/>
      <c r="H36" s="17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ht="15.75" customHeight="1">
      <c r="B37" s="319"/>
      <c r="C37" s="33">
        <v>2.2999999999999998</v>
      </c>
      <c r="D37" s="84" t="s">
        <v>506</v>
      </c>
      <c r="E37" s="52"/>
      <c r="F37" s="52"/>
      <c r="G37" s="52"/>
      <c r="H37" s="17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ht="15.75" customHeight="1">
      <c r="B38" s="320"/>
      <c r="C38" s="48">
        <v>2.4</v>
      </c>
      <c r="D38" s="85" t="s">
        <v>559</v>
      </c>
      <c r="E38" s="53"/>
      <c r="F38" s="53"/>
      <c r="G38" s="53"/>
      <c r="H38" s="17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>
      <c r="B39" s="282" t="s">
        <v>37</v>
      </c>
      <c r="C39" s="291"/>
      <c r="D39" s="283"/>
      <c r="E39" s="190">
        <f>(AVERAGE(I39:AB39)/28)*100</f>
        <v>0</v>
      </c>
      <c r="F39" s="57"/>
      <c r="G39" s="57"/>
      <c r="H39" s="57"/>
      <c r="I39" s="273">
        <f>SUM(I30:L38)</f>
        <v>0</v>
      </c>
      <c r="J39" s="273"/>
      <c r="K39" s="273"/>
      <c r="L39" s="273"/>
      <c r="M39" s="273">
        <f t="shared" ref="M39" si="0">SUM(M30:P38)</f>
        <v>0</v>
      </c>
      <c r="N39" s="273"/>
      <c r="O39" s="273"/>
      <c r="P39" s="273"/>
      <c r="Q39" s="273">
        <f t="shared" ref="Q39" si="1">SUM(Q30:T38)</f>
        <v>0</v>
      </c>
      <c r="R39" s="273"/>
      <c r="S39" s="273"/>
      <c r="T39" s="273"/>
      <c r="U39" s="273">
        <f t="shared" ref="U39" si="2">SUM(U30:X38)</f>
        <v>0</v>
      </c>
      <c r="V39" s="273"/>
      <c r="W39" s="273"/>
      <c r="X39" s="273"/>
      <c r="Y39" s="273">
        <f t="shared" ref="Y39" si="3">SUM(Y30:AB38)</f>
        <v>0</v>
      </c>
      <c r="Z39" s="273"/>
      <c r="AA39" s="273"/>
      <c r="AB39" s="273"/>
    </row>
    <row r="40" spans="2:28" ht="16.5" customHeight="1">
      <c r="B40" s="20" t="s">
        <v>193</v>
      </c>
      <c r="C40" s="91" t="s">
        <v>213</v>
      </c>
      <c r="D40" s="88"/>
      <c r="E40" s="55"/>
      <c r="F40" s="55"/>
      <c r="G40" s="55"/>
      <c r="H40" s="55"/>
    </row>
    <row r="41" spans="2:28">
      <c r="B41" s="318">
        <v>1</v>
      </c>
      <c r="C41" s="86" t="s">
        <v>507</v>
      </c>
      <c r="D41" s="181"/>
      <c r="E41" s="57"/>
      <c r="F41" s="57"/>
      <c r="G41" s="57"/>
      <c r="H41" s="5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ht="24">
      <c r="B42" s="319"/>
      <c r="C42" s="33">
        <v>1.1000000000000001</v>
      </c>
      <c r="D42" s="84" t="s">
        <v>580</v>
      </c>
      <c r="E42" s="57"/>
      <c r="F42" s="57"/>
      <c r="G42" s="57"/>
      <c r="H42" s="5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ht="36">
      <c r="B43" s="319"/>
      <c r="C43" s="33">
        <v>1.2</v>
      </c>
      <c r="D43" s="152" t="s">
        <v>508</v>
      </c>
      <c r="E43" s="57"/>
      <c r="F43" s="57"/>
      <c r="G43" s="57"/>
      <c r="H43" s="5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ht="33" customHeight="1">
      <c r="B44" s="320"/>
      <c r="C44" s="48">
        <v>1.3</v>
      </c>
      <c r="D44" s="84" t="s">
        <v>509</v>
      </c>
      <c r="E44" s="57"/>
      <c r="F44" s="57"/>
      <c r="G44" s="57"/>
      <c r="H44" s="5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ht="15.75">
      <c r="B45" s="318">
        <v>2</v>
      </c>
      <c r="C45" s="86" t="s">
        <v>510</v>
      </c>
      <c r="D45" s="181"/>
      <c r="E45" s="57"/>
      <c r="F45" s="57"/>
      <c r="G45" s="57"/>
      <c r="H45" s="57"/>
      <c r="I45" s="3"/>
      <c r="J45" s="186"/>
      <c r="K45" s="3"/>
      <c r="L45" s="3"/>
      <c r="M45" s="3"/>
      <c r="N45" s="186"/>
      <c r="O45" s="3"/>
      <c r="P45" s="3"/>
      <c r="Q45" s="3"/>
      <c r="R45" s="186"/>
      <c r="S45" s="3"/>
      <c r="T45" s="3"/>
      <c r="U45" s="3"/>
      <c r="V45" s="186"/>
      <c r="W45" s="3"/>
      <c r="X45" s="3"/>
      <c r="Y45" s="3"/>
      <c r="Z45" s="186"/>
      <c r="AA45" s="3"/>
      <c r="AB45" s="3"/>
    </row>
    <row r="46" spans="2:28" ht="15.75">
      <c r="B46" s="319"/>
      <c r="C46" s="33">
        <v>2.1</v>
      </c>
      <c r="D46" s="84" t="s">
        <v>511</v>
      </c>
      <c r="E46" s="57"/>
      <c r="F46" s="57"/>
      <c r="G46" s="57"/>
      <c r="H46" s="57"/>
      <c r="I46" s="3"/>
      <c r="J46" s="186"/>
      <c r="K46" s="3"/>
      <c r="L46" s="3"/>
      <c r="M46" s="3"/>
      <c r="N46" s="186"/>
      <c r="O46" s="3"/>
      <c r="P46" s="3"/>
      <c r="Q46" s="3"/>
      <c r="R46" s="186"/>
      <c r="S46" s="3"/>
      <c r="T46" s="3"/>
      <c r="U46" s="3"/>
      <c r="V46" s="186"/>
      <c r="W46" s="3"/>
      <c r="X46" s="3"/>
      <c r="Y46" s="3"/>
      <c r="Z46" s="186"/>
      <c r="AA46" s="3"/>
      <c r="AB46" s="3"/>
    </row>
    <row r="47" spans="2:28" ht="19.5" customHeight="1">
      <c r="B47" s="319"/>
      <c r="C47" s="33">
        <v>2.2000000000000002</v>
      </c>
      <c r="D47" s="84" t="s">
        <v>512</v>
      </c>
      <c r="E47" s="57"/>
      <c r="F47" s="57"/>
      <c r="G47" s="57"/>
      <c r="H47" s="5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>
      <c r="B48" s="320"/>
      <c r="C48" s="48">
        <v>2.2999999999999998</v>
      </c>
      <c r="D48" s="84" t="s">
        <v>513</v>
      </c>
      <c r="E48" s="57"/>
      <c r="F48" s="57"/>
      <c r="G48" s="57"/>
      <c r="H48" s="5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>
      <c r="B49" s="318">
        <v>3</v>
      </c>
      <c r="C49" s="76" t="s">
        <v>223</v>
      </c>
      <c r="D49" s="182"/>
      <c r="E49" s="57"/>
      <c r="F49" s="57"/>
      <c r="G49" s="57"/>
      <c r="H49" s="5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>
      <c r="B50" s="319"/>
      <c r="C50" s="33">
        <v>3.1</v>
      </c>
      <c r="D50" s="183" t="s">
        <v>514</v>
      </c>
      <c r="E50" s="57"/>
      <c r="F50" s="57"/>
      <c r="G50" s="57"/>
      <c r="H50" s="5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>
      <c r="B51" s="319"/>
      <c r="C51" s="33">
        <v>3.2</v>
      </c>
      <c r="D51" s="183" t="s">
        <v>225</v>
      </c>
      <c r="E51" s="57"/>
      <c r="F51" s="57"/>
      <c r="G51" s="57"/>
      <c r="H51" s="5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>
      <c r="B52" s="319"/>
      <c r="C52" s="33">
        <v>3.3</v>
      </c>
      <c r="D52" s="183" t="s">
        <v>226</v>
      </c>
      <c r="E52" s="57"/>
      <c r="F52" s="57"/>
      <c r="G52" s="57"/>
      <c r="H52" s="5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>
      <c r="B53" s="319"/>
      <c r="C53" s="33">
        <v>3.4</v>
      </c>
      <c r="D53" s="183" t="s">
        <v>560</v>
      </c>
      <c r="E53" s="57"/>
      <c r="F53" s="57"/>
      <c r="G53" s="57"/>
      <c r="H53" s="5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>
      <c r="B54" s="320"/>
      <c r="C54" s="48">
        <v>3.5</v>
      </c>
      <c r="D54" s="184" t="s">
        <v>515</v>
      </c>
      <c r="E54" s="57"/>
      <c r="F54" s="57"/>
      <c r="G54" s="57"/>
      <c r="H54" s="5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>
      <c r="B55" s="282" t="s">
        <v>37</v>
      </c>
      <c r="C55" s="291"/>
      <c r="D55" s="291"/>
      <c r="E55" s="190">
        <f>(AVERAGE(I55:AB55)/44)*100</f>
        <v>0</v>
      </c>
      <c r="F55" s="57"/>
      <c r="G55" s="57"/>
      <c r="H55" s="57"/>
      <c r="I55" s="277">
        <f>SUM(I41:L54)</f>
        <v>0</v>
      </c>
      <c r="J55" s="278"/>
      <c r="K55" s="278"/>
      <c r="L55" s="279"/>
      <c r="M55" s="277">
        <f t="shared" ref="M55" si="4">SUM(M41:P54)</f>
        <v>0</v>
      </c>
      <c r="N55" s="278"/>
      <c r="O55" s="278"/>
      <c r="P55" s="279"/>
      <c r="Q55" s="277">
        <f t="shared" ref="Q55" si="5">SUM(Q41:T54)</f>
        <v>0</v>
      </c>
      <c r="R55" s="278"/>
      <c r="S55" s="278"/>
      <c r="T55" s="279"/>
      <c r="U55" s="277">
        <f t="shared" ref="U55" si="6">SUM(U41:X54)</f>
        <v>0</v>
      </c>
      <c r="V55" s="278"/>
      <c r="W55" s="278"/>
      <c r="X55" s="279"/>
      <c r="Y55" s="277">
        <f t="shared" ref="Y55" si="7">SUM(Y41:AB54)</f>
        <v>0</v>
      </c>
      <c r="Z55" s="278"/>
      <c r="AA55" s="278"/>
      <c r="AB55" s="279"/>
    </row>
    <row r="56" spans="2:28">
      <c r="B56" s="20" t="s">
        <v>194</v>
      </c>
      <c r="C56" s="91" t="s">
        <v>516</v>
      </c>
      <c r="D56" s="26"/>
      <c r="E56" s="57"/>
      <c r="F56" s="57"/>
      <c r="G56" s="57"/>
      <c r="H56" s="57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</row>
    <row r="57" spans="2:28">
      <c r="B57" s="92">
        <v>1</v>
      </c>
      <c r="C57" s="93" t="s">
        <v>517</v>
      </c>
      <c r="D57" s="94"/>
      <c r="E57" s="185"/>
      <c r="F57" s="185"/>
      <c r="G57" s="185"/>
      <c r="H57" s="18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>
      <c r="B58" s="318">
        <v>2</v>
      </c>
      <c r="C58" s="82" t="s">
        <v>518</v>
      </c>
      <c r="D58" s="77"/>
      <c r="E58" s="95"/>
      <c r="F58" s="95"/>
      <c r="G58" s="95"/>
      <c r="H58" s="9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>
      <c r="B59" s="319"/>
      <c r="C59" s="33">
        <v>2.1</v>
      </c>
      <c r="D59" s="89" t="s">
        <v>519</v>
      </c>
      <c r="E59" s="96"/>
      <c r="F59" s="96"/>
      <c r="G59" s="96"/>
      <c r="H59" s="9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>
      <c r="B60" s="319"/>
      <c r="C60" s="33">
        <v>2.2000000000000002</v>
      </c>
      <c r="D60" s="89" t="s">
        <v>520</v>
      </c>
      <c r="E60" s="96"/>
      <c r="F60" s="96"/>
      <c r="G60" s="96"/>
      <c r="H60" s="9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>
      <c r="B61" s="318">
        <v>3</v>
      </c>
      <c r="C61" s="82" t="s">
        <v>521</v>
      </c>
      <c r="D61" s="81"/>
      <c r="E61" s="95"/>
      <c r="F61" s="95"/>
      <c r="G61" s="95"/>
      <c r="H61" s="9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>
      <c r="B62" s="319"/>
      <c r="C62" s="33">
        <v>3.1</v>
      </c>
      <c r="D62" s="89" t="s">
        <v>522</v>
      </c>
      <c r="E62" s="96"/>
      <c r="F62" s="96"/>
      <c r="G62" s="96"/>
      <c r="H62" s="9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>
      <c r="B63" s="319"/>
      <c r="C63" s="33">
        <v>3.2</v>
      </c>
      <c r="D63" s="89" t="s">
        <v>523</v>
      </c>
      <c r="E63" s="96"/>
      <c r="F63" s="96"/>
      <c r="G63" s="96"/>
      <c r="H63" s="9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>
      <c r="B64" s="319"/>
      <c r="C64" s="33">
        <v>3.3</v>
      </c>
      <c r="D64" s="89" t="s">
        <v>524</v>
      </c>
      <c r="E64" s="96"/>
      <c r="F64" s="96"/>
      <c r="G64" s="96"/>
      <c r="H64" s="9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>
      <c r="B65" s="319"/>
      <c r="C65" s="33">
        <v>3.4</v>
      </c>
      <c r="D65" s="89" t="s">
        <v>525</v>
      </c>
      <c r="E65" s="96"/>
      <c r="F65" s="96"/>
      <c r="G65" s="96"/>
      <c r="H65" s="9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>
      <c r="B66" s="320"/>
      <c r="C66" s="48">
        <v>3.5</v>
      </c>
      <c r="D66" s="90" t="s">
        <v>526</v>
      </c>
      <c r="E66" s="97"/>
      <c r="F66" s="97"/>
      <c r="G66" s="97"/>
      <c r="H66" s="9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>
      <c r="B67" s="318">
        <v>4</v>
      </c>
      <c r="C67" s="82" t="s">
        <v>527</v>
      </c>
      <c r="D67" s="98"/>
      <c r="E67" s="95"/>
      <c r="F67" s="95"/>
      <c r="G67" s="95"/>
      <c r="H67" s="9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>
      <c r="B68" s="319"/>
      <c r="C68" s="33">
        <v>4.0999999999999996</v>
      </c>
      <c r="D68" s="89" t="s">
        <v>528</v>
      </c>
      <c r="E68" s="96"/>
      <c r="F68" s="96"/>
      <c r="G68" s="96"/>
      <c r="H68" s="9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>
      <c r="B69" s="319"/>
      <c r="C69" s="33">
        <v>4.2</v>
      </c>
      <c r="D69" s="89" t="s">
        <v>529</v>
      </c>
      <c r="E69" s="96"/>
      <c r="F69" s="96"/>
      <c r="G69" s="96"/>
      <c r="H69" s="9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>
      <c r="B70" s="320"/>
      <c r="C70" s="48">
        <v>4.3</v>
      </c>
      <c r="D70" s="90" t="s">
        <v>530</v>
      </c>
      <c r="E70" s="97"/>
      <c r="F70" s="97"/>
      <c r="G70" s="97"/>
      <c r="H70" s="9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>
      <c r="B71" s="322">
        <v>5</v>
      </c>
      <c r="C71" s="325" t="s">
        <v>531</v>
      </c>
      <c r="D71" s="326"/>
      <c r="E71" s="326"/>
      <c r="F71" s="326"/>
      <c r="G71" s="326"/>
      <c r="H71" s="32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>
      <c r="B72" s="323"/>
      <c r="C72" s="33">
        <v>5.0999999999999996</v>
      </c>
      <c r="D72" s="89" t="s">
        <v>703</v>
      </c>
      <c r="E72" s="96"/>
      <c r="F72" s="96"/>
      <c r="G72" s="96"/>
      <c r="H72" s="9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>
      <c r="B73" s="323"/>
      <c r="C73" s="33">
        <v>5.2</v>
      </c>
      <c r="D73" s="89" t="s">
        <v>532</v>
      </c>
      <c r="E73" s="96"/>
      <c r="F73" s="96"/>
      <c r="G73" s="96"/>
      <c r="H73" s="9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>
      <c r="B74" s="323"/>
      <c r="C74" s="33">
        <v>5.3</v>
      </c>
      <c r="D74" s="89" t="s">
        <v>533</v>
      </c>
      <c r="E74" s="96"/>
      <c r="F74" s="96"/>
      <c r="G74" s="96"/>
      <c r="H74" s="9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>
      <c r="B75" s="323"/>
      <c r="C75" s="33">
        <v>5.4</v>
      </c>
      <c r="D75" s="89" t="s">
        <v>704</v>
      </c>
      <c r="E75" s="96"/>
      <c r="F75" s="96"/>
      <c r="G75" s="96"/>
      <c r="H75" s="9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>
      <c r="B76" s="324"/>
      <c r="C76" s="48">
        <v>5.5</v>
      </c>
      <c r="D76" s="90" t="s">
        <v>705</v>
      </c>
      <c r="E76" s="97"/>
      <c r="F76" s="97"/>
      <c r="G76" s="97"/>
      <c r="H76" s="9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>
      <c r="B77" s="282" t="s">
        <v>37</v>
      </c>
      <c r="C77" s="291"/>
      <c r="D77" s="283"/>
      <c r="E77" s="190">
        <f>(AVERAGE(I77:AB77)/64)*100</f>
        <v>0</v>
      </c>
      <c r="F77" s="57"/>
      <c r="G77" s="57"/>
      <c r="H77" s="57"/>
      <c r="I77" s="273">
        <f>SUM(I57:L76)</f>
        <v>0</v>
      </c>
      <c r="J77" s="273"/>
      <c r="K77" s="273"/>
      <c r="L77" s="273"/>
      <c r="M77" s="273">
        <f t="shared" ref="M77" si="8">SUM(M57:P76)</f>
        <v>0</v>
      </c>
      <c r="N77" s="273"/>
      <c r="O77" s="273"/>
      <c r="P77" s="273"/>
      <c r="Q77" s="273">
        <f t="shared" ref="Q77" si="9">SUM(Q57:T76)</f>
        <v>0</v>
      </c>
      <c r="R77" s="273"/>
      <c r="S77" s="273"/>
      <c r="T77" s="273"/>
      <c r="U77" s="273">
        <f t="shared" ref="U77" si="10">SUM(U57:X76)</f>
        <v>0</v>
      </c>
      <c r="V77" s="273"/>
      <c r="W77" s="273"/>
      <c r="X77" s="273"/>
      <c r="Y77" s="273">
        <f t="shared" ref="Y77" si="11">SUM(Y57:AB76)</f>
        <v>0</v>
      </c>
      <c r="Z77" s="273"/>
      <c r="AA77" s="273"/>
      <c r="AB77" s="273"/>
    </row>
    <row r="78" spans="2:28">
      <c r="B78" s="20" t="s">
        <v>195</v>
      </c>
      <c r="C78" s="21" t="s">
        <v>238</v>
      </c>
      <c r="D78" s="26"/>
      <c r="E78" s="55"/>
      <c r="F78" s="55"/>
      <c r="G78" s="55"/>
      <c r="H78" s="55"/>
    </row>
    <row r="79" spans="2:28">
      <c r="B79" s="318">
        <v>1</v>
      </c>
      <c r="C79" s="82" t="s">
        <v>581</v>
      </c>
      <c r="D79" s="77"/>
      <c r="E79" s="56"/>
      <c r="F79" s="56"/>
      <c r="G79" s="56"/>
      <c r="H79" s="5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>
      <c r="B80" s="319"/>
      <c r="C80" s="33">
        <v>1.1000000000000001</v>
      </c>
      <c r="D80" s="89" t="s">
        <v>534</v>
      </c>
      <c r="E80" s="52"/>
      <c r="F80" s="52"/>
      <c r="G80" s="52"/>
      <c r="H80" s="5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>
      <c r="B81" s="319"/>
      <c r="C81" s="33">
        <v>1.2</v>
      </c>
      <c r="D81" s="89" t="s">
        <v>535</v>
      </c>
      <c r="E81" s="52"/>
      <c r="F81" s="52"/>
      <c r="G81" s="52"/>
      <c r="H81" s="5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>
      <c r="B82" s="319"/>
      <c r="C82" s="33">
        <v>1.3</v>
      </c>
      <c r="D82" s="89" t="s">
        <v>536</v>
      </c>
      <c r="E82" s="52"/>
      <c r="F82" s="52"/>
      <c r="G82" s="52"/>
      <c r="H82" s="5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>
      <c r="B83" s="319"/>
      <c r="C83" s="33">
        <v>1.4</v>
      </c>
      <c r="D83" s="89" t="s">
        <v>537</v>
      </c>
      <c r="E83" s="52"/>
      <c r="F83" s="52"/>
      <c r="G83" s="52"/>
      <c r="H83" s="5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>
      <c r="B84" s="320"/>
      <c r="C84" s="48">
        <v>1.5</v>
      </c>
      <c r="D84" s="90" t="s">
        <v>538</v>
      </c>
      <c r="E84" s="53"/>
      <c r="F84" s="53"/>
      <c r="G84" s="53"/>
      <c r="H84" s="5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>
      <c r="B85" s="318">
        <v>2</v>
      </c>
      <c r="C85" s="76" t="s">
        <v>241</v>
      </c>
      <c r="D85" s="77"/>
      <c r="E85" s="56"/>
      <c r="F85" s="56"/>
      <c r="G85" s="56"/>
      <c r="H85" s="5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 ht="24">
      <c r="B86" s="319"/>
      <c r="C86" s="33">
        <v>2.1</v>
      </c>
      <c r="D86" s="84" t="s">
        <v>539</v>
      </c>
      <c r="E86" s="52"/>
      <c r="F86" s="52"/>
      <c r="G86" s="52"/>
      <c r="H86" s="5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>
      <c r="B87" s="320"/>
      <c r="C87" s="48">
        <v>2.2000000000000002</v>
      </c>
      <c r="D87" s="84" t="s">
        <v>540</v>
      </c>
      <c r="E87" s="53"/>
      <c r="F87" s="53"/>
      <c r="G87" s="53"/>
      <c r="H87" s="5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>
      <c r="B88" s="318">
        <v>3</v>
      </c>
      <c r="C88" s="76" t="s">
        <v>243</v>
      </c>
      <c r="D88" s="77"/>
      <c r="E88" s="56"/>
      <c r="F88" s="56"/>
      <c r="G88" s="56"/>
      <c r="H88" s="5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>
      <c r="B89" s="319"/>
      <c r="C89" s="33">
        <v>3.1</v>
      </c>
      <c r="D89" s="89" t="s">
        <v>541</v>
      </c>
      <c r="E89" s="52"/>
      <c r="F89" s="52"/>
      <c r="G89" s="52"/>
      <c r="H89" s="5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>
      <c r="B90" s="320"/>
      <c r="C90" s="48">
        <v>3.2</v>
      </c>
      <c r="D90" s="90" t="s">
        <v>542</v>
      </c>
      <c r="E90" s="53"/>
      <c r="F90" s="53"/>
      <c r="G90" s="53"/>
      <c r="H90" s="5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>
      <c r="B91" s="282" t="s">
        <v>37</v>
      </c>
      <c r="C91" s="291"/>
      <c r="D91" s="283"/>
      <c r="E91" s="190">
        <f>(AVERAGE(I91:AB91)/36)*100</f>
        <v>0</v>
      </c>
      <c r="F91" s="57"/>
      <c r="G91" s="57"/>
      <c r="H91" s="57"/>
      <c r="I91" s="273">
        <f>SUM(I79:L90)</f>
        <v>0</v>
      </c>
      <c r="J91" s="273"/>
      <c r="K91" s="273"/>
      <c r="L91" s="273"/>
      <c r="M91" s="273">
        <f t="shared" ref="M91" si="12">SUM(M79:P90)</f>
        <v>0</v>
      </c>
      <c r="N91" s="273"/>
      <c r="O91" s="273"/>
      <c r="P91" s="273"/>
      <c r="Q91" s="273">
        <f t="shared" ref="Q91" si="13">SUM(Q79:T90)</f>
        <v>0</v>
      </c>
      <c r="R91" s="273"/>
      <c r="S91" s="273"/>
      <c r="T91" s="273"/>
      <c r="U91" s="273">
        <f t="shared" ref="U91" si="14">SUM(U79:X90)</f>
        <v>0</v>
      </c>
      <c r="V91" s="273"/>
      <c r="W91" s="273"/>
      <c r="X91" s="273"/>
      <c r="Y91" s="273">
        <f t="shared" ref="Y91" si="15">SUM(Y79:AB90)</f>
        <v>0</v>
      </c>
      <c r="Z91" s="273"/>
      <c r="AA91" s="273"/>
      <c r="AB91" s="273"/>
    </row>
    <row r="92" spans="2:28">
      <c r="B92" s="20" t="s">
        <v>196</v>
      </c>
      <c r="C92" s="21" t="s">
        <v>246</v>
      </c>
      <c r="D92" s="26"/>
      <c r="E92" s="55"/>
      <c r="F92" s="55"/>
      <c r="G92" s="55"/>
      <c r="H92" s="5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>
      <c r="B93" s="318">
        <v>1</v>
      </c>
      <c r="C93" s="76" t="s">
        <v>247</v>
      </c>
      <c r="D93" s="77"/>
      <c r="E93" s="56"/>
      <c r="F93" s="56"/>
      <c r="G93" s="56"/>
      <c r="H93" s="187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>
      <c r="B94" s="319"/>
      <c r="C94" s="33">
        <v>1.1000000000000001</v>
      </c>
      <c r="D94" s="78" t="s">
        <v>248</v>
      </c>
      <c r="E94" s="52"/>
      <c r="F94" s="52"/>
      <c r="G94" s="52"/>
      <c r="H94" s="17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>
      <c r="B95" s="319"/>
      <c r="C95" s="33">
        <v>1.2</v>
      </c>
      <c r="D95" s="78" t="s">
        <v>249</v>
      </c>
      <c r="E95" s="52"/>
      <c r="F95" s="52"/>
      <c r="G95" s="52"/>
      <c r="H95" s="17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>
      <c r="B96" s="319"/>
      <c r="C96" s="33">
        <v>1.3</v>
      </c>
      <c r="D96" s="78" t="s">
        <v>250</v>
      </c>
      <c r="E96" s="52"/>
      <c r="F96" s="52"/>
      <c r="G96" s="52"/>
      <c r="H96" s="17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>
      <c r="B97" s="319"/>
      <c r="C97" s="33">
        <v>1.4</v>
      </c>
      <c r="D97" s="78" t="s">
        <v>251</v>
      </c>
      <c r="E97" s="52"/>
      <c r="F97" s="52"/>
      <c r="G97" s="52"/>
      <c r="H97" s="17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>
      <c r="B98" s="319"/>
      <c r="C98" s="33">
        <v>1.5</v>
      </c>
      <c r="D98" s="78" t="s">
        <v>252</v>
      </c>
      <c r="E98" s="52"/>
      <c r="F98" s="52"/>
      <c r="G98" s="52"/>
      <c r="H98" s="17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 ht="21" customHeight="1">
      <c r="B99" s="319"/>
      <c r="C99" s="33">
        <v>1.6</v>
      </c>
      <c r="D99" s="78" t="s">
        <v>253</v>
      </c>
      <c r="E99" s="52"/>
      <c r="F99" s="52"/>
      <c r="G99" s="52"/>
      <c r="H99" s="17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 ht="24">
      <c r="B100" s="319"/>
      <c r="C100" s="33">
        <v>1.7</v>
      </c>
      <c r="D100" s="78" t="s">
        <v>254</v>
      </c>
      <c r="E100" s="52"/>
      <c r="F100" s="52"/>
      <c r="G100" s="52"/>
      <c r="H100" s="17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>
      <c r="B101" s="319"/>
      <c r="C101" s="33">
        <v>1.8</v>
      </c>
      <c r="D101" s="78" t="s">
        <v>255</v>
      </c>
      <c r="E101" s="52"/>
      <c r="F101" s="52"/>
      <c r="G101" s="52"/>
      <c r="H101" s="17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>
      <c r="B102" s="320"/>
      <c r="C102" s="48">
        <v>1.9</v>
      </c>
      <c r="D102" s="79" t="s">
        <v>256</v>
      </c>
      <c r="E102" s="53"/>
      <c r="F102" s="53"/>
      <c r="G102" s="53"/>
      <c r="H102" s="17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>
      <c r="B103" s="318">
        <v>2</v>
      </c>
      <c r="C103" s="76" t="s">
        <v>257</v>
      </c>
      <c r="D103" s="77"/>
      <c r="E103" s="56"/>
      <c r="F103" s="56"/>
      <c r="G103" s="56"/>
      <c r="H103" s="187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 ht="19.5" customHeight="1">
      <c r="B104" s="319"/>
      <c r="C104" s="33">
        <v>2.1</v>
      </c>
      <c r="D104" s="78" t="s">
        <v>258</v>
      </c>
      <c r="E104" s="52"/>
      <c r="F104" s="52"/>
      <c r="G104" s="52"/>
      <c r="H104" s="17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>
      <c r="B105" s="319"/>
      <c r="C105" s="33">
        <v>2.2000000000000002</v>
      </c>
      <c r="D105" s="78" t="s">
        <v>259</v>
      </c>
      <c r="E105" s="52"/>
      <c r="F105" s="52"/>
      <c r="G105" s="52"/>
      <c r="H105" s="17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>
      <c r="B106" s="319"/>
      <c r="C106" s="33">
        <v>2.2999999999999998</v>
      </c>
      <c r="D106" s="78" t="s">
        <v>260</v>
      </c>
      <c r="E106" s="52"/>
      <c r="F106" s="52"/>
      <c r="G106" s="52"/>
      <c r="H106" s="17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>
      <c r="B107" s="320"/>
      <c r="C107" s="48">
        <v>2.4</v>
      </c>
      <c r="D107" s="79" t="s">
        <v>261</v>
      </c>
      <c r="E107" s="53"/>
      <c r="F107" s="53"/>
      <c r="G107" s="53"/>
      <c r="H107" s="17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>
      <c r="B108" s="322">
        <v>3</v>
      </c>
      <c r="C108" s="76" t="s">
        <v>543</v>
      </c>
      <c r="D108" s="77"/>
      <c r="E108" s="56"/>
      <c r="F108" s="56"/>
      <c r="G108" s="56"/>
      <c r="H108" s="187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 ht="24">
      <c r="B109" s="323"/>
      <c r="C109" s="48">
        <v>3.1</v>
      </c>
      <c r="D109" s="90" t="s">
        <v>544</v>
      </c>
      <c r="E109" s="53"/>
      <c r="F109" s="53"/>
      <c r="G109" s="53"/>
      <c r="H109" s="17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>
      <c r="B110" s="323"/>
      <c r="C110" s="70">
        <v>3.2</v>
      </c>
      <c r="D110" s="99" t="s">
        <v>545</v>
      </c>
      <c r="E110" s="57"/>
      <c r="F110" s="57"/>
      <c r="G110" s="57"/>
      <c r="H110" s="18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 ht="15" customHeight="1">
      <c r="B111" s="323"/>
      <c r="C111" s="70">
        <v>3.3</v>
      </c>
      <c r="D111" s="99" t="s">
        <v>546</v>
      </c>
      <c r="E111" s="57"/>
      <c r="F111" s="57"/>
      <c r="G111" s="57"/>
      <c r="H111" s="18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>
      <c r="B112" s="324"/>
      <c r="C112" s="70">
        <v>3.4</v>
      </c>
      <c r="D112" s="99" t="s">
        <v>547</v>
      </c>
      <c r="E112" s="57"/>
      <c r="F112" s="57"/>
      <c r="G112" s="57"/>
      <c r="H112" s="18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2:28">
      <c r="B113" s="282" t="s">
        <v>37</v>
      </c>
      <c r="C113" s="291"/>
      <c r="D113" s="283"/>
      <c r="E113" s="190">
        <f>(AVERAGE(I113:AB113)/68)*100</f>
        <v>0</v>
      </c>
      <c r="F113" s="57"/>
      <c r="G113" s="57"/>
      <c r="H113" s="188"/>
      <c r="I113" s="273">
        <f>SUM(I93:L112)</f>
        <v>0</v>
      </c>
      <c r="J113" s="273"/>
      <c r="K113" s="273"/>
      <c r="L113" s="273"/>
      <c r="M113" s="273">
        <f t="shared" ref="M113" si="16">SUM(M93:P112)</f>
        <v>0</v>
      </c>
      <c r="N113" s="273"/>
      <c r="O113" s="273"/>
      <c r="P113" s="273"/>
      <c r="Q113" s="273">
        <f t="shared" ref="Q113" si="17">SUM(Q93:T112)</f>
        <v>0</v>
      </c>
      <c r="R113" s="273"/>
      <c r="S113" s="273"/>
      <c r="T113" s="273"/>
      <c r="U113" s="273">
        <f t="shared" ref="U113" si="18">SUM(U93:X112)</f>
        <v>0</v>
      </c>
      <c r="V113" s="273"/>
      <c r="W113" s="273"/>
      <c r="X113" s="273"/>
      <c r="Y113" s="273">
        <f t="shared" ref="Y113" si="19">SUM(Y93:AB112)</f>
        <v>0</v>
      </c>
      <c r="Z113" s="273"/>
      <c r="AA113" s="273"/>
      <c r="AB113" s="273"/>
    </row>
    <row r="114" spans="2:28">
      <c r="B114" s="20" t="s">
        <v>268</v>
      </c>
      <c r="C114" s="21" t="s">
        <v>267</v>
      </c>
      <c r="D114" s="26"/>
      <c r="E114" s="55"/>
      <c r="F114" s="55"/>
      <c r="G114" s="55"/>
      <c r="H114" s="5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2:28">
      <c r="B115" s="318">
        <v>1</v>
      </c>
      <c r="C115" s="76" t="s">
        <v>290</v>
      </c>
      <c r="D115" s="77"/>
      <c r="E115" s="56"/>
      <c r="F115" s="56"/>
      <c r="G115" s="56"/>
      <c r="H115" s="187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2:28">
      <c r="B116" s="319"/>
      <c r="C116" s="33">
        <v>1.1000000000000001</v>
      </c>
      <c r="D116" s="78" t="s">
        <v>269</v>
      </c>
      <c r="E116" s="52"/>
      <c r="F116" s="52"/>
      <c r="G116" s="52"/>
      <c r="H116" s="17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2:28">
      <c r="B117" s="319"/>
      <c r="C117" s="33">
        <v>1.2</v>
      </c>
      <c r="D117" s="78" t="s">
        <v>270</v>
      </c>
      <c r="E117" s="52"/>
      <c r="F117" s="52"/>
      <c r="G117" s="52"/>
      <c r="H117" s="17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2:28">
      <c r="B118" s="320"/>
      <c r="C118" s="48">
        <v>1.3</v>
      </c>
      <c r="D118" s="79" t="s">
        <v>271</v>
      </c>
      <c r="E118" s="53"/>
      <c r="F118" s="53"/>
      <c r="G118" s="53"/>
      <c r="H118" s="17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2:28">
      <c r="B119" s="318">
        <v>2</v>
      </c>
      <c r="C119" s="82" t="s">
        <v>272</v>
      </c>
      <c r="D119" s="77"/>
      <c r="E119" s="56"/>
      <c r="F119" s="56"/>
      <c r="G119" s="56"/>
      <c r="H119" s="187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2:28" ht="24">
      <c r="B120" s="319"/>
      <c r="C120" s="33">
        <v>2.1</v>
      </c>
      <c r="D120" s="89" t="s">
        <v>548</v>
      </c>
      <c r="E120" s="52"/>
      <c r="F120" s="52"/>
      <c r="G120" s="52"/>
      <c r="H120" s="17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2:28" ht="17.25" customHeight="1">
      <c r="B121" s="319"/>
      <c r="C121" s="33">
        <v>2.2000000000000002</v>
      </c>
      <c r="D121" s="89" t="s">
        <v>549</v>
      </c>
      <c r="E121" s="52"/>
      <c r="F121" s="52"/>
      <c r="G121" s="52"/>
      <c r="H121" s="17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2:28" ht="24">
      <c r="B122" s="320"/>
      <c r="C122" s="48">
        <v>2.2999999999999998</v>
      </c>
      <c r="D122" s="90" t="s">
        <v>550</v>
      </c>
      <c r="E122" s="53"/>
      <c r="F122" s="53"/>
      <c r="G122" s="53"/>
      <c r="H122" s="17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2:28">
      <c r="B123" s="282" t="s">
        <v>37</v>
      </c>
      <c r="C123" s="291"/>
      <c r="D123" s="283"/>
      <c r="E123" s="190">
        <f>(AVERAGE(I123:AB123)/24)*100</f>
        <v>0</v>
      </c>
      <c r="F123" s="57"/>
      <c r="G123" s="57"/>
      <c r="H123" s="188"/>
      <c r="I123" s="273">
        <f>SUM(I115:L122)</f>
        <v>0</v>
      </c>
      <c r="J123" s="273"/>
      <c r="K123" s="273"/>
      <c r="L123" s="273"/>
      <c r="M123" s="273">
        <f t="shared" ref="M123" si="20">SUM(M115:P122)</f>
        <v>0</v>
      </c>
      <c r="N123" s="273"/>
      <c r="O123" s="273"/>
      <c r="P123" s="273"/>
      <c r="Q123" s="273">
        <f t="shared" ref="Q123" si="21">SUM(Q115:T122)</f>
        <v>0</v>
      </c>
      <c r="R123" s="273"/>
      <c r="S123" s="273"/>
      <c r="T123" s="273"/>
      <c r="U123" s="273">
        <f t="shared" ref="U123" si="22">SUM(U115:X122)</f>
        <v>0</v>
      </c>
      <c r="V123" s="273"/>
      <c r="W123" s="273"/>
      <c r="X123" s="273"/>
      <c r="Y123" s="273">
        <f t="shared" ref="Y123" si="23">SUM(Y115:AB122)</f>
        <v>0</v>
      </c>
      <c r="Z123" s="273"/>
      <c r="AA123" s="273"/>
      <c r="AB123" s="273"/>
    </row>
    <row r="124" spans="2:28">
      <c r="B124" s="20" t="s">
        <v>277</v>
      </c>
      <c r="C124" s="21" t="s">
        <v>276</v>
      </c>
      <c r="D124" s="27"/>
      <c r="E124" s="55"/>
      <c r="F124" s="55"/>
      <c r="G124" s="55"/>
      <c r="H124" s="5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2:28">
      <c r="B125" s="318">
        <v>1</v>
      </c>
      <c r="C125" s="76" t="s">
        <v>278</v>
      </c>
      <c r="D125" s="77"/>
      <c r="E125" s="56"/>
      <c r="F125" s="56"/>
      <c r="G125" s="56"/>
      <c r="H125" s="187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2:28">
      <c r="B126" s="319"/>
      <c r="C126" s="33">
        <v>1.1000000000000001</v>
      </c>
      <c r="D126" s="84" t="s">
        <v>551</v>
      </c>
      <c r="E126" s="52"/>
      <c r="F126" s="52"/>
      <c r="G126" s="52"/>
      <c r="H126" s="17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2:28">
      <c r="B127" s="319"/>
      <c r="C127" s="33">
        <v>1.2</v>
      </c>
      <c r="D127" s="84" t="s">
        <v>552</v>
      </c>
      <c r="E127" s="52"/>
      <c r="F127" s="52"/>
      <c r="G127" s="52"/>
      <c r="H127" s="17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2:28">
      <c r="B128" s="318">
        <v>2</v>
      </c>
      <c r="C128" s="76" t="s">
        <v>282</v>
      </c>
      <c r="D128" s="77"/>
      <c r="E128" s="56"/>
      <c r="F128" s="56"/>
      <c r="G128" s="56"/>
      <c r="H128" s="187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2:28">
      <c r="B129" s="319"/>
      <c r="C129" s="33">
        <v>2.1</v>
      </c>
      <c r="D129" s="84" t="s">
        <v>562</v>
      </c>
      <c r="E129" s="52"/>
      <c r="F129" s="52"/>
      <c r="G129" s="52"/>
      <c r="H129" s="17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2:28">
      <c r="B130" s="319"/>
      <c r="C130" s="33">
        <v>2.2000000000000002</v>
      </c>
      <c r="D130" s="84" t="s">
        <v>561</v>
      </c>
      <c r="E130" s="52"/>
      <c r="F130" s="52"/>
      <c r="G130" s="52"/>
      <c r="H130" s="17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2:28">
      <c r="B131" s="320"/>
      <c r="C131" s="48">
        <v>2.2999999999999998</v>
      </c>
      <c r="D131" s="84" t="s">
        <v>285</v>
      </c>
      <c r="E131" s="53"/>
      <c r="F131" s="53"/>
      <c r="G131" s="53"/>
      <c r="H131" s="17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2:28">
      <c r="B132" s="318">
        <v>3</v>
      </c>
      <c r="C132" s="76" t="s">
        <v>286</v>
      </c>
      <c r="D132" s="77"/>
      <c r="E132" s="56"/>
      <c r="F132" s="56"/>
      <c r="G132" s="56"/>
      <c r="H132" s="187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2:28" ht="15.75" customHeight="1">
      <c r="B133" s="319"/>
      <c r="C133" s="33">
        <v>3.1</v>
      </c>
      <c r="D133" s="89" t="s">
        <v>553</v>
      </c>
      <c r="E133" s="52"/>
      <c r="F133" s="52"/>
      <c r="G133" s="52"/>
      <c r="H133" s="178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2:28" ht="24">
      <c r="B134" s="319"/>
      <c r="C134" s="33">
        <v>3.2</v>
      </c>
      <c r="D134" s="89" t="s">
        <v>554</v>
      </c>
      <c r="E134" s="52"/>
      <c r="F134" s="52"/>
      <c r="G134" s="52"/>
      <c r="H134" s="178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2:28" ht="24">
      <c r="B135" s="320"/>
      <c r="C135" s="48">
        <v>3.3</v>
      </c>
      <c r="D135" s="90" t="s">
        <v>555</v>
      </c>
      <c r="E135" s="53"/>
      <c r="F135" s="53"/>
      <c r="G135" s="53"/>
      <c r="H135" s="17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2:28">
      <c r="B136" s="282" t="s">
        <v>37</v>
      </c>
      <c r="C136" s="291"/>
      <c r="D136" s="283"/>
      <c r="E136" s="190">
        <f>(AVERAGE(I136:AB136)/32)*100</f>
        <v>0</v>
      </c>
      <c r="F136" s="3"/>
      <c r="G136" s="3"/>
      <c r="H136" s="189"/>
      <c r="I136" s="273">
        <f>SUM(I125:L135)</f>
        <v>0</v>
      </c>
      <c r="J136" s="273"/>
      <c r="K136" s="273"/>
      <c r="L136" s="273"/>
      <c r="M136" s="273">
        <f t="shared" ref="M136" si="24">SUM(M125:P135)</f>
        <v>0</v>
      </c>
      <c r="N136" s="273"/>
      <c r="O136" s="273"/>
      <c r="P136" s="273"/>
      <c r="Q136" s="273">
        <f t="shared" ref="Q136" si="25">SUM(Q125:T135)</f>
        <v>0</v>
      </c>
      <c r="R136" s="273"/>
      <c r="S136" s="273"/>
      <c r="T136" s="273"/>
      <c r="U136" s="273">
        <f t="shared" ref="U136" si="26">SUM(U125:X135)</f>
        <v>0</v>
      </c>
      <c r="V136" s="273"/>
      <c r="W136" s="273"/>
      <c r="X136" s="273"/>
      <c r="Y136" s="273">
        <f t="shared" ref="Y136" si="27">SUM(Y125:AB135)</f>
        <v>0</v>
      </c>
      <c r="Z136" s="273"/>
      <c r="AA136" s="273"/>
      <c r="AB136" s="273"/>
    </row>
  </sheetData>
  <mergeCells count="82">
    <mergeCell ref="I136:L136"/>
    <mergeCell ref="M136:P136"/>
    <mergeCell ref="Q136:T136"/>
    <mergeCell ref="U136:X136"/>
    <mergeCell ref="Y136:AB136"/>
    <mergeCell ref="U113:X113"/>
    <mergeCell ref="Y113:AB113"/>
    <mergeCell ref="I123:L123"/>
    <mergeCell ref="M123:P123"/>
    <mergeCell ref="Q123:T123"/>
    <mergeCell ref="U123:X123"/>
    <mergeCell ref="Y123:AB123"/>
    <mergeCell ref="Q113:T113"/>
    <mergeCell ref="Y77:AB77"/>
    <mergeCell ref="I91:L91"/>
    <mergeCell ref="M91:P91"/>
    <mergeCell ref="Q91:T91"/>
    <mergeCell ref="U91:X91"/>
    <mergeCell ref="Y91:AB91"/>
    <mergeCell ref="Y39:AB39"/>
    <mergeCell ref="I55:L55"/>
    <mergeCell ref="M55:P55"/>
    <mergeCell ref="Q55:T55"/>
    <mergeCell ref="U55:X55"/>
    <mergeCell ref="Y55:AB55"/>
    <mergeCell ref="I26:L26"/>
    <mergeCell ref="M26:P26"/>
    <mergeCell ref="Q26:T26"/>
    <mergeCell ref="U26:X26"/>
    <mergeCell ref="Y26:AB26"/>
    <mergeCell ref="Y27:AB27"/>
    <mergeCell ref="B136:D136"/>
    <mergeCell ref="I27:L27"/>
    <mergeCell ref="M27:P27"/>
    <mergeCell ref="Q27:T27"/>
    <mergeCell ref="U27:X27"/>
    <mergeCell ref="I39:L39"/>
    <mergeCell ref="M39:P39"/>
    <mergeCell ref="Q39:T39"/>
    <mergeCell ref="U39:X39"/>
    <mergeCell ref="I77:L77"/>
    <mergeCell ref="M77:P77"/>
    <mergeCell ref="Q77:T77"/>
    <mergeCell ref="U77:X77"/>
    <mergeCell ref="I113:L113"/>
    <mergeCell ref="M113:P113"/>
    <mergeCell ref="C71:H71"/>
    <mergeCell ref="B115:B118"/>
    <mergeCell ref="B119:B122"/>
    <mergeCell ref="B125:B127"/>
    <mergeCell ref="B128:B131"/>
    <mergeCell ref="B77:D77"/>
    <mergeCell ref="B91:D91"/>
    <mergeCell ref="B113:D113"/>
    <mergeCell ref="B123:D123"/>
    <mergeCell ref="B108:B112"/>
    <mergeCell ref="B132:B135"/>
    <mergeCell ref="B61:B66"/>
    <mergeCell ref="B67:B70"/>
    <mergeCell ref="B71:B76"/>
    <mergeCell ref="B79:B84"/>
    <mergeCell ref="B85:B87"/>
    <mergeCell ref="B88:B90"/>
    <mergeCell ref="B93:B102"/>
    <mergeCell ref="B103:B107"/>
    <mergeCell ref="B41:B44"/>
    <mergeCell ref="B45:B48"/>
    <mergeCell ref="B49:B54"/>
    <mergeCell ref="B58:B60"/>
    <mergeCell ref="B21:H21"/>
    <mergeCell ref="B28:B29"/>
    <mergeCell ref="C28:D29"/>
    <mergeCell ref="B30:B33"/>
    <mergeCell ref="B34:B38"/>
    <mergeCell ref="B39:D39"/>
    <mergeCell ref="B55:D55"/>
    <mergeCell ref="B20:H20"/>
    <mergeCell ref="B11:H11"/>
    <mergeCell ref="B12:H12"/>
    <mergeCell ref="B17:H17"/>
    <mergeCell ref="B18:H18"/>
    <mergeCell ref="B19:H19"/>
  </mergeCells>
  <printOptions horizontalCentered="1"/>
  <pageMargins left="0.25" right="0.24" top="0.22" bottom="0.36" header="0.19" footer="0.3"/>
  <pageSetup paperSize="9" orientation="portrait" horizontalDpi="4294967293" verticalDpi="0" r:id="rId1"/>
  <legacyDrawing r:id="rId2"/>
  <oleObjects>
    <oleObject progId="Word.Document.12" shapeId="6145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B10:Q73"/>
  <sheetViews>
    <sheetView topLeftCell="A19" workbookViewId="0">
      <selection activeCell="C32" sqref="C32"/>
    </sheetView>
  </sheetViews>
  <sheetFormatPr defaultRowHeight="15"/>
  <cols>
    <col min="2" max="2" width="5.28515625" customWidth="1"/>
    <col min="3" max="3" width="69.85546875" customWidth="1"/>
    <col min="4" max="17" width="5.7109375" customWidth="1"/>
  </cols>
  <sheetData>
    <row r="10" spans="2:7" ht="15.75">
      <c r="B10" s="303" t="s">
        <v>187</v>
      </c>
      <c r="C10" s="303"/>
      <c r="D10" s="303"/>
      <c r="E10" s="303"/>
      <c r="F10" s="303"/>
      <c r="G10" s="303"/>
    </row>
    <row r="11" spans="2:7" ht="15.75">
      <c r="B11" s="303" t="s">
        <v>495</v>
      </c>
      <c r="C11" s="303"/>
      <c r="D11" s="303"/>
      <c r="E11" s="303"/>
      <c r="F11" s="303"/>
      <c r="G11" s="303"/>
    </row>
    <row r="13" spans="2:7" ht="15.75">
      <c r="B13" s="16" t="s">
        <v>853</v>
      </c>
      <c r="D13" t="s">
        <v>851</v>
      </c>
      <c r="G13" t="s">
        <v>852</v>
      </c>
    </row>
    <row r="14" spans="2:7" ht="15.75">
      <c r="B14" s="16" t="s">
        <v>854</v>
      </c>
    </row>
    <row r="16" spans="2:7" ht="37.5" customHeight="1">
      <c r="B16" s="316" t="s">
        <v>494</v>
      </c>
      <c r="C16" s="316"/>
      <c r="D16" s="316"/>
      <c r="E16" s="316"/>
      <c r="F16" s="316"/>
      <c r="G16" s="316"/>
    </row>
    <row r="17" spans="2:17" ht="42.75" customHeight="1">
      <c r="B17" s="316" t="s">
        <v>292</v>
      </c>
      <c r="C17" s="316"/>
      <c r="D17" s="316"/>
      <c r="E17" s="316"/>
      <c r="F17" s="316"/>
      <c r="G17" s="316"/>
    </row>
    <row r="18" spans="2:17">
      <c r="B18" s="317" t="s">
        <v>293</v>
      </c>
      <c r="C18" s="317"/>
      <c r="D18" s="317"/>
      <c r="E18" s="317"/>
      <c r="F18" s="317"/>
      <c r="G18" s="317"/>
    </row>
    <row r="19" spans="2:17" ht="33.75" customHeight="1">
      <c r="B19" s="321" t="s">
        <v>496</v>
      </c>
      <c r="C19" s="321"/>
      <c r="D19" s="321"/>
      <c r="E19" s="321"/>
      <c r="F19" s="321"/>
      <c r="G19" s="321"/>
    </row>
    <row r="20" spans="2:17" ht="35.25" customHeight="1">
      <c r="B20" s="316" t="s">
        <v>497</v>
      </c>
      <c r="C20" s="316"/>
      <c r="D20" s="316"/>
      <c r="E20" s="316"/>
      <c r="F20" s="316"/>
      <c r="G20" s="316"/>
    </row>
    <row r="21" spans="2:17">
      <c r="B21" s="321" t="s">
        <v>577</v>
      </c>
      <c r="C21" s="321"/>
      <c r="D21" s="321"/>
      <c r="E21" s="321"/>
      <c r="F21" s="321"/>
      <c r="G21" s="321"/>
    </row>
    <row r="22" spans="2:17" ht="14.25" customHeight="1">
      <c r="B22" s="74" t="s">
        <v>192</v>
      </c>
      <c r="C22" s="75" t="s">
        <v>201</v>
      </c>
      <c r="D22" s="100"/>
      <c r="E22" s="75"/>
      <c r="F22" s="75"/>
      <c r="G22" s="75"/>
    </row>
    <row r="23" spans="2:17" ht="14.25" customHeight="1">
      <c r="B23" s="74" t="s">
        <v>193</v>
      </c>
      <c r="C23" s="75" t="s">
        <v>8</v>
      </c>
      <c r="D23" s="100"/>
      <c r="E23" s="75"/>
      <c r="F23" s="75"/>
      <c r="G23" s="75"/>
    </row>
    <row r="24" spans="2:17" ht="14.25" customHeight="1">
      <c r="B24" s="74" t="s">
        <v>194</v>
      </c>
      <c r="C24" s="75" t="s">
        <v>9</v>
      </c>
      <c r="D24" s="100"/>
      <c r="E24" s="75"/>
      <c r="F24" s="75"/>
      <c r="G24" s="75"/>
    </row>
    <row r="25" spans="2:17" ht="14.25" customHeight="1">
      <c r="B25" s="74" t="s">
        <v>195</v>
      </c>
      <c r="C25" s="75" t="s">
        <v>10</v>
      </c>
      <c r="D25" s="100"/>
      <c r="E25" s="75"/>
      <c r="F25" s="75"/>
      <c r="G25" s="75"/>
    </row>
    <row r="27" spans="2:17">
      <c r="B27" s="338" t="s">
        <v>209</v>
      </c>
      <c r="C27" s="329" t="s">
        <v>2</v>
      </c>
      <c r="D27" s="274" t="s">
        <v>304</v>
      </c>
      <c r="E27" s="275"/>
      <c r="F27" s="275"/>
      <c r="G27" s="276"/>
      <c r="H27" s="273" t="s">
        <v>625</v>
      </c>
      <c r="I27" s="273"/>
      <c r="J27" s="273"/>
      <c r="K27" s="273"/>
      <c r="L27" s="273"/>
      <c r="M27" s="273"/>
      <c r="N27" s="273"/>
      <c r="O27" s="273"/>
      <c r="P27" s="273"/>
      <c r="Q27" s="273"/>
    </row>
    <row r="28" spans="2:17">
      <c r="B28" s="339"/>
      <c r="C28" s="331"/>
      <c r="D28" s="274" t="s">
        <v>457</v>
      </c>
      <c r="E28" s="276"/>
      <c r="F28" s="274" t="s">
        <v>458</v>
      </c>
      <c r="G28" s="276"/>
      <c r="H28" s="111">
        <v>1</v>
      </c>
      <c r="I28" s="111">
        <v>2</v>
      </c>
      <c r="J28" s="111">
        <v>3</v>
      </c>
      <c r="K28" s="111">
        <v>4</v>
      </c>
      <c r="L28" s="111">
        <v>5</v>
      </c>
      <c r="M28" s="111">
        <v>6</v>
      </c>
      <c r="N28" s="111">
        <v>7</v>
      </c>
      <c r="O28" s="111">
        <v>8</v>
      </c>
      <c r="P28" s="111">
        <v>9</v>
      </c>
      <c r="Q28" s="111">
        <v>10</v>
      </c>
    </row>
    <row r="29" spans="2:17">
      <c r="B29" s="30">
        <v>1</v>
      </c>
      <c r="C29" s="101" t="s">
        <v>863</v>
      </c>
      <c r="D29" s="328"/>
      <c r="E29" s="328"/>
      <c r="F29" s="328"/>
      <c r="G29" s="328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>
      <c r="B30" s="36">
        <v>2</v>
      </c>
      <c r="C30" s="102" t="s">
        <v>864</v>
      </c>
      <c r="D30" s="335"/>
      <c r="E30" s="335"/>
      <c r="F30" s="335"/>
      <c r="G30" s="335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>
      <c r="B31" s="36">
        <v>3</v>
      </c>
      <c r="C31" s="102" t="s">
        <v>865</v>
      </c>
      <c r="D31" s="335"/>
      <c r="E31" s="335"/>
      <c r="F31" s="335"/>
      <c r="G31" s="335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>
      <c r="B32" s="36">
        <v>4</v>
      </c>
      <c r="C32" s="102" t="s">
        <v>459</v>
      </c>
      <c r="D32" s="335"/>
      <c r="E32" s="335"/>
      <c r="F32" s="335"/>
      <c r="G32" s="335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2:17">
      <c r="B33" s="36">
        <v>5</v>
      </c>
      <c r="C33" s="102" t="s">
        <v>460</v>
      </c>
      <c r="D33" s="335"/>
      <c r="E33" s="335"/>
      <c r="F33" s="335"/>
      <c r="G33" s="335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2:17" ht="21" customHeight="1">
      <c r="B34" s="36">
        <v>6</v>
      </c>
      <c r="C34" s="102" t="s">
        <v>461</v>
      </c>
      <c r="D34" s="335"/>
      <c r="E34" s="335"/>
      <c r="F34" s="335"/>
      <c r="G34" s="335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>
      <c r="B35" s="36">
        <v>7</v>
      </c>
      <c r="C35" s="102" t="s">
        <v>462</v>
      </c>
      <c r="D35" s="335"/>
      <c r="E35" s="335"/>
      <c r="F35" s="335"/>
      <c r="G35" s="335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2:17">
      <c r="B36" s="36">
        <v>8</v>
      </c>
      <c r="C36" s="102" t="s">
        <v>463</v>
      </c>
      <c r="D36" s="335"/>
      <c r="E36" s="335"/>
      <c r="F36" s="335"/>
      <c r="G36" s="335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2:17">
      <c r="B37" s="36">
        <v>9</v>
      </c>
      <c r="C37" s="102" t="s">
        <v>464</v>
      </c>
      <c r="D37" s="335"/>
      <c r="E37" s="335"/>
      <c r="F37" s="335"/>
      <c r="G37" s="335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2:17" ht="21" customHeight="1">
      <c r="B38" s="36">
        <v>10</v>
      </c>
      <c r="C38" s="102" t="s">
        <v>465</v>
      </c>
      <c r="D38" s="335"/>
      <c r="E38" s="335"/>
      <c r="F38" s="335"/>
      <c r="G38" s="335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2:17" ht="21" customHeight="1">
      <c r="B39" s="36">
        <v>11</v>
      </c>
      <c r="C39" s="102" t="s">
        <v>466</v>
      </c>
      <c r="D39" s="335"/>
      <c r="E39" s="335"/>
      <c r="F39" s="335"/>
      <c r="G39" s="335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2:17" ht="21" customHeight="1">
      <c r="B40" s="36">
        <v>12</v>
      </c>
      <c r="C40" s="102" t="s">
        <v>467</v>
      </c>
      <c r="D40" s="335"/>
      <c r="E40" s="335"/>
      <c r="F40" s="335"/>
      <c r="G40" s="335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2:17">
      <c r="B41" s="36">
        <v>13</v>
      </c>
      <c r="C41" s="102" t="s">
        <v>468</v>
      </c>
      <c r="D41" s="335"/>
      <c r="E41" s="335"/>
      <c r="F41" s="335"/>
      <c r="G41" s="335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2:17" ht="30">
      <c r="B42" s="36">
        <v>14</v>
      </c>
      <c r="C42" s="102" t="s">
        <v>469</v>
      </c>
      <c r="D42" s="335"/>
      <c r="E42" s="335"/>
      <c r="F42" s="335"/>
      <c r="G42" s="335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2:17">
      <c r="B43" s="36">
        <v>15</v>
      </c>
      <c r="C43" s="102" t="s">
        <v>498</v>
      </c>
      <c r="D43" s="335"/>
      <c r="E43" s="335"/>
      <c r="F43" s="335"/>
      <c r="G43" s="335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17">
      <c r="B44" s="36">
        <v>16</v>
      </c>
      <c r="C44" s="102" t="s">
        <v>470</v>
      </c>
      <c r="D44" s="335"/>
      <c r="E44" s="335"/>
      <c r="F44" s="335"/>
      <c r="G44" s="335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2:17">
      <c r="B45" s="36">
        <v>17</v>
      </c>
      <c r="C45" s="102" t="s">
        <v>471</v>
      </c>
      <c r="D45" s="335"/>
      <c r="E45" s="335"/>
      <c r="F45" s="335"/>
      <c r="G45" s="335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2:17">
      <c r="B46" s="36">
        <v>18</v>
      </c>
      <c r="C46" s="102" t="s">
        <v>472</v>
      </c>
      <c r="D46" s="335"/>
      <c r="E46" s="335"/>
      <c r="F46" s="335"/>
      <c r="G46" s="335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2:17" ht="17.25" customHeight="1">
      <c r="B47" s="36">
        <v>19</v>
      </c>
      <c r="C47" s="102" t="s">
        <v>473</v>
      </c>
      <c r="D47" s="335"/>
      <c r="E47" s="335"/>
      <c r="F47" s="335"/>
      <c r="G47" s="335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2:17" ht="45">
      <c r="B48" s="37">
        <v>20</v>
      </c>
      <c r="C48" s="103" t="s">
        <v>706</v>
      </c>
      <c r="D48" s="337"/>
      <c r="E48" s="337"/>
      <c r="F48" s="337"/>
      <c r="G48" s="337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2:17">
      <c r="B49" s="282" t="s">
        <v>37</v>
      </c>
      <c r="C49" s="283"/>
      <c r="D49" s="262">
        <f>(AVERAGE(H49:Q49)/20)*100</f>
        <v>0</v>
      </c>
      <c r="E49" s="336"/>
      <c r="F49" s="336"/>
      <c r="G49" s="263"/>
      <c r="H49" s="111">
        <f>SUM(H29:H48)</f>
        <v>0</v>
      </c>
      <c r="I49" s="111">
        <f t="shared" ref="I49:Q49" si="0">SUM(I29:I48)</f>
        <v>0</v>
      </c>
      <c r="J49" s="111">
        <f t="shared" si="0"/>
        <v>0</v>
      </c>
      <c r="K49" s="111">
        <f t="shared" si="0"/>
        <v>0</v>
      </c>
      <c r="L49" s="111">
        <f t="shared" si="0"/>
        <v>0</v>
      </c>
      <c r="M49" s="111">
        <f t="shared" si="0"/>
        <v>0</v>
      </c>
      <c r="N49" s="111">
        <f t="shared" si="0"/>
        <v>0</v>
      </c>
      <c r="O49" s="111">
        <f t="shared" si="0"/>
        <v>0</v>
      </c>
      <c r="P49" s="111">
        <f t="shared" si="0"/>
        <v>0</v>
      </c>
      <c r="Q49" s="111">
        <f t="shared" si="0"/>
        <v>0</v>
      </c>
    </row>
    <row r="50" spans="2:17">
      <c r="B50" s="309" t="s">
        <v>209</v>
      </c>
      <c r="C50" s="329" t="s">
        <v>2</v>
      </c>
      <c r="D50" s="332" t="s">
        <v>304</v>
      </c>
      <c r="E50" s="333"/>
      <c r="F50" s="333"/>
      <c r="G50" s="334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2:17">
      <c r="B51" s="309"/>
      <c r="C51" s="330"/>
      <c r="D51" s="51" t="s">
        <v>192</v>
      </c>
      <c r="E51" s="51" t="s">
        <v>193</v>
      </c>
      <c r="F51" s="51" t="s">
        <v>194</v>
      </c>
      <c r="G51" s="51" t="s">
        <v>195</v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17" ht="22.5">
      <c r="B52" s="309"/>
      <c r="C52" s="331"/>
      <c r="D52" s="11" t="s">
        <v>7</v>
      </c>
      <c r="E52" s="11" t="s">
        <v>8</v>
      </c>
      <c r="F52" s="11" t="s">
        <v>9</v>
      </c>
      <c r="G52" s="11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2:17" ht="30">
      <c r="B53" s="30">
        <v>21</v>
      </c>
      <c r="C53" s="101" t="s">
        <v>474</v>
      </c>
      <c r="D53" s="32"/>
      <c r="E53" s="32"/>
      <c r="F53" s="32"/>
      <c r="G53" s="32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2:17">
      <c r="B54" s="36">
        <v>22</v>
      </c>
      <c r="C54" s="102" t="s">
        <v>475</v>
      </c>
      <c r="D54" s="35"/>
      <c r="E54" s="35"/>
      <c r="F54" s="35"/>
      <c r="G54" s="35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2:17">
      <c r="B55" s="36">
        <v>23</v>
      </c>
      <c r="C55" s="102" t="s">
        <v>476</v>
      </c>
      <c r="D55" s="35"/>
      <c r="E55" s="35"/>
      <c r="F55" s="35"/>
      <c r="G55" s="35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2:17" ht="30">
      <c r="B56" s="36">
        <v>24</v>
      </c>
      <c r="C56" s="102" t="s">
        <v>477</v>
      </c>
      <c r="D56" s="35"/>
      <c r="E56" s="35"/>
      <c r="F56" s="35"/>
      <c r="G56" s="35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2:17">
      <c r="B57" s="36">
        <v>25</v>
      </c>
      <c r="C57" s="102" t="s">
        <v>478</v>
      </c>
      <c r="D57" s="35"/>
      <c r="E57" s="35"/>
      <c r="F57" s="35"/>
      <c r="G57" s="35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ht="30">
      <c r="B58" s="36">
        <v>26</v>
      </c>
      <c r="C58" s="102" t="s">
        <v>479</v>
      </c>
      <c r="D58" s="35"/>
      <c r="E58" s="35"/>
      <c r="F58" s="35"/>
      <c r="G58" s="35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>
      <c r="B59" s="36">
        <v>27</v>
      </c>
      <c r="C59" s="102" t="s">
        <v>480</v>
      </c>
      <c r="D59" s="35"/>
      <c r="E59" s="35"/>
      <c r="F59" s="35"/>
      <c r="G59" s="35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ht="30">
      <c r="B60" s="36">
        <v>28</v>
      </c>
      <c r="C60" s="102" t="s">
        <v>481</v>
      </c>
      <c r="D60" s="35"/>
      <c r="E60" s="35"/>
      <c r="F60" s="35"/>
      <c r="G60" s="35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ht="30">
      <c r="B61" s="36">
        <v>29</v>
      </c>
      <c r="C61" s="102" t="s">
        <v>482</v>
      </c>
      <c r="D61" s="35"/>
      <c r="E61" s="35"/>
      <c r="F61" s="35"/>
      <c r="G61" s="35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ht="30">
      <c r="B62" s="36">
        <v>30</v>
      </c>
      <c r="C62" s="102" t="s">
        <v>483</v>
      </c>
      <c r="D62" s="35"/>
      <c r="E62" s="35"/>
      <c r="F62" s="35"/>
      <c r="G62" s="35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2:17">
      <c r="B63" s="36">
        <v>31</v>
      </c>
      <c r="C63" s="102" t="s">
        <v>484</v>
      </c>
      <c r="D63" s="35"/>
      <c r="E63" s="35"/>
      <c r="F63" s="35"/>
      <c r="G63" s="35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2:17">
      <c r="B64" s="36">
        <v>32</v>
      </c>
      <c r="C64" s="102" t="s">
        <v>485</v>
      </c>
      <c r="D64" s="35"/>
      <c r="E64" s="35"/>
      <c r="F64" s="35"/>
      <c r="G64" s="35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2:17">
      <c r="B65" s="36">
        <v>33</v>
      </c>
      <c r="C65" s="102" t="s">
        <v>486</v>
      </c>
      <c r="D65" s="35"/>
      <c r="E65" s="35"/>
      <c r="F65" s="35"/>
      <c r="G65" s="35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2:17">
      <c r="B66" s="36">
        <v>34</v>
      </c>
      <c r="C66" s="102" t="s">
        <v>487</v>
      </c>
      <c r="D66" s="35"/>
      <c r="E66" s="35"/>
      <c r="F66" s="35"/>
      <c r="G66" s="35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2:17">
      <c r="B67" s="36">
        <v>35</v>
      </c>
      <c r="C67" s="102" t="s">
        <v>488</v>
      </c>
      <c r="D67" s="35"/>
      <c r="E67" s="35"/>
      <c r="F67" s="35"/>
      <c r="G67" s="35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2:17">
      <c r="B68" s="36">
        <v>36</v>
      </c>
      <c r="C68" s="102" t="s">
        <v>489</v>
      </c>
      <c r="D68" s="35"/>
      <c r="E68" s="35"/>
      <c r="F68" s="35"/>
      <c r="G68" s="35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2:17">
      <c r="B69" s="36">
        <v>37</v>
      </c>
      <c r="C69" s="102" t="s">
        <v>490</v>
      </c>
      <c r="D69" s="35"/>
      <c r="E69" s="35"/>
      <c r="F69" s="35"/>
      <c r="G69" s="35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2:17" ht="30">
      <c r="B70" s="36">
        <v>38</v>
      </c>
      <c r="C70" s="102" t="s">
        <v>491</v>
      </c>
      <c r="D70" s="35"/>
      <c r="E70" s="35"/>
      <c r="F70" s="35"/>
      <c r="G70" s="35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2:17" ht="30">
      <c r="B71" s="36">
        <v>39</v>
      </c>
      <c r="C71" s="102" t="s">
        <v>493</v>
      </c>
      <c r="D71" s="35"/>
      <c r="E71" s="35"/>
      <c r="F71" s="35"/>
      <c r="G71" s="35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2:17">
      <c r="B72" s="37">
        <v>40</v>
      </c>
      <c r="C72" s="103" t="s">
        <v>492</v>
      </c>
      <c r="D72" s="39"/>
      <c r="E72" s="39"/>
      <c r="F72" s="39"/>
      <c r="G72" s="39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2:17" ht="18.75" customHeight="1">
      <c r="B73" s="282" t="s">
        <v>37</v>
      </c>
      <c r="C73" s="283"/>
      <c r="D73" s="282">
        <f>(AVERAGE(H73:Q73)/80)*100</f>
        <v>0</v>
      </c>
      <c r="E73" s="291"/>
      <c r="F73" s="291"/>
      <c r="G73" s="283"/>
      <c r="H73" s="117">
        <f>SUM(H53:H72)</f>
        <v>0</v>
      </c>
      <c r="I73" s="117">
        <f t="shared" ref="I73:P73" si="1">SUM(I53:I72)</f>
        <v>0</v>
      </c>
      <c r="J73" s="117">
        <f t="shared" si="1"/>
        <v>0</v>
      </c>
      <c r="K73" s="117">
        <f t="shared" si="1"/>
        <v>0</v>
      </c>
      <c r="L73" s="117">
        <f t="shared" si="1"/>
        <v>0</v>
      </c>
      <c r="M73" s="117">
        <f t="shared" si="1"/>
        <v>0</v>
      </c>
      <c r="N73" s="117">
        <f t="shared" si="1"/>
        <v>0</v>
      </c>
      <c r="O73" s="117">
        <f t="shared" si="1"/>
        <v>0</v>
      </c>
      <c r="P73" s="117">
        <f t="shared" si="1"/>
        <v>0</v>
      </c>
      <c r="Q73" s="117">
        <f>SUM(Q53:Q72)</f>
        <v>0</v>
      </c>
    </row>
  </sheetData>
  <mergeCells count="61">
    <mergeCell ref="H27:Q27"/>
    <mergeCell ref="B73:C73"/>
    <mergeCell ref="D73:G73"/>
    <mergeCell ref="D48:E48"/>
    <mergeCell ref="F48:G48"/>
    <mergeCell ref="B27:B28"/>
    <mergeCell ref="C27:C28"/>
    <mergeCell ref="D28:E28"/>
    <mergeCell ref="F28:G28"/>
    <mergeCell ref="D45:E45"/>
    <mergeCell ref="F45:G45"/>
    <mergeCell ref="D46:E46"/>
    <mergeCell ref="D41:E41"/>
    <mergeCell ref="F41:G41"/>
    <mergeCell ref="D39:E39"/>
    <mergeCell ref="F39:G39"/>
    <mergeCell ref="B10:G10"/>
    <mergeCell ref="B11:G11"/>
    <mergeCell ref="B16:G16"/>
    <mergeCell ref="B17:G17"/>
    <mergeCell ref="B49:C49"/>
    <mergeCell ref="D49:G49"/>
    <mergeCell ref="F46:G46"/>
    <mergeCell ref="D47:E47"/>
    <mergeCell ref="F47:G47"/>
    <mergeCell ref="D42:E42"/>
    <mergeCell ref="F42:G42"/>
    <mergeCell ref="D43:E43"/>
    <mergeCell ref="F43:G43"/>
    <mergeCell ref="D44:E44"/>
    <mergeCell ref="F44:G44"/>
    <mergeCell ref="F38:G38"/>
    <mergeCell ref="D40:E40"/>
    <mergeCell ref="F40:G40"/>
    <mergeCell ref="D30:E30"/>
    <mergeCell ref="D31:E31"/>
    <mergeCell ref="F29:G29"/>
    <mergeCell ref="F30:G30"/>
    <mergeCell ref="F31:G31"/>
    <mergeCell ref="B50:B52"/>
    <mergeCell ref="C50:C52"/>
    <mergeCell ref="D50:G50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D27:G27"/>
    <mergeCell ref="D29:E29"/>
    <mergeCell ref="B18:G18"/>
    <mergeCell ref="B20:G20"/>
    <mergeCell ref="B21:G21"/>
    <mergeCell ref="B19:G19"/>
  </mergeCells>
  <printOptions horizontalCentered="1"/>
  <pageMargins left="0.32" right="0.24" top="0.34" bottom="0.32" header="0.3" footer="0.3"/>
  <pageSetup paperSize="9" orientation="portrait" horizontalDpi="4294967293" verticalDpi="0" r:id="rId1"/>
  <legacyDrawing r:id="rId2"/>
  <oleObjects>
    <oleObject progId="Word.Document.12" shapeId="7169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B11:N49"/>
  <sheetViews>
    <sheetView topLeftCell="A19" workbookViewId="0">
      <selection activeCell="I29" sqref="I29"/>
    </sheetView>
  </sheetViews>
  <sheetFormatPr defaultRowHeight="15"/>
  <cols>
    <col min="2" max="2" width="3.5703125" customWidth="1"/>
    <col min="3" max="3" width="11.5703125" customWidth="1"/>
    <col min="4" max="4" width="4.5703125" customWidth="1"/>
    <col min="5" max="5" width="46.7109375" customWidth="1"/>
    <col min="6" max="9" width="7" customWidth="1"/>
    <col min="10" max="14" width="5.85546875" customWidth="1"/>
  </cols>
  <sheetData>
    <row r="11" spans="2:8" ht="15.75">
      <c r="B11" s="303" t="s">
        <v>187</v>
      </c>
      <c r="C11" s="303"/>
      <c r="D11" s="303"/>
      <c r="E11" s="303"/>
      <c r="F11" s="303"/>
      <c r="G11" s="303"/>
      <c r="H11" s="303"/>
    </row>
    <row r="12" spans="2:8" ht="15.75">
      <c r="B12" s="303" t="s">
        <v>850</v>
      </c>
      <c r="C12" s="303"/>
      <c r="D12" s="303"/>
      <c r="E12" s="303"/>
      <c r="F12" s="303"/>
      <c r="G12" s="303"/>
      <c r="H12" s="303"/>
    </row>
    <row r="14" spans="2:8" ht="15.75">
      <c r="B14" s="16" t="s">
        <v>160</v>
      </c>
      <c r="E14" t="s">
        <v>557</v>
      </c>
      <c r="F14" t="s">
        <v>851</v>
      </c>
      <c r="H14" t="s">
        <v>852</v>
      </c>
    </row>
    <row r="15" spans="2:8" ht="15.75">
      <c r="B15" s="16" t="s">
        <v>161</v>
      </c>
      <c r="E15" t="s">
        <v>557</v>
      </c>
    </row>
    <row r="16" spans="2:8" ht="15.75">
      <c r="B16" s="16"/>
    </row>
    <row r="17" spans="2:14" ht="49.5" customHeight="1">
      <c r="B17" s="316" t="s">
        <v>848</v>
      </c>
      <c r="C17" s="316"/>
      <c r="D17" s="316"/>
      <c r="E17" s="316"/>
      <c r="F17" s="316"/>
      <c r="G17" s="316"/>
      <c r="H17" s="316"/>
    </row>
    <row r="18" spans="2:14" ht="47.25" customHeight="1">
      <c r="B18" s="316" t="s">
        <v>849</v>
      </c>
      <c r="C18" s="316"/>
      <c r="D18" s="316"/>
      <c r="E18" s="316"/>
      <c r="F18" s="316"/>
      <c r="G18" s="316"/>
      <c r="H18" s="316"/>
    </row>
    <row r="19" spans="2:14">
      <c r="B19" s="317" t="s">
        <v>293</v>
      </c>
      <c r="C19" s="317"/>
      <c r="D19" s="317"/>
      <c r="E19" s="317"/>
      <c r="F19" s="317"/>
      <c r="G19" s="317"/>
      <c r="H19" s="317"/>
    </row>
    <row r="20" spans="2:14">
      <c r="B20" s="316" t="s">
        <v>294</v>
      </c>
      <c r="C20" s="316"/>
      <c r="D20" s="316"/>
      <c r="E20" s="316"/>
      <c r="F20" s="316"/>
      <c r="G20" s="316"/>
      <c r="H20" s="316"/>
    </row>
    <row r="21" spans="2:14">
      <c r="B21" s="321" t="s">
        <v>577</v>
      </c>
      <c r="C21" s="321"/>
      <c r="D21" s="321"/>
      <c r="E21" s="321"/>
      <c r="F21" s="321"/>
      <c r="G21" s="321"/>
      <c r="H21" s="321"/>
    </row>
    <row r="22" spans="2:14" ht="16.5">
      <c r="B22" s="74" t="s">
        <v>192</v>
      </c>
      <c r="C22" s="75" t="s">
        <v>295</v>
      </c>
      <c r="D22" s="75" t="s">
        <v>201</v>
      </c>
      <c r="E22" s="75"/>
      <c r="F22" s="75"/>
      <c r="G22" s="75"/>
      <c r="H22" s="75"/>
    </row>
    <row r="23" spans="2:14" ht="16.5">
      <c r="B23" s="74" t="s">
        <v>193</v>
      </c>
      <c r="C23" s="75" t="s">
        <v>295</v>
      </c>
      <c r="D23" s="75" t="s">
        <v>8</v>
      </c>
      <c r="E23" s="75"/>
      <c r="F23" s="75"/>
      <c r="G23" s="75"/>
      <c r="H23" s="75"/>
    </row>
    <row r="24" spans="2:14" ht="16.5">
      <c r="B24" s="74" t="s">
        <v>194</v>
      </c>
      <c r="C24" s="75" t="s">
        <v>295</v>
      </c>
      <c r="D24" s="75" t="s">
        <v>9</v>
      </c>
      <c r="E24" s="75"/>
      <c r="F24" s="75"/>
      <c r="G24" s="75"/>
      <c r="H24" s="75"/>
    </row>
    <row r="25" spans="2:14" ht="16.5">
      <c r="B25" s="74" t="s">
        <v>195</v>
      </c>
      <c r="C25" s="75" t="s">
        <v>295</v>
      </c>
      <c r="D25" s="75" t="s">
        <v>10</v>
      </c>
      <c r="E25" s="75"/>
      <c r="F25" s="75"/>
      <c r="G25" s="75"/>
      <c r="H25" s="75"/>
    </row>
    <row r="27" spans="2:14">
      <c r="B27" s="340" t="s">
        <v>825</v>
      </c>
      <c r="C27" s="340" t="s">
        <v>826</v>
      </c>
      <c r="D27" s="342" t="s">
        <v>827</v>
      </c>
      <c r="E27" s="343"/>
      <c r="F27" s="198" t="s">
        <v>192</v>
      </c>
      <c r="G27" s="198" t="s">
        <v>193</v>
      </c>
      <c r="H27" s="198" t="s">
        <v>194</v>
      </c>
      <c r="I27" s="198" t="s">
        <v>195</v>
      </c>
      <c r="J27" s="273" t="s">
        <v>625</v>
      </c>
      <c r="K27" s="273"/>
      <c r="L27" s="273"/>
      <c r="M27" s="273"/>
      <c r="N27" s="273"/>
    </row>
    <row r="28" spans="2:14" ht="24">
      <c r="B28" s="341"/>
      <c r="C28" s="341"/>
      <c r="D28" s="344"/>
      <c r="E28" s="345"/>
      <c r="F28" s="17" t="s">
        <v>201</v>
      </c>
      <c r="G28" s="17" t="s">
        <v>8</v>
      </c>
      <c r="H28" s="17" t="s">
        <v>9</v>
      </c>
      <c r="I28" s="17" t="s">
        <v>10</v>
      </c>
      <c r="J28" s="197">
        <v>1</v>
      </c>
      <c r="K28" s="197">
        <v>2</v>
      </c>
      <c r="L28" s="197">
        <v>3</v>
      </c>
      <c r="M28" s="197">
        <v>4</v>
      </c>
      <c r="N28" s="197">
        <v>5</v>
      </c>
    </row>
    <row r="29" spans="2:14" ht="33.75" customHeight="1">
      <c r="B29" s="349">
        <v>1</v>
      </c>
      <c r="C29" s="352" t="s">
        <v>828</v>
      </c>
      <c r="D29" s="195">
        <v>1</v>
      </c>
      <c r="E29" s="196" t="s">
        <v>829</v>
      </c>
      <c r="F29" s="5"/>
      <c r="G29" s="5"/>
      <c r="H29" s="5"/>
      <c r="I29" s="5"/>
      <c r="J29" s="3"/>
      <c r="K29" s="3"/>
      <c r="L29" s="3"/>
      <c r="M29" s="3"/>
      <c r="N29" s="3"/>
    </row>
    <row r="30" spans="2:14" ht="36" customHeight="1">
      <c r="B30" s="350"/>
      <c r="C30" s="353"/>
      <c r="D30" s="195">
        <v>2</v>
      </c>
      <c r="E30" s="196" t="s">
        <v>830</v>
      </c>
      <c r="F30" s="57"/>
      <c r="G30" s="57"/>
      <c r="H30" s="57"/>
      <c r="I30" s="57"/>
      <c r="J30" s="3"/>
      <c r="K30" s="3"/>
      <c r="L30" s="3"/>
      <c r="M30" s="3"/>
      <c r="N30" s="3"/>
    </row>
    <row r="31" spans="2:14" ht="35.25" customHeight="1">
      <c r="B31" s="350"/>
      <c r="C31" s="353"/>
      <c r="D31" s="195">
        <v>3</v>
      </c>
      <c r="E31" s="196" t="s">
        <v>831</v>
      </c>
      <c r="F31" s="57"/>
      <c r="G31" s="57"/>
      <c r="H31" s="57"/>
      <c r="I31" s="57"/>
      <c r="J31" s="3"/>
      <c r="K31" s="3"/>
      <c r="L31" s="3"/>
      <c r="M31" s="3"/>
      <c r="N31" s="3"/>
    </row>
    <row r="32" spans="2:14" ht="46.5" customHeight="1">
      <c r="B32" s="350"/>
      <c r="C32" s="353"/>
      <c r="D32" s="195">
        <v>4</v>
      </c>
      <c r="E32" s="196" t="s">
        <v>832</v>
      </c>
      <c r="F32" s="57"/>
      <c r="G32" s="57"/>
      <c r="H32" s="57"/>
      <c r="I32" s="57"/>
      <c r="J32" s="3"/>
      <c r="K32" s="3"/>
      <c r="L32" s="3"/>
      <c r="M32" s="3"/>
      <c r="N32" s="3"/>
    </row>
    <row r="33" spans="2:14" ht="31.5" customHeight="1">
      <c r="B33" s="351"/>
      <c r="C33" s="354"/>
      <c r="D33" s="195">
        <v>5</v>
      </c>
      <c r="E33" s="196" t="s">
        <v>833</v>
      </c>
      <c r="F33" s="57"/>
      <c r="G33" s="57"/>
      <c r="H33" s="57"/>
      <c r="I33" s="57"/>
      <c r="J33" s="3"/>
      <c r="K33" s="3"/>
      <c r="L33" s="3"/>
      <c r="M33" s="3"/>
      <c r="N33" s="3"/>
    </row>
    <row r="34" spans="2:14" ht="31.5" customHeight="1">
      <c r="B34" s="346" t="s">
        <v>803</v>
      </c>
      <c r="C34" s="347"/>
      <c r="D34" s="347"/>
      <c r="E34" s="348"/>
      <c r="F34" s="57" t="e">
        <f>(AVERAGE(J34:N34)/20)*100</f>
        <v>#DIV/0!</v>
      </c>
      <c r="G34" s="57"/>
      <c r="H34" s="57"/>
      <c r="I34" s="57"/>
      <c r="J34" s="3"/>
      <c r="K34" s="3"/>
      <c r="L34" s="3"/>
      <c r="M34" s="3"/>
      <c r="N34" s="3"/>
    </row>
    <row r="35" spans="2:14" ht="32.25" customHeight="1">
      <c r="B35" s="349">
        <v>2</v>
      </c>
      <c r="C35" s="352" t="s">
        <v>834</v>
      </c>
      <c r="D35" s="195">
        <v>1</v>
      </c>
      <c r="E35" s="196" t="s">
        <v>835</v>
      </c>
      <c r="F35" s="57"/>
      <c r="G35" s="57"/>
      <c r="H35" s="57"/>
      <c r="I35" s="57"/>
      <c r="J35" s="3"/>
      <c r="K35" s="3"/>
      <c r="L35" s="3"/>
      <c r="M35" s="3"/>
      <c r="N35" s="3"/>
    </row>
    <row r="36" spans="2:14" ht="47.25" customHeight="1">
      <c r="B36" s="350"/>
      <c r="C36" s="353"/>
      <c r="D36" s="195">
        <v>2</v>
      </c>
      <c r="E36" s="196" t="s">
        <v>836</v>
      </c>
      <c r="F36" s="57"/>
      <c r="G36" s="57"/>
      <c r="H36" s="57"/>
      <c r="I36" s="57"/>
      <c r="J36" s="3"/>
      <c r="K36" s="3"/>
      <c r="L36" s="3"/>
      <c r="M36" s="3"/>
      <c r="N36" s="3"/>
    </row>
    <row r="37" spans="2:14" ht="35.25" customHeight="1">
      <c r="B37" s="350"/>
      <c r="C37" s="353"/>
      <c r="D37" s="195">
        <v>3</v>
      </c>
      <c r="E37" s="196" t="s">
        <v>837</v>
      </c>
      <c r="F37" s="57"/>
      <c r="G37" s="57"/>
      <c r="H37" s="57"/>
      <c r="I37" s="57"/>
      <c r="J37" s="3"/>
      <c r="K37" s="3"/>
      <c r="L37" s="3"/>
      <c r="M37" s="3"/>
      <c r="N37" s="3"/>
    </row>
    <row r="38" spans="2:14" ht="45.75" customHeight="1">
      <c r="B38" s="350"/>
      <c r="C38" s="353"/>
      <c r="D38" s="195">
        <v>4</v>
      </c>
      <c r="E38" s="196" t="s">
        <v>838</v>
      </c>
      <c r="F38" s="57"/>
      <c r="G38" s="57"/>
      <c r="H38" s="57"/>
      <c r="I38" s="57"/>
      <c r="J38" s="3"/>
      <c r="K38" s="3"/>
      <c r="L38" s="3"/>
      <c r="M38" s="3"/>
      <c r="N38" s="3"/>
    </row>
    <row r="39" spans="2:14" ht="46.5" customHeight="1">
      <c r="B39" s="351"/>
      <c r="C39" s="354"/>
      <c r="D39" s="195">
        <v>5</v>
      </c>
      <c r="E39" s="196" t="s">
        <v>839</v>
      </c>
      <c r="F39" s="3"/>
      <c r="G39" s="3"/>
      <c r="H39" s="3"/>
      <c r="I39" s="3"/>
      <c r="J39" s="3"/>
      <c r="K39" s="3"/>
      <c r="L39" s="3"/>
      <c r="M39" s="3"/>
      <c r="N39" s="3"/>
    </row>
    <row r="40" spans="2:14" ht="46.5" customHeight="1">
      <c r="B40" s="346" t="s">
        <v>803</v>
      </c>
      <c r="C40" s="347"/>
      <c r="D40" s="347"/>
      <c r="E40" s="348"/>
      <c r="F40" s="57" t="e">
        <f>(AVERAGE(J40:N40)/20)*100</f>
        <v>#DIV/0!</v>
      </c>
      <c r="G40" s="57"/>
      <c r="H40" s="57"/>
      <c r="I40" s="57"/>
      <c r="J40" s="3"/>
      <c r="K40" s="3"/>
      <c r="L40" s="3"/>
      <c r="M40" s="3"/>
      <c r="N40" s="3"/>
    </row>
    <row r="41" spans="2:14" ht="35.25" customHeight="1">
      <c r="B41" s="349">
        <v>3</v>
      </c>
      <c r="C41" s="355" t="s">
        <v>840</v>
      </c>
      <c r="D41" s="195">
        <v>1</v>
      </c>
      <c r="E41" s="196" t="s">
        <v>841</v>
      </c>
      <c r="F41" s="3"/>
      <c r="G41" s="3"/>
      <c r="H41" s="3"/>
      <c r="I41" s="3"/>
      <c r="J41" s="3"/>
      <c r="K41" s="3"/>
      <c r="L41" s="3"/>
      <c r="M41" s="3"/>
      <c r="N41" s="3"/>
    </row>
    <row r="42" spans="2:14" ht="46.5" customHeight="1">
      <c r="B42" s="350"/>
      <c r="C42" s="356"/>
      <c r="D42" s="195">
        <v>2</v>
      </c>
      <c r="E42" s="196" t="s">
        <v>842</v>
      </c>
      <c r="F42" s="3"/>
      <c r="G42" s="3"/>
      <c r="H42" s="3"/>
      <c r="I42" s="3"/>
      <c r="J42" s="3"/>
      <c r="K42" s="3"/>
      <c r="L42" s="3"/>
      <c r="M42" s="3"/>
      <c r="N42" s="3"/>
    </row>
    <row r="43" spans="2:14" ht="45" customHeight="1">
      <c r="B43" s="350"/>
      <c r="C43" s="356"/>
      <c r="D43" s="195">
        <v>3</v>
      </c>
      <c r="E43" s="196" t="s">
        <v>843</v>
      </c>
      <c r="F43" s="3"/>
      <c r="G43" s="3"/>
      <c r="H43" s="3"/>
      <c r="I43" s="3"/>
      <c r="J43" s="3"/>
      <c r="K43" s="3"/>
      <c r="L43" s="3"/>
      <c r="M43" s="3"/>
      <c r="N43" s="3"/>
    </row>
    <row r="44" spans="2:14" ht="36" customHeight="1">
      <c r="B44" s="350"/>
      <c r="C44" s="356"/>
      <c r="D44" s="195">
        <v>4</v>
      </c>
      <c r="E44" s="196" t="s">
        <v>844</v>
      </c>
      <c r="F44" s="3"/>
      <c r="G44" s="3"/>
      <c r="H44" s="3"/>
      <c r="I44" s="3"/>
      <c r="J44" s="3"/>
      <c r="K44" s="3"/>
      <c r="L44" s="3"/>
      <c r="M44" s="3"/>
      <c r="N44" s="3"/>
    </row>
    <row r="45" spans="2:14" ht="48.75" customHeight="1">
      <c r="B45" s="350"/>
      <c r="C45" s="356"/>
      <c r="D45" s="195">
        <v>5</v>
      </c>
      <c r="E45" s="196" t="s">
        <v>845</v>
      </c>
      <c r="F45" s="3"/>
      <c r="G45" s="3"/>
      <c r="H45" s="3"/>
      <c r="I45" s="3"/>
      <c r="J45" s="3"/>
      <c r="K45" s="3"/>
      <c r="L45" s="3"/>
      <c r="M45" s="3"/>
      <c r="N45" s="3"/>
    </row>
    <row r="46" spans="2:14" ht="50.25" customHeight="1">
      <c r="B46" s="350"/>
      <c r="C46" s="356"/>
      <c r="D46" s="195">
        <v>6</v>
      </c>
      <c r="E46" s="196" t="s">
        <v>846</v>
      </c>
      <c r="F46" s="3"/>
      <c r="G46" s="3"/>
      <c r="H46" s="3"/>
      <c r="I46" s="3"/>
      <c r="J46" s="3"/>
      <c r="K46" s="3"/>
      <c r="L46" s="3"/>
      <c r="M46" s="3"/>
      <c r="N46" s="3"/>
    </row>
    <row r="47" spans="2:14" ht="47.25" customHeight="1">
      <c r="B47" s="351"/>
      <c r="C47" s="357"/>
      <c r="D47" s="195">
        <v>7</v>
      </c>
      <c r="E47" s="196" t="s">
        <v>847</v>
      </c>
      <c r="F47" s="3"/>
      <c r="G47" s="3"/>
      <c r="H47" s="3"/>
      <c r="I47" s="3"/>
      <c r="J47" s="3"/>
      <c r="K47" s="3"/>
      <c r="L47" s="3"/>
      <c r="M47" s="3"/>
      <c r="N47" s="3"/>
    </row>
    <row r="48" spans="2:14" ht="47.25" customHeight="1">
      <c r="B48" s="346" t="s">
        <v>803</v>
      </c>
      <c r="C48" s="347"/>
      <c r="D48" s="347"/>
      <c r="E48" s="348"/>
      <c r="F48" s="57" t="e">
        <f>(AVERAGE(J48:N48)/28)*100</f>
        <v>#DIV/0!</v>
      </c>
      <c r="G48" s="57"/>
      <c r="H48" s="57"/>
      <c r="I48" s="57"/>
      <c r="J48" s="3"/>
      <c r="K48" s="3"/>
      <c r="L48" s="3"/>
      <c r="M48" s="3"/>
      <c r="N48" s="3"/>
    </row>
    <row r="49" spans="2:14" ht="27" customHeight="1">
      <c r="B49" s="282" t="s">
        <v>37</v>
      </c>
      <c r="C49" s="291"/>
      <c r="D49" s="291"/>
      <c r="E49" s="283"/>
      <c r="F49" s="274">
        <f>(AVERAGE(J49:N49)/68)*100</f>
        <v>0</v>
      </c>
      <c r="G49" s="275"/>
      <c r="H49" s="275"/>
      <c r="I49" s="276"/>
      <c r="J49" s="198">
        <f>SUM(J29:J47)</f>
        <v>0</v>
      </c>
      <c r="K49" s="198">
        <f t="shared" ref="K49:N49" si="0">SUM(K29:K47)</f>
        <v>0</v>
      </c>
      <c r="L49" s="198">
        <f t="shared" si="0"/>
        <v>0</v>
      </c>
      <c r="M49" s="198">
        <f t="shared" si="0"/>
        <v>0</v>
      </c>
      <c r="N49" s="198">
        <f t="shared" si="0"/>
        <v>0</v>
      </c>
    </row>
  </sheetData>
  <mergeCells count="22">
    <mergeCell ref="J27:N27"/>
    <mergeCell ref="B29:B33"/>
    <mergeCell ref="C29:C33"/>
    <mergeCell ref="B11:H11"/>
    <mergeCell ref="B12:H12"/>
    <mergeCell ref="B17:H17"/>
    <mergeCell ref="B18:H18"/>
    <mergeCell ref="B19:H19"/>
    <mergeCell ref="B20:H20"/>
    <mergeCell ref="F49:I49"/>
    <mergeCell ref="B21:H21"/>
    <mergeCell ref="B27:B28"/>
    <mergeCell ref="C27:C28"/>
    <mergeCell ref="D27:E28"/>
    <mergeCell ref="B34:E34"/>
    <mergeCell ref="B40:E40"/>
    <mergeCell ref="B48:E48"/>
    <mergeCell ref="B35:B39"/>
    <mergeCell ref="C35:C39"/>
    <mergeCell ref="B41:B47"/>
    <mergeCell ref="C41:C47"/>
    <mergeCell ref="B49:E49"/>
  </mergeCells>
  <printOptions horizontalCentered="1"/>
  <pageMargins left="0.22" right="0.12" top="0.3" bottom="0.28999999999999998" header="0.3" footer="0.3"/>
  <pageSetup paperSize="9" orientation="portrait" horizontalDpi="0" verticalDpi="0" r:id="rId1"/>
  <legacyDrawing r:id="rId2"/>
  <oleObjects>
    <oleObject progId="Word.Document.12" shapeId="11265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B9:E61"/>
  <sheetViews>
    <sheetView topLeftCell="A25" workbookViewId="0">
      <selection activeCell="C35" sqref="B35:D41"/>
    </sheetView>
  </sheetViews>
  <sheetFormatPr defaultRowHeight="15"/>
  <cols>
    <col min="3" max="3" width="50.42578125" customWidth="1"/>
    <col min="4" max="4" width="20.28515625" customWidth="1"/>
    <col min="5" max="5" width="13.42578125" customWidth="1"/>
    <col min="6" max="8" width="7.85546875" customWidth="1"/>
  </cols>
  <sheetData>
    <row r="9" spans="2:5" ht="21">
      <c r="B9" s="358" t="s">
        <v>791</v>
      </c>
      <c r="C9" s="358"/>
      <c r="D9" s="358"/>
      <c r="E9" s="358"/>
    </row>
    <row r="10" spans="2:5" ht="21">
      <c r="B10" s="358" t="s">
        <v>707</v>
      </c>
      <c r="C10" s="358"/>
      <c r="D10" s="358"/>
      <c r="E10" s="358"/>
    </row>
    <row r="11" spans="2:5">
      <c r="B11" t="s">
        <v>792</v>
      </c>
    </row>
    <row r="12" spans="2:5">
      <c r="B12" s="145" t="s">
        <v>793</v>
      </c>
    </row>
    <row r="13" spans="2:5">
      <c r="B13" s="145" t="s">
        <v>794</v>
      </c>
    </row>
    <row r="14" spans="2:5">
      <c r="B14" s="145" t="s">
        <v>795</v>
      </c>
    </row>
    <row r="15" spans="2:5">
      <c r="B15" s="145" t="s">
        <v>796</v>
      </c>
    </row>
    <row r="16" spans="2:5">
      <c r="B16" s="145" t="s">
        <v>797</v>
      </c>
    </row>
    <row r="17" spans="2:5">
      <c r="B17" s="145" t="s">
        <v>798</v>
      </c>
    </row>
    <row r="18" spans="2:5">
      <c r="B18" s="145" t="s">
        <v>799</v>
      </c>
    </row>
    <row r="20" spans="2:5" ht="27.75" customHeight="1">
      <c r="B20" s="199" t="s">
        <v>209</v>
      </c>
      <c r="C20" s="199" t="s">
        <v>800</v>
      </c>
      <c r="D20" s="199" t="s">
        <v>801</v>
      </c>
      <c r="E20" s="211" t="s">
        <v>819</v>
      </c>
    </row>
    <row r="21" spans="2:5" ht="15.75">
      <c r="B21" s="205" t="s">
        <v>192</v>
      </c>
      <c r="C21" s="361" t="s">
        <v>860</v>
      </c>
      <c r="D21" s="361"/>
      <c r="E21" s="3"/>
    </row>
    <row r="22" spans="2:5" ht="19.5">
      <c r="B22" s="167">
        <v>1</v>
      </c>
      <c r="C22" s="175" t="s">
        <v>0</v>
      </c>
      <c r="D22" s="208">
        <f>'inst ME'!D54:K54</f>
        <v>94.396551724137936</v>
      </c>
      <c r="E22" s="212" t="str">
        <f>IF(D22&lt;=50,"KURANG",IF(D22&lt;=75,"CUKUP",IF(D22&lt;=90,"BAIK","AMAT BAIK")))</f>
        <v>AMAT BAIK</v>
      </c>
    </row>
    <row r="23" spans="2:5" ht="19.5">
      <c r="B23" s="167">
        <v>2</v>
      </c>
      <c r="C23" s="173" t="s">
        <v>38</v>
      </c>
      <c r="D23" s="208">
        <f>'inst ME'!D97:K97</f>
        <v>90.202702702702695</v>
      </c>
      <c r="E23" s="212" t="str">
        <f>IF(D23&lt;=50,"KURANG",IF(D23&lt;=75,"CUKUP",IF(D23&lt;=90,"BAIK","AMAT BAIK")))</f>
        <v>AMAT BAIK</v>
      </c>
    </row>
    <row r="24" spans="2:5" ht="19.5">
      <c r="B24" s="167">
        <v>3</v>
      </c>
      <c r="C24" s="173" t="s">
        <v>70</v>
      </c>
      <c r="D24" s="208">
        <f>'inst ME'!D132:K132</f>
        <v>90.178571428571431</v>
      </c>
      <c r="E24" s="212" t="str">
        <f t="shared" ref="E24:E48" si="0">IF(D24&lt;=50,"KURANG",IF(D24&lt;=75,"CUKUP",IF(D24&lt;=90,"BAIK","AMAT BAIK")))</f>
        <v>AMAT BAIK</v>
      </c>
    </row>
    <row r="25" spans="2:5" ht="19.5">
      <c r="B25" s="167">
        <v>4</v>
      </c>
      <c r="C25" s="173" t="s">
        <v>100</v>
      </c>
      <c r="D25" s="208">
        <f>'inst ME'!D170:K170</f>
        <v>92.1875</v>
      </c>
      <c r="E25" s="212" t="str">
        <f t="shared" si="0"/>
        <v>AMAT BAIK</v>
      </c>
    </row>
    <row r="26" spans="2:5" ht="19.5">
      <c r="B26" s="167">
        <v>5</v>
      </c>
      <c r="C26" s="173" t="s">
        <v>137</v>
      </c>
      <c r="D26" s="208">
        <f>'inst ME'!D196:K196</f>
        <v>97.5</v>
      </c>
      <c r="E26" s="212" t="str">
        <f t="shared" si="0"/>
        <v>AMAT BAIK</v>
      </c>
    </row>
    <row r="27" spans="2:5" ht="19.5">
      <c r="B27" s="167">
        <v>6</v>
      </c>
      <c r="C27" s="173" t="s">
        <v>153</v>
      </c>
      <c r="D27" s="208">
        <f>'inst ME'!D214:K214</f>
        <v>91.666666666666657</v>
      </c>
      <c r="E27" s="212" t="str">
        <f t="shared" si="0"/>
        <v>AMAT BAIK</v>
      </c>
    </row>
    <row r="28" spans="2:5" ht="19.5">
      <c r="B28" s="359" t="s">
        <v>803</v>
      </c>
      <c r="C28" s="359"/>
      <c r="D28" s="209">
        <f>AVERAGE(D22:D27)</f>
        <v>92.688665420346453</v>
      </c>
      <c r="E28" s="212" t="str">
        <f t="shared" si="0"/>
        <v>AMAT BAIK</v>
      </c>
    </row>
    <row r="29" spans="2:5" ht="15.75">
      <c r="B29" s="205" t="s">
        <v>193</v>
      </c>
      <c r="C29" s="361" t="s">
        <v>861</v>
      </c>
      <c r="D29" s="361"/>
      <c r="E29" s="3"/>
    </row>
    <row r="30" spans="2:5" ht="19.5">
      <c r="B30" s="167">
        <v>1</v>
      </c>
      <c r="C30" s="168" t="s">
        <v>804</v>
      </c>
      <c r="D30" s="218" t="e">
        <f>'angket guru '!E58:H58</f>
        <v>#VALUE!</v>
      </c>
      <c r="E30" s="219" t="e">
        <f t="shared" si="0"/>
        <v>#VALUE!</v>
      </c>
    </row>
    <row r="31" spans="2:5" ht="19.5">
      <c r="B31" s="167">
        <v>2</v>
      </c>
      <c r="C31" s="168" t="s">
        <v>805</v>
      </c>
      <c r="D31" s="206" t="e">
        <f>'angket guru '!E97:H97</f>
        <v>#VALUE!</v>
      </c>
      <c r="E31" s="219" t="e">
        <f t="shared" si="0"/>
        <v>#VALUE!</v>
      </c>
    </row>
    <row r="32" spans="2:5" ht="19.5">
      <c r="B32" s="167">
        <v>3</v>
      </c>
      <c r="C32" s="168" t="s">
        <v>806</v>
      </c>
      <c r="D32" s="206" t="e">
        <f>'angket guru '!E127:H127</f>
        <v>#VALUE!</v>
      </c>
      <c r="E32" s="219" t="e">
        <f t="shared" si="0"/>
        <v>#VALUE!</v>
      </c>
    </row>
    <row r="33" spans="2:5" ht="19.5">
      <c r="B33" s="167">
        <v>4</v>
      </c>
      <c r="C33" s="168" t="s">
        <v>807</v>
      </c>
      <c r="D33" s="206" t="e">
        <f>'angket guru '!E161:H161</f>
        <v>#VALUE!</v>
      </c>
      <c r="E33" s="219" t="e">
        <f t="shared" si="0"/>
        <v>#VALUE!</v>
      </c>
    </row>
    <row r="34" spans="2:5" ht="19.5">
      <c r="B34" s="167">
        <v>5</v>
      </c>
      <c r="C34" s="169" t="s">
        <v>808</v>
      </c>
      <c r="D34" s="206" t="e">
        <f>'angket guru '!E183:H183</f>
        <v>#VALUE!</v>
      </c>
      <c r="E34" s="219" t="e">
        <f t="shared" si="0"/>
        <v>#VALUE!</v>
      </c>
    </row>
    <row r="35" spans="2:5" ht="19.5">
      <c r="B35" s="167">
        <v>6</v>
      </c>
      <c r="C35" s="169" t="s">
        <v>809</v>
      </c>
      <c r="D35" s="206" t="e">
        <f>'angket guru '!E197:H197</f>
        <v>#VALUE!</v>
      </c>
      <c r="E35" s="219" t="e">
        <f t="shared" si="0"/>
        <v>#VALUE!</v>
      </c>
    </row>
    <row r="36" spans="2:5" ht="19.5">
      <c r="B36" s="359" t="s">
        <v>803</v>
      </c>
      <c r="C36" s="359"/>
      <c r="D36" s="207" t="e">
        <f>AVERAGE(D30:D35)</f>
        <v>#VALUE!</v>
      </c>
      <c r="E36" s="219" t="e">
        <f t="shared" si="0"/>
        <v>#VALUE!</v>
      </c>
    </row>
    <row r="37" spans="2:5" ht="15.75">
      <c r="B37" s="205" t="s">
        <v>194</v>
      </c>
      <c r="C37" s="359" t="s">
        <v>810</v>
      </c>
      <c r="D37" s="359"/>
      <c r="E37" s="3"/>
    </row>
    <row r="38" spans="2:5" ht="19.5">
      <c r="B38" s="167">
        <v>1</v>
      </c>
      <c r="C38" s="169" t="s">
        <v>811</v>
      </c>
      <c r="D38" s="206">
        <f>TU!E39</f>
        <v>0</v>
      </c>
      <c r="E38" s="212" t="str">
        <f t="shared" si="0"/>
        <v>KURANG</v>
      </c>
    </row>
    <row r="39" spans="2:5" ht="19.5">
      <c r="B39" s="167">
        <v>2</v>
      </c>
      <c r="C39" s="169" t="s">
        <v>812</v>
      </c>
      <c r="D39" s="206">
        <f>TU!E55</f>
        <v>0</v>
      </c>
      <c r="E39" s="212" t="str">
        <f t="shared" si="0"/>
        <v>KURANG</v>
      </c>
    </row>
    <row r="40" spans="2:5" ht="19.5">
      <c r="B40" s="167">
        <v>3</v>
      </c>
      <c r="C40" s="169" t="s">
        <v>813</v>
      </c>
      <c r="D40" s="206">
        <f>TU!E77</f>
        <v>0</v>
      </c>
      <c r="E40" s="212" t="str">
        <f t="shared" si="0"/>
        <v>KURANG</v>
      </c>
    </row>
    <row r="41" spans="2:5" ht="19.5">
      <c r="B41" s="167">
        <v>4</v>
      </c>
      <c r="C41" s="169" t="s">
        <v>802</v>
      </c>
      <c r="D41" s="206">
        <f>TU!E91</f>
        <v>0</v>
      </c>
      <c r="E41" s="212" t="str">
        <f t="shared" si="0"/>
        <v>KURANG</v>
      </c>
    </row>
    <row r="42" spans="2:5" ht="19.5">
      <c r="B42" s="167">
        <v>5</v>
      </c>
      <c r="C42" s="169" t="s">
        <v>814</v>
      </c>
      <c r="D42" s="206">
        <f>TU!E113</f>
        <v>0</v>
      </c>
      <c r="E42" s="212" t="str">
        <f t="shared" si="0"/>
        <v>KURANG</v>
      </c>
    </row>
    <row r="43" spans="2:5" ht="19.5">
      <c r="B43" s="167">
        <v>6</v>
      </c>
      <c r="C43" s="169" t="s">
        <v>815</v>
      </c>
      <c r="D43" s="206">
        <f>TU!E123</f>
        <v>0</v>
      </c>
      <c r="E43" s="212" t="str">
        <f t="shared" si="0"/>
        <v>KURANG</v>
      </c>
    </row>
    <row r="44" spans="2:5" ht="19.5">
      <c r="B44" s="167">
        <v>7</v>
      </c>
      <c r="C44" s="169" t="s">
        <v>816</v>
      </c>
      <c r="D44" s="206">
        <f>TU!E136</f>
        <v>0</v>
      </c>
      <c r="E44" s="212" t="str">
        <f t="shared" si="0"/>
        <v>KURANG</v>
      </c>
    </row>
    <row r="45" spans="2:5" ht="19.5">
      <c r="B45" s="359" t="s">
        <v>803</v>
      </c>
      <c r="C45" s="359"/>
      <c r="D45" s="207">
        <f>AVERAGE(D38:D44)</f>
        <v>0</v>
      </c>
      <c r="E45" s="212" t="str">
        <f t="shared" si="0"/>
        <v>KURANG</v>
      </c>
    </row>
    <row r="46" spans="2:5" ht="18.75">
      <c r="B46" s="205" t="s">
        <v>195</v>
      </c>
      <c r="C46" s="170" t="s">
        <v>817</v>
      </c>
      <c r="D46" s="171">
        <f>[2]Siswa!D69</f>
        <v>0</v>
      </c>
      <c r="E46" s="3"/>
    </row>
    <row r="47" spans="2:5" ht="19.5">
      <c r="B47" s="167">
        <v>1</v>
      </c>
      <c r="C47" s="174" t="s">
        <v>821</v>
      </c>
      <c r="D47" s="217">
        <f>Siswa!D49</f>
        <v>0</v>
      </c>
      <c r="E47" s="212" t="str">
        <f t="shared" si="0"/>
        <v>KURANG</v>
      </c>
    </row>
    <row r="48" spans="2:5" ht="19.5">
      <c r="B48" s="167">
        <v>2</v>
      </c>
      <c r="C48" s="174" t="s">
        <v>822</v>
      </c>
      <c r="D48" s="217">
        <f>Siswa!D73</f>
        <v>0</v>
      </c>
      <c r="E48" s="212" t="str">
        <f t="shared" si="0"/>
        <v>KURANG</v>
      </c>
    </row>
    <row r="49" spans="2:5" ht="19.5">
      <c r="B49" s="359" t="s">
        <v>803</v>
      </c>
      <c r="C49" s="359"/>
      <c r="D49" s="207">
        <f>AVERAGE(D47:D48)</f>
        <v>0</v>
      </c>
      <c r="E49" s="212" t="str">
        <f t="shared" ref="E49:E55" si="1">IF(D49&lt;=50,"KURANG",IF(D49&lt;=75,"CUKUP",IF(D49&lt;=90,"BAIK","AMAT BAIK")))</f>
        <v>KURANG</v>
      </c>
    </row>
    <row r="50" spans="2:5" ht="18.75">
      <c r="B50" s="205" t="s">
        <v>196</v>
      </c>
      <c r="C50" s="170" t="s">
        <v>859</v>
      </c>
      <c r="D50" s="171">
        <f>[2]Siswa!D72</f>
        <v>0</v>
      </c>
      <c r="E50" s="3"/>
    </row>
    <row r="51" spans="2:5" ht="19.5">
      <c r="B51" s="167">
        <v>1</v>
      </c>
      <c r="C51" s="174" t="s">
        <v>828</v>
      </c>
      <c r="D51" s="217" t="e">
        <f>'Ortu '!F34</f>
        <v>#DIV/0!</v>
      </c>
      <c r="E51" s="219" t="e">
        <f t="shared" si="1"/>
        <v>#DIV/0!</v>
      </c>
    </row>
    <row r="52" spans="2:5" ht="19.5">
      <c r="B52" s="167">
        <v>2</v>
      </c>
      <c r="C52" s="174" t="s">
        <v>834</v>
      </c>
      <c r="D52" s="217" t="e">
        <f>'Ortu '!F40</f>
        <v>#DIV/0!</v>
      </c>
      <c r="E52" s="219" t="e">
        <f t="shared" si="1"/>
        <v>#DIV/0!</v>
      </c>
    </row>
    <row r="53" spans="2:5" ht="19.5">
      <c r="B53" s="167">
        <v>3</v>
      </c>
      <c r="C53" s="174" t="s">
        <v>840</v>
      </c>
      <c r="D53" s="217" t="e">
        <f>'Ortu '!F48</f>
        <v>#DIV/0!</v>
      </c>
      <c r="E53" s="219" t="e">
        <f t="shared" si="1"/>
        <v>#DIV/0!</v>
      </c>
    </row>
    <row r="54" spans="2:5" ht="19.5">
      <c r="B54" s="359" t="s">
        <v>803</v>
      </c>
      <c r="C54" s="359"/>
      <c r="D54" s="207" t="e">
        <f>AVERAGE(D51:D53)</f>
        <v>#DIV/0!</v>
      </c>
      <c r="E54" s="219" t="e">
        <f t="shared" si="1"/>
        <v>#DIV/0!</v>
      </c>
    </row>
    <row r="55" spans="2:5" ht="26.25" customHeight="1">
      <c r="B55" s="359" t="s">
        <v>818</v>
      </c>
      <c r="C55" s="359"/>
      <c r="D55" s="206" t="e">
        <f>D28*0.5+ D36*0.25+D45*15+D49*0.05+D54*0.05</f>
        <v>#VALUE!</v>
      </c>
      <c r="E55" s="219" t="e">
        <f t="shared" si="1"/>
        <v>#VALUE!</v>
      </c>
    </row>
    <row r="56" spans="2:5" ht="26.25" customHeight="1">
      <c r="B56" s="359" t="s">
        <v>819</v>
      </c>
      <c r="C56" s="359"/>
      <c r="D56" s="210" t="e">
        <f>IF(D55&lt;=50,"KURANG",IF(D55&lt;=75,"CUKUP",IF(D55&lt;=90,"BAIK","AMAT BAIK")))</f>
        <v>#VALUE!</v>
      </c>
      <c r="E56" s="3"/>
    </row>
    <row r="57" spans="2:5">
      <c r="B57" s="360" t="s">
        <v>824</v>
      </c>
      <c r="C57" s="360"/>
      <c r="D57" s="360"/>
    </row>
    <row r="58" spans="2:5" ht="18.75">
      <c r="B58" s="284" t="s">
        <v>820</v>
      </c>
      <c r="C58" s="284"/>
      <c r="D58" s="284"/>
    </row>
    <row r="59" spans="2:5" s="18" customFormat="1" ht="62.25" customHeight="1">
      <c r="B59" s="198">
        <v>1</v>
      </c>
      <c r="C59" s="172"/>
      <c r="D59" s="5"/>
    </row>
    <row r="60" spans="2:5" s="18" customFormat="1" ht="62.25" customHeight="1">
      <c r="B60" s="198">
        <v>2</v>
      </c>
      <c r="C60" s="172"/>
      <c r="D60" s="5"/>
    </row>
    <row r="61" spans="2:5" s="18" customFormat="1" ht="62.25" customHeight="1">
      <c r="B61" s="198">
        <v>3</v>
      </c>
      <c r="C61" s="172"/>
      <c r="D61" s="5"/>
    </row>
  </sheetData>
  <mergeCells count="14">
    <mergeCell ref="B9:E9"/>
    <mergeCell ref="B10:E10"/>
    <mergeCell ref="B58:D58"/>
    <mergeCell ref="C37:D37"/>
    <mergeCell ref="B45:C45"/>
    <mergeCell ref="B54:C54"/>
    <mergeCell ref="B55:C55"/>
    <mergeCell ref="B56:C56"/>
    <mergeCell ref="B57:D57"/>
    <mergeCell ref="B36:C36"/>
    <mergeCell ref="B49:C49"/>
    <mergeCell ref="C21:D21"/>
    <mergeCell ref="B28:C28"/>
    <mergeCell ref="C29:D29"/>
  </mergeCells>
  <printOptions horizontalCentered="1"/>
  <pageMargins left="0.2" right="0.12" top="0.34" bottom="0.36" header="0.31496062992126" footer="0.28999999999999998"/>
  <pageSetup paperSize="9" orientation="portrait" horizontalDpi="0" verticalDpi="0" r:id="rId1"/>
  <legacyDrawing r:id="rId2"/>
  <oleObjects>
    <oleObject progId="Word.Document.12" shapeId="13313" r:id="rId3"/>
  </oleObjects>
</worksheet>
</file>

<file path=xl/worksheets/sheet9.xml><?xml version="1.0" encoding="utf-8"?>
<worksheet xmlns="http://schemas.openxmlformats.org/spreadsheetml/2006/main" xmlns:r="http://schemas.openxmlformats.org/officeDocument/2006/relationships">
  <dimension ref="B11:N96"/>
  <sheetViews>
    <sheetView zoomScale="80" zoomScaleNormal="80" workbookViewId="0">
      <selection activeCell="C90" sqref="C90"/>
    </sheetView>
  </sheetViews>
  <sheetFormatPr defaultRowHeight="15"/>
  <cols>
    <col min="2" max="2" width="4.28515625" customWidth="1"/>
    <col min="3" max="3" width="26.7109375" customWidth="1"/>
    <col min="4" max="4" width="24.28515625" customWidth="1"/>
    <col min="5" max="5" width="10" customWidth="1"/>
    <col min="6" max="6" width="6.85546875" customWidth="1"/>
    <col min="7" max="7" width="9.28515625" customWidth="1"/>
    <col min="8" max="8" width="11" customWidth="1"/>
    <col min="9" max="9" width="7.7109375" customWidth="1"/>
    <col min="10" max="10" width="10.5703125" customWidth="1"/>
    <col min="11" max="11" width="5.5703125" customWidth="1"/>
    <col min="12" max="12" width="6" customWidth="1"/>
    <col min="13" max="14" width="10.140625" customWidth="1"/>
  </cols>
  <sheetData>
    <row r="11" spans="2:14" ht="18.75">
      <c r="B11" s="284" t="s">
        <v>564</v>
      </c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</row>
    <row r="12" spans="2:14" ht="18.75">
      <c r="B12" s="284" t="s">
        <v>563</v>
      </c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</row>
    <row r="13" spans="2:14" ht="18.75">
      <c r="B13" s="284" t="s">
        <v>707</v>
      </c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</row>
    <row r="14" spans="2:14" ht="37.5" customHeight="1">
      <c r="B14" s="362" t="s">
        <v>209</v>
      </c>
      <c r="C14" s="362" t="s">
        <v>565</v>
      </c>
      <c r="D14" s="363" t="s">
        <v>570</v>
      </c>
      <c r="E14" s="365" t="s">
        <v>566</v>
      </c>
      <c r="F14" s="365"/>
      <c r="G14" s="365"/>
      <c r="H14" s="365"/>
      <c r="I14" s="365"/>
      <c r="J14" s="365"/>
      <c r="K14" s="366" t="s">
        <v>708</v>
      </c>
      <c r="L14" s="367"/>
      <c r="M14" s="365" t="s">
        <v>572</v>
      </c>
      <c r="N14" s="365"/>
    </row>
    <row r="15" spans="2:14" ht="26.25" customHeight="1">
      <c r="B15" s="362"/>
      <c r="C15" s="362"/>
      <c r="D15" s="364"/>
      <c r="E15" s="11" t="s">
        <v>567</v>
      </c>
      <c r="F15" s="11" t="s">
        <v>568</v>
      </c>
      <c r="G15" s="11" t="s">
        <v>569</v>
      </c>
      <c r="H15" s="11" t="s">
        <v>575</v>
      </c>
      <c r="I15" s="11" t="s">
        <v>568</v>
      </c>
      <c r="J15" s="11" t="s">
        <v>569</v>
      </c>
      <c r="K15" s="11" t="s">
        <v>568</v>
      </c>
      <c r="L15" s="11" t="s">
        <v>571</v>
      </c>
      <c r="M15" s="11" t="s">
        <v>573</v>
      </c>
      <c r="N15" s="11" t="s">
        <v>574</v>
      </c>
    </row>
    <row r="16" spans="2:14">
      <c r="B16" s="59">
        <v>1</v>
      </c>
      <c r="C16" s="153" t="s">
        <v>709</v>
      </c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</row>
    <row r="17" spans="2:14">
      <c r="B17" s="60">
        <v>2</v>
      </c>
      <c r="C17" s="154" t="s">
        <v>710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</row>
    <row r="18" spans="2:14">
      <c r="B18" s="60">
        <v>3</v>
      </c>
      <c r="C18" s="155" t="s">
        <v>711</v>
      </c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</row>
    <row r="19" spans="2:14">
      <c r="B19" s="60">
        <v>4</v>
      </c>
      <c r="C19" s="229" t="s">
        <v>712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</row>
    <row r="20" spans="2:14">
      <c r="B20" s="60">
        <v>5</v>
      </c>
      <c r="C20" s="156" t="s">
        <v>713</v>
      </c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</row>
    <row r="21" spans="2:14">
      <c r="B21" s="60">
        <v>6</v>
      </c>
      <c r="C21" s="156" t="s">
        <v>714</v>
      </c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</row>
    <row r="22" spans="2:14">
      <c r="B22" s="60">
        <v>7</v>
      </c>
      <c r="C22" s="156" t="s">
        <v>715</v>
      </c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</row>
    <row r="23" spans="2:14">
      <c r="B23" s="60">
        <v>8</v>
      </c>
      <c r="C23" s="156" t="s">
        <v>716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</row>
    <row r="24" spans="2:14">
      <c r="B24" s="60">
        <v>9</v>
      </c>
      <c r="C24" s="158" t="s">
        <v>717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</row>
    <row r="25" spans="2:14">
      <c r="B25" s="60">
        <v>10</v>
      </c>
      <c r="C25" s="158" t="s">
        <v>718</v>
      </c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</row>
    <row r="26" spans="2:14">
      <c r="B26" s="60">
        <v>11</v>
      </c>
      <c r="C26" s="158" t="s">
        <v>719</v>
      </c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</row>
    <row r="27" spans="2:14">
      <c r="B27" s="60">
        <v>12</v>
      </c>
      <c r="C27" s="159" t="s">
        <v>720</v>
      </c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</row>
    <row r="28" spans="2:14">
      <c r="B28" s="60">
        <v>13</v>
      </c>
      <c r="C28" s="159" t="s">
        <v>721</v>
      </c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</row>
    <row r="29" spans="2:14">
      <c r="B29" s="60">
        <v>14</v>
      </c>
      <c r="C29" s="159" t="s">
        <v>722</v>
      </c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</row>
    <row r="30" spans="2:14">
      <c r="B30" s="60">
        <v>15</v>
      </c>
      <c r="C30" s="159" t="s">
        <v>723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</row>
    <row r="31" spans="2:14">
      <c r="B31" s="60">
        <v>16</v>
      </c>
      <c r="C31" s="228" t="s">
        <v>724</v>
      </c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</row>
    <row r="32" spans="2:14">
      <c r="B32" s="60">
        <v>17</v>
      </c>
      <c r="C32" s="160" t="s">
        <v>725</v>
      </c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</row>
    <row r="33" spans="2:14">
      <c r="B33" s="60">
        <v>18</v>
      </c>
      <c r="C33" s="160" t="s">
        <v>726</v>
      </c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</row>
    <row r="34" spans="2:14">
      <c r="B34" s="60">
        <v>19</v>
      </c>
      <c r="C34" s="161" t="s">
        <v>727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</row>
    <row r="35" spans="2:14">
      <c r="B35" s="60">
        <v>20</v>
      </c>
      <c r="C35" s="161" t="s">
        <v>788</v>
      </c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</row>
    <row r="36" spans="2:14">
      <c r="B36" s="60">
        <v>21</v>
      </c>
      <c r="C36" s="161" t="s">
        <v>728</v>
      </c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</row>
    <row r="37" spans="2:14">
      <c r="B37" s="60">
        <v>22</v>
      </c>
      <c r="C37" s="161" t="s">
        <v>789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</row>
    <row r="38" spans="2:14">
      <c r="B38" s="60">
        <v>23</v>
      </c>
      <c r="C38" s="68" t="s">
        <v>729</v>
      </c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</row>
    <row r="39" spans="2:14">
      <c r="B39" s="60">
        <v>24</v>
      </c>
      <c r="C39" s="68" t="s">
        <v>730</v>
      </c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</row>
    <row r="40" spans="2:14">
      <c r="B40" s="60">
        <v>25</v>
      </c>
      <c r="C40" s="68" t="s">
        <v>731</v>
      </c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</row>
    <row r="41" spans="2:14">
      <c r="B41" s="60">
        <v>26</v>
      </c>
      <c r="C41" s="68" t="s">
        <v>732</v>
      </c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</row>
    <row r="42" spans="2:14">
      <c r="B42" s="60">
        <v>27</v>
      </c>
      <c r="C42" s="68" t="s">
        <v>733</v>
      </c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</row>
    <row r="43" spans="2:14">
      <c r="B43" s="60">
        <v>28</v>
      </c>
      <c r="C43" s="68" t="s">
        <v>734</v>
      </c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</row>
    <row r="44" spans="2:14">
      <c r="B44" s="60">
        <v>29</v>
      </c>
      <c r="C44" s="68" t="s">
        <v>735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</row>
    <row r="45" spans="2:14">
      <c r="B45" s="60">
        <v>30</v>
      </c>
      <c r="C45" s="161" t="s">
        <v>736</v>
      </c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</row>
    <row r="46" spans="2:14">
      <c r="B46" s="60">
        <v>31</v>
      </c>
      <c r="C46" s="161" t="s">
        <v>737</v>
      </c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</row>
    <row r="47" spans="2:14">
      <c r="B47" s="60">
        <v>32</v>
      </c>
      <c r="C47" s="161" t="s">
        <v>738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</row>
    <row r="48" spans="2:14">
      <c r="B48" s="60">
        <v>33</v>
      </c>
      <c r="C48" s="161" t="s">
        <v>739</v>
      </c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</row>
    <row r="49" spans="2:14">
      <c r="B49" s="60">
        <v>34</v>
      </c>
      <c r="C49" s="162" t="s">
        <v>740</v>
      </c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</row>
    <row r="50" spans="2:14">
      <c r="B50" s="60">
        <v>35</v>
      </c>
      <c r="C50" s="225" t="s">
        <v>741</v>
      </c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</row>
    <row r="51" spans="2:14">
      <c r="B51" s="60">
        <v>36</v>
      </c>
      <c r="C51" s="162" t="s">
        <v>742</v>
      </c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</row>
    <row r="52" spans="2:14">
      <c r="B52" s="60">
        <v>37</v>
      </c>
      <c r="C52" s="161" t="s">
        <v>743</v>
      </c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</row>
    <row r="53" spans="2:14">
      <c r="B53" s="60">
        <v>38</v>
      </c>
      <c r="C53" s="226" t="s">
        <v>744</v>
      </c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</row>
    <row r="54" spans="2:14">
      <c r="B54" s="60">
        <v>39</v>
      </c>
      <c r="C54" s="161" t="s">
        <v>745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</row>
    <row r="55" spans="2:14">
      <c r="B55" s="60">
        <v>40</v>
      </c>
      <c r="C55" s="161" t="s">
        <v>746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</row>
    <row r="56" spans="2:14">
      <c r="B56" s="60">
        <v>41</v>
      </c>
      <c r="C56" s="161" t="s">
        <v>747</v>
      </c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</row>
    <row r="57" spans="2:14">
      <c r="B57" s="60">
        <v>42</v>
      </c>
      <c r="C57" s="161" t="s">
        <v>748</v>
      </c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</row>
    <row r="58" spans="2:14">
      <c r="B58" s="60">
        <v>43</v>
      </c>
      <c r="C58" s="161" t="s">
        <v>749</v>
      </c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</row>
    <row r="59" spans="2:14">
      <c r="B59" s="60">
        <v>44</v>
      </c>
      <c r="C59" s="226" t="s">
        <v>750</v>
      </c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</row>
    <row r="60" spans="2:14">
      <c r="B60" s="60">
        <v>45</v>
      </c>
      <c r="C60" s="162" t="s">
        <v>751</v>
      </c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</row>
    <row r="61" spans="2:14">
      <c r="B61" s="60">
        <v>46</v>
      </c>
      <c r="C61" s="225" t="s">
        <v>752</v>
      </c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2:14">
      <c r="B62" s="60">
        <v>47</v>
      </c>
      <c r="C62" s="162" t="s">
        <v>753</v>
      </c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</row>
    <row r="63" spans="2:14">
      <c r="B63" s="60">
        <v>48</v>
      </c>
      <c r="C63" s="227" t="s">
        <v>754</v>
      </c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</row>
    <row r="64" spans="2:14">
      <c r="B64" s="60">
        <v>49</v>
      </c>
      <c r="C64" s="162" t="s">
        <v>770</v>
      </c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</row>
    <row r="65" spans="2:14">
      <c r="B65" s="60">
        <v>50</v>
      </c>
      <c r="C65" s="68" t="s">
        <v>755</v>
      </c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</row>
    <row r="66" spans="2:14">
      <c r="B66" s="60">
        <v>51</v>
      </c>
      <c r="C66" s="68" t="s">
        <v>756</v>
      </c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</row>
    <row r="67" spans="2:14">
      <c r="B67" s="60">
        <v>52</v>
      </c>
      <c r="C67" s="68" t="s">
        <v>757</v>
      </c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</row>
    <row r="68" spans="2:14">
      <c r="B68" s="60">
        <v>53</v>
      </c>
      <c r="C68" s="161" t="s">
        <v>758</v>
      </c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</row>
    <row r="69" spans="2:14">
      <c r="B69" s="60">
        <v>54</v>
      </c>
      <c r="C69" s="161" t="s">
        <v>759</v>
      </c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</row>
    <row r="70" spans="2:14">
      <c r="B70" s="60">
        <v>55</v>
      </c>
      <c r="C70" s="161" t="s">
        <v>760</v>
      </c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</row>
    <row r="71" spans="2:14">
      <c r="B71" s="60">
        <v>56</v>
      </c>
      <c r="C71" s="68" t="s">
        <v>761</v>
      </c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</row>
    <row r="72" spans="2:14">
      <c r="B72" s="60">
        <v>57</v>
      </c>
      <c r="C72" s="68" t="s">
        <v>762</v>
      </c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</row>
    <row r="73" spans="2:14">
      <c r="B73" s="60">
        <v>58</v>
      </c>
      <c r="C73" s="68" t="s">
        <v>763</v>
      </c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</row>
    <row r="74" spans="2:14">
      <c r="B74" s="60">
        <v>59</v>
      </c>
      <c r="C74" s="68" t="s">
        <v>764</v>
      </c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</row>
    <row r="75" spans="2:14">
      <c r="B75" s="60">
        <v>60</v>
      </c>
      <c r="C75" s="68" t="s">
        <v>765</v>
      </c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</row>
    <row r="76" spans="2:14">
      <c r="B76" s="60">
        <v>61</v>
      </c>
      <c r="C76" s="68" t="s">
        <v>766</v>
      </c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</row>
    <row r="77" spans="2:14">
      <c r="B77" s="60">
        <v>62</v>
      </c>
      <c r="C77" s="68" t="s">
        <v>767</v>
      </c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</row>
    <row r="78" spans="2:14">
      <c r="B78" s="60">
        <v>63</v>
      </c>
      <c r="C78" s="68" t="s">
        <v>768</v>
      </c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</row>
    <row r="79" spans="2:14">
      <c r="B79" s="60">
        <v>64</v>
      </c>
      <c r="C79" s="68" t="s">
        <v>769</v>
      </c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</row>
    <row r="80" spans="2:14">
      <c r="B80" s="60">
        <v>65</v>
      </c>
      <c r="C80" s="68" t="s">
        <v>771</v>
      </c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</row>
    <row r="81" spans="2:14">
      <c r="B81" s="60">
        <v>66</v>
      </c>
      <c r="C81" s="68" t="s">
        <v>772</v>
      </c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</row>
    <row r="82" spans="2:14">
      <c r="B82" s="60">
        <v>67</v>
      </c>
      <c r="C82" s="68" t="s">
        <v>773</v>
      </c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</row>
    <row r="83" spans="2:14">
      <c r="B83" s="60">
        <v>68</v>
      </c>
      <c r="C83" s="68" t="s">
        <v>774</v>
      </c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</row>
    <row r="84" spans="2:14">
      <c r="B84" s="60">
        <v>69</v>
      </c>
      <c r="C84" s="163" t="s">
        <v>775</v>
      </c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</row>
    <row r="85" spans="2:14">
      <c r="B85" s="60">
        <v>70</v>
      </c>
      <c r="C85" s="163" t="s">
        <v>776</v>
      </c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</row>
    <row r="86" spans="2:14">
      <c r="B86" s="60">
        <v>71</v>
      </c>
      <c r="C86" s="163" t="s">
        <v>777</v>
      </c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</row>
    <row r="87" spans="2:14">
      <c r="B87" s="60">
        <v>72</v>
      </c>
      <c r="C87" s="230" t="s">
        <v>778</v>
      </c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</row>
    <row r="88" spans="2:14">
      <c r="B88" s="60">
        <v>73</v>
      </c>
      <c r="C88" s="163" t="s">
        <v>779</v>
      </c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</row>
    <row r="89" spans="2:14">
      <c r="B89" s="60">
        <v>74</v>
      </c>
      <c r="C89" s="163" t="s">
        <v>780</v>
      </c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</row>
    <row r="90" spans="2:14">
      <c r="B90" s="60">
        <v>75</v>
      </c>
      <c r="C90" s="163" t="s">
        <v>781</v>
      </c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</row>
    <row r="91" spans="2:14">
      <c r="B91" s="60">
        <v>76</v>
      </c>
      <c r="C91" s="163" t="s">
        <v>782</v>
      </c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</row>
    <row r="92" spans="2:14">
      <c r="B92" s="60">
        <v>77</v>
      </c>
      <c r="C92" s="163" t="s">
        <v>783</v>
      </c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</row>
    <row r="93" spans="2:14">
      <c r="B93" s="60">
        <v>78</v>
      </c>
      <c r="C93" s="163" t="s">
        <v>784</v>
      </c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</row>
    <row r="94" spans="2:14">
      <c r="B94" s="60">
        <v>79</v>
      </c>
      <c r="C94" s="163" t="s">
        <v>785</v>
      </c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</row>
    <row r="95" spans="2:14">
      <c r="B95" s="60">
        <v>80</v>
      </c>
      <c r="C95" s="163" t="s">
        <v>786</v>
      </c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</row>
    <row r="96" spans="2:14">
      <c r="B96" s="61">
        <v>81</v>
      </c>
      <c r="C96" s="164" t="s">
        <v>787</v>
      </c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</row>
  </sheetData>
  <mergeCells count="9">
    <mergeCell ref="B11:N11"/>
    <mergeCell ref="B12:N12"/>
    <mergeCell ref="B13:N13"/>
    <mergeCell ref="B14:B15"/>
    <mergeCell ref="C14:C15"/>
    <mergeCell ref="D14:D15"/>
    <mergeCell ref="E14:J14"/>
    <mergeCell ref="K14:L14"/>
    <mergeCell ref="M14:N14"/>
  </mergeCells>
  <dataValidations count="1">
    <dataValidation allowBlank="1" showInputMessage="1" showErrorMessage="1" prompt="KTSP" sqref="C30"/>
  </dataValidations>
  <printOptions horizontalCentered="1"/>
  <pageMargins left="0.15748031496063" right="0.13" top="0.27559055118110198" bottom="0.28999999999999998" header="0.23622047244094499" footer="0.27559055118110198"/>
  <pageSetup paperSize="9" orientation="landscape" horizontalDpi="4294967293" verticalDpi="0" r:id="rId1"/>
  <legacyDrawing r:id="rId2"/>
  <oleObjects>
    <oleObject progId="Word.Document.12" shapeId="8193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1. Cover Instrumen</vt:lpstr>
      <vt:lpstr>2. Data Supervisi</vt:lpstr>
      <vt:lpstr>inst ME</vt:lpstr>
      <vt:lpstr>angket guru </vt:lpstr>
      <vt:lpstr>TU</vt:lpstr>
      <vt:lpstr>Siswa</vt:lpstr>
      <vt:lpstr>Ortu </vt:lpstr>
      <vt:lpstr>REKAP </vt:lpstr>
      <vt:lpstr>DATA KS</vt:lpstr>
      <vt:lpstr>ANGKET GURU (2)</vt:lpstr>
      <vt:lpstr>Sheet1</vt:lpstr>
      <vt:lpstr>'1. Cover Instrumen'!Print_Area</vt:lpstr>
      <vt:lpstr>'2. Data Supervisi'!Print_Area</vt:lpstr>
      <vt:lpstr>'angket guru '!Print_Area</vt:lpstr>
      <vt:lpstr>'ANGKET GURU (2)'!Print_Area</vt:lpstr>
      <vt:lpstr>'DATA KS'!Print_Area</vt:lpstr>
      <vt:lpstr>'inst ME'!Print_Area</vt:lpstr>
      <vt:lpstr>'Ortu '!Print_Area</vt:lpstr>
      <vt:lpstr>'REKAP '!Print_Area</vt:lpstr>
      <vt:lpstr>Siswa!Print_Area</vt:lpstr>
      <vt:lpstr>TU!Print_Area</vt:lpstr>
      <vt:lpstr>'angket guru '!Print_Titles</vt:lpstr>
      <vt:lpstr>'ANGKET GURU (2)'!Print_Titles</vt:lpstr>
      <vt:lpstr>'DATA KS'!Print_Titles</vt:lpstr>
      <vt:lpstr>'inst ME'!Print_Titles</vt:lpstr>
      <vt:lpstr>'Ortu '!Print_Titles</vt:lpstr>
      <vt:lpstr>'REKAP '!Print_Titles</vt:lpstr>
      <vt:lpstr>Siswa!Print_Titles</vt:lpstr>
      <vt:lpstr>TU!Print_Titles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TOSHIBA</cp:lastModifiedBy>
  <cp:lastPrinted>2018-01-22T20:15:46Z</cp:lastPrinted>
  <dcterms:created xsi:type="dcterms:W3CDTF">2012-06-04T03:20:02Z</dcterms:created>
  <dcterms:modified xsi:type="dcterms:W3CDTF">2018-01-22T20:25:07Z</dcterms:modified>
</cp:coreProperties>
</file>