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/Desktop/все дз яндекс практикум/"/>
    </mc:Choice>
  </mc:AlternateContent>
  <xr:revisionPtr revIDLastSave="0" documentId="13_ncr:1_{355CD770-DC35-474F-9FE0-4C0E4027FB46}" xr6:coauthVersionLast="47" xr6:coauthVersionMax="47" xr10:uidLastSave="{00000000-0000-0000-0000-000000000000}"/>
  <bookViews>
    <workbookView xWindow="0" yWindow="860" windowWidth="36000" windowHeight="22520" xr2:uid="{091D4A78-1F15-164A-917E-DEE110E71774}"/>
  </bookViews>
  <sheets>
    <sheet name="Лист1" sheetId="1" r:id="rId1"/>
  </sheets>
  <definedNames>
    <definedName name="_xlchart.v1.5" hidden="1">Лист1!$B$70:$K$70</definedName>
    <definedName name="_xlchart.v1.6" hidden="1">Лист1!$B$71:$K$71</definedName>
    <definedName name="_xlchart.v1.7" hidden="1">Лист1!$B$72:$K$72</definedName>
    <definedName name="_xlchart.v1.8" hidden="1">Лист1!$B$73:$K$73</definedName>
    <definedName name="_xlchart.v1.9" hidden="1">Лист1!$B$74:$K$74</definedName>
    <definedName name="_xlchart.v2.0" hidden="1">Лист1!$B$70:$K$70</definedName>
    <definedName name="_xlchart.v2.1" hidden="1">Лист1!$B$71:$K$71</definedName>
    <definedName name="_xlchart.v2.2" hidden="1">Лист1!$B$72:$K$72</definedName>
    <definedName name="_xlchart.v2.3" hidden="1">Лист1!$B$73:$K$73</definedName>
    <definedName name="_xlchart.v2.4" hidden="1">Лист1!$B$74:$K$74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66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C70" i="1"/>
  <c r="D70" i="1"/>
  <c r="E70" i="1"/>
  <c r="F70" i="1"/>
  <c r="G70" i="1"/>
  <c r="H70" i="1"/>
  <c r="I70" i="1"/>
  <c r="J70" i="1"/>
  <c r="K70" i="1"/>
  <c r="B70" i="1"/>
  <c r="C64" i="1"/>
  <c r="D64" i="1"/>
  <c r="E64" i="1"/>
  <c r="F64" i="1"/>
  <c r="G64" i="1"/>
  <c r="H64" i="1"/>
  <c r="I64" i="1"/>
  <c r="J64" i="1"/>
  <c r="K64" i="1"/>
  <c r="B64" i="1"/>
  <c r="C58" i="1"/>
  <c r="D58" i="1"/>
  <c r="E58" i="1"/>
  <c r="F58" i="1"/>
  <c r="G58" i="1"/>
  <c r="H58" i="1"/>
  <c r="I58" i="1"/>
  <c r="J58" i="1"/>
  <c r="K58" i="1"/>
  <c r="B58" i="1"/>
  <c r="K72" i="1"/>
  <c r="J72" i="1"/>
  <c r="I72" i="1"/>
  <c r="H72" i="1"/>
  <c r="G72" i="1"/>
  <c r="F72" i="1"/>
  <c r="E72" i="1"/>
  <c r="D72" i="1"/>
  <c r="C72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K66" i="1"/>
  <c r="J66" i="1"/>
  <c r="I66" i="1"/>
  <c r="H66" i="1"/>
  <c r="G66" i="1"/>
  <c r="F66" i="1"/>
  <c r="E66" i="1"/>
  <c r="D66" i="1"/>
  <c r="C66" i="1"/>
  <c r="D60" i="1"/>
  <c r="E60" i="1"/>
  <c r="F60" i="1"/>
  <c r="G60" i="1"/>
  <c r="H60" i="1"/>
  <c r="I60" i="1"/>
  <c r="J60" i="1"/>
  <c r="K60" i="1"/>
  <c r="C60" i="1"/>
  <c r="B60" i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H35" i="1"/>
  <c r="K65" i="1" l="1"/>
  <c r="K68" i="1" s="1"/>
  <c r="G71" i="1"/>
  <c r="G74" i="1" s="1"/>
  <c r="F71" i="1"/>
  <c r="F74" i="1" s="1"/>
  <c r="K71" i="1"/>
  <c r="K74" i="1" s="1"/>
  <c r="B71" i="1"/>
  <c r="B74" i="1" s="1"/>
  <c r="C71" i="1"/>
  <c r="C74" i="1" s="1"/>
  <c r="E71" i="1"/>
  <c r="E74" i="1" s="1"/>
  <c r="H71" i="1"/>
  <c r="H74" i="1" s="1"/>
  <c r="D71" i="1"/>
  <c r="D74" i="1" s="1"/>
  <c r="J71" i="1"/>
  <c r="J74" i="1" s="1"/>
  <c r="I71" i="1"/>
  <c r="I74" i="1" s="1"/>
  <c r="F65" i="1"/>
  <c r="F68" i="1" s="1"/>
  <c r="H65" i="1"/>
  <c r="H68" i="1" s="1"/>
  <c r="J65" i="1"/>
  <c r="J68" i="1" s="1"/>
  <c r="B65" i="1"/>
  <c r="B68" i="1" s="1"/>
  <c r="C65" i="1"/>
  <c r="C68" i="1" s="1"/>
  <c r="D65" i="1"/>
  <c r="D68" i="1" s="1"/>
  <c r="E65" i="1"/>
  <c r="E68" i="1" s="1"/>
  <c r="G65" i="1"/>
  <c r="G68" i="1" s="1"/>
  <c r="I65" i="1"/>
  <c r="I68" i="1" s="1"/>
  <c r="K59" i="1"/>
  <c r="K62" i="1" s="1"/>
  <c r="I59" i="1"/>
  <c r="I62" i="1" s="1"/>
  <c r="C59" i="1"/>
  <c r="C62" i="1" s="1"/>
  <c r="D59" i="1"/>
  <c r="D62" i="1" s="1"/>
  <c r="E59" i="1"/>
  <c r="E62" i="1" s="1"/>
  <c r="F59" i="1"/>
  <c r="F62" i="1" s="1"/>
  <c r="G59" i="1"/>
  <c r="G62" i="1" s="1"/>
  <c r="H59" i="1"/>
  <c r="H62" i="1" s="1"/>
  <c r="J59" i="1"/>
  <c r="J62" i="1" s="1"/>
  <c r="B59" i="1"/>
  <c r="B62" i="1" s="1"/>
</calcChain>
</file>

<file path=xl/sharedStrings.xml><?xml version="1.0" encoding="utf-8"?>
<sst xmlns="http://schemas.openxmlformats.org/spreadsheetml/2006/main" count="87" uniqueCount="50">
  <si>
    <t>Пессимистичный</t>
  </si>
  <si>
    <t>Реалистичный</t>
  </si>
  <si>
    <t>Оптимистичный</t>
  </si>
  <si>
    <t>Конверсия перехода из
 приложения "Активный зайка" в "ПРОактивного зайку"</t>
  </si>
  <si>
    <t>Конверсия от перехода в
 приложение к покупке</t>
  </si>
  <si>
    <t xml:space="preserve">Ожидания по количеству ежемесячных показов контекстной рекламы держатся на уровне 6 000. Здесь определили такие конверсии: </t>
  </si>
  <si>
    <t>Конверсию покупки тренировки/консультации после перехода в приложение</t>
  </si>
  <si>
    <t>Конверсия перехода в приложение
из контекстной рекламы</t>
  </si>
  <si>
    <t>Анализ конкурентов и текущей базы пользователей помог сформировать ожидания по количеству уникальных пользователей приложения:</t>
  </si>
  <si>
    <t>1-ый месяц после запуска</t>
  </si>
  <si>
    <t>2-ой месяц</t>
  </si>
  <si>
    <t>3-ий месяц</t>
  </si>
  <si>
    <t>4-ый месяц</t>
  </si>
  <si>
    <t>5-ый месяц</t>
  </si>
  <si>
    <t>6 и далее</t>
  </si>
  <si>
    <t>Исследования рынка показали, что если пользователи оформляют первую покупку, то в среднем они продолжают пользоваться сервисом на протяжении 10-ти месяцев. Это же исследование показало, что в среднем один пользователь покупает три консультации ежемесячно.</t>
  </si>
  <si>
    <t>Основной источник монетизации приложения — комиссия $10%$ от стоимости каждой консультации.</t>
  </si>
  <si>
    <r>
      <t xml:space="preserve">Формула ROI через доходы и затраты: </t>
    </r>
    <r>
      <rPr>
        <sz val="10"/>
        <color theme="1"/>
        <rFont val="Times New Roman"/>
        <family val="1"/>
      </rPr>
      <t>���=Доходы−ЗатратыЗатраты×100%</t>
    </r>
    <r>
      <rPr>
        <i/>
        <sz val="10"/>
        <color theme="1"/>
        <rFont val="KaTeX_Math"/>
      </rPr>
      <t>ROI</t>
    </r>
    <r>
      <rPr>
        <sz val="10"/>
        <color theme="1"/>
        <rFont val="Times New Roman"/>
        <family val="1"/>
      </rPr>
      <t>=ЗатратыДоходы−Затраты​×100%</t>
    </r>
  </si>
  <si>
    <t>ROI</t>
  </si>
  <si>
    <t>Доходы</t>
  </si>
  <si>
    <t>Затраты</t>
  </si>
  <si>
    <t>Средние цены по Москве</t>
  </si>
  <si>
    <t>Тренеры</t>
  </si>
  <si>
    <t>Психологи</t>
  </si>
  <si>
    <t xml:space="preserve">Нутрициологи </t>
  </si>
  <si>
    <t>Условие</t>
  </si>
  <si>
    <t xml:space="preserve">стоимость разработки в месяц </t>
  </si>
  <si>
    <t xml:space="preserve">рекламный бюджет в месяц </t>
  </si>
  <si>
    <t xml:space="preserve">стоимость консультации </t>
  </si>
  <si>
    <t>комиссия с консультации</t>
  </si>
  <si>
    <t xml:space="preserve">среднее количество консультаций на пользователя </t>
  </si>
  <si>
    <t>Доходы за каждый месяц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</si>
  <si>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</si>
  <si>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</si>
  <si>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</si>
  <si>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</si>
  <si>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</si>
  <si>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</si>
  <si>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</si>
  <si>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</si>
  <si>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</si>
  <si>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</si>
  <si>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Кумулятивные доходы</t>
  </si>
  <si>
    <t>Расходы</t>
  </si>
  <si>
    <t>Кумулятивные расходы</t>
  </si>
  <si>
    <t>ROI  по месяцам(п.с)</t>
  </si>
  <si>
    <t>ROI  по месяцам(р.с)</t>
  </si>
  <si>
    <t>ROI  по месяцам(о.с)</t>
  </si>
  <si>
    <t>Вывод</t>
  </si>
  <si>
    <t>Наш анализ показывает, что при нынешнем ценообразовании пессимистичный сценарий требует пересмотра стратегии, поскольку даже увеличение стоимости услуг не приводит к окупаемости. Однако, реалистичный и оптимистичный сценарии демонстрируют здоровую динамику роста ROI, что делает их жизнеспособными и перспективными для дальнейшего развития бизнеса.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</si>
</sst>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ptos Narrow"/>
      <family val="2"/>
      <scheme val="minor"/>
    </font>
    <font>
      <b/>
      <sz val="12"/>
      <color rgb="FFD6D6D6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KaTeX_Math"/>
    </font>
    <font>
      <sz val="14"/>
      <color theme="1"/>
      <name val="Aptos Display"/>
      <scheme val="maj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1"/>
      <color theme="1"/>
      <name val="Monaco"/>
      <family val="2"/>
    </font>
    <font>
      <b/>
      <sz val="20"/>
      <color theme="1"/>
      <name val="Aptos Narrow"/>
      <scheme val="minor"/>
    </font>
    <font>
      <b/>
      <sz val="22"/>
      <color theme="1"/>
      <name val="Aptos Narrow"/>
      <scheme val="minor"/>
    </font>
    <font>
      <b/>
      <sz val="48"/>
      <color theme="1"/>
      <name val="Aptos Narrow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 applyBorder="1"/>
    <xf numFmtId="9" fontId="0" fillId="0" borderId="6" xfId="0" applyNumberFormat="1" applyBorder="1"/>
    <xf numFmtId="0" fontId="0" fillId="0" borderId="7" xfId="0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wrapText="1"/>
    </xf>
    <xf numFmtId="9" fontId="3" fillId="0" borderId="0" xfId="0" applyNumberFormat="1" applyFont="1" applyBorder="1"/>
    <xf numFmtId="9" fontId="3" fillId="0" borderId="6" xfId="0" applyNumberFormat="1" applyFont="1" applyBorder="1"/>
    <xf numFmtId="0" fontId="3" fillId="0" borderId="7" xfId="0" applyFont="1" applyBorder="1"/>
    <xf numFmtId="9" fontId="3" fillId="0" borderId="8" xfId="0" applyNumberFormat="1" applyFont="1" applyBorder="1"/>
    <xf numFmtId="9" fontId="3" fillId="0" borderId="9" xfId="0" applyNumberFormat="1" applyFont="1" applyBorder="1"/>
    <xf numFmtId="0" fontId="4" fillId="0" borderId="0" xfId="0" applyFont="1"/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Border="1"/>
    <xf numFmtId="0" fontId="18" fillId="2" borderId="0" xfId="0" applyFont="1" applyFill="1"/>
    <xf numFmtId="10" fontId="0" fillId="0" borderId="0" xfId="0" applyNumberFormat="1"/>
    <xf numFmtId="0" fontId="17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0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 applyBorder="1"/>
    <xf numFmtId="0" fontId="15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  <a:r>
              <a:rPr lang="en-US" baseline="0"/>
              <a:t> </a:t>
            </a:r>
            <a:r>
              <a:rPr lang="ru-RU" baseline="0"/>
              <a:t>п</a:t>
            </a:r>
            <a:r>
              <a:rPr lang="en-US" baseline="0"/>
              <a:t>.c.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Лист1!$B$62:$K$62</c:f>
              <c:numCache>
                <c:formatCode>0.00%</c:formatCode>
                <c:ptCount val="10"/>
                <c:pt idx="0">
                  <c:v>-0.99390243902439024</c:v>
                </c:pt>
                <c:pt idx="1">
                  <c:v>-0.9821428571428571</c:v>
                </c:pt>
                <c:pt idx="2">
                  <c:v>-0.95930232558139539</c:v>
                </c:pt>
                <c:pt idx="3">
                  <c:v>-0.92613636363636365</c:v>
                </c:pt>
                <c:pt idx="4">
                  <c:v>-0.8833333333333333</c:v>
                </c:pt>
                <c:pt idx="5">
                  <c:v>-0.84239130434782605</c:v>
                </c:pt>
                <c:pt idx="6">
                  <c:v>-0.80319148936170215</c:v>
                </c:pt>
                <c:pt idx="7">
                  <c:v>-0.765625</c:v>
                </c:pt>
                <c:pt idx="8">
                  <c:v>-0.72959183673469385</c:v>
                </c:pt>
                <c:pt idx="9">
                  <c:v>-0.69499999999999995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1-6240-A6FC-FCF56A0A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672048"/>
        <c:axId val="66738496"/>
      </c:barChart>
      <c:catAx>
        <c:axId val="1029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6738496"/>
        <c:crosses val="autoZero"/>
        <c:auto val="1"/>
        <c:lblAlgn val="ctr"/>
        <c:lblOffset val="100"/>
        <c:noMultiLvlLbl val="0"/>
      </c:catAx>
      <c:valAx>
        <c:axId val="66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0296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ROI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.c.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Лист1!$B$68:$K$68</c:f>
              <c:numCache>
                <c:formatCode>0.00%</c:formatCode>
                <c:ptCount val="10"/>
                <c:pt idx="0">
                  <c:v>-0.98170731707317072</c:v>
                </c:pt>
                <c:pt idx="1">
                  <c:v>-0.9464285714285714</c:v>
                </c:pt>
                <c:pt idx="2">
                  <c:v>-0.87790697674418605</c:v>
                </c:pt>
                <c:pt idx="3">
                  <c:v>-0.77840909090909094</c:v>
                </c:pt>
                <c:pt idx="4">
                  <c:v>-0.65</c:v>
                </c:pt>
                <c:pt idx="5">
                  <c:v>-0.50543478260869568</c:v>
                </c:pt>
                <c:pt idx="6">
                  <c:v>-0.36702127659574468</c:v>
                </c:pt>
                <c:pt idx="7">
                  <c:v>-0.234375</c:v>
                </c:pt>
                <c:pt idx="8">
                  <c:v>-0.10714285714285714</c:v>
                </c:pt>
                <c:pt idx="9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A-C34C-B76C-41B24B02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35184"/>
        <c:axId val="84636896"/>
      </c:barChart>
      <c:catAx>
        <c:axId val="846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4636896"/>
        <c:crosses val="autoZero"/>
        <c:auto val="1"/>
        <c:lblAlgn val="ctr"/>
        <c:lblOffset val="100"/>
        <c:noMultiLvlLbl val="0"/>
      </c:catAx>
      <c:valAx>
        <c:axId val="846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46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ROI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.c.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Лист1!$B$74:$K$74</c:f>
              <c:numCache>
                <c:formatCode>0.00%</c:formatCode>
                <c:ptCount val="10"/>
                <c:pt idx="0">
                  <c:v>-0.97256097560975607</c:v>
                </c:pt>
                <c:pt idx="1">
                  <c:v>-0.9196428571428571</c:v>
                </c:pt>
                <c:pt idx="2">
                  <c:v>-0.81686046511627908</c:v>
                </c:pt>
                <c:pt idx="3">
                  <c:v>-0.66761363636363635</c:v>
                </c:pt>
                <c:pt idx="4">
                  <c:v>-0.47499999999999998</c:v>
                </c:pt>
                <c:pt idx="5">
                  <c:v>-0.27445652173913043</c:v>
                </c:pt>
                <c:pt idx="6">
                  <c:v>-8.2446808510638292E-2</c:v>
                </c:pt>
                <c:pt idx="7">
                  <c:v>0.1015625</c:v>
                </c:pt>
                <c:pt idx="8">
                  <c:v>0.27806122448979592</c:v>
                </c:pt>
                <c:pt idx="9">
                  <c:v>0.44750000000000001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0A41-A843-BA67EF6C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986847"/>
        <c:axId val="1985572303"/>
      </c:barChart>
      <c:catAx>
        <c:axId val="19849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985572303"/>
        <c:crosses val="autoZero"/>
        <c:auto val="1"/>
        <c:lblAlgn val="ctr"/>
        <c:lblOffset val="100"/>
        <c:noMultiLvlLbl val="0"/>
      </c:catAx>
      <c:valAx>
        <c:axId val="19855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9849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.c.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Лист1!$B$58:$K$58</c:f>
              <c:numCache>
                <c:formatCode>General</c:formatCode>
                <c:ptCount val="10"/>
                <c:pt idx="0">
                  <c:v>75000</c:v>
                </c:pt>
                <c:pt idx="1">
                  <c:v>150000</c:v>
                </c:pt>
                <c:pt idx="2">
                  <c:v>300000</c:v>
                </c:pt>
                <c:pt idx="3">
                  <c:v>450000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</c:numCache>
            </c:numRef>
          </c:cat>
          <c:val>
            <c:numRef>
              <c:f>Лист1!$B$59:$K$59</c:f>
              <c:numCache>
                <c:formatCode>General</c:formatCode>
                <c:ptCount val="10"/>
                <c:pt idx="0">
                  <c:v>75000</c:v>
                </c:pt>
                <c:pt idx="1">
                  <c:v>225000</c:v>
                </c:pt>
                <c:pt idx="2">
                  <c:v>525000</c:v>
                </c:pt>
                <c:pt idx="3">
                  <c:v>975000</c:v>
                </c:pt>
                <c:pt idx="4">
                  <c:v>1575000</c:v>
                </c:pt>
                <c:pt idx="5">
                  <c:v>2175000</c:v>
                </c:pt>
                <c:pt idx="6">
                  <c:v>2775000</c:v>
                </c:pt>
                <c:pt idx="7">
                  <c:v>3375000</c:v>
                </c:pt>
                <c:pt idx="8">
                  <c:v>3975000</c:v>
                </c:pt>
                <c:pt idx="9">
                  <c:v>4575000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6641-9F68-CB73268D2B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Лист1!$B$58:$K$58</c:f>
              <c:numCache>
                <c:formatCode>General</c:formatCode>
                <c:ptCount val="10"/>
                <c:pt idx="0">
                  <c:v>75000</c:v>
                </c:pt>
                <c:pt idx="1">
                  <c:v>150000</c:v>
                </c:pt>
                <c:pt idx="2">
                  <c:v>300000</c:v>
                </c:pt>
                <c:pt idx="3">
                  <c:v>450000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</c:numCache>
            </c:numRef>
          </c:cat>
          <c:val>
            <c:numRef>
              <c:f>Лист1!$B$60:$K$60</c:f>
              <c:numCache>
                <c:formatCode>General</c:formatCode>
                <c:ptCount val="10"/>
                <c:pt idx="0">
                  <c:v>12300000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2-6641-9F68-CB73268D2B0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Лист1!$B$58:$K$58</c:f>
              <c:numCache>
                <c:formatCode>General</c:formatCode>
                <c:ptCount val="10"/>
                <c:pt idx="0">
                  <c:v>75000</c:v>
                </c:pt>
                <c:pt idx="1">
                  <c:v>150000</c:v>
                </c:pt>
                <c:pt idx="2">
                  <c:v>300000</c:v>
                </c:pt>
                <c:pt idx="3">
                  <c:v>450000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</c:numCache>
            </c:numRef>
          </c:cat>
          <c:val>
            <c:numRef>
              <c:f>Лист1!$B$61:$K$61</c:f>
              <c:numCache>
                <c:formatCode>General</c:formatCode>
                <c:ptCount val="10"/>
                <c:pt idx="0">
                  <c:v>12300000</c:v>
                </c:pt>
                <c:pt idx="1">
                  <c:v>12600000</c:v>
                </c:pt>
                <c:pt idx="2">
                  <c:v>12900000</c:v>
                </c:pt>
                <c:pt idx="3">
                  <c:v>13200000</c:v>
                </c:pt>
                <c:pt idx="4">
                  <c:v>13500000</c:v>
                </c:pt>
                <c:pt idx="5">
                  <c:v>13800000</c:v>
                </c:pt>
                <c:pt idx="6">
                  <c:v>14100000</c:v>
                </c:pt>
                <c:pt idx="7">
                  <c:v>14400000</c:v>
                </c:pt>
                <c:pt idx="8">
                  <c:v>14700000</c:v>
                </c:pt>
                <c:pt idx="9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2-6641-9F68-CB73268D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22511"/>
        <c:axId val="19971484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Лист1!$B$58:$K$58</c:f>
              <c:numCache>
                <c:formatCode>General</c:formatCode>
                <c:ptCount val="10"/>
                <c:pt idx="0">
                  <c:v>75000</c:v>
                </c:pt>
                <c:pt idx="1">
                  <c:v>150000</c:v>
                </c:pt>
                <c:pt idx="2">
                  <c:v>300000</c:v>
                </c:pt>
                <c:pt idx="3">
                  <c:v>450000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</c:numCache>
            </c:numRef>
          </c:cat>
          <c:val>
            <c:numRef>
              <c:f>Лист1!$B$62:$K$62</c:f>
              <c:numCache>
                <c:formatCode>0.00%</c:formatCode>
                <c:ptCount val="10"/>
                <c:pt idx="0">
                  <c:v>-0.99390243902439024</c:v>
                </c:pt>
                <c:pt idx="1">
                  <c:v>-0.9821428571428571</c:v>
                </c:pt>
                <c:pt idx="2">
                  <c:v>-0.95930232558139539</c:v>
                </c:pt>
                <c:pt idx="3">
                  <c:v>-0.92613636363636365</c:v>
                </c:pt>
                <c:pt idx="4">
                  <c:v>-0.8833333333333333</c:v>
                </c:pt>
                <c:pt idx="5">
                  <c:v>-0.84239130434782605</c:v>
                </c:pt>
                <c:pt idx="6">
                  <c:v>-0.80319148936170215</c:v>
                </c:pt>
                <c:pt idx="7">
                  <c:v>-0.765625</c:v>
                </c:pt>
                <c:pt idx="8">
                  <c:v>-0.72959183673469385</c:v>
                </c:pt>
                <c:pt idx="9">
                  <c:v>-0.69499999999999995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2-6641-9F68-CB73268D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682464"/>
        <c:axId val="1024966896"/>
      </c:lineChart>
      <c:catAx>
        <c:axId val="2510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99714847"/>
        <c:crosses val="autoZero"/>
        <c:auto val="1"/>
        <c:lblAlgn val="ctr"/>
        <c:lblOffset val="100"/>
        <c:noMultiLvlLbl val="0"/>
      </c:catAx>
      <c:valAx>
        <c:axId val="1997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51022511"/>
        <c:crosses val="autoZero"/>
        <c:crossBetween val="between"/>
      </c:valAx>
      <c:valAx>
        <c:axId val="10249668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024682464"/>
        <c:crosses val="max"/>
        <c:crossBetween val="between"/>
      </c:valAx>
      <c:catAx>
        <c:axId val="102468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4966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.c.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Лист1!$B$64:$K$64</c:f>
              <c:numCache>
                <c:formatCode>General</c:formatCode>
                <c:ptCount val="10"/>
                <c:pt idx="0">
                  <c:v>225000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</c:numCache>
            </c:numRef>
          </c:cat>
          <c:val>
            <c:numRef>
              <c:f>Лист1!$B$65:$K$65</c:f>
              <c:numCache>
                <c:formatCode>General</c:formatCode>
                <c:ptCount val="10"/>
                <c:pt idx="0">
                  <c:v>225000</c:v>
                </c:pt>
                <c:pt idx="1">
                  <c:v>675000</c:v>
                </c:pt>
                <c:pt idx="2">
                  <c:v>1575000</c:v>
                </c:pt>
                <c:pt idx="3">
                  <c:v>2925000</c:v>
                </c:pt>
                <c:pt idx="4">
                  <c:v>4725000</c:v>
                </c:pt>
                <c:pt idx="5">
                  <c:v>6825000</c:v>
                </c:pt>
                <c:pt idx="6">
                  <c:v>8925000</c:v>
                </c:pt>
                <c:pt idx="7">
                  <c:v>11025000</c:v>
                </c:pt>
                <c:pt idx="8">
                  <c:v>13125000</c:v>
                </c:pt>
                <c:pt idx="9">
                  <c:v>15225000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674F-B5AD-E4827A1796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Лист1!$B$64:$K$64</c:f>
              <c:numCache>
                <c:formatCode>General</c:formatCode>
                <c:ptCount val="10"/>
                <c:pt idx="0">
                  <c:v>225000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</c:numCache>
            </c:numRef>
          </c:cat>
          <c:val>
            <c:numRef>
              <c:f>Лист1!$B$66:$K$66</c:f>
              <c:numCache>
                <c:formatCode>General</c:formatCode>
                <c:ptCount val="10"/>
                <c:pt idx="0">
                  <c:v>12300000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674F-B5AD-E4827A1796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Лист1!$B$64:$K$64</c:f>
              <c:numCache>
                <c:formatCode>General</c:formatCode>
                <c:ptCount val="10"/>
                <c:pt idx="0">
                  <c:v>225000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</c:numCache>
            </c:numRef>
          </c:cat>
          <c:val>
            <c:numRef>
              <c:f>Лист1!$B$67:$K$67</c:f>
              <c:numCache>
                <c:formatCode>General</c:formatCode>
                <c:ptCount val="10"/>
                <c:pt idx="0">
                  <c:v>12300000</c:v>
                </c:pt>
                <c:pt idx="1">
                  <c:v>12600000</c:v>
                </c:pt>
                <c:pt idx="2">
                  <c:v>12900000</c:v>
                </c:pt>
                <c:pt idx="3">
                  <c:v>13200000</c:v>
                </c:pt>
                <c:pt idx="4">
                  <c:v>13500000</c:v>
                </c:pt>
                <c:pt idx="5">
                  <c:v>13800000</c:v>
                </c:pt>
                <c:pt idx="6">
                  <c:v>14100000</c:v>
                </c:pt>
                <c:pt idx="7">
                  <c:v>14400000</c:v>
                </c:pt>
                <c:pt idx="8">
                  <c:v>14700000</c:v>
                </c:pt>
                <c:pt idx="9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1-674F-B5AD-E4827A17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23871"/>
        <c:axId val="22848748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Лист1!$B$64:$K$64</c:f>
              <c:numCache>
                <c:formatCode>General</c:formatCode>
                <c:ptCount val="10"/>
                <c:pt idx="0">
                  <c:v>225000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2100000</c:v>
                </c:pt>
                <c:pt idx="6">
                  <c:v>2100000</c:v>
                </c:pt>
                <c:pt idx="7">
                  <c:v>2100000</c:v>
                </c:pt>
                <c:pt idx="8">
                  <c:v>2100000</c:v>
                </c:pt>
                <c:pt idx="9">
                  <c:v>2100000</c:v>
                </c:pt>
              </c:numCache>
            </c:numRef>
          </c:cat>
          <c:val>
            <c:numRef>
              <c:f>Лист1!$B$68:$K$68</c:f>
              <c:numCache>
                <c:formatCode>0.00%</c:formatCode>
                <c:ptCount val="10"/>
                <c:pt idx="0">
                  <c:v>-0.98170731707317072</c:v>
                </c:pt>
                <c:pt idx="1">
                  <c:v>-0.9464285714285714</c:v>
                </c:pt>
                <c:pt idx="2">
                  <c:v>-0.87790697674418605</c:v>
                </c:pt>
                <c:pt idx="3">
                  <c:v>-0.77840909090909094</c:v>
                </c:pt>
                <c:pt idx="4">
                  <c:v>-0.65</c:v>
                </c:pt>
                <c:pt idx="5">
                  <c:v>-0.50543478260869568</c:v>
                </c:pt>
                <c:pt idx="6">
                  <c:v>-0.36702127659574468</c:v>
                </c:pt>
                <c:pt idx="7">
                  <c:v>-0.234375</c:v>
                </c:pt>
                <c:pt idx="8">
                  <c:v>-0.10714285714285714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1-674F-B5AD-E4827A17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192159"/>
        <c:axId val="1677190431"/>
      </c:lineChart>
      <c:catAx>
        <c:axId val="2281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28487487"/>
        <c:crosses val="autoZero"/>
        <c:auto val="1"/>
        <c:lblAlgn val="ctr"/>
        <c:lblOffset val="100"/>
        <c:noMultiLvlLbl val="0"/>
      </c:catAx>
      <c:valAx>
        <c:axId val="2284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28123871"/>
        <c:crosses val="autoZero"/>
        <c:crossBetween val="between"/>
      </c:valAx>
      <c:valAx>
        <c:axId val="16771904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677192159"/>
        <c:crosses val="max"/>
        <c:crossBetween val="between"/>
      </c:valAx>
      <c:catAx>
        <c:axId val="167719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7190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.c.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Лист1!$B$70:$K$70</c:f>
              <c:numCache>
                <c:formatCode>General</c:formatCode>
                <c:ptCount val="10"/>
                <c:pt idx="0">
                  <c:v>337500</c:v>
                </c:pt>
                <c:pt idx="1">
                  <c:v>675000</c:v>
                </c:pt>
                <c:pt idx="2">
                  <c:v>1350000</c:v>
                </c:pt>
                <c:pt idx="3">
                  <c:v>2025000</c:v>
                </c:pt>
                <c:pt idx="4">
                  <c:v>2700000</c:v>
                </c:pt>
                <c:pt idx="5">
                  <c:v>2925000</c:v>
                </c:pt>
                <c:pt idx="6">
                  <c:v>2925000</c:v>
                </c:pt>
                <c:pt idx="7">
                  <c:v>2925000</c:v>
                </c:pt>
                <c:pt idx="8">
                  <c:v>2925000</c:v>
                </c:pt>
                <c:pt idx="9">
                  <c:v>2925000</c:v>
                </c:pt>
              </c:numCache>
            </c:numRef>
          </c:cat>
          <c:val>
            <c:numRef>
              <c:f>Лист1!$B$71:$K$71</c:f>
              <c:numCache>
                <c:formatCode>General</c:formatCode>
                <c:ptCount val="10"/>
                <c:pt idx="0">
                  <c:v>337500</c:v>
                </c:pt>
                <c:pt idx="1">
                  <c:v>1012500</c:v>
                </c:pt>
                <c:pt idx="2">
                  <c:v>2362500</c:v>
                </c:pt>
                <c:pt idx="3">
                  <c:v>4387500</c:v>
                </c:pt>
                <c:pt idx="4">
                  <c:v>7087500</c:v>
                </c:pt>
                <c:pt idx="5">
                  <c:v>10012500</c:v>
                </c:pt>
                <c:pt idx="6">
                  <c:v>12937500</c:v>
                </c:pt>
                <c:pt idx="7">
                  <c:v>15862500</c:v>
                </c:pt>
                <c:pt idx="8">
                  <c:v>18787500</c:v>
                </c:pt>
                <c:pt idx="9">
                  <c:v>21712500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B-F04B-9AD9-4E24EEADCB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Лист1!$B$70:$K$70</c:f>
              <c:numCache>
                <c:formatCode>General</c:formatCode>
                <c:ptCount val="10"/>
                <c:pt idx="0">
                  <c:v>337500</c:v>
                </c:pt>
                <c:pt idx="1">
                  <c:v>675000</c:v>
                </c:pt>
                <c:pt idx="2">
                  <c:v>1350000</c:v>
                </c:pt>
                <c:pt idx="3">
                  <c:v>2025000</c:v>
                </c:pt>
                <c:pt idx="4">
                  <c:v>2700000</c:v>
                </c:pt>
                <c:pt idx="5">
                  <c:v>2925000</c:v>
                </c:pt>
                <c:pt idx="6">
                  <c:v>2925000</c:v>
                </c:pt>
                <c:pt idx="7">
                  <c:v>2925000</c:v>
                </c:pt>
                <c:pt idx="8">
                  <c:v>2925000</c:v>
                </c:pt>
                <c:pt idx="9">
                  <c:v>2925000</c:v>
                </c:pt>
              </c:numCache>
            </c:numRef>
          </c:cat>
          <c:val>
            <c:numRef>
              <c:f>Лист1!$B$72:$K$72</c:f>
              <c:numCache>
                <c:formatCode>General</c:formatCode>
                <c:ptCount val="10"/>
                <c:pt idx="0">
                  <c:v>12300000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B-F04B-9AD9-4E24EEADCB7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Лист1!$B$70:$K$70</c:f>
              <c:numCache>
                <c:formatCode>General</c:formatCode>
                <c:ptCount val="10"/>
                <c:pt idx="0">
                  <c:v>337500</c:v>
                </c:pt>
                <c:pt idx="1">
                  <c:v>675000</c:v>
                </c:pt>
                <c:pt idx="2">
                  <c:v>1350000</c:v>
                </c:pt>
                <c:pt idx="3">
                  <c:v>2025000</c:v>
                </c:pt>
                <c:pt idx="4">
                  <c:v>2700000</c:v>
                </c:pt>
                <c:pt idx="5">
                  <c:v>2925000</c:v>
                </c:pt>
                <c:pt idx="6">
                  <c:v>2925000</c:v>
                </c:pt>
                <c:pt idx="7">
                  <c:v>2925000</c:v>
                </c:pt>
                <c:pt idx="8">
                  <c:v>2925000</c:v>
                </c:pt>
                <c:pt idx="9">
                  <c:v>2925000</c:v>
                </c:pt>
              </c:numCache>
            </c:numRef>
          </c:cat>
          <c:val>
            <c:numRef>
              <c:f>Лист1!$B$73:$K$73</c:f>
              <c:numCache>
                <c:formatCode>General</c:formatCode>
                <c:ptCount val="10"/>
                <c:pt idx="0">
                  <c:v>12300000</c:v>
                </c:pt>
                <c:pt idx="1">
                  <c:v>12600000</c:v>
                </c:pt>
                <c:pt idx="2">
                  <c:v>12900000</c:v>
                </c:pt>
                <c:pt idx="3">
                  <c:v>13200000</c:v>
                </c:pt>
                <c:pt idx="4">
                  <c:v>13500000</c:v>
                </c:pt>
                <c:pt idx="5">
                  <c:v>13800000</c:v>
                </c:pt>
                <c:pt idx="6">
                  <c:v>14100000</c:v>
                </c:pt>
                <c:pt idx="7">
                  <c:v>14400000</c:v>
                </c:pt>
                <c:pt idx="8">
                  <c:v>14700000</c:v>
                </c:pt>
                <c:pt idx="9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B-F04B-9AD9-4E24EEAD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59295"/>
        <c:axId val="166905567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Лист1!$B$70:$K$70</c:f>
              <c:numCache>
                <c:formatCode>General</c:formatCode>
                <c:ptCount val="10"/>
                <c:pt idx="0">
                  <c:v>337500</c:v>
                </c:pt>
                <c:pt idx="1">
                  <c:v>675000</c:v>
                </c:pt>
                <c:pt idx="2">
                  <c:v>1350000</c:v>
                </c:pt>
                <c:pt idx="3">
                  <c:v>2025000</c:v>
                </c:pt>
                <c:pt idx="4">
                  <c:v>2700000</c:v>
                </c:pt>
                <c:pt idx="5">
                  <c:v>2925000</c:v>
                </c:pt>
                <c:pt idx="6">
                  <c:v>2925000</c:v>
                </c:pt>
                <c:pt idx="7">
                  <c:v>2925000</c:v>
                </c:pt>
                <c:pt idx="8">
                  <c:v>2925000</c:v>
                </c:pt>
                <c:pt idx="9">
                  <c:v>2925000</c:v>
                </c:pt>
              </c:numCache>
            </c:numRef>
          </c:cat>
          <c:val>
            <c:numRef>
              <c:f>Лист1!$B$74:$K$74</c:f>
              <c:numCache>
                <c:formatCode>0.00%</c:formatCode>
                <c:ptCount val="10"/>
                <c:pt idx="0">
                  <c:v>-0.97256097560975607</c:v>
                </c:pt>
                <c:pt idx="1">
                  <c:v>-0.9196428571428571</c:v>
                </c:pt>
                <c:pt idx="2">
                  <c:v>-0.81686046511627908</c:v>
                </c:pt>
                <c:pt idx="3">
                  <c:v>-0.66761363636363635</c:v>
                </c:pt>
                <c:pt idx="4">
                  <c:v>-0.47499999999999998</c:v>
                </c:pt>
                <c:pt idx="5">
                  <c:v>-0.27445652173913043</c:v>
                </c:pt>
                <c:pt idx="6">
                  <c:v>-8.2446808510638292E-2</c:v>
                </c:pt>
                <c:pt idx="7">
                  <c:v>0.1015625</c:v>
                </c:pt>
                <c:pt idx="8">
                  <c:v>0.27806122448979592</c:v>
                </c:pt>
                <c:pt idx="9">
                  <c:v>0.44750000000000001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B-F04B-9AD9-4E24EEAD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33967"/>
        <c:axId val="250745151"/>
      </c:lineChart>
      <c:catAx>
        <c:axId val="1668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66905567"/>
        <c:crosses val="autoZero"/>
        <c:auto val="1"/>
        <c:lblAlgn val="ctr"/>
        <c:lblOffset val="100"/>
        <c:noMultiLvlLbl val="0"/>
      </c:catAx>
      <c:valAx>
        <c:axId val="166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66859295"/>
        <c:crosses val="autoZero"/>
        <c:crossBetween val="between"/>
      </c:valAx>
      <c:valAx>
        <c:axId val="25074515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250733967"/>
        <c:crosses val="max"/>
        <c:crossBetween val="between"/>
      </c:valAx>
      <c:catAx>
        <c:axId val="250733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0745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52</xdr:row>
      <xdr:rowOff>25400</xdr:rowOff>
    </xdr:from>
    <xdr:to>
      <xdr:col>18</xdr:col>
      <xdr:colOff>101600</xdr:colOff>
      <xdr:row>61</xdr:row>
      <xdr:rowOff>59267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782166-0114-8B0A-BE7C-CC748125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61</xdr:row>
      <xdr:rowOff>139700</xdr:rowOff>
    </xdr:from>
    <xdr:to>
      <xdr:col>18</xdr:col>
      <xdr:colOff>88900</xdr:colOff>
      <xdr:row>69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00B464-A363-8BA0-1FDC-F6D3B53FC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69</xdr:row>
      <xdr:rowOff>63500</xdr:rowOff>
    </xdr:from>
    <xdr:to>
      <xdr:col>18</xdr:col>
      <xdr:colOff>88900</xdr:colOff>
      <xdr:row>81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FD38C1-AEF5-C510-624B-C4D26388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85531</xdr:colOff>
      <xdr:row>52</xdr:row>
      <xdr:rowOff>40951</xdr:rowOff>
    </xdr:from>
    <xdr:to>
      <xdr:col>23</xdr:col>
      <xdr:colOff>510592</xdr:colOff>
      <xdr:row>61</xdr:row>
      <xdr:rowOff>62722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5A8FBEF-223A-3294-8AE6-F3424C98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59612</xdr:colOff>
      <xdr:row>61</xdr:row>
      <xdr:rowOff>40951</xdr:rowOff>
    </xdr:from>
    <xdr:to>
      <xdr:col>23</xdr:col>
      <xdr:colOff>484673</xdr:colOff>
      <xdr:row>69</xdr:row>
      <xdr:rowOff>36804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03543A6-3AD4-EB7D-9464-D2FEA6507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98035</xdr:colOff>
      <xdr:row>68</xdr:row>
      <xdr:rowOff>577960</xdr:rowOff>
    </xdr:from>
    <xdr:to>
      <xdr:col>23</xdr:col>
      <xdr:colOff>548105</xdr:colOff>
      <xdr:row>80</xdr:row>
      <xdr:rowOff>157300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8585359-BABC-047A-2BFE-10D5BC25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B739-91C0-7C47-9A58-0EECFCE4C35C}">
  <dimension ref="A1:Q90"/>
  <sheetViews>
    <sheetView tabSelected="1" topLeftCell="A49" zoomScale="83" zoomScaleNormal="33" workbookViewId="0">
      <selection activeCell="B76" sqref="A76:D90"/>
    </sheetView>
  </sheetViews>
  <sheetFormatPr baseColWidth="10" defaultRowHeight="16"/>
  <cols>
    <col min="1" max="1" width="60.1640625" customWidth="1"/>
    <col min="2" max="2" width="26.1640625" customWidth="1"/>
    <col min="3" max="3" width="20" customWidth="1"/>
    <col min="4" max="4" width="22.6640625" customWidth="1"/>
    <col min="5" max="5" width="19.33203125" customWidth="1"/>
    <col min="6" max="6" width="13.33203125" customWidth="1"/>
    <col min="7" max="7" width="33.1640625" customWidth="1"/>
    <col min="8" max="8" width="25.1640625" customWidth="1"/>
    <col min="9" max="9" width="25" customWidth="1"/>
    <col min="10" max="10" width="17.33203125" customWidth="1"/>
    <col min="11" max="11" width="17.83203125" customWidth="1"/>
    <col min="12" max="12" width="20.6640625" customWidth="1"/>
  </cols>
  <sheetData>
    <row r="1" spans="1:10" ht="17" thickBot="1"/>
    <row r="2" spans="1:10" ht="47" customHeight="1">
      <c r="A2" s="37" t="s">
        <v>25</v>
      </c>
      <c r="G2" s="2"/>
      <c r="H2" s="3" t="s">
        <v>0</v>
      </c>
      <c r="I2" s="3" t="s">
        <v>1</v>
      </c>
      <c r="J2" s="4" t="s">
        <v>2</v>
      </c>
    </row>
    <row r="3" spans="1:10" ht="69" customHeight="1">
      <c r="A3" s="35" t="s">
        <v>26</v>
      </c>
      <c r="B3" s="30">
        <v>1200000</v>
      </c>
      <c r="G3" s="11" t="s">
        <v>3</v>
      </c>
      <c r="H3" s="6">
        <v>0.4</v>
      </c>
      <c r="I3" s="6">
        <v>0.75</v>
      </c>
      <c r="J3" s="7">
        <v>0.9</v>
      </c>
    </row>
    <row r="4" spans="1:10" ht="82" customHeight="1" thickBot="1">
      <c r="A4" s="35" t="s">
        <v>27</v>
      </c>
      <c r="B4" s="30">
        <v>300000</v>
      </c>
      <c r="G4" s="12" t="s">
        <v>4</v>
      </c>
      <c r="H4" s="9">
        <v>0.6</v>
      </c>
      <c r="I4" s="9">
        <v>0.7</v>
      </c>
      <c r="J4" s="10">
        <v>0.85</v>
      </c>
    </row>
    <row r="5" spans="1:10" ht="24">
      <c r="A5" s="35" t="s">
        <v>28</v>
      </c>
      <c r="B5" s="36">
        <v>2500</v>
      </c>
    </row>
    <row r="6" spans="1:10" ht="24">
      <c r="A6" s="35" t="s">
        <v>29</v>
      </c>
      <c r="B6" s="36">
        <v>0.1</v>
      </c>
      <c r="C6" s="1">
        <v>0.1</v>
      </c>
    </row>
    <row r="7" spans="1:10" ht="24">
      <c r="A7" s="38" t="s">
        <v>30</v>
      </c>
      <c r="B7" s="36">
        <v>3</v>
      </c>
    </row>
    <row r="9" spans="1:10">
      <c r="G9" t="s">
        <v>5</v>
      </c>
    </row>
    <row r="10" spans="1:10" ht="17" thickBot="1"/>
    <row r="11" spans="1:10">
      <c r="G11" s="13"/>
      <c r="H11" s="14" t="s">
        <v>0</v>
      </c>
      <c r="I11" s="14" t="s">
        <v>1</v>
      </c>
      <c r="J11" s="15" t="s">
        <v>2</v>
      </c>
    </row>
    <row r="12" spans="1:10" ht="52" customHeight="1">
      <c r="G12" s="16" t="s">
        <v>7</v>
      </c>
      <c r="H12" s="17">
        <v>0.3</v>
      </c>
      <c r="I12" s="17">
        <v>0.45</v>
      </c>
      <c r="J12" s="18">
        <v>0.55000000000000004</v>
      </c>
    </row>
    <row r="13" spans="1:10" ht="51" customHeight="1" thickBot="1">
      <c r="G13" s="19" t="s">
        <v>6</v>
      </c>
      <c r="H13" s="20">
        <v>0.2</v>
      </c>
      <c r="I13" s="20">
        <v>0.3</v>
      </c>
      <c r="J13" s="21">
        <v>0.45</v>
      </c>
    </row>
    <row r="18" spans="1:17" ht="17" thickBot="1">
      <c r="G18" s="22" t="s">
        <v>8</v>
      </c>
    </row>
    <row r="19" spans="1:17" ht="36" customHeight="1">
      <c r="G19" s="23"/>
      <c r="H19" s="14" t="s">
        <v>9</v>
      </c>
      <c r="I19" s="14" t="s">
        <v>10</v>
      </c>
      <c r="J19" s="14" t="s">
        <v>11</v>
      </c>
      <c r="K19" s="14" t="s">
        <v>12</v>
      </c>
      <c r="L19" s="14" t="s">
        <v>13</v>
      </c>
      <c r="M19" s="15" t="s">
        <v>14</v>
      </c>
      <c r="N19">
        <v>7</v>
      </c>
      <c r="O19">
        <v>8</v>
      </c>
      <c r="P19">
        <v>9</v>
      </c>
      <c r="Q19">
        <v>10</v>
      </c>
    </row>
    <row r="20" spans="1:17" ht="40" customHeight="1">
      <c r="G20" s="24" t="s">
        <v>0</v>
      </c>
      <c r="H20" s="25">
        <v>100</v>
      </c>
      <c r="I20" s="25">
        <v>200</v>
      </c>
      <c r="J20" s="25">
        <v>400</v>
      </c>
      <c r="K20" s="25">
        <v>600</v>
      </c>
      <c r="L20" s="25">
        <v>800</v>
      </c>
      <c r="M20" s="26">
        <v>800</v>
      </c>
      <c r="N20" s="26">
        <v>800</v>
      </c>
      <c r="O20" s="26">
        <v>800</v>
      </c>
      <c r="P20" s="26">
        <v>800</v>
      </c>
      <c r="Q20" s="26">
        <v>800</v>
      </c>
    </row>
    <row r="21" spans="1:17" ht="32" customHeight="1">
      <c r="G21" s="24" t="s">
        <v>1</v>
      </c>
      <c r="H21" s="25">
        <v>300</v>
      </c>
      <c r="I21" s="25">
        <v>600</v>
      </c>
      <c r="J21" s="25">
        <v>1200</v>
      </c>
      <c r="K21" s="25">
        <v>1800</v>
      </c>
      <c r="L21" s="25">
        <v>2400</v>
      </c>
      <c r="M21" s="26">
        <v>2800</v>
      </c>
      <c r="N21" s="26">
        <v>2800</v>
      </c>
      <c r="O21" s="26">
        <v>2800</v>
      </c>
      <c r="P21" s="26">
        <v>2800</v>
      </c>
      <c r="Q21" s="26">
        <v>2800</v>
      </c>
    </row>
    <row r="22" spans="1:17" ht="41" customHeight="1" thickBot="1">
      <c r="G22" s="27" t="s">
        <v>2</v>
      </c>
      <c r="H22" s="28">
        <v>450</v>
      </c>
      <c r="I22" s="28">
        <v>900</v>
      </c>
      <c r="J22" s="28">
        <v>1800</v>
      </c>
      <c r="K22" s="28">
        <v>2700</v>
      </c>
      <c r="L22" s="28">
        <v>3600</v>
      </c>
      <c r="M22" s="29">
        <v>3900</v>
      </c>
      <c r="N22" s="29">
        <v>3900</v>
      </c>
      <c r="O22" s="29">
        <v>3900</v>
      </c>
      <c r="P22" s="29">
        <v>3900</v>
      </c>
      <c r="Q22" s="29">
        <v>3900</v>
      </c>
    </row>
    <row r="23" spans="1:17">
      <c r="A23" s="2" t="s">
        <v>21</v>
      </c>
      <c r="B23" s="4"/>
    </row>
    <row r="24" spans="1:17" ht="17" thickBot="1">
      <c r="A24" s="5" t="s">
        <v>22</v>
      </c>
      <c r="B24" s="33">
        <v>2500</v>
      </c>
    </row>
    <row r="25" spans="1:17" ht="28" thickBot="1">
      <c r="A25" s="5" t="s">
        <v>23</v>
      </c>
      <c r="B25" s="51">
        <v>2500</v>
      </c>
    </row>
    <row r="26" spans="1:17" ht="17" thickBot="1">
      <c r="A26" s="8" t="s">
        <v>24</v>
      </c>
      <c r="B26" s="34">
        <v>2500</v>
      </c>
      <c r="G26" s="22" t="s">
        <v>15</v>
      </c>
      <c r="H26" s="31"/>
      <c r="I26" s="31"/>
      <c r="J26" s="31"/>
      <c r="K26" s="31"/>
      <c r="L26" s="31"/>
    </row>
    <row r="27" spans="1:17">
      <c r="G27" s="22" t="s">
        <v>16</v>
      </c>
      <c r="H27" s="31"/>
      <c r="I27" s="31"/>
      <c r="J27" s="31"/>
      <c r="K27" s="31"/>
      <c r="L27" s="31"/>
    </row>
    <row r="32" spans="1:17">
      <c r="G32" s="32" t="s">
        <v>17</v>
      </c>
    </row>
    <row r="33" spans="1:12">
      <c r="A33" s="45"/>
      <c r="B33" s="45"/>
      <c r="C33" s="45"/>
      <c r="D33" s="45"/>
      <c r="E33" s="45"/>
      <c r="F33" s="45"/>
    </row>
    <row r="34" spans="1:12">
      <c r="A34" s="45"/>
      <c r="B34" s="45"/>
      <c r="C34" s="45"/>
      <c r="D34" s="45"/>
      <c r="E34" s="45"/>
      <c r="F34" s="45"/>
    </row>
    <row r="35" spans="1:12">
      <c r="A35" s="45"/>
      <c r="B35" s="45"/>
      <c r="C35" s="45"/>
      <c r="D35" s="45"/>
      <c r="E35" s="45"/>
      <c r="F35" s="45"/>
      <c r="G35" t="s">
        <v>18</v>
      </c>
      <c r="H35" t="e">
        <f>(G36-G37)/G37*100</f>
        <v>#VALUE!</v>
      </c>
    </row>
    <row r="36" spans="1:12">
      <c r="A36" s="45"/>
      <c r="B36" s="45"/>
      <c r="C36" s="45"/>
      <c r="D36" s="45"/>
      <c r="E36" s="45"/>
      <c r="F36" s="45"/>
      <c r="G36" t="s">
        <v>19</v>
      </c>
    </row>
    <row r="37" spans="1:12">
      <c r="A37" s="45"/>
      <c r="B37" s="45"/>
      <c r="C37" s="45"/>
      <c r="D37" s="45"/>
      <c r="E37" s="45"/>
      <c r="F37" s="45"/>
      <c r="G37" t="s">
        <v>20</v>
      </c>
    </row>
    <row r="38" spans="1:12">
      <c r="A38" s="45"/>
      <c r="B38" s="45"/>
      <c r="C38" s="45"/>
      <c r="D38" s="45"/>
      <c r="E38" s="45"/>
      <c r="F38" s="45"/>
    </row>
    <row r="39" spans="1:12">
      <c r="A39" s="45"/>
      <c r="B39" s="45"/>
      <c r="C39" s="45"/>
      <c r="D39" s="45"/>
      <c r="E39" s="45"/>
      <c r="F39" s="45"/>
    </row>
    <row r="40" spans="1:1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 ht="63">
      <c r="A43" s="44"/>
      <c r="B43" s="45"/>
      <c r="C43" s="45"/>
      <c r="D43" s="45"/>
      <c r="E43" s="45"/>
      <c r="F43" s="45"/>
      <c r="G43" s="50"/>
      <c r="H43" s="45"/>
      <c r="I43" s="45"/>
      <c r="J43" s="45"/>
      <c r="K43" s="45"/>
      <c r="L43" s="45"/>
    </row>
    <row r="44" spans="1:12">
      <c r="A44" s="45"/>
      <c r="B44" s="41"/>
      <c r="C44" s="41"/>
      <c r="D44" s="41"/>
      <c r="E44" s="45"/>
      <c r="F44" s="45"/>
      <c r="G44" s="41"/>
      <c r="H44" s="41"/>
      <c r="I44" s="41"/>
      <c r="J44" s="41"/>
      <c r="K44" s="41"/>
      <c r="L44" s="45"/>
    </row>
    <row r="45" spans="1:1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6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 ht="18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 ht="18">
      <c r="A49" s="4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</row>
    <row r="57" spans="1:12" ht="54" customHeight="1">
      <c r="A57" s="42" t="s">
        <v>45</v>
      </c>
      <c r="B57" s="39" t="s">
        <v>32</v>
      </c>
      <c r="C57" s="39" t="s">
        <v>33</v>
      </c>
      <c r="D57" s="39" t="s">
        <v>34</v>
      </c>
      <c r="E57" s="39" t="s">
        <v>35</v>
      </c>
      <c r="F57" s="39" t="s">
        <v>36</v>
      </c>
      <c r="G57" s="39" t="s">
        <v>37</v>
      </c>
      <c r="H57" s="39" t="s">
        <v>38</v>
      </c>
      <c r="I57" s="39" t="s">
        <v>39</v>
      </c>
      <c r="J57" s="39" t="s">
        <v>40</v>
      </c>
      <c r="K57" s="39" t="s">
        <v>41</v>
      </c>
    </row>
    <row r="58" spans="1:12" ht="46" customHeight="1">
      <c r="A58" t="s">
        <v>31</v>
      </c>
      <c r="B58">
        <f>$B$25*$B$7*$B$6*H20</f>
        <v>75000</v>
      </c>
      <c r="C58">
        <f t="shared" ref="C58:K58" si="0">$B$25*$B$7*$B$6*I20</f>
        <v>150000</v>
      </c>
      <c r="D58">
        <f t="shared" si="0"/>
        <v>300000</v>
      </c>
      <c r="E58">
        <f t="shared" si="0"/>
        <v>450000</v>
      </c>
      <c r="F58">
        <f t="shared" si="0"/>
        <v>600000</v>
      </c>
      <c r="G58">
        <f t="shared" si="0"/>
        <v>600000</v>
      </c>
      <c r="H58">
        <f t="shared" si="0"/>
        <v>600000</v>
      </c>
      <c r="I58">
        <f t="shared" si="0"/>
        <v>600000</v>
      </c>
      <c r="J58">
        <f t="shared" si="0"/>
        <v>600000</v>
      </c>
      <c r="K58">
        <f t="shared" si="0"/>
        <v>600000</v>
      </c>
    </row>
    <row r="59" spans="1:12">
      <c r="A59" t="s">
        <v>42</v>
      </c>
      <c r="B59">
        <f>B58</f>
        <v>75000</v>
      </c>
      <c r="C59">
        <f>SUM(B58:C58)</f>
        <v>225000</v>
      </c>
      <c r="D59">
        <f>SUM(B58:D58)</f>
        <v>525000</v>
      </c>
      <c r="E59">
        <f>SUM(B58:E58)</f>
        <v>975000</v>
      </c>
      <c r="F59">
        <f>SUM(B58:F58)</f>
        <v>1575000</v>
      </c>
      <c r="G59">
        <f>SUM(B58:G58)</f>
        <v>2175000</v>
      </c>
      <c r="H59">
        <f>SUM(B58:H58)</f>
        <v>2775000</v>
      </c>
      <c r="I59">
        <f>SUM(B58:I58)</f>
        <v>3375000</v>
      </c>
      <c r="J59">
        <f>SUM(B58:J58)</f>
        <v>3975000</v>
      </c>
      <c r="K59">
        <f>SUM(B58:K58)</f>
        <v>4575000</v>
      </c>
    </row>
    <row r="60" spans="1:12">
      <c r="A60" t="s">
        <v>43</v>
      </c>
      <c r="B60">
        <f>10*B3+300000</f>
        <v>12300000</v>
      </c>
      <c r="C60">
        <f>300000</f>
        <v>300000</v>
      </c>
      <c r="D60">
        <f t="shared" ref="D60:K60" si="1">300000</f>
        <v>300000</v>
      </c>
      <c r="E60">
        <f t="shared" si="1"/>
        <v>300000</v>
      </c>
      <c r="F60">
        <f t="shared" si="1"/>
        <v>300000</v>
      </c>
      <c r="G60">
        <f t="shared" si="1"/>
        <v>300000</v>
      </c>
      <c r="H60">
        <f t="shared" si="1"/>
        <v>300000</v>
      </c>
      <c r="I60">
        <f t="shared" si="1"/>
        <v>300000</v>
      </c>
      <c r="J60">
        <f t="shared" si="1"/>
        <v>300000</v>
      </c>
      <c r="K60">
        <f t="shared" si="1"/>
        <v>300000</v>
      </c>
    </row>
    <row r="61" spans="1:12">
      <c r="A61" t="s">
        <v>44</v>
      </c>
      <c r="B61">
        <f>B60</f>
        <v>12300000</v>
      </c>
      <c r="C61">
        <f>B61+C60</f>
        <v>12600000</v>
      </c>
      <c r="D61">
        <f t="shared" ref="D61:K61" si="2">C61+D60</f>
        <v>12900000</v>
      </c>
      <c r="E61">
        <f t="shared" si="2"/>
        <v>13200000</v>
      </c>
      <c r="F61">
        <f t="shared" si="2"/>
        <v>13500000</v>
      </c>
      <c r="G61">
        <f t="shared" si="2"/>
        <v>13800000</v>
      </c>
      <c r="H61">
        <f t="shared" si="2"/>
        <v>14100000</v>
      </c>
      <c r="I61">
        <f t="shared" si="2"/>
        <v>14400000</v>
      </c>
      <c r="J61">
        <f t="shared" si="2"/>
        <v>14700000</v>
      </c>
      <c r="K61">
        <f t="shared" si="2"/>
        <v>15000000</v>
      </c>
    </row>
    <row r="62" spans="1:12" ht="29">
      <c r="A62" s="40" t="s">
        <v>18</v>
      </c>
      <c r="B62" s="43">
        <f>(B59-B61)/B61*100%</f>
        <v>-0.99390243902439024</v>
      </c>
      <c r="C62" s="43">
        <f t="shared" ref="C62:K62" si="3">(C59-C61)/C61*100%</f>
        <v>-0.9821428571428571</v>
      </c>
      <c r="D62" s="43">
        <f t="shared" si="3"/>
        <v>-0.95930232558139539</v>
      </c>
      <c r="E62" s="43">
        <f t="shared" si="3"/>
        <v>-0.92613636363636365</v>
      </c>
      <c r="F62" s="43">
        <f t="shared" si="3"/>
        <v>-0.8833333333333333</v>
      </c>
      <c r="G62" s="43">
        <f t="shared" si="3"/>
        <v>-0.84239130434782605</v>
      </c>
      <c r="H62" s="43">
        <f t="shared" si="3"/>
        <v>-0.80319148936170215</v>
      </c>
      <c r="I62" s="43">
        <f t="shared" si="3"/>
        <v>-0.765625</v>
      </c>
      <c r="J62" s="43">
        <f t="shared" si="3"/>
        <v>-0.72959183673469385</v>
      </c>
      <c r="K62" s="43">
        <f t="shared" si="3"/>
        <v>-0.69499999999999995</v>
      </c>
    </row>
    <row r="63" spans="1:12" ht="47">
      <c r="A63" s="42" t="s">
        <v>46</v>
      </c>
      <c r="B63" s="39" t="s">
        <v>32</v>
      </c>
      <c r="C63" s="39" t="s">
        <v>33</v>
      </c>
      <c r="D63" s="39" t="s">
        <v>34</v>
      </c>
      <c r="E63" s="39" t="s">
        <v>35</v>
      </c>
      <c r="F63" s="39" t="s">
        <v>36</v>
      </c>
      <c r="G63" s="39" t="s">
        <v>37</v>
      </c>
      <c r="H63" s="39" t="s">
        <v>38</v>
      </c>
      <c r="I63" s="39" t="s">
        <v>39</v>
      </c>
      <c r="J63" s="39" t="s">
        <v>40</v>
      </c>
      <c r="K63" s="39" t="s">
        <v>41</v>
      </c>
    </row>
    <row r="64" spans="1:12">
      <c r="A64" t="s">
        <v>31</v>
      </c>
      <c r="B64">
        <f>$B$25*$B$7*$B$6*H21</f>
        <v>225000</v>
      </c>
      <c r="C64">
        <f t="shared" ref="C64:K64" si="4">$B$25*$B$7*$B$6*I21</f>
        <v>450000</v>
      </c>
      <c r="D64">
        <f t="shared" si="4"/>
        <v>900000</v>
      </c>
      <c r="E64">
        <f t="shared" si="4"/>
        <v>1350000</v>
      </c>
      <c r="F64">
        <f t="shared" si="4"/>
        <v>1800000</v>
      </c>
      <c r="G64">
        <f t="shared" si="4"/>
        <v>2100000</v>
      </c>
      <c r="H64">
        <f t="shared" si="4"/>
        <v>2100000</v>
      </c>
      <c r="I64">
        <f t="shared" si="4"/>
        <v>2100000</v>
      </c>
      <c r="J64">
        <f t="shared" si="4"/>
        <v>2100000</v>
      </c>
      <c r="K64">
        <f t="shared" si="4"/>
        <v>2100000</v>
      </c>
    </row>
    <row r="65" spans="1:11">
      <c r="A65" t="s">
        <v>42</v>
      </c>
      <c r="B65">
        <f>B64</f>
        <v>225000</v>
      </c>
      <c r="C65">
        <f>SUM(B64:C64)</f>
        <v>675000</v>
      </c>
      <c r="D65">
        <f>SUM(B64:D64)</f>
        <v>1575000</v>
      </c>
      <c r="E65">
        <f>SUM(B64:E64)</f>
        <v>2925000</v>
      </c>
      <c r="F65">
        <f>SUM(B64:F64)</f>
        <v>4725000</v>
      </c>
      <c r="G65">
        <f>SUM(B64:G64)</f>
        <v>6825000</v>
      </c>
      <c r="H65">
        <f>SUM(B64:H64)</f>
        <v>8925000</v>
      </c>
      <c r="I65">
        <f>SUM(B64:I64)</f>
        <v>11025000</v>
      </c>
      <c r="J65">
        <f>SUM(B64:J64)</f>
        <v>13125000</v>
      </c>
      <c r="K65">
        <f>SUM(B64:K64)</f>
        <v>15225000</v>
      </c>
    </row>
    <row r="66" spans="1:11">
      <c r="A66" t="s">
        <v>43</v>
      </c>
      <c r="B66">
        <f>10*B3+300000</f>
        <v>12300000</v>
      </c>
      <c r="C66">
        <f>300000</f>
        <v>300000</v>
      </c>
      <c r="D66">
        <f t="shared" ref="D66:K66" si="5">300000</f>
        <v>300000</v>
      </c>
      <c r="E66">
        <f t="shared" si="5"/>
        <v>300000</v>
      </c>
      <c r="F66">
        <f t="shared" si="5"/>
        <v>300000</v>
      </c>
      <c r="G66">
        <f t="shared" si="5"/>
        <v>300000</v>
      </c>
      <c r="H66">
        <f t="shared" si="5"/>
        <v>300000</v>
      </c>
      <c r="I66">
        <f t="shared" si="5"/>
        <v>300000</v>
      </c>
      <c r="J66">
        <f t="shared" si="5"/>
        <v>300000</v>
      </c>
      <c r="K66">
        <f t="shared" si="5"/>
        <v>300000</v>
      </c>
    </row>
    <row r="67" spans="1:11">
      <c r="A67" t="s">
        <v>44</v>
      </c>
      <c r="B67">
        <f>B66</f>
        <v>12300000</v>
      </c>
      <c r="C67">
        <f>B67+C66</f>
        <v>12600000</v>
      </c>
      <c r="D67">
        <f t="shared" ref="D67" si="6">C67+D66</f>
        <v>12900000</v>
      </c>
      <c r="E67">
        <f t="shared" ref="E67" si="7">D67+E66</f>
        <v>13200000</v>
      </c>
      <c r="F67">
        <f t="shared" ref="F67" si="8">E67+F66</f>
        <v>13500000</v>
      </c>
      <c r="G67">
        <f t="shared" ref="G67" si="9">F67+G66</f>
        <v>13800000</v>
      </c>
      <c r="H67">
        <f t="shared" ref="H67" si="10">G67+H66</f>
        <v>14100000</v>
      </c>
      <c r="I67">
        <f t="shared" ref="I67" si="11">H67+I66</f>
        <v>14400000</v>
      </c>
      <c r="J67">
        <f t="shared" ref="J67" si="12">I67+J66</f>
        <v>14700000</v>
      </c>
      <c r="K67">
        <f t="shared" ref="K67" si="13">J67+K66</f>
        <v>15000000</v>
      </c>
    </row>
    <row r="68" spans="1:11" ht="29">
      <c r="A68" s="40" t="s">
        <v>18</v>
      </c>
      <c r="B68" s="43">
        <f>(B65-B67)/B67*100%</f>
        <v>-0.98170731707317072</v>
      </c>
      <c r="C68" s="43">
        <f t="shared" ref="C68" si="14">(C65-C67)/C67*100%</f>
        <v>-0.9464285714285714</v>
      </c>
      <c r="D68" s="43">
        <f t="shared" ref="D68" si="15">(D65-D67)/D67*100%</f>
        <v>-0.87790697674418605</v>
      </c>
      <c r="E68" s="43">
        <f t="shared" ref="E68" si="16">(E65-E67)/E67*100%</f>
        <v>-0.77840909090909094</v>
      </c>
      <c r="F68" s="43">
        <f t="shared" ref="F68" si="17">(F65-F67)/F67*100%</f>
        <v>-0.65</v>
      </c>
      <c r="G68" s="43">
        <f t="shared" ref="G68" si="18">(G65-G67)/G67*100%</f>
        <v>-0.50543478260869568</v>
      </c>
      <c r="H68" s="43">
        <f t="shared" ref="H68" si="19">(H65-H67)/H67*100%</f>
        <v>-0.36702127659574468</v>
      </c>
      <c r="I68" s="43">
        <f t="shared" ref="I68" si="20">(I65-I67)/I67*100%</f>
        <v>-0.234375</v>
      </c>
      <c r="J68" s="43">
        <f t="shared" ref="J68" si="21">(J65-J67)/J67*100%</f>
        <v>-0.10714285714285714</v>
      </c>
      <c r="K68" s="43">
        <f t="shared" ref="K68" si="22">(K65-K67)/K67*100%</f>
        <v>1.4999999999999999E-2</v>
      </c>
    </row>
    <row r="69" spans="1:11" ht="47">
      <c r="A69" s="42" t="s">
        <v>47</v>
      </c>
      <c r="B69" s="39" t="s">
        <v>32</v>
      </c>
      <c r="C69" s="39" t="s">
        <v>33</v>
      </c>
      <c r="D69" s="39" t="s">
        <v>34</v>
      </c>
      <c r="E69" s="39" t="s">
        <v>35</v>
      </c>
      <c r="F69" s="39" t="s">
        <v>36</v>
      </c>
      <c r="G69" s="39" t="s">
        <v>37</v>
      </c>
      <c r="H69" s="39" t="s">
        <v>38</v>
      </c>
      <c r="I69" s="39" t="s">
        <v>39</v>
      </c>
      <c r="J69" s="39" t="s">
        <v>40</v>
      </c>
      <c r="K69" s="39" t="s">
        <v>41</v>
      </c>
    </row>
    <row r="70" spans="1:11">
      <c r="A70" t="s">
        <v>31</v>
      </c>
      <c r="B70">
        <f>$B$25*$B$7*$B$6*H22</f>
        <v>337500</v>
      </c>
      <c r="C70">
        <f t="shared" ref="C70:K70" si="23">$B$25*$B$7*$B$6*I22</f>
        <v>675000</v>
      </c>
      <c r="D70">
        <f t="shared" si="23"/>
        <v>1350000</v>
      </c>
      <c r="E70">
        <f t="shared" si="23"/>
        <v>2025000</v>
      </c>
      <c r="F70">
        <f t="shared" si="23"/>
        <v>2700000</v>
      </c>
      <c r="G70">
        <f t="shared" si="23"/>
        <v>2925000</v>
      </c>
      <c r="H70">
        <f t="shared" si="23"/>
        <v>2925000</v>
      </c>
      <c r="I70">
        <f t="shared" si="23"/>
        <v>2925000</v>
      </c>
      <c r="J70">
        <f t="shared" si="23"/>
        <v>2925000</v>
      </c>
      <c r="K70">
        <f t="shared" si="23"/>
        <v>2925000</v>
      </c>
    </row>
    <row r="71" spans="1:11">
      <c r="A71" t="s">
        <v>42</v>
      </c>
      <c r="B71">
        <f>B70</f>
        <v>337500</v>
      </c>
      <c r="C71">
        <f>SUM(B70:C70)</f>
        <v>1012500</v>
      </c>
      <c r="D71">
        <f>SUM(B70:D70)</f>
        <v>2362500</v>
      </c>
      <c r="E71">
        <f>SUM(B70:E70)</f>
        <v>4387500</v>
      </c>
      <c r="F71">
        <f>SUM(B70:F70)</f>
        <v>7087500</v>
      </c>
      <c r="G71">
        <f>SUM(B70:G70)</f>
        <v>10012500</v>
      </c>
      <c r="H71">
        <f>SUM(B70:H70)</f>
        <v>12937500</v>
      </c>
      <c r="I71">
        <f>SUM(B70:I70)</f>
        <v>15862500</v>
      </c>
      <c r="J71">
        <f>SUM(B70:J70)</f>
        <v>18787500</v>
      </c>
      <c r="K71">
        <f>SUM(B70:K70)</f>
        <v>21712500</v>
      </c>
    </row>
    <row r="72" spans="1:11">
      <c r="A72" t="s">
        <v>43</v>
      </c>
      <c r="B72">
        <f>10*B3+300000</f>
        <v>12300000</v>
      </c>
      <c r="C72">
        <f>300000</f>
        <v>300000</v>
      </c>
      <c r="D72">
        <f t="shared" ref="D72:K72" si="24">300000</f>
        <v>300000</v>
      </c>
      <c r="E72">
        <f t="shared" si="24"/>
        <v>300000</v>
      </c>
      <c r="F72">
        <f t="shared" si="24"/>
        <v>300000</v>
      </c>
      <c r="G72">
        <f t="shared" si="24"/>
        <v>300000</v>
      </c>
      <c r="H72">
        <f t="shared" si="24"/>
        <v>300000</v>
      </c>
      <c r="I72">
        <f t="shared" si="24"/>
        <v>300000</v>
      </c>
      <c r="J72">
        <f t="shared" si="24"/>
        <v>300000</v>
      </c>
      <c r="K72">
        <f t="shared" si="24"/>
        <v>300000</v>
      </c>
    </row>
    <row r="73" spans="1:11">
      <c r="A73" t="s">
        <v>44</v>
      </c>
      <c r="B73">
        <f>B72</f>
        <v>12300000</v>
      </c>
      <c r="C73">
        <f>B73+C72</f>
        <v>12600000</v>
      </c>
      <c r="D73">
        <f t="shared" ref="D73" si="25">C73+D72</f>
        <v>12900000</v>
      </c>
      <c r="E73">
        <f t="shared" ref="E73" si="26">D73+E72</f>
        <v>13200000</v>
      </c>
      <c r="F73">
        <f t="shared" ref="F73" si="27">E73+F72</f>
        <v>13500000</v>
      </c>
      <c r="G73">
        <f t="shared" ref="G73" si="28">F73+G72</f>
        <v>13800000</v>
      </c>
      <c r="H73">
        <f t="shared" ref="H73" si="29">G73+H72</f>
        <v>14100000</v>
      </c>
      <c r="I73">
        <f t="shared" ref="I73" si="30">H73+I72</f>
        <v>14400000</v>
      </c>
      <c r="J73">
        <f t="shared" ref="J73" si="31">I73+J72</f>
        <v>14700000</v>
      </c>
      <c r="K73">
        <f t="shared" ref="K73" si="32">J73+K72</f>
        <v>15000000</v>
      </c>
    </row>
    <row r="74" spans="1:11" ht="29">
      <c r="A74" s="40" t="s">
        <v>18</v>
      </c>
      <c r="B74" s="43">
        <f>(B71-B73)/B73*100%</f>
        <v>-0.97256097560975607</v>
      </c>
      <c r="C74" s="43">
        <f t="shared" ref="C74" si="33">(C71-C73)/C73*100%</f>
        <v>-0.9196428571428571</v>
      </c>
      <c r="D74" s="43">
        <f t="shared" ref="D74" si="34">(D71-D73)/D73*100%</f>
        <v>-0.81686046511627908</v>
      </c>
      <c r="E74" s="43">
        <f t="shared" ref="E74" si="35">(E71-E73)/E73*100%</f>
        <v>-0.66761363636363635</v>
      </c>
      <c r="F74" s="43">
        <f t="shared" ref="F74" si="36">(F71-F73)/F73*100%</f>
        <v>-0.47499999999999998</v>
      </c>
      <c r="G74" s="43">
        <f t="shared" ref="G74" si="37">(G71-G73)/G73*100%</f>
        <v>-0.27445652173913043</v>
      </c>
      <c r="H74" s="43">
        <f t="shared" ref="H74" si="38">(H71-H73)/H73*100%</f>
        <v>-8.2446808510638292E-2</v>
      </c>
      <c r="I74" s="43">
        <f t="shared" ref="I74" si="39">(I71-I73)/I73*100%</f>
        <v>0.1015625</v>
      </c>
      <c r="J74" s="43">
        <f t="shared" ref="J74" si="40">(J71-J73)/J73*100%</f>
        <v>0.27806122448979592</v>
      </c>
      <c r="K74" s="43">
        <f t="shared" ref="K74" si="41">(K71-K73)/K73*100%</f>
        <v>0.44750000000000001</v>
      </c>
    </row>
    <row r="78" spans="1:11" ht="29">
      <c r="A78" s="40" t="s">
        <v>48</v>
      </c>
    </row>
    <row r="79" spans="1:11">
      <c r="A79" s="48" t="s">
        <v>49</v>
      </c>
      <c r="B79" s="49"/>
      <c r="C79" s="49"/>
      <c r="D79" s="49"/>
    </row>
    <row r="80" spans="1:11">
      <c r="A80" s="49"/>
      <c r="B80" s="49"/>
      <c r="C80" s="49"/>
      <c r="D80" s="49"/>
    </row>
    <row r="81" spans="1:4">
      <c r="A81" s="49"/>
      <c r="B81" s="49"/>
      <c r="C81" s="49"/>
      <c r="D81" s="49"/>
    </row>
    <row r="82" spans="1:4">
      <c r="A82" s="49"/>
      <c r="B82" s="49"/>
      <c r="C82" s="49"/>
      <c r="D82" s="49"/>
    </row>
    <row r="83" spans="1:4">
      <c r="A83" s="49"/>
      <c r="B83" s="49"/>
      <c r="C83" s="49"/>
      <c r="D83" s="49"/>
    </row>
    <row r="84" spans="1:4">
      <c r="A84" s="49"/>
      <c r="B84" s="49"/>
      <c r="C84" s="49"/>
      <c r="D84" s="49"/>
    </row>
    <row r="85" spans="1:4">
      <c r="A85" s="49"/>
      <c r="B85" s="49"/>
      <c r="C85" s="49"/>
      <c r="D85" s="49"/>
    </row>
    <row r="86" spans="1:4">
      <c r="A86" s="49"/>
      <c r="B86" s="49"/>
      <c r="C86" s="49"/>
      <c r="D86" s="49"/>
    </row>
    <row r="87" spans="1:4">
      <c r="A87" s="49"/>
      <c r="B87" s="49"/>
      <c r="C87" s="49"/>
      <c r="D87" s="49"/>
    </row>
    <row r="88" spans="1:4">
      <c r="A88" s="49"/>
      <c r="B88" s="49"/>
      <c r="C88" s="49"/>
      <c r="D88" s="49"/>
    </row>
    <row r="89" spans="1:4">
      <c r="A89" s="49"/>
      <c r="B89" s="49"/>
      <c r="C89" s="49"/>
      <c r="D89" s="49"/>
    </row>
    <row r="90" spans="1:4">
      <c r="A90" s="49"/>
      <c r="B90" s="49"/>
      <c r="C90" s="49"/>
      <c r="D90" s="49"/>
    </row>
  </sheetData>
  <mergeCells count="1">
    <mergeCell ref="A79:D90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Чепорев</dc:creator>
  <cp:lastModifiedBy>Никита Чепорев</cp:lastModifiedBy>
  <dcterms:created xsi:type="dcterms:W3CDTF">2024-02-29T19:42:36Z</dcterms:created>
  <dcterms:modified xsi:type="dcterms:W3CDTF">2024-03-04T08:19:38Z</dcterms:modified>
</cp:coreProperties>
</file>