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13_ncr:1_{73B0ED56-09FE-4C06-91B7-59FE42DB4898}" xr6:coauthVersionLast="47" xr6:coauthVersionMax="47" xr10:uidLastSave="{00000000-0000-0000-0000-000000000000}"/>
  <bookViews>
    <workbookView xWindow="-108" yWindow="-108" windowWidth="23256" windowHeight="12456" xr2:uid="{E1C707ED-ABBF-460A-9BE8-2196CE93EDD8}"/>
  </bookViews>
  <sheets>
    <sheet name="Planilha1" sheetId="1" r:id="rId1"/>
  </sheets>
  <definedNames>
    <definedName name="_xlnm._FilterDatabase" localSheetId="0" hidden="1">Planilha1!$A$1:$G$97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89" i="1"/>
  <c r="F84" i="1"/>
  <c r="F81" i="1"/>
  <c r="E80" i="1"/>
  <c r="C80" i="1"/>
  <c r="F78" i="1"/>
  <c r="E78" i="1"/>
  <c r="E97" i="1" s="1"/>
  <c r="F77" i="1"/>
  <c r="D77" i="1"/>
  <c r="D97" i="1" s="1"/>
  <c r="C77" i="1"/>
  <c r="C97" i="1" s="1"/>
  <c r="F76" i="1"/>
  <c r="F41" i="1"/>
  <c r="F40" i="1"/>
  <c r="F34" i="1"/>
  <c r="C34" i="1"/>
  <c r="D32" i="1"/>
  <c r="C32" i="1"/>
  <c r="C49" i="1" s="1"/>
  <c r="F31" i="1"/>
  <c r="E31" i="1"/>
  <c r="E49" i="1" s="1"/>
  <c r="F30" i="1"/>
  <c r="F29" i="1"/>
  <c r="D28" i="1"/>
  <c r="D49" i="1" s="1"/>
  <c r="F27" i="1"/>
  <c r="F70" i="1"/>
  <c r="F60" i="1"/>
  <c r="F57" i="1"/>
  <c r="F56" i="1"/>
  <c r="E56" i="1"/>
  <c r="C56" i="1"/>
  <c r="F54" i="1"/>
  <c r="E54" i="1"/>
  <c r="F53" i="1"/>
  <c r="D53" i="1"/>
  <c r="C53" i="1"/>
  <c r="F52" i="1"/>
  <c r="F17" i="1"/>
  <c r="F16" i="1"/>
  <c r="F12" i="1"/>
  <c r="F10" i="1"/>
  <c r="C10" i="1"/>
  <c r="F8" i="1"/>
  <c r="E8" i="1"/>
  <c r="D8" i="1"/>
  <c r="C8" i="1"/>
  <c r="F7" i="1"/>
  <c r="E7" i="1"/>
  <c r="F6" i="1"/>
  <c r="F5" i="1"/>
  <c r="D5" i="1"/>
  <c r="F4" i="1"/>
  <c r="D4" i="1"/>
  <c r="D25" i="1" s="1"/>
  <c r="F3" i="1"/>
  <c r="F97" i="1" l="1"/>
  <c r="C73" i="1"/>
  <c r="E25" i="1"/>
  <c r="F49" i="1"/>
  <c r="F25" i="1"/>
  <c r="C25" i="1"/>
  <c r="D73" i="1"/>
  <c r="E73" i="1"/>
  <c r="F73" i="1"/>
</calcChain>
</file>

<file path=xl/sharedStrings.xml><?xml version="1.0" encoding="utf-8"?>
<sst xmlns="http://schemas.openxmlformats.org/spreadsheetml/2006/main" count="296" uniqueCount="52">
  <si>
    <t>Quarter</t>
  </si>
  <si>
    <t>Country</t>
  </si>
  <si>
    <t>HRD</t>
  </si>
  <si>
    <t>Commentary Drive</t>
  </si>
  <si>
    <t>PIFS</t>
  </si>
  <si>
    <t>BTW</t>
  </si>
  <si>
    <t>Q1</t>
  </si>
  <si>
    <t>Algeria</t>
  </si>
  <si>
    <t>Ireland</t>
  </si>
  <si>
    <t>Netherlands</t>
  </si>
  <si>
    <t>Portugal</t>
  </si>
  <si>
    <t>United Kingdom</t>
  </si>
  <si>
    <t>Canadá</t>
  </si>
  <si>
    <t>United States</t>
  </si>
  <si>
    <t>Argentina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</si>
  <si>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</si>
  <si>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</si>
  <si>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</si>
  <si>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</si>
  <si>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</si>
  <si>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</si>
  <si>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</si>
  <si>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Mexico</t>
  </si>
  <si>
    <t>Panama</t>
  </si>
  <si>
    <t>Peru</t>
  </si>
  <si>
    <t>Puerto Rico</t>
  </si>
  <si>
    <t>Puerto Rico NA</t>
  </si>
  <si>
    <t>Uruguay</t>
  </si>
  <si>
    <t>Venezuela</t>
  </si>
  <si>
    <t>India</t>
  </si>
  <si>
    <t>All Countries</t>
  </si>
  <si>
    <t>Q2</t>
  </si>
  <si>
    <t>Year</t>
  </si>
  <si>
    <t>CPMM</t>
  </si>
  <si>
    <t>0.00</t>
  </si>
  <si>
    <t>3.15</t>
  </si>
  <si>
    <t>8.63</t>
  </si>
  <si>
    <t>7.95</t>
  </si>
  <si>
    <t>4.48</t>
  </si>
  <si>
    <t>8.28</t>
  </si>
  <si>
    <t>3.92</t>
  </si>
  <si>
    <t>9.57</t>
  </si>
  <si>
    <t>8.93</t>
  </si>
  <si>
    <t>5.46</t>
  </si>
  <si>
    <t>1.36</t>
  </si>
  <si>
    <t>18.69</t>
  </si>
  <si>
    <t>4.61</t>
  </si>
  <si>
    <t>4.83</t>
  </si>
  <si>
    <t>1.2</t>
  </si>
  <si>
    <t>5.0</t>
  </si>
  <si>
    <t>3.0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</si>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</sst>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0" fillId="2" borderId="0" xfId="0" applyFill="1"/>
    <xf numFmtId="0" fontId="2" fillId="2" borderId="0" xfId="1" applyFill="1"/>
    <xf numFmtId="0" fontId="1" fillId="2" borderId="0" xfId="0" applyFont="1" applyFill="1"/>
    <xf numFmtId="0" fontId="2" fillId="0" borderId="0" xfId="1" applyFill="1"/>
    <xf numFmtId="2" fontId="0" fillId="2" borderId="0" xfId="0" applyNumberFormat="1" applyFill="1"/>
    <xf numFmtId="2" fontId="1" fillId="2" borderId="0" xfId="0" applyNumberFormat="1" applyFont="1" applyFill="1"/>
  </cellXfs>
  <cellStyles count="2">
    <cellStyle name="Normal" xfId="0" builtinId="0"/>
    <cellStyle name="Normal 2" xfId="1" xr:uid="{E675340D-894F-4F89-8879-AF6EB22E7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E56-3BC7-4246-A9D3-93BFF7A639E1}">
  <dimension ref="A1:H97"/>
  <sheetViews>
    <sheetView tabSelected="1" topLeftCell="A52" workbookViewId="0">
      <selection activeCell="J105" sqref="J105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s="5" t="s">
        <v>33</v>
      </c>
    </row>
    <row r="2" spans="1:8" x14ac:dyDescent="0.3">
      <c r="A2" t="s">
        <v>6</v>
      </c>
      <c r="B2" s="2" t="s">
        <v>7</v>
      </c>
      <c r="C2" s="3">
        <v>0</v>
      </c>
      <c r="D2" s="3">
        <v>0</v>
      </c>
      <c r="E2" s="3">
        <v>0</v>
      </c>
      <c r="F2" s="3">
        <v>0</v>
      </c>
      <c r="G2" s="3">
        <v>2025</v>
      </c>
      <c r="H2" s="6" t="s">
        <v>34</v>
      </c>
    </row>
    <row r="3" spans="1:8" x14ac:dyDescent="0.3">
      <c r="A3" t="s">
        <v>6</v>
      </c>
      <c r="B3" s="2" t="s">
        <v>8</v>
      </c>
      <c r="C3" s="2">
        <v>0</v>
      </c>
      <c r="D3" s="2">
        <v>0</v>
      </c>
      <c r="E3" s="2">
        <v>0</v>
      </c>
      <c r="F3" s="3">
        <f>18+24</f>
        <v>42</v>
      </c>
      <c r="G3" s="3">
        <v>2025</v>
      </c>
      <c r="H3" s="6" t="s">
        <v>35</v>
      </c>
    </row>
    <row r="4" spans="1:8" x14ac:dyDescent="0.3">
      <c r="A4" t="s">
        <v>6</v>
      </c>
      <c r="B4" s="2" t="s">
        <v>9</v>
      </c>
      <c r="C4" s="2">
        <v>0</v>
      </c>
      <c r="D4" s="2">
        <f>3+7+25+8</f>
        <v>43</v>
      </c>
      <c r="E4" s="2">
        <v>0</v>
      </c>
      <c r="F4" s="2">
        <f>9+6+15+1</f>
        <v>31</v>
      </c>
      <c r="G4" s="3">
        <v>2025</v>
      </c>
      <c r="H4" s="6" t="s">
        <v>36</v>
      </c>
    </row>
    <row r="5" spans="1:8" x14ac:dyDescent="0.3">
      <c r="A5" t="s">
        <v>6</v>
      </c>
      <c r="B5" s="2" t="s">
        <v>10</v>
      </c>
      <c r="C5" s="2">
        <v>3</v>
      </c>
      <c r="D5" s="2">
        <f>71+46+4</f>
        <v>121</v>
      </c>
      <c r="E5" s="2">
        <v>0</v>
      </c>
      <c r="F5" s="2">
        <f>35+17+1</f>
        <v>53</v>
      </c>
      <c r="G5" s="3">
        <v>2025</v>
      </c>
      <c r="H5" s="6" t="s">
        <v>37</v>
      </c>
    </row>
    <row r="6" spans="1:8" x14ac:dyDescent="0.3">
      <c r="A6" t="s">
        <v>6</v>
      </c>
      <c r="B6" s="2" t="s">
        <v>11</v>
      </c>
      <c r="C6" s="2">
        <v>0</v>
      </c>
      <c r="D6" s="2">
        <v>0</v>
      </c>
      <c r="E6" s="2">
        <v>2</v>
      </c>
      <c r="F6" s="2">
        <f>18+18+45+8</f>
        <v>89</v>
      </c>
      <c r="G6" s="3">
        <v>2025</v>
      </c>
      <c r="H6" s="6" t="s">
        <v>38</v>
      </c>
    </row>
    <row r="7" spans="1:8" x14ac:dyDescent="0.3">
      <c r="A7" t="s">
        <v>6</v>
      </c>
      <c r="B7" s="2" t="s">
        <v>12</v>
      </c>
      <c r="C7" s="2">
        <v>0</v>
      </c>
      <c r="D7" s="2">
        <v>0</v>
      </c>
      <c r="E7" s="2">
        <f>1+3</f>
        <v>4</v>
      </c>
      <c r="F7" s="2">
        <f>8+4</f>
        <v>12</v>
      </c>
      <c r="G7" s="3">
        <v>2025</v>
      </c>
      <c r="H7" s="6" t="s">
        <v>39</v>
      </c>
    </row>
    <row r="8" spans="1:8" x14ac:dyDescent="0.3">
      <c r="A8" t="s">
        <v>6</v>
      </c>
      <c r="B8" s="2" t="s">
        <v>13</v>
      </c>
      <c r="C8" s="2">
        <f>4+3+1+1+13+2+4+22+3+2+2</f>
        <v>57</v>
      </c>
      <c r="D8" s="2">
        <f>2+1+1+4+11+1+1+4+2+3+25+1</f>
        <v>56</v>
      </c>
      <c r="E8" s="2">
        <f>15+4+3+13+11+1+2+2+26+1+1+1+7+8+15+1+7+2</f>
        <v>120</v>
      </c>
      <c r="F8" s="2">
        <f>2+4+21+1+117+21+8+1+1+5+4+10+2+56+55+26+9+2+10+176+4+7+13+19+91+16+17+5+1+9+1</f>
        <v>714</v>
      </c>
      <c r="G8" s="3">
        <v>2025</v>
      </c>
      <c r="H8" s="6" t="s">
        <v>40</v>
      </c>
    </row>
    <row r="9" spans="1:8" x14ac:dyDescent="0.3">
      <c r="A9" t="s">
        <v>6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3">
        <v>2025</v>
      </c>
      <c r="H9" s="6" t="s">
        <v>41</v>
      </c>
    </row>
    <row r="10" spans="1:8" x14ac:dyDescent="0.3">
      <c r="A10" t="s">
        <v>6</v>
      </c>
      <c r="B10" s="2" t="s">
        <v>15</v>
      </c>
      <c r="C10" s="2">
        <f>59+1+1</f>
        <v>61</v>
      </c>
      <c r="D10" s="2">
        <v>0</v>
      </c>
      <c r="E10" s="2">
        <v>0</v>
      </c>
      <c r="F10" s="2">
        <f>110+6+26+2+3</f>
        <v>147</v>
      </c>
      <c r="G10" s="3">
        <v>2025</v>
      </c>
      <c r="H10" s="6" t="s">
        <v>42</v>
      </c>
    </row>
    <row r="11" spans="1:8" x14ac:dyDescent="0.3">
      <c r="A11" t="s">
        <v>6</v>
      </c>
      <c r="B11" s="2" t="s">
        <v>16</v>
      </c>
      <c r="C11" s="2">
        <v>0</v>
      </c>
      <c r="D11" s="2">
        <v>4</v>
      </c>
      <c r="E11" s="2">
        <v>0</v>
      </c>
      <c r="F11" s="2">
        <v>0</v>
      </c>
      <c r="G11" s="3">
        <v>2025</v>
      </c>
      <c r="H11" s="6" t="s">
        <v>43</v>
      </c>
    </row>
    <row r="12" spans="1:8" x14ac:dyDescent="0.3">
      <c r="A12" t="s">
        <v>6</v>
      </c>
      <c r="B12" s="2" t="s">
        <v>17</v>
      </c>
      <c r="C12" s="2">
        <v>0</v>
      </c>
      <c r="D12" s="2">
        <v>0</v>
      </c>
      <c r="E12" s="2">
        <v>0</v>
      </c>
      <c r="F12" s="2">
        <f>8+13+2+2</f>
        <v>25</v>
      </c>
      <c r="G12" s="3">
        <v>2025</v>
      </c>
      <c r="H12" s="6" t="s">
        <v>44</v>
      </c>
    </row>
    <row r="13" spans="1:8" x14ac:dyDescent="0.3">
      <c r="A13" t="s">
        <v>6</v>
      </c>
      <c r="B13" s="2" t="s">
        <v>18</v>
      </c>
      <c r="C13" s="2">
        <v>0</v>
      </c>
      <c r="D13" s="2">
        <v>0</v>
      </c>
      <c r="E13" s="2">
        <v>0</v>
      </c>
      <c r="F13" s="2">
        <v>7</v>
      </c>
      <c r="G13" s="3">
        <v>2025</v>
      </c>
      <c r="H13" s="6" t="s">
        <v>34</v>
      </c>
    </row>
    <row r="14" spans="1:8" x14ac:dyDescent="0.3">
      <c r="A14" t="s">
        <v>6</v>
      </c>
      <c r="B14" s="2" t="s">
        <v>19</v>
      </c>
      <c r="C14" s="2">
        <v>0</v>
      </c>
      <c r="D14" s="2">
        <v>0</v>
      </c>
      <c r="E14" s="2">
        <v>0</v>
      </c>
      <c r="F14" s="2">
        <v>4</v>
      </c>
      <c r="G14" s="3">
        <v>2025</v>
      </c>
      <c r="H14" s="6" t="s">
        <v>34</v>
      </c>
    </row>
    <row r="15" spans="1:8" x14ac:dyDescent="0.3">
      <c r="A15" t="s">
        <v>6</v>
      </c>
      <c r="B15" s="2" t="s">
        <v>20</v>
      </c>
      <c r="C15" s="2">
        <v>0</v>
      </c>
      <c r="D15" s="2">
        <v>0</v>
      </c>
      <c r="E15" s="2">
        <v>0</v>
      </c>
      <c r="F15" s="2">
        <v>0</v>
      </c>
      <c r="G15" s="3">
        <v>2025</v>
      </c>
      <c r="H15" s="6" t="s">
        <v>34</v>
      </c>
    </row>
    <row r="16" spans="1:8" x14ac:dyDescent="0.3">
      <c r="A16" t="s">
        <v>6</v>
      </c>
      <c r="B16" s="2" t="s">
        <v>21</v>
      </c>
      <c r="C16" s="2">
        <v>0</v>
      </c>
      <c r="D16" s="2">
        <v>0</v>
      </c>
      <c r="E16" s="2">
        <v>0</v>
      </c>
      <c r="F16" s="2">
        <f>9+0</f>
        <v>9</v>
      </c>
      <c r="G16" s="3">
        <v>2025</v>
      </c>
      <c r="H16" s="6" t="s">
        <v>34</v>
      </c>
    </row>
    <row r="17" spans="1:8" x14ac:dyDescent="0.3">
      <c r="A17" t="s">
        <v>6</v>
      </c>
      <c r="B17" s="2" t="s">
        <v>22</v>
      </c>
      <c r="C17" s="2">
        <v>0</v>
      </c>
      <c r="D17" s="2">
        <v>4</v>
      </c>
      <c r="E17" s="2">
        <v>0</v>
      </c>
      <c r="F17" s="2">
        <f>45+15</f>
        <v>60</v>
      </c>
      <c r="G17" s="3">
        <v>2025</v>
      </c>
      <c r="H17" s="6" t="s">
        <v>45</v>
      </c>
    </row>
    <row r="18" spans="1:8" x14ac:dyDescent="0.3">
      <c r="A18" t="s">
        <v>6</v>
      </c>
      <c r="B18" s="2" t="s">
        <v>23</v>
      </c>
      <c r="C18" s="2">
        <v>0</v>
      </c>
      <c r="D18" s="2">
        <v>0</v>
      </c>
      <c r="E18" s="2">
        <v>0</v>
      </c>
      <c r="F18" s="2">
        <v>5</v>
      </c>
      <c r="G18" s="3">
        <v>2025</v>
      </c>
      <c r="H18" s="6" t="s">
        <v>34</v>
      </c>
    </row>
    <row r="19" spans="1:8" x14ac:dyDescent="0.3">
      <c r="A19" t="s">
        <v>6</v>
      </c>
      <c r="B19" s="2" t="s">
        <v>24</v>
      </c>
      <c r="C19" s="2">
        <v>0</v>
      </c>
      <c r="D19" s="2">
        <v>0</v>
      </c>
      <c r="E19" s="2">
        <v>0</v>
      </c>
      <c r="F19" s="2">
        <v>4</v>
      </c>
      <c r="G19" s="3">
        <v>2025</v>
      </c>
      <c r="H19" s="6" t="s">
        <v>34</v>
      </c>
    </row>
    <row r="20" spans="1:8" x14ac:dyDescent="0.3">
      <c r="A20" t="s">
        <v>6</v>
      </c>
      <c r="B20" s="2" t="s">
        <v>25</v>
      </c>
      <c r="C20" s="2">
        <v>0</v>
      </c>
      <c r="D20" s="2">
        <v>0</v>
      </c>
      <c r="E20" s="2">
        <v>0</v>
      </c>
      <c r="F20" s="2">
        <v>0</v>
      </c>
      <c r="G20" s="3">
        <v>2025</v>
      </c>
      <c r="H20" s="6" t="s">
        <v>34</v>
      </c>
    </row>
    <row r="21" spans="1:8" x14ac:dyDescent="0.3">
      <c r="A21" t="s">
        <v>6</v>
      </c>
      <c r="B21" s="2" t="s">
        <v>26</v>
      </c>
      <c r="C21" s="2">
        <v>0</v>
      </c>
      <c r="D21" s="2">
        <v>0</v>
      </c>
      <c r="E21" s="2">
        <v>0</v>
      </c>
      <c r="F21" s="2">
        <v>0</v>
      </c>
      <c r="G21" s="3">
        <v>2025</v>
      </c>
      <c r="H21" s="6" t="s">
        <v>46</v>
      </c>
    </row>
    <row r="22" spans="1:8" x14ac:dyDescent="0.3">
      <c r="A22" t="s">
        <v>6</v>
      </c>
      <c r="B22" s="2" t="s">
        <v>27</v>
      </c>
      <c r="C22" s="2">
        <v>0</v>
      </c>
      <c r="D22" s="2">
        <v>0</v>
      </c>
      <c r="E22" s="2">
        <v>0</v>
      </c>
      <c r="F22" s="2">
        <v>1</v>
      </c>
      <c r="G22" s="3">
        <v>2025</v>
      </c>
      <c r="H22" s="6" t="s">
        <v>48</v>
      </c>
    </row>
    <row r="23" spans="1:8" x14ac:dyDescent="0.3">
      <c r="A23" t="s">
        <v>6</v>
      </c>
      <c r="B23" s="2" t="s">
        <v>28</v>
      </c>
      <c r="C23" s="2">
        <v>0</v>
      </c>
      <c r="D23" s="2">
        <v>0</v>
      </c>
      <c r="E23" s="2">
        <v>0</v>
      </c>
      <c r="F23" s="2">
        <v>0</v>
      </c>
      <c r="G23" s="3">
        <v>2025</v>
      </c>
      <c r="H23" s="6" t="s">
        <v>34</v>
      </c>
    </row>
    <row r="24" spans="1:8" x14ac:dyDescent="0.3">
      <c r="A24" t="s">
        <v>6</v>
      </c>
      <c r="B24" s="2" t="s">
        <v>29</v>
      </c>
      <c r="C24" s="2">
        <v>0</v>
      </c>
      <c r="D24" s="2">
        <v>0</v>
      </c>
      <c r="E24" s="2">
        <v>0</v>
      </c>
      <c r="F24" s="2">
        <v>0</v>
      </c>
      <c r="G24" s="3">
        <v>2025</v>
      </c>
      <c r="H24" s="6" t="s">
        <v>34</v>
      </c>
    </row>
    <row r="25" spans="1:8" x14ac:dyDescent="0.3">
      <c r="A25" t="s">
        <v>6</v>
      </c>
      <c r="B25" s="4" t="s">
        <v>30</v>
      </c>
      <c r="C25" s="4">
        <f>SUM(C2:C24)</f>
        <v>121</v>
      </c>
      <c r="D25" s="4">
        <f>SUM(D2:D24)</f>
        <v>228</v>
      </c>
      <c r="E25" s="4">
        <f>SUM(E2:E24)</f>
        <v>126</v>
      </c>
      <c r="F25" s="4">
        <f>SUM(F2:F24)</f>
        <v>1203</v>
      </c>
      <c r="G25" s="3">
        <v>2025</v>
      </c>
      <c r="H25" s="7" t="s">
        <v>47</v>
      </c>
    </row>
    <row r="26" spans="1:8" x14ac:dyDescent="0.3">
      <c r="A26" t="s">
        <v>6</v>
      </c>
      <c r="B26" s="2" t="s">
        <v>7</v>
      </c>
      <c r="C26" s="3">
        <v>0</v>
      </c>
      <c r="D26" s="3">
        <v>0</v>
      </c>
      <c r="E26" s="3">
        <v>0</v>
      </c>
      <c r="F26" s="3">
        <v>0</v>
      </c>
      <c r="G26" s="3">
        <v>2024</v>
      </c>
      <c r="H26" s="6" t="s">
        <v>34</v>
      </c>
    </row>
    <row r="27" spans="1:8" x14ac:dyDescent="0.3">
      <c r="A27" t="s">
        <v>6</v>
      </c>
      <c r="B27" s="2" t="s">
        <v>8</v>
      </c>
      <c r="C27" s="2">
        <v>0</v>
      </c>
      <c r="D27" s="2">
        <v>0</v>
      </c>
      <c r="E27" s="2">
        <v>0</v>
      </c>
      <c r="F27" s="3">
        <f>18+24</f>
        <v>42</v>
      </c>
      <c r="G27" s="3">
        <v>2024</v>
      </c>
      <c r="H27" s="6" t="s">
        <v>35</v>
      </c>
    </row>
    <row r="28" spans="1:8" x14ac:dyDescent="0.3">
      <c r="A28" t="s">
        <v>6</v>
      </c>
      <c r="B28" s="2" t="s">
        <v>9</v>
      </c>
      <c r="C28" s="2">
        <v>0</v>
      </c>
      <c r="D28" s="2">
        <f>3+7+25+8</f>
        <v>43</v>
      </c>
      <c r="E28" s="2">
        <v>0</v>
      </c>
      <c r="F28" s="2">
        <v>15</v>
      </c>
      <c r="G28" s="3">
        <v>2024</v>
      </c>
      <c r="H28" s="6" t="s">
        <v>36</v>
      </c>
    </row>
    <row r="29" spans="1:8" x14ac:dyDescent="0.3">
      <c r="A29" t="s">
        <v>6</v>
      </c>
      <c r="B29" s="2" t="s">
        <v>10</v>
      </c>
      <c r="C29" s="2">
        <v>3</v>
      </c>
      <c r="D29" s="2">
        <v>200</v>
      </c>
      <c r="E29" s="2">
        <v>0</v>
      </c>
      <c r="F29" s="2">
        <f>35+17+1</f>
        <v>53</v>
      </c>
      <c r="G29" s="3">
        <v>2024</v>
      </c>
      <c r="H29" s="6" t="s">
        <v>37</v>
      </c>
    </row>
    <row r="30" spans="1:8" x14ac:dyDescent="0.3">
      <c r="A30" t="s">
        <v>6</v>
      </c>
      <c r="B30" s="2" t="s">
        <v>11</v>
      </c>
      <c r="C30" s="2">
        <v>0</v>
      </c>
      <c r="D30" s="2">
        <v>0</v>
      </c>
      <c r="E30" s="2">
        <v>2</v>
      </c>
      <c r="F30" s="2">
        <f>18+18+45+8</f>
        <v>89</v>
      </c>
      <c r="G30" s="3">
        <v>2024</v>
      </c>
      <c r="H30" s="6" t="s">
        <v>38</v>
      </c>
    </row>
    <row r="31" spans="1:8" x14ac:dyDescent="0.3">
      <c r="A31" t="s">
        <v>6</v>
      </c>
      <c r="B31" s="2" t="s">
        <v>12</v>
      </c>
      <c r="C31" s="2">
        <v>0</v>
      </c>
      <c r="D31" s="2">
        <v>0</v>
      </c>
      <c r="E31" s="2">
        <f>1+3</f>
        <v>4</v>
      </c>
      <c r="F31" s="2">
        <f>8+4</f>
        <v>12</v>
      </c>
      <c r="G31" s="3">
        <v>2024</v>
      </c>
      <c r="H31" s="6" t="s">
        <v>39</v>
      </c>
    </row>
    <row r="32" spans="1:8" x14ac:dyDescent="0.3">
      <c r="A32" t="s">
        <v>6</v>
      </c>
      <c r="B32" s="2" t="s">
        <v>13</v>
      </c>
      <c r="C32" s="2">
        <f>4+3+1+1+13+2+4+22+3+2+2</f>
        <v>57</v>
      </c>
      <c r="D32" s="2">
        <f>2+1+1+4+11+1+1+4+2+3+25+1</f>
        <v>56</v>
      </c>
      <c r="E32" s="2">
        <v>50</v>
      </c>
      <c r="F32" s="2">
        <v>484</v>
      </c>
      <c r="G32" s="3">
        <v>2024</v>
      </c>
      <c r="H32" s="6" t="s">
        <v>40</v>
      </c>
    </row>
    <row r="33" spans="1:8" x14ac:dyDescent="0.3">
      <c r="A33" t="s">
        <v>6</v>
      </c>
      <c r="B33" s="2" t="s">
        <v>14</v>
      </c>
      <c r="C33" s="2">
        <v>0</v>
      </c>
      <c r="D33" s="2">
        <v>0</v>
      </c>
      <c r="E33" s="2">
        <v>0</v>
      </c>
      <c r="F33" s="2">
        <v>0</v>
      </c>
      <c r="G33" s="3">
        <v>2024</v>
      </c>
      <c r="H33" s="6" t="s">
        <v>41</v>
      </c>
    </row>
    <row r="34" spans="1:8" x14ac:dyDescent="0.3">
      <c r="A34" t="s">
        <v>6</v>
      </c>
      <c r="B34" s="2" t="s">
        <v>15</v>
      </c>
      <c r="C34" s="2">
        <f>59+1+1</f>
        <v>61</v>
      </c>
      <c r="D34" s="2">
        <v>0</v>
      </c>
      <c r="E34" s="2">
        <v>0</v>
      </c>
      <c r="F34" s="2">
        <f>110+6+26+2+3</f>
        <v>147</v>
      </c>
      <c r="G34" s="3">
        <v>2024</v>
      </c>
      <c r="H34" s="6" t="s">
        <v>42</v>
      </c>
    </row>
    <row r="35" spans="1:8" x14ac:dyDescent="0.3">
      <c r="A35" t="s">
        <v>6</v>
      </c>
      <c r="B35" s="2" t="s">
        <v>16</v>
      </c>
      <c r="C35" s="2">
        <v>0</v>
      </c>
      <c r="D35" s="2">
        <v>4</v>
      </c>
      <c r="E35" s="2">
        <v>0</v>
      </c>
      <c r="F35" s="2">
        <v>0</v>
      </c>
      <c r="G35" s="3">
        <v>2024</v>
      </c>
      <c r="H35" s="6" t="s">
        <v>43</v>
      </c>
    </row>
    <row r="36" spans="1:8" x14ac:dyDescent="0.3">
      <c r="A36" t="s">
        <v>6</v>
      </c>
      <c r="B36" s="2" t="s">
        <v>17</v>
      </c>
      <c r="C36" s="2">
        <v>0</v>
      </c>
      <c r="D36" s="2">
        <v>0</v>
      </c>
      <c r="E36" s="2">
        <v>0</v>
      </c>
      <c r="F36" s="2">
        <v>3</v>
      </c>
      <c r="G36" s="3">
        <v>2024</v>
      </c>
      <c r="H36" s="6" t="s">
        <v>44</v>
      </c>
    </row>
    <row r="37" spans="1:8" x14ac:dyDescent="0.3">
      <c r="A37" t="s">
        <v>6</v>
      </c>
      <c r="B37" s="2" t="s">
        <v>18</v>
      </c>
      <c r="C37" s="2">
        <v>0</v>
      </c>
      <c r="D37" s="2">
        <v>0</v>
      </c>
      <c r="E37" s="2">
        <v>0</v>
      </c>
      <c r="F37" s="2">
        <v>7</v>
      </c>
      <c r="G37" s="3">
        <v>2024</v>
      </c>
      <c r="H37" s="6" t="s">
        <v>34</v>
      </c>
    </row>
    <row r="38" spans="1:8" x14ac:dyDescent="0.3">
      <c r="A38" t="s">
        <v>6</v>
      </c>
      <c r="B38" s="2" t="s">
        <v>19</v>
      </c>
      <c r="C38" s="2">
        <v>0</v>
      </c>
      <c r="D38" s="2">
        <v>0</v>
      </c>
      <c r="E38" s="2">
        <v>0</v>
      </c>
      <c r="F38" s="2">
        <v>4</v>
      </c>
      <c r="G38" s="3">
        <v>2024</v>
      </c>
      <c r="H38" s="6" t="s">
        <v>34</v>
      </c>
    </row>
    <row r="39" spans="1:8" x14ac:dyDescent="0.3">
      <c r="A39" t="s">
        <v>6</v>
      </c>
      <c r="B39" s="2" t="s">
        <v>20</v>
      </c>
      <c r="C39" s="2">
        <v>0</v>
      </c>
      <c r="D39" s="2">
        <v>0</v>
      </c>
      <c r="E39" s="2">
        <v>0</v>
      </c>
      <c r="F39" s="2">
        <v>0</v>
      </c>
      <c r="G39" s="3">
        <v>2024</v>
      </c>
      <c r="H39" s="6" t="s">
        <v>34</v>
      </c>
    </row>
    <row r="40" spans="1:8" x14ac:dyDescent="0.3">
      <c r="A40" t="s">
        <v>6</v>
      </c>
      <c r="B40" s="2" t="s">
        <v>21</v>
      </c>
      <c r="C40" s="2">
        <v>0</v>
      </c>
      <c r="D40" s="2">
        <v>0</v>
      </c>
      <c r="E40" s="2">
        <v>0</v>
      </c>
      <c r="F40" s="2">
        <f>9+0</f>
        <v>9</v>
      </c>
      <c r="G40" s="3">
        <v>2024</v>
      </c>
      <c r="H40" s="6" t="s">
        <v>34</v>
      </c>
    </row>
    <row r="41" spans="1:8" x14ac:dyDescent="0.3">
      <c r="A41" t="s">
        <v>6</v>
      </c>
      <c r="B41" s="2" t="s">
        <v>22</v>
      </c>
      <c r="C41" s="2">
        <v>0</v>
      </c>
      <c r="D41" s="2">
        <v>4</v>
      </c>
      <c r="E41" s="2">
        <v>0</v>
      </c>
      <c r="F41" s="2">
        <f>45+15</f>
        <v>60</v>
      </c>
      <c r="G41" s="3">
        <v>2024</v>
      </c>
      <c r="H41" s="6" t="s">
        <v>45</v>
      </c>
    </row>
    <row r="42" spans="1:8" x14ac:dyDescent="0.3">
      <c r="A42" t="s">
        <v>6</v>
      </c>
      <c r="B42" s="2" t="s">
        <v>23</v>
      </c>
      <c r="C42" s="2">
        <v>0</v>
      </c>
      <c r="D42" s="2">
        <v>0</v>
      </c>
      <c r="E42" s="2">
        <v>0</v>
      </c>
      <c r="F42" s="2">
        <v>5</v>
      </c>
      <c r="G42" s="3">
        <v>2024</v>
      </c>
      <c r="H42" s="6" t="s">
        <v>34</v>
      </c>
    </row>
    <row r="43" spans="1:8" x14ac:dyDescent="0.3">
      <c r="A43" t="s">
        <v>6</v>
      </c>
      <c r="B43" s="2" t="s">
        <v>24</v>
      </c>
      <c r="C43" s="2">
        <v>0</v>
      </c>
      <c r="D43" s="2">
        <v>0</v>
      </c>
      <c r="E43" s="2">
        <v>0</v>
      </c>
      <c r="F43" s="2">
        <v>4</v>
      </c>
      <c r="G43" s="3">
        <v>2024</v>
      </c>
      <c r="H43" s="6" t="s">
        <v>34</v>
      </c>
    </row>
    <row r="44" spans="1:8" x14ac:dyDescent="0.3">
      <c r="A44" t="s">
        <v>6</v>
      </c>
      <c r="B44" s="2" t="s">
        <v>25</v>
      </c>
      <c r="C44" s="2">
        <v>0</v>
      </c>
      <c r="D44" s="2">
        <v>0</v>
      </c>
      <c r="E44" s="2">
        <v>0</v>
      </c>
      <c r="F44" s="2">
        <v>0</v>
      </c>
      <c r="G44" s="3">
        <v>2024</v>
      </c>
      <c r="H44" s="6" t="s">
        <v>34</v>
      </c>
    </row>
    <row r="45" spans="1:8" x14ac:dyDescent="0.3">
      <c r="A45" t="s">
        <v>6</v>
      </c>
      <c r="B45" s="2" t="s">
        <v>26</v>
      </c>
      <c r="C45" s="2">
        <v>0</v>
      </c>
      <c r="D45" s="2">
        <v>0</v>
      </c>
      <c r="E45" s="2">
        <v>0</v>
      </c>
      <c r="F45" s="2">
        <v>0</v>
      </c>
      <c r="G45" s="3">
        <v>2024</v>
      </c>
      <c r="H45" s="6" t="s">
        <v>46</v>
      </c>
    </row>
    <row r="46" spans="1:8" x14ac:dyDescent="0.3">
      <c r="A46" t="s">
        <v>6</v>
      </c>
      <c r="B46" s="2" t="s">
        <v>27</v>
      </c>
      <c r="C46" s="2">
        <v>0</v>
      </c>
      <c r="D46" s="2">
        <v>0</v>
      </c>
      <c r="E46" s="2">
        <v>0</v>
      </c>
      <c r="F46" s="2">
        <v>15</v>
      </c>
      <c r="G46" s="3">
        <v>2024</v>
      </c>
      <c r="H46" s="6" t="s">
        <v>49</v>
      </c>
    </row>
    <row r="47" spans="1:8" x14ac:dyDescent="0.3">
      <c r="A47" t="s">
        <v>6</v>
      </c>
      <c r="B47" s="2" t="s">
        <v>28</v>
      </c>
      <c r="C47" s="2">
        <v>0</v>
      </c>
      <c r="D47" s="2">
        <v>0</v>
      </c>
      <c r="E47" s="2">
        <v>0</v>
      </c>
      <c r="F47" s="2">
        <v>0</v>
      </c>
      <c r="G47" s="3">
        <v>2024</v>
      </c>
      <c r="H47" s="6" t="s">
        <v>34</v>
      </c>
    </row>
    <row r="48" spans="1:8" x14ac:dyDescent="0.3">
      <c r="A48" t="s">
        <v>6</v>
      </c>
      <c r="B48" s="2" t="s">
        <v>29</v>
      </c>
      <c r="C48" s="2">
        <v>0</v>
      </c>
      <c r="D48" s="2">
        <v>0</v>
      </c>
      <c r="E48" s="2">
        <v>0</v>
      </c>
      <c r="F48" s="2">
        <v>0</v>
      </c>
      <c r="G48" s="3">
        <v>2024</v>
      </c>
      <c r="H48" s="6" t="s">
        <v>34</v>
      </c>
    </row>
    <row r="49" spans="1:8" x14ac:dyDescent="0.3">
      <c r="A49" t="s">
        <v>6</v>
      </c>
      <c r="B49" s="4" t="s">
        <v>30</v>
      </c>
      <c r="C49" s="4">
        <f>SUM(C26:C48)</f>
        <v>121</v>
      </c>
      <c r="D49" s="4">
        <f>SUM(D26:D48)</f>
        <v>307</v>
      </c>
      <c r="E49" s="4">
        <f>SUM(E26:E48)</f>
        <v>56</v>
      </c>
      <c r="F49" s="4">
        <f>SUM(F26:F48)</f>
        <v>949</v>
      </c>
      <c r="G49" s="3">
        <v>2025</v>
      </c>
      <c r="H49" s="7" t="s">
        <v>47</v>
      </c>
    </row>
    <row r="50" spans="1:8" x14ac:dyDescent="0.3">
      <c r="A50" t="s">
        <v>31</v>
      </c>
      <c r="B50" t="s">
        <v>7</v>
      </c>
      <c r="C50">
        <v>0</v>
      </c>
      <c r="D50">
        <v>0</v>
      </c>
      <c r="E50">
        <v>0</v>
      </c>
      <c r="F50">
        <v>0</v>
      </c>
      <c r="G50" s="3">
        <v>2024</v>
      </c>
      <c r="H50" s="6" t="s">
        <v>34</v>
      </c>
    </row>
    <row r="51" spans="1:8" x14ac:dyDescent="0.3">
      <c r="A51" t="s">
        <v>31</v>
      </c>
      <c r="B51" t="s">
        <v>8</v>
      </c>
      <c r="C51">
        <v>0</v>
      </c>
      <c r="D51">
        <v>0</v>
      </c>
      <c r="E51">
        <v>0</v>
      </c>
      <c r="F51">
        <v>0</v>
      </c>
      <c r="G51" s="3">
        <v>2024</v>
      </c>
      <c r="H51" s="6" t="s">
        <v>35</v>
      </c>
    </row>
    <row r="52" spans="1:8" x14ac:dyDescent="0.3">
      <c r="A52" t="s">
        <v>31</v>
      </c>
      <c r="B52" t="s">
        <v>9</v>
      </c>
      <c r="C52">
        <v>0</v>
      </c>
      <c r="D52">
        <v>2</v>
      </c>
      <c r="E52">
        <v>0</v>
      </c>
      <c r="F52">
        <f>9+14+11+2</f>
        <v>36</v>
      </c>
      <c r="G52" s="3">
        <v>2024</v>
      </c>
      <c r="H52" s="6" t="s">
        <v>36</v>
      </c>
    </row>
    <row r="53" spans="1:8" x14ac:dyDescent="0.3">
      <c r="A53" t="s">
        <v>31</v>
      </c>
      <c r="B53" t="s">
        <v>10</v>
      </c>
      <c r="C53">
        <f>4+1</f>
        <v>5</v>
      </c>
      <c r="D53">
        <f>75+47+3</f>
        <v>125</v>
      </c>
      <c r="E53">
        <v>0</v>
      </c>
      <c r="F53">
        <f>45+69+3</f>
        <v>117</v>
      </c>
      <c r="G53" s="3">
        <v>2024</v>
      </c>
      <c r="H53" s="6" t="s">
        <v>37</v>
      </c>
    </row>
    <row r="54" spans="1:8" x14ac:dyDescent="0.3">
      <c r="A54" t="s">
        <v>31</v>
      </c>
      <c r="B54" t="s">
        <v>11</v>
      </c>
      <c r="C54">
        <v>0</v>
      </c>
      <c r="D54">
        <v>1</v>
      </c>
      <c r="E54">
        <f>3+2</f>
        <v>5</v>
      </c>
      <c r="F54">
        <f>16+7+32+7</f>
        <v>62</v>
      </c>
      <c r="G54" s="3">
        <v>2024</v>
      </c>
      <c r="H54" s="6" t="s">
        <v>38</v>
      </c>
    </row>
    <row r="55" spans="1:8" x14ac:dyDescent="0.3">
      <c r="A55" t="s">
        <v>31</v>
      </c>
      <c r="B55" t="s">
        <v>12</v>
      </c>
      <c r="C55">
        <v>0</v>
      </c>
      <c r="D55">
        <v>0</v>
      </c>
      <c r="E55">
        <v>0</v>
      </c>
      <c r="F55">
        <v>0</v>
      </c>
      <c r="G55" s="3">
        <v>2024</v>
      </c>
      <c r="H55" s="6" t="s">
        <v>39</v>
      </c>
    </row>
    <row r="56" spans="1:8" x14ac:dyDescent="0.3">
      <c r="A56" t="s">
        <v>31</v>
      </c>
      <c r="B56" t="s">
        <v>13</v>
      </c>
      <c r="C56">
        <f>6+1+4+1+17+2+5+22+4+3+3+1</f>
        <v>69</v>
      </c>
      <c r="D56">
        <v>5</v>
      </c>
      <c r="E56">
        <f>20+1+3+1+1+14+10+3+1+17+1+1+1+6+16+5+1+1</f>
        <v>103</v>
      </c>
      <c r="F56">
        <f>1+126+11+7+5+1+10+10+54+88+21+11+3+8+156+8+3+4+10+5+4+97+17+27+3+3+2+2</f>
        <v>697</v>
      </c>
      <c r="G56" s="3">
        <v>2024</v>
      </c>
      <c r="H56" s="6" t="s">
        <v>40</v>
      </c>
    </row>
    <row r="57" spans="1:8" x14ac:dyDescent="0.3">
      <c r="A57" t="s">
        <v>31</v>
      </c>
      <c r="B57" t="s">
        <v>14</v>
      </c>
      <c r="C57">
        <v>0</v>
      </c>
      <c r="D57">
        <v>0</v>
      </c>
      <c r="E57">
        <v>0</v>
      </c>
      <c r="F57">
        <f>23+21</f>
        <v>44</v>
      </c>
      <c r="G57" s="3">
        <v>2024</v>
      </c>
      <c r="H57" s="6" t="s">
        <v>41</v>
      </c>
    </row>
    <row r="58" spans="1:8" x14ac:dyDescent="0.3">
      <c r="A58" t="s">
        <v>31</v>
      </c>
      <c r="B58" t="s">
        <v>15</v>
      </c>
      <c r="C58">
        <v>44</v>
      </c>
      <c r="D58">
        <v>1</v>
      </c>
      <c r="E58">
        <v>0</v>
      </c>
      <c r="F58">
        <v>96</v>
      </c>
      <c r="G58" s="3">
        <v>2024</v>
      </c>
      <c r="H58" s="6" t="s">
        <v>42</v>
      </c>
    </row>
    <row r="59" spans="1:8" x14ac:dyDescent="0.3">
      <c r="A59" t="s">
        <v>31</v>
      </c>
      <c r="B59" t="s">
        <v>16</v>
      </c>
      <c r="C59">
        <v>0</v>
      </c>
      <c r="D59">
        <v>0</v>
      </c>
      <c r="E59">
        <v>0</v>
      </c>
      <c r="F59">
        <v>25</v>
      </c>
      <c r="G59" s="3">
        <v>2024</v>
      </c>
      <c r="H59" s="6" t="s">
        <v>43</v>
      </c>
    </row>
    <row r="60" spans="1:8" x14ac:dyDescent="0.3">
      <c r="A60" t="s">
        <v>31</v>
      </c>
      <c r="B60" t="s">
        <v>17</v>
      </c>
      <c r="C60">
        <v>0</v>
      </c>
      <c r="D60">
        <v>0</v>
      </c>
      <c r="E60">
        <v>0</v>
      </c>
      <c r="F60">
        <f>23+31+1+5</f>
        <v>60</v>
      </c>
      <c r="G60" s="3">
        <v>2024</v>
      </c>
      <c r="H60" s="6" t="s">
        <v>44</v>
      </c>
    </row>
    <row r="61" spans="1:8" x14ac:dyDescent="0.3">
      <c r="A61" t="s">
        <v>31</v>
      </c>
      <c r="B61" t="s">
        <v>18</v>
      </c>
      <c r="C61">
        <v>0</v>
      </c>
      <c r="D61">
        <v>0</v>
      </c>
      <c r="E61">
        <v>0</v>
      </c>
      <c r="F61">
        <v>0</v>
      </c>
      <c r="G61" s="3">
        <v>2024</v>
      </c>
      <c r="H61" s="6" t="s">
        <v>34</v>
      </c>
    </row>
    <row r="62" spans="1:8" x14ac:dyDescent="0.3">
      <c r="A62" t="s">
        <v>31</v>
      </c>
      <c r="B62" t="s">
        <v>19</v>
      </c>
      <c r="C62">
        <v>0</v>
      </c>
      <c r="D62">
        <v>0</v>
      </c>
      <c r="E62">
        <v>0</v>
      </c>
      <c r="F62">
        <v>0</v>
      </c>
      <c r="G62" s="3">
        <v>2024</v>
      </c>
      <c r="H62" s="6" t="s">
        <v>34</v>
      </c>
    </row>
    <row r="63" spans="1:8" x14ac:dyDescent="0.3">
      <c r="A63" t="s">
        <v>31</v>
      </c>
      <c r="B63" t="s">
        <v>20</v>
      </c>
      <c r="C63">
        <v>0</v>
      </c>
      <c r="D63">
        <v>0</v>
      </c>
      <c r="E63">
        <v>0</v>
      </c>
      <c r="F63">
        <v>0</v>
      </c>
      <c r="G63" s="3">
        <v>2024</v>
      </c>
      <c r="H63" s="6" t="s">
        <v>34</v>
      </c>
    </row>
    <row r="64" spans="1:8" x14ac:dyDescent="0.3">
      <c r="A64" t="s">
        <v>31</v>
      </c>
      <c r="B64" t="s">
        <v>21</v>
      </c>
      <c r="C64">
        <v>0</v>
      </c>
      <c r="D64">
        <v>0</v>
      </c>
      <c r="E64">
        <v>0</v>
      </c>
      <c r="F64">
        <v>0</v>
      </c>
      <c r="G64" s="3">
        <v>2024</v>
      </c>
      <c r="H64" s="6" t="s">
        <v>34</v>
      </c>
    </row>
    <row r="65" spans="1:8" x14ac:dyDescent="0.3">
      <c r="A65" t="s">
        <v>31</v>
      </c>
      <c r="B65" t="s">
        <v>22</v>
      </c>
      <c r="C65">
        <v>0</v>
      </c>
      <c r="D65">
        <v>4</v>
      </c>
      <c r="E65">
        <v>0</v>
      </c>
      <c r="F65">
        <v>3</v>
      </c>
      <c r="G65" s="3">
        <v>2024</v>
      </c>
      <c r="H65" s="6" t="s">
        <v>45</v>
      </c>
    </row>
    <row r="66" spans="1:8" x14ac:dyDescent="0.3">
      <c r="A66" t="s">
        <v>31</v>
      </c>
      <c r="B66" t="s">
        <v>23</v>
      </c>
      <c r="C66">
        <v>0</v>
      </c>
      <c r="D66">
        <v>0</v>
      </c>
      <c r="E66">
        <v>0</v>
      </c>
      <c r="F66">
        <v>0</v>
      </c>
      <c r="G66" s="3">
        <v>2024</v>
      </c>
      <c r="H66" s="6" t="s">
        <v>34</v>
      </c>
    </row>
    <row r="67" spans="1:8" x14ac:dyDescent="0.3">
      <c r="A67" t="s">
        <v>31</v>
      </c>
      <c r="B67" t="s">
        <v>24</v>
      </c>
      <c r="C67">
        <v>0</v>
      </c>
      <c r="D67">
        <v>0</v>
      </c>
      <c r="E67">
        <v>0</v>
      </c>
      <c r="F67">
        <v>0</v>
      </c>
      <c r="G67" s="3">
        <v>2024</v>
      </c>
      <c r="H67" s="6" t="s">
        <v>34</v>
      </c>
    </row>
    <row r="68" spans="1:8" x14ac:dyDescent="0.3">
      <c r="A68" t="s">
        <v>31</v>
      </c>
      <c r="B68" t="s">
        <v>25</v>
      </c>
      <c r="C68">
        <v>0</v>
      </c>
      <c r="D68">
        <v>0</v>
      </c>
      <c r="E68">
        <v>0</v>
      </c>
      <c r="F68">
        <v>0</v>
      </c>
      <c r="G68" s="3">
        <v>2024</v>
      </c>
      <c r="H68" s="6" t="s">
        <v>34</v>
      </c>
    </row>
    <row r="69" spans="1:8" x14ac:dyDescent="0.3">
      <c r="A69" t="s">
        <v>31</v>
      </c>
      <c r="B69" t="s">
        <v>26</v>
      </c>
      <c r="C69">
        <v>0</v>
      </c>
      <c r="D69">
        <v>0</v>
      </c>
      <c r="E69">
        <v>0</v>
      </c>
      <c r="F69">
        <v>0</v>
      </c>
      <c r="G69" s="3">
        <v>2024</v>
      </c>
      <c r="H69" s="6" t="s">
        <v>46</v>
      </c>
    </row>
    <row r="70" spans="1:8" x14ac:dyDescent="0.3">
      <c r="A70" t="s">
        <v>31</v>
      </c>
      <c r="B70" t="s">
        <v>27</v>
      </c>
      <c r="C70">
        <v>2</v>
      </c>
      <c r="D70">
        <v>5</v>
      </c>
      <c r="E70">
        <v>7</v>
      </c>
      <c r="F70">
        <f>13+9</f>
        <v>22</v>
      </c>
      <c r="G70" s="3">
        <v>2024</v>
      </c>
      <c r="H70" s="6" t="s">
        <v>51</v>
      </c>
    </row>
    <row r="71" spans="1:8" x14ac:dyDescent="0.3">
      <c r="A71" t="s">
        <v>31</v>
      </c>
      <c r="B71" t="s">
        <v>28</v>
      </c>
      <c r="C71">
        <v>0</v>
      </c>
      <c r="D71">
        <v>0</v>
      </c>
      <c r="E71">
        <v>0</v>
      </c>
      <c r="F71">
        <v>0</v>
      </c>
      <c r="G71" s="3">
        <v>2024</v>
      </c>
      <c r="H71" s="6" t="s">
        <v>34</v>
      </c>
    </row>
    <row r="72" spans="1:8" x14ac:dyDescent="0.3">
      <c r="A72" t="s">
        <v>31</v>
      </c>
      <c r="B72" t="s">
        <v>29</v>
      </c>
      <c r="C72">
        <v>0</v>
      </c>
      <c r="D72">
        <v>0</v>
      </c>
      <c r="E72">
        <v>0</v>
      </c>
      <c r="F72">
        <v>0</v>
      </c>
      <c r="G72" s="3">
        <v>2024</v>
      </c>
      <c r="H72" s="6" t="s">
        <v>34</v>
      </c>
    </row>
    <row r="73" spans="1:8" x14ac:dyDescent="0.3">
      <c r="A73" t="s">
        <v>31</v>
      </c>
      <c r="B73" s="4" t="s">
        <v>30</v>
      </c>
      <c r="C73" s="4">
        <f>SUM(C50:C72)</f>
        <v>120</v>
      </c>
      <c r="D73" s="4">
        <f>SUM(D50:D72)</f>
        <v>143</v>
      </c>
      <c r="E73" s="4">
        <f>SUM(E50:E72)</f>
        <v>115</v>
      </c>
      <c r="F73" s="4">
        <f>SUM(F50:F72)</f>
        <v>1162</v>
      </c>
      <c r="G73" s="3">
        <v>2024</v>
      </c>
      <c r="H73" s="7" t="s">
        <v>47</v>
      </c>
    </row>
    <row r="74" spans="1:8" x14ac:dyDescent="0.3">
      <c r="A74" t="s">
        <v>31</v>
      </c>
      <c r="B74" t="s">
        <v>7</v>
      </c>
      <c r="C74">
        <v>0</v>
      </c>
      <c r="D74">
        <v>0</v>
      </c>
      <c r="E74">
        <v>0</v>
      </c>
      <c r="F74">
        <v>0</v>
      </c>
      <c r="G74" s="3">
        <v>2025</v>
      </c>
      <c r="H74" s="6" t="s">
        <v>34</v>
      </c>
    </row>
    <row r="75" spans="1:8" x14ac:dyDescent="0.3">
      <c r="A75" t="s">
        <v>31</v>
      </c>
      <c r="B75" t="s">
        <v>8</v>
      </c>
      <c r="C75">
        <v>0</v>
      </c>
      <c r="D75">
        <v>0</v>
      </c>
      <c r="E75">
        <v>0</v>
      </c>
      <c r="F75">
        <v>0</v>
      </c>
      <c r="G75" s="3">
        <v>2025</v>
      </c>
      <c r="H75" s="6" t="s">
        <v>35</v>
      </c>
    </row>
    <row r="76" spans="1:8" x14ac:dyDescent="0.3">
      <c r="A76" t="s">
        <v>31</v>
      </c>
      <c r="B76" t="s">
        <v>9</v>
      </c>
      <c r="C76">
        <v>0</v>
      </c>
      <c r="D76">
        <v>2</v>
      </c>
      <c r="E76">
        <v>0</v>
      </c>
      <c r="F76">
        <f>9+14+11+2</f>
        <v>36</v>
      </c>
      <c r="G76" s="3">
        <v>2025</v>
      </c>
      <c r="H76" s="6" t="s">
        <v>36</v>
      </c>
    </row>
    <row r="77" spans="1:8" x14ac:dyDescent="0.3">
      <c r="A77" t="s">
        <v>31</v>
      </c>
      <c r="B77" t="s">
        <v>10</v>
      </c>
      <c r="C77">
        <f>4+1</f>
        <v>5</v>
      </c>
      <c r="D77">
        <f>75+47+3</f>
        <v>125</v>
      </c>
      <c r="E77">
        <v>0</v>
      </c>
      <c r="F77">
        <f>45+69+3</f>
        <v>117</v>
      </c>
      <c r="G77" s="3">
        <v>2025</v>
      </c>
      <c r="H77" s="6" t="s">
        <v>37</v>
      </c>
    </row>
    <row r="78" spans="1:8" x14ac:dyDescent="0.3">
      <c r="A78" t="s">
        <v>31</v>
      </c>
      <c r="B78" t="s">
        <v>11</v>
      </c>
      <c r="C78">
        <v>0</v>
      </c>
      <c r="D78">
        <v>1</v>
      </c>
      <c r="E78">
        <f>3+2</f>
        <v>5</v>
      </c>
      <c r="F78">
        <f>16+7+32+7</f>
        <v>62</v>
      </c>
      <c r="G78" s="3">
        <v>2025</v>
      </c>
      <c r="H78" s="6" t="s">
        <v>38</v>
      </c>
    </row>
    <row r="79" spans="1:8" x14ac:dyDescent="0.3">
      <c r="A79" t="s">
        <v>31</v>
      </c>
      <c r="B79" t="s">
        <v>12</v>
      </c>
      <c r="C79">
        <v>0</v>
      </c>
      <c r="D79">
        <v>0</v>
      </c>
      <c r="E79">
        <v>0</v>
      </c>
      <c r="F79">
        <v>0</v>
      </c>
      <c r="G79" s="3">
        <v>2025</v>
      </c>
      <c r="H79" s="6" t="s">
        <v>39</v>
      </c>
    </row>
    <row r="80" spans="1:8" x14ac:dyDescent="0.3">
      <c r="A80" t="s">
        <v>31</v>
      </c>
      <c r="B80" t="s">
        <v>13</v>
      </c>
      <c r="C80">
        <f>6+1+4+1+17+2+5+22+4+3+3+1</f>
        <v>69</v>
      </c>
      <c r="D80">
        <v>2</v>
      </c>
      <c r="E80">
        <f>20+1+3+1+1+14+10+3+1+17+1+1+1+6+16+5+1+1</f>
        <v>103</v>
      </c>
      <c r="F80">
        <v>3</v>
      </c>
      <c r="G80" s="3">
        <v>2025</v>
      </c>
      <c r="H80" s="6" t="s">
        <v>40</v>
      </c>
    </row>
    <row r="81" spans="1:8" x14ac:dyDescent="0.3">
      <c r="A81" t="s">
        <v>31</v>
      </c>
      <c r="B81" t="s">
        <v>14</v>
      </c>
      <c r="C81">
        <v>0</v>
      </c>
      <c r="D81">
        <v>0</v>
      </c>
      <c r="E81">
        <v>0</v>
      </c>
      <c r="F81">
        <f>23+21</f>
        <v>44</v>
      </c>
      <c r="G81" s="3">
        <v>2025</v>
      </c>
      <c r="H81" s="6" t="s">
        <v>41</v>
      </c>
    </row>
    <row r="82" spans="1:8" x14ac:dyDescent="0.3">
      <c r="A82" t="s">
        <v>31</v>
      </c>
      <c r="B82" t="s">
        <v>15</v>
      </c>
      <c r="C82">
        <v>44</v>
      </c>
      <c r="D82">
        <v>1</v>
      </c>
      <c r="E82">
        <v>0</v>
      </c>
      <c r="F82">
        <v>96</v>
      </c>
      <c r="G82" s="3">
        <v>2025</v>
      </c>
      <c r="H82" s="6" t="s">
        <v>42</v>
      </c>
    </row>
    <row r="83" spans="1:8" x14ac:dyDescent="0.3">
      <c r="A83" t="s">
        <v>31</v>
      </c>
      <c r="B83" t="s">
        <v>16</v>
      </c>
      <c r="C83">
        <v>0</v>
      </c>
      <c r="D83">
        <v>0</v>
      </c>
      <c r="E83">
        <v>0</v>
      </c>
      <c r="F83">
        <v>25</v>
      </c>
      <c r="G83" s="3">
        <v>2025</v>
      </c>
      <c r="H83" s="6" t="s">
        <v>43</v>
      </c>
    </row>
    <row r="84" spans="1:8" x14ac:dyDescent="0.3">
      <c r="A84" t="s">
        <v>31</v>
      </c>
      <c r="B84" t="s">
        <v>17</v>
      </c>
      <c r="C84">
        <v>0</v>
      </c>
      <c r="D84">
        <v>0</v>
      </c>
      <c r="E84">
        <v>0</v>
      </c>
      <c r="F84">
        <f>23+31+1+5</f>
        <v>60</v>
      </c>
      <c r="G84" s="3">
        <v>2025</v>
      </c>
      <c r="H84" s="6" t="s">
        <v>44</v>
      </c>
    </row>
    <row r="85" spans="1:8" x14ac:dyDescent="0.3">
      <c r="A85" t="s">
        <v>31</v>
      </c>
      <c r="B85" t="s">
        <v>18</v>
      </c>
      <c r="C85">
        <v>0</v>
      </c>
      <c r="D85">
        <v>0</v>
      </c>
      <c r="E85">
        <v>0</v>
      </c>
      <c r="F85">
        <v>0</v>
      </c>
      <c r="G85" s="3">
        <v>2025</v>
      </c>
      <c r="H85" s="6" t="s">
        <v>34</v>
      </c>
    </row>
    <row r="86" spans="1:8" x14ac:dyDescent="0.3">
      <c r="A86" t="s">
        <v>31</v>
      </c>
      <c r="B86" t="s">
        <v>19</v>
      </c>
      <c r="C86">
        <v>0</v>
      </c>
      <c r="D86">
        <v>0</v>
      </c>
      <c r="E86">
        <v>0</v>
      </c>
      <c r="F86">
        <v>0</v>
      </c>
      <c r="G86" s="3">
        <v>2025</v>
      </c>
      <c r="H86" s="6" t="s">
        <v>34</v>
      </c>
    </row>
    <row r="87" spans="1:8" x14ac:dyDescent="0.3">
      <c r="A87" t="s">
        <v>31</v>
      </c>
      <c r="B87" t="s">
        <v>20</v>
      </c>
      <c r="C87">
        <v>0</v>
      </c>
      <c r="D87">
        <v>0</v>
      </c>
      <c r="E87">
        <v>0</v>
      </c>
      <c r="F87">
        <v>0</v>
      </c>
      <c r="G87" s="3">
        <v>2025</v>
      </c>
      <c r="H87" s="6" t="s">
        <v>34</v>
      </c>
    </row>
    <row r="88" spans="1:8" x14ac:dyDescent="0.3">
      <c r="A88" t="s">
        <v>31</v>
      </c>
      <c r="B88" t="s">
        <v>21</v>
      </c>
      <c r="C88">
        <v>0</v>
      </c>
      <c r="D88">
        <v>0</v>
      </c>
      <c r="E88">
        <v>0</v>
      </c>
      <c r="F88">
        <v>0</v>
      </c>
      <c r="G88" s="3">
        <v>2025</v>
      </c>
      <c r="H88" s="6" t="s">
        <v>34</v>
      </c>
    </row>
    <row r="89" spans="1:8" x14ac:dyDescent="0.3">
      <c r="A89" t="s">
        <v>31</v>
      </c>
      <c r="B89" t="s">
        <v>22</v>
      </c>
      <c r="C89">
        <v>0</v>
      </c>
      <c r="D89">
        <v>4</v>
      </c>
      <c r="E89">
        <v>0</v>
      </c>
      <c r="F89">
        <f>52+26+1</f>
        <v>79</v>
      </c>
      <c r="G89" s="3">
        <v>2025</v>
      </c>
      <c r="H89" s="6" t="s">
        <v>45</v>
      </c>
    </row>
    <row r="90" spans="1:8" x14ac:dyDescent="0.3">
      <c r="A90" t="s">
        <v>31</v>
      </c>
      <c r="B90" t="s">
        <v>23</v>
      </c>
      <c r="C90">
        <v>0</v>
      </c>
      <c r="D90">
        <v>0</v>
      </c>
      <c r="E90">
        <v>0</v>
      </c>
      <c r="F90">
        <v>0</v>
      </c>
      <c r="G90" s="3">
        <v>2025</v>
      </c>
      <c r="H90" s="6" t="s">
        <v>34</v>
      </c>
    </row>
    <row r="91" spans="1:8" x14ac:dyDescent="0.3">
      <c r="A91" t="s">
        <v>31</v>
      </c>
      <c r="B91" t="s">
        <v>24</v>
      </c>
      <c r="C91">
        <v>0</v>
      </c>
      <c r="D91">
        <v>0</v>
      </c>
      <c r="E91">
        <v>0</v>
      </c>
      <c r="F91">
        <v>0</v>
      </c>
      <c r="G91" s="3">
        <v>2025</v>
      </c>
      <c r="H91" s="6" t="s">
        <v>34</v>
      </c>
    </row>
    <row r="92" spans="1:8" x14ac:dyDescent="0.3">
      <c r="A92" t="s">
        <v>31</v>
      </c>
      <c r="B92" t="s">
        <v>25</v>
      </c>
      <c r="C92">
        <v>0</v>
      </c>
      <c r="D92">
        <v>0</v>
      </c>
      <c r="E92">
        <v>0</v>
      </c>
      <c r="F92">
        <v>0</v>
      </c>
      <c r="G92" s="3">
        <v>2025</v>
      </c>
      <c r="H92" s="6" t="s">
        <v>34</v>
      </c>
    </row>
    <row r="93" spans="1:8" x14ac:dyDescent="0.3">
      <c r="A93" t="s">
        <v>31</v>
      </c>
      <c r="B93" t="s">
        <v>26</v>
      </c>
      <c r="C93">
        <v>0</v>
      </c>
      <c r="D93">
        <v>0</v>
      </c>
      <c r="E93">
        <v>0</v>
      </c>
      <c r="F93">
        <v>0</v>
      </c>
      <c r="G93" s="3">
        <v>2025</v>
      </c>
      <c r="H93" s="6" t="s">
        <v>46</v>
      </c>
    </row>
    <row r="94" spans="1:8" x14ac:dyDescent="0.3">
      <c r="A94" t="s">
        <v>31</v>
      </c>
      <c r="B94" t="s">
        <v>27</v>
      </c>
      <c r="C94">
        <v>0</v>
      </c>
      <c r="D94">
        <v>1</v>
      </c>
      <c r="E94">
        <v>0</v>
      </c>
      <c r="F94">
        <f>13+9</f>
        <v>22</v>
      </c>
      <c r="G94" s="3">
        <v>2025</v>
      </c>
      <c r="H94" s="6" t="s">
        <v>50</v>
      </c>
    </row>
    <row r="95" spans="1:8" x14ac:dyDescent="0.3">
      <c r="A95" t="s">
        <v>31</v>
      </c>
      <c r="B95" t="s">
        <v>28</v>
      </c>
      <c r="C95">
        <v>0</v>
      </c>
      <c r="D95">
        <v>0</v>
      </c>
      <c r="E95">
        <v>0</v>
      </c>
      <c r="F95">
        <v>0</v>
      </c>
      <c r="G95" s="3">
        <v>2025</v>
      </c>
      <c r="H95" s="6" t="s">
        <v>34</v>
      </c>
    </row>
    <row r="96" spans="1:8" x14ac:dyDescent="0.3">
      <c r="A96" t="s">
        <v>31</v>
      </c>
      <c r="B96" t="s">
        <v>29</v>
      </c>
      <c r="C96">
        <v>0</v>
      </c>
      <c r="D96">
        <v>0</v>
      </c>
      <c r="E96">
        <v>0</v>
      </c>
      <c r="F96">
        <v>0</v>
      </c>
      <c r="G96" s="3">
        <v>2025</v>
      </c>
      <c r="H96" s="6" t="s">
        <v>34</v>
      </c>
    </row>
    <row r="97" spans="1:8" x14ac:dyDescent="0.3">
      <c r="A97" t="s">
        <v>31</v>
      </c>
      <c r="B97" s="4" t="s">
        <v>30</v>
      </c>
      <c r="C97" s="4">
        <f>SUM(C74:C96)</f>
        <v>118</v>
      </c>
      <c r="D97" s="4">
        <f>SUM(D74:D96)</f>
        <v>136</v>
      </c>
      <c r="E97" s="4">
        <f>SUM(E74:E96)</f>
        <v>108</v>
      </c>
      <c r="F97" s="4">
        <f>SUM(F74:F96)</f>
        <v>544</v>
      </c>
      <c r="G97" s="3">
        <v>2025</v>
      </c>
      <c r="H97" s="7" t="s">
        <v>47</v>
      </c>
    </row>
  </sheetData>
  <autoFilter ref="A1:G97" xr:uid="{4F174E56-3BC7-4246-A9D3-93BFF7A639E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2025-07-24T19:29:09Z</dcterms:created>
  <dcterms:modified xsi:type="dcterms:W3CDTF">2025-07-24T21:13:55Z</dcterms:modified>
</cp:coreProperties>
</file>