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Vanessa\Downloads\"/>
    </mc:Choice>
  </mc:AlternateContent>
  <xr:revisionPtr revIDLastSave="0" documentId="8_{E0F5F6BC-4647-4052-A3B8-325A1A981548}" xr6:coauthVersionLast="47" xr6:coauthVersionMax="47" xr10:uidLastSave="{00000000-0000-0000-0000-000000000000}"/>
  <bookViews>
    <workbookView xWindow="-120" yWindow="-120" windowWidth="29040" windowHeight="15840" xr2:uid="{E1C707ED-ABBF-460A-9BE8-2196CE93EDD8}"/>
  </bookViews>
  <sheets>
    <sheet name="Planilha1" sheetId="1" r:id="rId1"/>
  </sheets>
  <definedNames>
    <definedName name="_xlnm._FilterDatabase" localSheetId="0" hidden="1">Planilha1!$A$1:$G$97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E73" i="1"/>
  <c r="F73" i="1"/>
  <c r="C73" i="1"/>
  <c r="D97" i="1"/>
  <c r="E97" i="1"/>
  <c r="F97" i="1"/>
  <c r="C97" i="1"/>
  <c r="F94" i="1"/>
  <c r="F89" i="1"/>
  <c r="F84" i="1"/>
  <c r="F81" i="1"/>
  <c r="F80" i="1"/>
  <c r="E80" i="1"/>
  <c r="D80" i="1"/>
  <c r="C80" i="1"/>
  <c r="F78" i="1"/>
  <c r="E78" i="1"/>
  <c r="F77" i="1"/>
  <c r="D77" i="1"/>
  <c r="C77" i="1"/>
  <c r="F76" i="1"/>
  <c r="F41" i="1"/>
  <c r="F40" i="1"/>
  <c r="F36" i="1"/>
  <c r="F34" i="1"/>
  <c r="C34" i="1"/>
  <c r="F32" i="1"/>
  <c r="E32" i="1"/>
  <c r="D32" i="1"/>
  <c r="C32" i="1"/>
  <c r="F31" i="1"/>
  <c r="E31" i="1"/>
  <c r="F30" i="1"/>
  <c r="F29" i="1"/>
  <c r="D29" i="1"/>
  <c r="F28" i="1"/>
  <c r="D28" i="1"/>
  <c r="F27" i="1"/>
  <c r="C25" i="1" l="1"/>
  <c r="E25" i="1"/>
  <c r="D25" i="1"/>
  <c r="D49" i="1"/>
  <c r="E49" i="1" l="1"/>
  <c r="F25" i="1"/>
  <c r="F49" i="1"/>
  <c r="C49" i="1"/>
</calcChain>
</file>

<file path=xl/sharedStrings.xml><?xml version="1.0" encoding="utf-8"?>
<sst xmlns="http://schemas.openxmlformats.org/spreadsheetml/2006/main" count="296" uniqueCount="90">
  <si>
    <t>Quarter</t>
  </si>
  <si>
    <t>Country</t>
  </si>
  <si>
    <t>HRD</t>
  </si>
  <si>
    <t>Commentary Drive</t>
  </si>
  <si>
    <t>PIFS</t>
  </si>
  <si>
    <t>BTW</t>
  </si>
  <si>
    <t>Year</t>
  </si>
  <si>
    <t>CPMM</t>
  </si>
  <si>
    <t>Q1</t>
  </si>
  <si>
    <t>Algeria</t>
  </si>
  <si>
    <t>0.00</t>
  </si>
  <si>
    <t>Ireland</t>
  </si>
  <si>
    <t>Netherlands</t>
  </si>
  <si>
    <t>14.59</t>
  </si>
  <si>
    <t>Portugal</t>
  </si>
  <si>
    <t>8.66</t>
  </si>
  <si>
    <t>United Kingdom</t>
  </si>
  <si>
    <t>5.39</t>
  </si>
  <si>
    <t>Canada</t>
  </si>
  <si>
    <t>5.27</t>
  </si>
  <si>
    <t>United States</t>
  </si>
  <si>
    <t>4.52</t>
  </si>
  <si>
    <t>Argentina</t>
  </si>
  <si>
    <t>6.17</t>
  </si>
  <si>
    <t>Brazil</t>
  </si>
  <si>
    <t>15.67</t>
  </si>
  <si>
    <t>Chile</t>
  </si>
  <si>
    <t>Colombia</t>
  </si>
  <si>
    <t>2.74</t>
  </si>
  <si>
    <t>Costa Rica</t>
  </si>
  <si>
    <t>31.55</t>
  </si>
  <si>
    <t>Dominican Republic</t>
  </si>
  <si>
    <t>17.92</t>
  </si>
  <si>
    <t>Ecuador</t>
  </si>
  <si>
    <t>Guatemala</t>
  </si>
  <si>
    <t>32.36</t>
  </si>
  <si>
    <t>Mexico</t>
  </si>
  <si>
    <t>16.18</t>
  </si>
  <si>
    <t>Panama</t>
  </si>
  <si>
    <t>Peru</t>
  </si>
  <si>
    <t>22.97</t>
  </si>
  <si>
    <t>Puerto Rico</t>
  </si>
  <si>
    <t>Puerto Rico NA</t>
  </si>
  <si>
    <t>4.11</t>
  </si>
  <si>
    <t>Uruguay</t>
  </si>
  <si>
    <t>Venezuela</t>
  </si>
  <si>
    <t>India</t>
  </si>
  <si>
    <t>All Countries</t>
  </si>
  <si>
    <t>5.75</t>
  </si>
  <si>
    <t>3.15</t>
  </si>
  <si>
    <t>8.63</t>
  </si>
  <si>
    <t>7.95</t>
  </si>
  <si>
    <t>4.48</t>
  </si>
  <si>
    <t>Canadá</t>
  </si>
  <si>
    <t>8.28</t>
  </si>
  <si>
    <t>3.92</t>
  </si>
  <si>
    <t>9.57</t>
  </si>
  <si>
    <t>8.93</t>
  </si>
  <si>
    <t>5.46</t>
  </si>
  <si>
    <t>1.36</t>
  </si>
  <si>
    <t>18.69</t>
  </si>
  <si>
    <t>4.61</t>
  </si>
  <si>
    <t>4.83</t>
  </si>
  <si>
    <t>Q2</t>
  </si>
  <si>
    <t>14.39</t>
  </si>
  <si>
    <t>4.42</t>
  </si>
  <si>
    <t>7.35</t>
  </si>
  <si>
    <t>11.39</t>
  </si>
  <si>
    <t>4.26</t>
  </si>
  <si>
    <t>5.87</t>
  </si>
  <si>
    <t>16.10</t>
  </si>
  <si>
    <t>9.92</t>
  </si>
  <si>
    <t>13.47</t>
  </si>
  <si>
    <t>2.73</t>
  </si>
  <si>
    <t>10.72</t>
  </si>
  <si>
    <t>24.87</t>
  </si>
  <si>
    <t>15.20</t>
  </si>
  <si>
    <t>6.02</t>
  </si>
  <si>
    <t>6.96</t>
  </si>
  <si>
    <t>6.36</t>
  </si>
  <si>
    <t>9.65</t>
  </si>
  <si>
    <t>5.80</t>
  </si>
  <si>
    <t>2.96</t>
  </si>
  <si>
    <t>10.67</t>
  </si>
  <si>
    <t>7.64</t>
  </si>
  <si>
    <t>5.88</t>
  </si>
  <si>
    <t>1.30</t>
  </si>
  <si>
    <t>23.98</t>
  </si>
  <si>
    <t>20.78</t>
  </si>
  <si>
    <t>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</si>
</sst>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E675340D-894F-4F89-8879-AF6EB22E7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E56-3BC7-4246-A9D3-93BFF7A639E1}">
  <dimension ref="A1:H97"/>
  <sheetViews>
    <sheetView tabSelected="1" workbookViewId="0">
      <selection activeCell="H98" sqref="H98"/>
    </sheetView>
  </sheetViews>
  <sheetFormatPr defaultRowHeight="15"/>
  <cols>
    <col min="1" max="1" width="12.28515625" style="1" bestFit="1" customWidth="1"/>
    <col min="2" max="2" width="19.140625" style="1" bestFit="1" customWidth="1"/>
    <col min="3" max="3" width="9.42578125" style="1" bestFit="1" customWidth="1"/>
    <col min="4" max="4" width="20.85546875" style="1" bestFit="1" customWidth="1"/>
    <col min="5" max="6" width="9.7109375" style="1" bestFit="1" customWidth="1"/>
    <col min="7" max="7" width="9.42578125" style="1" bestFit="1" customWidth="1"/>
    <col min="8" max="8" width="6.7109375" style="1" bestFit="1" customWidth="1"/>
    <col min="9" max="16384" width="9.140625" style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4">
        <v>0</v>
      </c>
      <c r="D2" s="4">
        <v>0</v>
      </c>
      <c r="E2" s="4">
        <v>0</v>
      </c>
      <c r="F2" s="4">
        <v>0</v>
      </c>
      <c r="G2" s="4">
        <v>2024</v>
      </c>
      <c r="H2" s="5" t="s">
        <v>10</v>
      </c>
    </row>
    <row r="3" spans="1:8">
      <c r="A3" s="3" t="s">
        <v>8</v>
      </c>
      <c r="B3" s="3" t="s">
        <v>11</v>
      </c>
      <c r="C3" s="3">
        <v>0</v>
      </c>
      <c r="D3" s="3">
        <v>0</v>
      </c>
      <c r="E3" s="3">
        <v>0</v>
      </c>
      <c r="F3" s="4">
        <v>0</v>
      </c>
      <c r="G3" s="4">
        <v>2024</v>
      </c>
      <c r="H3" s="5" t="s">
        <v>10</v>
      </c>
    </row>
    <row r="4" spans="1:8">
      <c r="A4" s="3" t="s">
        <v>8</v>
      </c>
      <c r="B4" s="3" t="s">
        <v>12</v>
      </c>
      <c r="C4" s="3">
        <v>0</v>
      </c>
      <c r="D4" s="3">
        <v>0</v>
      </c>
      <c r="E4" s="3">
        <v>4</v>
      </c>
      <c r="F4" s="3">
        <v>5</v>
      </c>
      <c r="G4" s="4">
        <v>2024</v>
      </c>
      <c r="H4" s="5" t="s">
        <v>13</v>
      </c>
    </row>
    <row r="5" spans="1:8">
      <c r="A5" s="3" t="s">
        <v>8</v>
      </c>
      <c r="B5" s="3" t="s">
        <v>14</v>
      </c>
      <c r="C5" s="3">
        <v>5</v>
      </c>
      <c r="D5" s="3">
        <v>34</v>
      </c>
      <c r="E5" s="3">
        <v>0</v>
      </c>
      <c r="F5" s="3">
        <v>0</v>
      </c>
      <c r="G5" s="4">
        <v>2024</v>
      </c>
      <c r="H5" s="5" t="s">
        <v>15</v>
      </c>
    </row>
    <row r="6" spans="1:8">
      <c r="A6" s="3" t="s">
        <v>8</v>
      </c>
      <c r="B6" s="3" t="s">
        <v>16</v>
      </c>
      <c r="C6" s="3">
        <v>3</v>
      </c>
      <c r="D6" s="3">
        <v>13</v>
      </c>
      <c r="E6" s="3">
        <v>9</v>
      </c>
      <c r="F6" s="3">
        <v>36</v>
      </c>
      <c r="G6" s="4">
        <v>2024</v>
      </c>
      <c r="H6" s="5" t="s">
        <v>17</v>
      </c>
    </row>
    <row r="7" spans="1:8">
      <c r="A7" s="3" t="s">
        <v>8</v>
      </c>
      <c r="B7" s="3" t="s">
        <v>18</v>
      </c>
      <c r="C7" s="3">
        <v>0</v>
      </c>
      <c r="D7" s="3">
        <v>3</v>
      </c>
      <c r="E7" s="3">
        <v>0</v>
      </c>
      <c r="F7" s="3">
        <v>0</v>
      </c>
      <c r="G7" s="4">
        <v>2024</v>
      </c>
      <c r="H7" s="5" t="s">
        <v>19</v>
      </c>
    </row>
    <row r="8" spans="1:8">
      <c r="A8" s="3" t="s">
        <v>8</v>
      </c>
      <c r="B8" s="3" t="s">
        <v>20</v>
      </c>
      <c r="C8" s="3">
        <v>92</v>
      </c>
      <c r="D8" s="3">
        <v>43</v>
      </c>
      <c r="E8" s="3">
        <v>156</v>
      </c>
      <c r="F8" s="3">
        <v>743</v>
      </c>
      <c r="G8" s="4">
        <v>2024</v>
      </c>
      <c r="H8" s="5" t="s">
        <v>21</v>
      </c>
    </row>
    <row r="9" spans="1:8">
      <c r="A9" s="3" t="s">
        <v>8</v>
      </c>
      <c r="B9" s="3" t="s">
        <v>22</v>
      </c>
      <c r="C9" s="3">
        <v>0</v>
      </c>
      <c r="D9" s="3">
        <v>0</v>
      </c>
      <c r="E9" s="3">
        <v>0</v>
      </c>
      <c r="F9" s="3">
        <v>0</v>
      </c>
      <c r="G9" s="4">
        <v>2024</v>
      </c>
      <c r="H9" s="5" t="s">
        <v>23</v>
      </c>
    </row>
    <row r="10" spans="1:8">
      <c r="A10" s="3" t="s">
        <v>8</v>
      </c>
      <c r="B10" s="3" t="s">
        <v>24</v>
      </c>
      <c r="C10" s="3">
        <v>34</v>
      </c>
      <c r="D10" s="3">
        <v>2</v>
      </c>
      <c r="E10" s="3">
        <v>0</v>
      </c>
      <c r="F10" s="3">
        <v>131</v>
      </c>
      <c r="G10" s="4">
        <v>2024</v>
      </c>
      <c r="H10" s="5" t="s">
        <v>25</v>
      </c>
    </row>
    <row r="11" spans="1:8">
      <c r="A11" s="3" t="s">
        <v>8</v>
      </c>
      <c r="B11" s="3" t="s">
        <v>26</v>
      </c>
      <c r="C11" s="3">
        <v>0</v>
      </c>
      <c r="D11" s="3">
        <v>0</v>
      </c>
      <c r="E11" s="3">
        <v>0</v>
      </c>
      <c r="F11" s="3">
        <v>0</v>
      </c>
      <c r="G11" s="4">
        <v>2024</v>
      </c>
      <c r="H11" s="5" t="s">
        <v>10</v>
      </c>
    </row>
    <row r="12" spans="1:8">
      <c r="A12" s="3" t="s">
        <v>8</v>
      </c>
      <c r="B12" s="3" t="s">
        <v>27</v>
      </c>
      <c r="C12" s="3">
        <v>0</v>
      </c>
      <c r="D12" s="3">
        <v>0</v>
      </c>
      <c r="E12" s="3">
        <v>0</v>
      </c>
      <c r="F12" s="3">
        <v>1</v>
      </c>
      <c r="G12" s="4">
        <v>2024</v>
      </c>
      <c r="H12" s="5" t="s">
        <v>28</v>
      </c>
    </row>
    <row r="13" spans="1:8">
      <c r="A13" s="3" t="s">
        <v>8</v>
      </c>
      <c r="B13" s="3" t="s">
        <v>29</v>
      </c>
      <c r="C13" s="3">
        <v>0</v>
      </c>
      <c r="D13" s="3">
        <v>0</v>
      </c>
      <c r="E13" s="3">
        <v>0</v>
      </c>
      <c r="F13" s="3">
        <v>0</v>
      </c>
      <c r="G13" s="4">
        <v>2024</v>
      </c>
      <c r="H13" s="5" t="s">
        <v>30</v>
      </c>
    </row>
    <row r="14" spans="1:8">
      <c r="A14" s="3" t="s">
        <v>8</v>
      </c>
      <c r="B14" s="3" t="s">
        <v>31</v>
      </c>
      <c r="C14" s="3">
        <v>0</v>
      </c>
      <c r="D14" s="3">
        <v>0</v>
      </c>
      <c r="E14" s="3">
        <v>0</v>
      </c>
      <c r="F14" s="3">
        <v>0</v>
      </c>
      <c r="G14" s="4">
        <v>2024</v>
      </c>
      <c r="H14" s="5" t="s">
        <v>32</v>
      </c>
    </row>
    <row r="15" spans="1:8">
      <c r="A15" s="3" t="s">
        <v>8</v>
      </c>
      <c r="B15" s="3" t="s">
        <v>33</v>
      </c>
      <c r="C15" s="3">
        <v>0</v>
      </c>
      <c r="D15" s="3">
        <v>0</v>
      </c>
      <c r="E15" s="3">
        <v>0</v>
      </c>
      <c r="F15" s="3">
        <v>0</v>
      </c>
      <c r="G15" s="4">
        <v>2024</v>
      </c>
      <c r="H15" s="5" t="s">
        <v>10</v>
      </c>
    </row>
    <row r="16" spans="1:8">
      <c r="A16" s="3" t="s">
        <v>8</v>
      </c>
      <c r="B16" s="3" t="s">
        <v>34</v>
      </c>
      <c r="C16" s="3">
        <v>0</v>
      </c>
      <c r="D16" s="3">
        <v>0</v>
      </c>
      <c r="E16" s="3">
        <v>0</v>
      </c>
      <c r="F16" s="3">
        <v>0</v>
      </c>
      <c r="G16" s="4">
        <v>2024</v>
      </c>
      <c r="H16" s="5" t="s">
        <v>35</v>
      </c>
    </row>
    <row r="17" spans="1:8">
      <c r="A17" s="3" t="s">
        <v>8</v>
      </c>
      <c r="B17" s="3" t="s">
        <v>36</v>
      </c>
      <c r="C17" s="3">
        <v>0</v>
      </c>
      <c r="D17" s="3">
        <v>16</v>
      </c>
      <c r="E17" s="3">
        <v>0</v>
      </c>
      <c r="F17" s="3">
        <v>0</v>
      </c>
      <c r="G17" s="4">
        <v>2024</v>
      </c>
      <c r="H17" s="5" t="s">
        <v>37</v>
      </c>
    </row>
    <row r="18" spans="1:8">
      <c r="A18" s="3" t="s">
        <v>8</v>
      </c>
      <c r="B18" s="3" t="s">
        <v>38</v>
      </c>
      <c r="C18" s="3">
        <v>0</v>
      </c>
      <c r="D18" s="3">
        <v>0</v>
      </c>
      <c r="E18" s="3">
        <v>0</v>
      </c>
      <c r="F18" s="3">
        <v>0</v>
      </c>
      <c r="G18" s="4">
        <v>2024</v>
      </c>
      <c r="H18" s="5" t="s">
        <v>10</v>
      </c>
    </row>
    <row r="19" spans="1:8">
      <c r="A19" s="3" t="s">
        <v>8</v>
      </c>
      <c r="B19" s="3" t="s">
        <v>39</v>
      </c>
      <c r="C19" s="3">
        <v>0</v>
      </c>
      <c r="D19" s="3">
        <v>0</v>
      </c>
      <c r="E19" s="3">
        <v>0</v>
      </c>
      <c r="F19" s="3">
        <v>0</v>
      </c>
      <c r="G19" s="4">
        <v>2024</v>
      </c>
      <c r="H19" s="5" t="s">
        <v>40</v>
      </c>
    </row>
    <row r="20" spans="1:8">
      <c r="A20" s="3" t="s">
        <v>8</v>
      </c>
      <c r="B20" s="3" t="s">
        <v>41</v>
      </c>
      <c r="C20" s="3">
        <v>0</v>
      </c>
      <c r="D20" s="3">
        <v>0</v>
      </c>
      <c r="E20" s="3">
        <v>0</v>
      </c>
      <c r="F20" s="3">
        <v>0</v>
      </c>
      <c r="G20" s="4">
        <v>2024</v>
      </c>
      <c r="H20" s="5" t="s">
        <v>10</v>
      </c>
    </row>
    <row r="21" spans="1:8">
      <c r="A21" s="3" t="s">
        <v>8</v>
      </c>
      <c r="B21" s="3" t="s">
        <v>42</v>
      </c>
      <c r="C21" s="3">
        <v>0</v>
      </c>
      <c r="D21" s="3">
        <v>0</v>
      </c>
      <c r="E21" s="3">
        <v>0</v>
      </c>
      <c r="F21" s="3">
        <v>0</v>
      </c>
      <c r="G21" s="4">
        <v>2024</v>
      </c>
      <c r="H21" s="5" t="s">
        <v>43</v>
      </c>
    </row>
    <row r="22" spans="1:8">
      <c r="A22" s="3" t="s">
        <v>8</v>
      </c>
      <c r="B22" s="3" t="s">
        <v>44</v>
      </c>
      <c r="C22" s="3">
        <v>0</v>
      </c>
      <c r="D22" s="3">
        <v>0</v>
      </c>
      <c r="E22" s="3">
        <v>0</v>
      </c>
      <c r="F22" s="3">
        <v>0</v>
      </c>
      <c r="G22" s="4">
        <v>2024</v>
      </c>
      <c r="H22" s="5" t="s">
        <v>10</v>
      </c>
    </row>
    <row r="23" spans="1:8">
      <c r="A23" s="3" t="s">
        <v>8</v>
      </c>
      <c r="B23" s="3" t="s">
        <v>45</v>
      </c>
      <c r="C23" s="3">
        <v>0</v>
      </c>
      <c r="D23" s="3">
        <v>0</v>
      </c>
      <c r="E23" s="3">
        <v>0</v>
      </c>
      <c r="F23" s="3">
        <v>0</v>
      </c>
      <c r="G23" s="4">
        <v>2024</v>
      </c>
      <c r="H23" s="5" t="s">
        <v>10</v>
      </c>
    </row>
    <row r="24" spans="1:8">
      <c r="A24" s="3" t="s">
        <v>8</v>
      </c>
      <c r="B24" s="3" t="s">
        <v>46</v>
      </c>
      <c r="C24" s="3">
        <v>0</v>
      </c>
      <c r="D24" s="3">
        <v>0</v>
      </c>
      <c r="E24" s="3">
        <v>0</v>
      </c>
      <c r="F24" s="3">
        <v>0</v>
      </c>
      <c r="G24" s="4">
        <v>2024</v>
      </c>
      <c r="H24" s="5" t="s">
        <v>10</v>
      </c>
    </row>
    <row r="25" spans="1:8">
      <c r="A25" s="3" t="s">
        <v>8</v>
      </c>
      <c r="B25" s="6" t="s">
        <v>47</v>
      </c>
      <c r="C25" s="6">
        <f>SUM(C2:C24)</f>
        <v>134</v>
      </c>
      <c r="D25" s="6">
        <f>SUM(D2:D24)</f>
        <v>111</v>
      </c>
      <c r="E25" s="6">
        <f>SUM(E2:E24)</f>
        <v>169</v>
      </c>
      <c r="F25" s="6">
        <f>SUM(F2:F24)</f>
        <v>916</v>
      </c>
      <c r="G25" s="4">
        <v>2024</v>
      </c>
      <c r="H25" s="7" t="s">
        <v>48</v>
      </c>
    </row>
    <row r="26" spans="1:8">
      <c r="A26" s="8" t="s">
        <v>8</v>
      </c>
      <c r="B26" s="8" t="s">
        <v>9</v>
      </c>
      <c r="C26" s="9">
        <v>0</v>
      </c>
      <c r="D26" s="9">
        <v>0</v>
      </c>
      <c r="E26" s="9">
        <v>0</v>
      </c>
      <c r="F26" s="9">
        <v>0</v>
      </c>
      <c r="G26" s="9">
        <v>2025</v>
      </c>
      <c r="H26" s="10" t="s">
        <v>10</v>
      </c>
    </row>
    <row r="27" spans="1:8">
      <c r="A27" s="8" t="s">
        <v>8</v>
      </c>
      <c r="B27" s="8" t="s">
        <v>11</v>
      </c>
      <c r="C27" s="8">
        <v>0</v>
      </c>
      <c r="D27" s="8">
        <v>0</v>
      </c>
      <c r="E27" s="8">
        <v>0</v>
      </c>
      <c r="F27" s="9">
        <f>18+24</f>
        <v>42</v>
      </c>
      <c r="G27" s="9">
        <v>2025</v>
      </c>
      <c r="H27" s="10" t="s">
        <v>49</v>
      </c>
    </row>
    <row r="28" spans="1:8">
      <c r="A28" s="8" t="s">
        <v>8</v>
      </c>
      <c r="B28" s="8" t="s">
        <v>12</v>
      </c>
      <c r="C28" s="8">
        <v>0</v>
      </c>
      <c r="D28" s="8">
        <f>3+7+25+8</f>
        <v>43</v>
      </c>
      <c r="E28" s="8">
        <v>0</v>
      </c>
      <c r="F28" s="8">
        <f>9+6+15+1</f>
        <v>31</v>
      </c>
      <c r="G28" s="9">
        <v>2025</v>
      </c>
      <c r="H28" s="10" t="s">
        <v>50</v>
      </c>
    </row>
    <row r="29" spans="1:8">
      <c r="A29" s="8" t="s">
        <v>8</v>
      </c>
      <c r="B29" s="8" t="s">
        <v>14</v>
      </c>
      <c r="C29" s="8">
        <v>3</v>
      </c>
      <c r="D29" s="8">
        <f>71+46+4</f>
        <v>121</v>
      </c>
      <c r="E29" s="8">
        <v>0</v>
      </c>
      <c r="F29" s="8">
        <f>35+17+1</f>
        <v>53</v>
      </c>
      <c r="G29" s="9">
        <v>2025</v>
      </c>
      <c r="H29" s="10" t="s">
        <v>51</v>
      </c>
    </row>
    <row r="30" spans="1:8">
      <c r="A30" s="8" t="s">
        <v>8</v>
      </c>
      <c r="B30" s="8" t="s">
        <v>16</v>
      </c>
      <c r="C30" s="8">
        <v>0</v>
      </c>
      <c r="D30" s="8">
        <v>0</v>
      </c>
      <c r="E30" s="8">
        <v>2</v>
      </c>
      <c r="F30" s="8">
        <f>18+18+45+8</f>
        <v>89</v>
      </c>
      <c r="G30" s="9">
        <v>2025</v>
      </c>
      <c r="H30" s="10" t="s">
        <v>52</v>
      </c>
    </row>
    <row r="31" spans="1:8">
      <c r="A31" s="8" t="s">
        <v>8</v>
      </c>
      <c r="B31" s="8" t="s">
        <v>53</v>
      </c>
      <c r="C31" s="8">
        <v>0</v>
      </c>
      <c r="D31" s="8">
        <v>0</v>
      </c>
      <c r="E31" s="8">
        <f>1+3</f>
        <v>4</v>
      </c>
      <c r="F31" s="8">
        <f>8+4</f>
        <v>12</v>
      </c>
      <c r="G31" s="9">
        <v>2025</v>
      </c>
      <c r="H31" s="10" t="s">
        <v>54</v>
      </c>
    </row>
    <row r="32" spans="1:8">
      <c r="A32" s="8" t="s">
        <v>8</v>
      </c>
      <c r="B32" s="8" t="s">
        <v>20</v>
      </c>
      <c r="C32" s="8">
        <f>4+3+1+1+13+2+4+22+3+2+2</f>
        <v>57</v>
      </c>
      <c r="D32" s="8">
        <f>2+1+1+4+11+1+1+4+2+3+25+1</f>
        <v>56</v>
      </c>
      <c r="E32" s="8">
        <f>15+4+3+13+11+1+2+2+26+1+1+1+7+8+15+1+7+2</f>
        <v>120</v>
      </c>
      <c r="F32" s="8">
        <f>2+4+21+1+117+21+8+1+1+5+4+10+2+56+55+26+9+2+10+176+4+7+13+19+91+16+17+5+1+9+1</f>
        <v>714</v>
      </c>
      <c r="G32" s="9">
        <v>2025</v>
      </c>
      <c r="H32" s="10" t="s">
        <v>55</v>
      </c>
    </row>
    <row r="33" spans="1:8">
      <c r="A33" s="8" t="s">
        <v>8</v>
      </c>
      <c r="B33" s="8" t="s">
        <v>22</v>
      </c>
      <c r="C33" s="8">
        <v>0</v>
      </c>
      <c r="D33" s="8">
        <v>0</v>
      </c>
      <c r="E33" s="8">
        <v>0</v>
      </c>
      <c r="F33" s="8">
        <v>0</v>
      </c>
      <c r="G33" s="9">
        <v>2025</v>
      </c>
      <c r="H33" s="10" t="s">
        <v>56</v>
      </c>
    </row>
    <row r="34" spans="1:8">
      <c r="A34" s="8" t="s">
        <v>8</v>
      </c>
      <c r="B34" s="8" t="s">
        <v>24</v>
      </c>
      <c r="C34" s="8">
        <f>59+1+1</f>
        <v>61</v>
      </c>
      <c r="D34" s="8">
        <v>0</v>
      </c>
      <c r="E34" s="8">
        <v>0</v>
      </c>
      <c r="F34" s="8">
        <f>110+6+26+2+3</f>
        <v>147</v>
      </c>
      <c r="G34" s="9">
        <v>2025</v>
      </c>
      <c r="H34" s="10" t="s">
        <v>57</v>
      </c>
    </row>
    <row r="35" spans="1:8">
      <c r="A35" s="8" t="s">
        <v>8</v>
      </c>
      <c r="B35" s="8" t="s">
        <v>26</v>
      </c>
      <c r="C35" s="8">
        <v>0</v>
      </c>
      <c r="D35" s="8">
        <v>4</v>
      </c>
      <c r="E35" s="8">
        <v>0</v>
      </c>
      <c r="F35" s="8">
        <v>0</v>
      </c>
      <c r="G35" s="9">
        <v>2025</v>
      </c>
      <c r="H35" s="10" t="s">
        <v>58</v>
      </c>
    </row>
    <row r="36" spans="1:8">
      <c r="A36" s="8" t="s">
        <v>8</v>
      </c>
      <c r="B36" s="8" t="s">
        <v>27</v>
      </c>
      <c r="C36" s="8">
        <v>0</v>
      </c>
      <c r="D36" s="8">
        <v>0</v>
      </c>
      <c r="E36" s="8">
        <v>0</v>
      </c>
      <c r="F36" s="8">
        <f>8+13+2+2</f>
        <v>25</v>
      </c>
      <c r="G36" s="9">
        <v>2025</v>
      </c>
      <c r="H36" s="10" t="s">
        <v>59</v>
      </c>
    </row>
    <row r="37" spans="1:8">
      <c r="A37" s="8" t="s">
        <v>8</v>
      </c>
      <c r="B37" s="8" t="s">
        <v>29</v>
      </c>
      <c r="C37" s="8">
        <v>0</v>
      </c>
      <c r="D37" s="8">
        <v>0</v>
      </c>
      <c r="E37" s="8">
        <v>0</v>
      </c>
      <c r="F37" s="8">
        <v>7</v>
      </c>
      <c r="G37" s="9">
        <v>2025</v>
      </c>
      <c r="H37" s="10" t="s">
        <v>10</v>
      </c>
    </row>
    <row r="38" spans="1:8">
      <c r="A38" s="8" t="s">
        <v>8</v>
      </c>
      <c r="B38" s="8" t="s">
        <v>31</v>
      </c>
      <c r="C38" s="8">
        <v>0</v>
      </c>
      <c r="D38" s="8">
        <v>0</v>
      </c>
      <c r="E38" s="8">
        <v>0</v>
      </c>
      <c r="F38" s="8">
        <v>4</v>
      </c>
      <c r="G38" s="9">
        <v>2025</v>
      </c>
      <c r="H38" s="10" t="s">
        <v>10</v>
      </c>
    </row>
    <row r="39" spans="1:8">
      <c r="A39" s="8" t="s">
        <v>8</v>
      </c>
      <c r="B39" s="8" t="s">
        <v>33</v>
      </c>
      <c r="C39" s="8">
        <v>0</v>
      </c>
      <c r="D39" s="8">
        <v>0</v>
      </c>
      <c r="E39" s="8">
        <v>0</v>
      </c>
      <c r="F39" s="8">
        <v>0</v>
      </c>
      <c r="G39" s="9">
        <v>2025</v>
      </c>
      <c r="H39" s="10" t="s">
        <v>10</v>
      </c>
    </row>
    <row r="40" spans="1:8">
      <c r="A40" s="8" t="s">
        <v>8</v>
      </c>
      <c r="B40" s="8" t="s">
        <v>34</v>
      </c>
      <c r="C40" s="8">
        <v>0</v>
      </c>
      <c r="D40" s="8">
        <v>0</v>
      </c>
      <c r="E40" s="8">
        <v>0</v>
      </c>
      <c r="F40" s="8">
        <f>9+0</f>
        <v>9</v>
      </c>
      <c r="G40" s="9">
        <v>2025</v>
      </c>
      <c r="H40" s="10" t="s">
        <v>10</v>
      </c>
    </row>
    <row r="41" spans="1:8">
      <c r="A41" s="8" t="s">
        <v>8</v>
      </c>
      <c r="B41" s="8" t="s">
        <v>36</v>
      </c>
      <c r="C41" s="8">
        <v>0</v>
      </c>
      <c r="D41" s="8">
        <v>4</v>
      </c>
      <c r="E41" s="8">
        <v>0</v>
      </c>
      <c r="F41" s="8">
        <f>45+15</f>
        <v>60</v>
      </c>
      <c r="G41" s="9">
        <v>2025</v>
      </c>
      <c r="H41" s="10" t="s">
        <v>60</v>
      </c>
    </row>
    <row r="42" spans="1:8">
      <c r="A42" s="8" t="s">
        <v>8</v>
      </c>
      <c r="B42" s="8" t="s">
        <v>38</v>
      </c>
      <c r="C42" s="8">
        <v>0</v>
      </c>
      <c r="D42" s="8">
        <v>0</v>
      </c>
      <c r="E42" s="8">
        <v>0</v>
      </c>
      <c r="F42" s="8">
        <v>5</v>
      </c>
      <c r="G42" s="9">
        <v>2025</v>
      </c>
      <c r="H42" s="10" t="s">
        <v>10</v>
      </c>
    </row>
    <row r="43" spans="1:8">
      <c r="A43" s="8" t="s">
        <v>8</v>
      </c>
      <c r="B43" s="8" t="s">
        <v>39</v>
      </c>
      <c r="C43" s="8">
        <v>0</v>
      </c>
      <c r="D43" s="8">
        <v>0</v>
      </c>
      <c r="E43" s="8">
        <v>0</v>
      </c>
      <c r="F43" s="8">
        <v>4</v>
      </c>
      <c r="G43" s="9">
        <v>2025</v>
      </c>
      <c r="H43" s="10" t="s">
        <v>10</v>
      </c>
    </row>
    <row r="44" spans="1:8">
      <c r="A44" s="8" t="s">
        <v>8</v>
      </c>
      <c r="B44" s="8" t="s">
        <v>41</v>
      </c>
      <c r="C44" s="8">
        <v>0</v>
      </c>
      <c r="D44" s="8">
        <v>0</v>
      </c>
      <c r="E44" s="8">
        <v>0</v>
      </c>
      <c r="F44" s="8">
        <v>0</v>
      </c>
      <c r="G44" s="9">
        <v>2025</v>
      </c>
      <c r="H44" s="10" t="s">
        <v>10</v>
      </c>
    </row>
    <row r="45" spans="1:8">
      <c r="A45" s="8" t="s">
        <v>8</v>
      </c>
      <c r="B45" s="8" t="s">
        <v>42</v>
      </c>
      <c r="C45" s="8">
        <v>0</v>
      </c>
      <c r="D45" s="8">
        <v>0</v>
      </c>
      <c r="E45" s="8">
        <v>0</v>
      </c>
      <c r="F45" s="8">
        <v>0</v>
      </c>
      <c r="G45" s="9">
        <v>2025</v>
      </c>
      <c r="H45" s="10" t="s">
        <v>61</v>
      </c>
    </row>
    <row r="46" spans="1:8">
      <c r="A46" s="8" t="s">
        <v>8</v>
      </c>
      <c r="B46" s="8" t="s">
        <v>44</v>
      </c>
      <c r="C46" s="8">
        <v>0</v>
      </c>
      <c r="D46" s="8">
        <v>0</v>
      </c>
      <c r="E46" s="8">
        <v>0</v>
      </c>
      <c r="F46" s="8">
        <v>0</v>
      </c>
      <c r="G46" s="9">
        <v>2025</v>
      </c>
      <c r="H46" s="10" t="s">
        <v>10</v>
      </c>
    </row>
    <row r="47" spans="1:8">
      <c r="A47" s="8" t="s">
        <v>8</v>
      </c>
      <c r="B47" s="8" t="s">
        <v>45</v>
      </c>
      <c r="C47" s="8">
        <v>0</v>
      </c>
      <c r="D47" s="8">
        <v>0</v>
      </c>
      <c r="E47" s="8">
        <v>0</v>
      </c>
      <c r="F47" s="8">
        <v>0</v>
      </c>
      <c r="G47" s="9">
        <v>2025</v>
      </c>
      <c r="H47" s="10" t="s">
        <v>10</v>
      </c>
    </row>
    <row r="48" spans="1:8">
      <c r="A48" s="8" t="s">
        <v>8</v>
      </c>
      <c r="B48" s="8" t="s">
        <v>46</v>
      </c>
      <c r="C48" s="8">
        <v>0</v>
      </c>
      <c r="D48" s="8">
        <v>0</v>
      </c>
      <c r="E48" s="8">
        <v>0</v>
      </c>
      <c r="F48" s="8">
        <v>0</v>
      </c>
      <c r="G48" s="9">
        <v>2025</v>
      </c>
      <c r="H48" s="10" t="s">
        <v>10</v>
      </c>
    </row>
    <row r="49" spans="1:8">
      <c r="A49" s="8" t="s">
        <v>8</v>
      </c>
      <c r="B49" s="11" t="s">
        <v>47</v>
      </c>
      <c r="C49" s="11">
        <f>SUM(C26:C48)</f>
        <v>121</v>
      </c>
      <c r="D49" s="11">
        <f>SUM(D26:D48)</f>
        <v>228</v>
      </c>
      <c r="E49" s="11">
        <f>SUM(E26:E48)</f>
        <v>126</v>
      </c>
      <c r="F49" s="11">
        <f>SUM(F26:F48)</f>
        <v>1202</v>
      </c>
      <c r="G49" s="9">
        <v>2025</v>
      </c>
      <c r="H49" s="12" t="s">
        <v>62</v>
      </c>
    </row>
    <row r="50" spans="1:8">
      <c r="A50" s="13" t="s">
        <v>63</v>
      </c>
      <c r="B50" s="13" t="s">
        <v>9</v>
      </c>
      <c r="C50" s="13">
        <v>6</v>
      </c>
      <c r="D50" s="13">
        <v>0</v>
      </c>
      <c r="E50" s="13">
        <v>0</v>
      </c>
      <c r="F50" s="13"/>
      <c r="G50" s="14">
        <v>2024</v>
      </c>
      <c r="H50" s="15" t="s">
        <v>10</v>
      </c>
    </row>
    <row r="51" spans="1:8">
      <c r="A51" s="13" t="s">
        <v>63</v>
      </c>
      <c r="B51" s="13" t="s">
        <v>11</v>
      </c>
      <c r="C51" s="13">
        <v>0</v>
      </c>
      <c r="D51" s="13">
        <v>0</v>
      </c>
      <c r="E51" s="13">
        <v>0</v>
      </c>
      <c r="F51" s="13">
        <v>0</v>
      </c>
      <c r="G51" s="14">
        <v>2024</v>
      </c>
      <c r="H51" s="15" t="s">
        <v>10</v>
      </c>
    </row>
    <row r="52" spans="1:8">
      <c r="A52" s="13" t="s">
        <v>63</v>
      </c>
      <c r="B52" s="13" t="s">
        <v>12</v>
      </c>
      <c r="C52" s="13">
        <v>0</v>
      </c>
      <c r="D52" s="13">
        <v>0</v>
      </c>
      <c r="E52" s="13">
        <v>0</v>
      </c>
      <c r="F52" s="13">
        <v>0</v>
      </c>
      <c r="G52" s="14">
        <v>2024</v>
      </c>
      <c r="H52" s="15" t="s">
        <v>64</v>
      </c>
    </row>
    <row r="53" spans="1:8">
      <c r="A53" s="13" t="s">
        <v>63</v>
      </c>
      <c r="B53" s="13" t="s">
        <v>14</v>
      </c>
      <c r="C53" s="13">
        <v>5</v>
      </c>
      <c r="D53" s="13">
        <v>68</v>
      </c>
      <c r="E53" s="13">
        <v>0</v>
      </c>
      <c r="F53" s="13">
        <v>30</v>
      </c>
      <c r="G53" s="14">
        <v>2024</v>
      </c>
      <c r="H53" s="15" t="s">
        <v>65</v>
      </c>
    </row>
    <row r="54" spans="1:8">
      <c r="A54" s="13" t="s">
        <v>63</v>
      </c>
      <c r="B54" s="13" t="s">
        <v>16</v>
      </c>
      <c r="C54" s="13">
        <v>0</v>
      </c>
      <c r="D54" s="13">
        <v>0</v>
      </c>
      <c r="E54" s="13">
        <v>0</v>
      </c>
      <c r="F54" s="13">
        <v>0</v>
      </c>
      <c r="G54" s="14">
        <v>2024</v>
      </c>
      <c r="H54" s="15" t="s">
        <v>66</v>
      </c>
    </row>
    <row r="55" spans="1:8">
      <c r="A55" s="13" t="s">
        <v>63</v>
      </c>
      <c r="B55" s="13" t="s">
        <v>53</v>
      </c>
      <c r="C55" s="13">
        <v>0</v>
      </c>
      <c r="D55" s="13">
        <v>1</v>
      </c>
      <c r="E55" s="13">
        <v>0</v>
      </c>
      <c r="F55" s="13">
        <v>0</v>
      </c>
      <c r="G55" s="14">
        <v>2024</v>
      </c>
      <c r="H55" s="15" t="s">
        <v>67</v>
      </c>
    </row>
    <row r="56" spans="1:8">
      <c r="A56" s="13" t="s">
        <v>63</v>
      </c>
      <c r="B56" s="13" t="s">
        <v>20</v>
      </c>
      <c r="C56" s="13">
        <v>0</v>
      </c>
      <c r="D56" s="13">
        <v>0</v>
      </c>
      <c r="E56" s="13">
        <v>131</v>
      </c>
      <c r="F56" s="13">
        <v>0</v>
      </c>
      <c r="G56" s="14">
        <v>2024</v>
      </c>
      <c r="H56" s="15" t="s">
        <v>68</v>
      </c>
    </row>
    <row r="57" spans="1:8">
      <c r="A57" s="13" t="s">
        <v>63</v>
      </c>
      <c r="B57" s="13" t="s">
        <v>22</v>
      </c>
      <c r="C57" s="13">
        <v>0</v>
      </c>
      <c r="D57" s="13">
        <v>0</v>
      </c>
      <c r="E57" s="13">
        <v>0</v>
      </c>
      <c r="F57" s="13">
        <v>0</v>
      </c>
      <c r="G57" s="14">
        <v>2024</v>
      </c>
      <c r="H57" s="15" t="s">
        <v>69</v>
      </c>
    </row>
    <row r="58" spans="1:8">
      <c r="A58" s="13" t="s">
        <v>63</v>
      </c>
      <c r="B58" s="13" t="s">
        <v>24</v>
      </c>
      <c r="C58" s="13">
        <v>25</v>
      </c>
      <c r="D58" s="13">
        <v>9</v>
      </c>
      <c r="E58" s="13">
        <v>0</v>
      </c>
      <c r="F58" s="13">
        <v>135</v>
      </c>
      <c r="G58" s="14">
        <v>2024</v>
      </c>
      <c r="H58" s="15" t="s">
        <v>70</v>
      </c>
    </row>
    <row r="59" spans="1:8">
      <c r="A59" s="13" t="s">
        <v>63</v>
      </c>
      <c r="B59" s="13" t="s">
        <v>26</v>
      </c>
      <c r="C59" s="13">
        <v>0</v>
      </c>
      <c r="D59" s="13">
        <v>0</v>
      </c>
      <c r="E59" s="13">
        <v>0</v>
      </c>
      <c r="F59" s="13">
        <v>0</v>
      </c>
      <c r="G59" s="14">
        <v>2024</v>
      </c>
      <c r="H59" s="15" t="s">
        <v>10</v>
      </c>
    </row>
    <row r="60" spans="1:8">
      <c r="A60" s="13" t="s">
        <v>63</v>
      </c>
      <c r="B60" s="13" t="s">
        <v>27</v>
      </c>
      <c r="C60" s="13">
        <v>0</v>
      </c>
      <c r="D60" s="13">
        <v>0</v>
      </c>
      <c r="E60" s="13">
        <v>0</v>
      </c>
      <c r="F60" s="13">
        <v>0</v>
      </c>
      <c r="G60" s="14">
        <v>2024</v>
      </c>
      <c r="H60" s="15" t="s">
        <v>10</v>
      </c>
    </row>
    <row r="61" spans="1:8">
      <c r="A61" s="13" t="s">
        <v>63</v>
      </c>
      <c r="B61" s="13" t="s">
        <v>29</v>
      </c>
      <c r="C61" s="13">
        <v>0</v>
      </c>
      <c r="D61" s="13">
        <v>0</v>
      </c>
      <c r="E61" s="13">
        <v>0</v>
      </c>
      <c r="F61" s="13">
        <v>0</v>
      </c>
      <c r="G61" s="14">
        <v>2024</v>
      </c>
      <c r="H61" s="15" t="s">
        <v>71</v>
      </c>
    </row>
    <row r="62" spans="1:8">
      <c r="A62" s="13" t="s">
        <v>63</v>
      </c>
      <c r="B62" s="13" t="s">
        <v>31</v>
      </c>
      <c r="C62" s="13">
        <v>0</v>
      </c>
      <c r="D62" s="13">
        <v>0</v>
      </c>
      <c r="E62" s="13">
        <v>0</v>
      </c>
      <c r="F62" s="13">
        <v>0</v>
      </c>
      <c r="G62" s="14">
        <v>2024</v>
      </c>
      <c r="H62" s="15" t="s">
        <v>72</v>
      </c>
    </row>
    <row r="63" spans="1:8">
      <c r="A63" s="13" t="s">
        <v>63</v>
      </c>
      <c r="B63" s="13" t="s">
        <v>33</v>
      </c>
      <c r="C63" s="13">
        <v>0</v>
      </c>
      <c r="D63" s="13">
        <v>0</v>
      </c>
      <c r="E63" s="13">
        <v>0</v>
      </c>
      <c r="F63" s="13">
        <v>0</v>
      </c>
      <c r="G63" s="14">
        <v>2024</v>
      </c>
      <c r="H63" s="15" t="s">
        <v>10</v>
      </c>
    </row>
    <row r="64" spans="1:8">
      <c r="A64" s="13" t="s">
        <v>63</v>
      </c>
      <c r="B64" s="13" t="s">
        <v>34</v>
      </c>
      <c r="C64" s="13">
        <v>0</v>
      </c>
      <c r="D64" s="13">
        <v>0</v>
      </c>
      <c r="E64" s="13">
        <v>0</v>
      </c>
      <c r="F64" s="13">
        <v>0</v>
      </c>
      <c r="G64" s="14">
        <v>2024</v>
      </c>
      <c r="H64" s="15" t="s">
        <v>10</v>
      </c>
    </row>
    <row r="65" spans="1:8">
      <c r="A65" s="13" t="s">
        <v>63</v>
      </c>
      <c r="B65" s="13" t="s">
        <v>36</v>
      </c>
      <c r="C65" s="13">
        <v>0</v>
      </c>
      <c r="D65" s="13">
        <v>0</v>
      </c>
      <c r="E65" s="13">
        <v>0</v>
      </c>
      <c r="F65" s="13">
        <v>0</v>
      </c>
      <c r="G65" s="14">
        <v>2024</v>
      </c>
      <c r="H65" s="15" t="s">
        <v>73</v>
      </c>
    </row>
    <row r="66" spans="1:8">
      <c r="A66" s="13" t="s">
        <v>63</v>
      </c>
      <c r="B66" s="13" t="s">
        <v>38</v>
      </c>
      <c r="C66" s="13">
        <v>0</v>
      </c>
      <c r="D66" s="13">
        <v>0</v>
      </c>
      <c r="E66" s="13">
        <v>0</v>
      </c>
      <c r="F66" s="13">
        <v>0</v>
      </c>
      <c r="G66" s="14">
        <v>2024</v>
      </c>
      <c r="H66" s="15" t="s">
        <v>58</v>
      </c>
    </row>
    <row r="67" spans="1:8">
      <c r="A67" s="13" t="s">
        <v>63</v>
      </c>
      <c r="B67" s="13" t="s">
        <v>39</v>
      </c>
      <c r="C67" s="13">
        <v>0</v>
      </c>
      <c r="D67" s="13">
        <v>0</v>
      </c>
      <c r="E67" s="13">
        <v>0</v>
      </c>
      <c r="F67" s="13">
        <v>0</v>
      </c>
      <c r="G67" s="14">
        <v>2024</v>
      </c>
      <c r="H67" s="15" t="s">
        <v>74</v>
      </c>
    </row>
    <row r="68" spans="1:8">
      <c r="A68" s="13" t="s">
        <v>63</v>
      </c>
      <c r="B68" s="13" t="s">
        <v>41</v>
      </c>
      <c r="C68" s="13">
        <v>0</v>
      </c>
      <c r="D68" s="13">
        <v>0</v>
      </c>
      <c r="E68" s="13">
        <v>0</v>
      </c>
      <c r="F68" s="13">
        <v>0</v>
      </c>
      <c r="G68" s="14">
        <v>2024</v>
      </c>
      <c r="H68" s="15" t="s">
        <v>75</v>
      </c>
    </row>
    <row r="69" spans="1:8">
      <c r="A69" s="13" t="s">
        <v>63</v>
      </c>
      <c r="B69" s="13" t="s">
        <v>42</v>
      </c>
      <c r="C69" s="13">
        <v>0</v>
      </c>
      <c r="D69" s="13">
        <v>0</v>
      </c>
      <c r="E69" s="13">
        <v>0</v>
      </c>
      <c r="F69" s="13">
        <v>0</v>
      </c>
      <c r="G69" s="14">
        <v>2024</v>
      </c>
      <c r="H69" s="15" t="s">
        <v>76</v>
      </c>
    </row>
    <row r="70" spans="1:8">
      <c r="A70" s="13" t="s">
        <v>63</v>
      </c>
      <c r="B70" s="13" t="s">
        <v>44</v>
      </c>
      <c r="C70" s="13">
        <v>0</v>
      </c>
      <c r="D70" s="13">
        <v>0</v>
      </c>
      <c r="E70" s="13">
        <v>0</v>
      </c>
      <c r="F70" s="13">
        <v>0</v>
      </c>
      <c r="G70" s="14">
        <v>2024</v>
      </c>
      <c r="H70" s="15" t="s">
        <v>10</v>
      </c>
    </row>
    <row r="71" spans="1:8">
      <c r="A71" s="13" t="s">
        <v>63</v>
      </c>
      <c r="B71" s="13" t="s">
        <v>45</v>
      </c>
      <c r="C71" s="13">
        <v>0</v>
      </c>
      <c r="D71" s="13">
        <v>0</v>
      </c>
      <c r="E71" s="13">
        <v>0</v>
      </c>
      <c r="F71" s="13">
        <v>0</v>
      </c>
      <c r="G71" s="14">
        <v>2024</v>
      </c>
      <c r="H71" s="15" t="s">
        <v>10</v>
      </c>
    </row>
    <row r="72" spans="1:8">
      <c r="A72" s="13" t="s">
        <v>63</v>
      </c>
      <c r="B72" s="13" t="s">
        <v>46</v>
      </c>
      <c r="C72" s="13">
        <v>0</v>
      </c>
      <c r="D72" s="13">
        <v>0</v>
      </c>
      <c r="E72" s="13">
        <v>0</v>
      </c>
      <c r="F72" s="13">
        <v>0</v>
      </c>
      <c r="G72" s="14">
        <v>2024</v>
      </c>
      <c r="H72" s="15" t="s">
        <v>10</v>
      </c>
    </row>
    <row r="73" spans="1:8">
      <c r="A73" s="13" t="s">
        <v>63</v>
      </c>
      <c r="B73" s="16" t="s">
        <v>47</v>
      </c>
      <c r="C73" s="16">
        <f>SUM(C50:C72)</f>
        <v>36</v>
      </c>
      <c r="D73" s="16">
        <f t="shared" ref="D73:F73" si="0">SUM(D50:D72)</f>
        <v>78</v>
      </c>
      <c r="E73" s="16">
        <f t="shared" si="0"/>
        <v>131</v>
      </c>
      <c r="F73" s="16">
        <f t="shared" si="0"/>
        <v>165</v>
      </c>
      <c r="G73" s="14">
        <v>2024</v>
      </c>
      <c r="H73" s="17" t="s">
        <v>77</v>
      </c>
    </row>
    <row r="74" spans="1:8">
      <c r="A74" s="18" t="s">
        <v>63</v>
      </c>
      <c r="B74" s="18" t="s">
        <v>9</v>
      </c>
      <c r="C74" s="18">
        <v>0</v>
      </c>
      <c r="D74" s="18">
        <v>0</v>
      </c>
      <c r="E74" s="18">
        <v>0</v>
      </c>
      <c r="F74" s="18">
        <v>0</v>
      </c>
      <c r="G74" s="19">
        <v>2025</v>
      </c>
      <c r="H74" s="20" t="s">
        <v>10</v>
      </c>
    </row>
    <row r="75" spans="1:8">
      <c r="A75" s="18" t="s">
        <v>63</v>
      </c>
      <c r="B75" s="18" t="s">
        <v>11</v>
      </c>
      <c r="C75" s="18">
        <v>0</v>
      </c>
      <c r="D75" s="18">
        <v>0</v>
      </c>
      <c r="E75" s="18">
        <v>0</v>
      </c>
      <c r="F75" s="18">
        <v>0</v>
      </c>
      <c r="G75" s="19">
        <v>2025</v>
      </c>
      <c r="H75" s="20" t="s">
        <v>10</v>
      </c>
    </row>
    <row r="76" spans="1:8">
      <c r="A76" s="18" t="s">
        <v>63</v>
      </c>
      <c r="B76" s="18" t="s">
        <v>12</v>
      </c>
      <c r="C76" s="18">
        <v>0</v>
      </c>
      <c r="D76" s="18">
        <v>2</v>
      </c>
      <c r="E76" s="18">
        <v>0</v>
      </c>
      <c r="F76" s="18">
        <f>9+14+11+2</f>
        <v>36</v>
      </c>
      <c r="G76" s="19">
        <v>2025</v>
      </c>
      <c r="H76" s="20" t="s">
        <v>78</v>
      </c>
    </row>
    <row r="77" spans="1:8">
      <c r="A77" s="18" t="s">
        <v>63</v>
      </c>
      <c r="B77" s="18" t="s">
        <v>14</v>
      </c>
      <c r="C77" s="18">
        <f>4+1</f>
        <v>5</v>
      </c>
      <c r="D77" s="18">
        <f>75+47+3</f>
        <v>125</v>
      </c>
      <c r="E77" s="18">
        <v>0</v>
      </c>
      <c r="F77" s="18">
        <f>45+69+3</f>
        <v>117</v>
      </c>
      <c r="G77" s="19">
        <v>2025</v>
      </c>
      <c r="H77" s="20" t="s">
        <v>79</v>
      </c>
    </row>
    <row r="78" spans="1:8">
      <c r="A78" s="18" t="s">
        <v>63</v>
      </c>
      <c r="B78" s="18" t="s">
        <v>16</v>
      </c>
      <c r="C78" s="18">
        <v>0</v>
      </c>
      <c r="D78" s="18">
        <v>1</v>
      </c>
      <c r="E78" s="18">
        <f>3+2</f>
        <v>5</v>
      </c>
      <c r="F78" s="18">
        <f>16+7+32+7</f>
        <v>62</v>
      </c>
      <c r="G78" s="19">
        <v>2025</v>
      </c>
      <c r="H78" s="20" t="s">
        <v>80</v>
      </c>
    </row>
    <row r="79" spans="1:8">
      <c r="A79" s="18" t="s">
        <v>63</v>
      </c>
      <c r="B79" s="18" t="s">
        <v>18</v>
      </c>
      <c r="C79" s="18">
        <v>0</v>
      </c>
      <c r="D79" s="18">
        <v>0</v>
      </c>
      <c r="E79" s="18">
        <v>0</v>
      </c>
      <c r="F79" s="18">
        <v>0</v>
      </c>
      <c r="G79" s="19">
        <v>2025</v>
      </c>
      <c r="H79" s="20" t="s">
        <v>81</v>
      </c>
    </row>
    <row r="80" spans="1:8">
      <c r="A80" s="18" t="s">
        <v>63</v>
      </c>
      <c r="B80" s="18" t="s">
        <v>20</v>
      </c>
      <c r="C80" s="18">
        <f>6+1+4+1+17+2+5+22+4+3+3+1</f>
        <v>69</v>
      </c>
      <c r="D80" s="18">
        <f>8+8+2+1+17+6+18+6+1+28+9+9+5+1</f>
        <v>119</v>
      </c>
      <c r="E80" s="18">
        <f>20+1+3+1+1+14+10+3+1+17+1+1+1+6+16+5+1+1</f>
        <v>103</v>
      </c>
      <c r="F80" s="18">
        <f>1+126+11+7+5+1+10+10+54+88+21+11+3+8+156+8+3+4+10+5+4+97+17+27+3+3+2+2</f>
        <v>697</v>
      </c>
      <c r="G80" s="19">
        <v>2025</v>
      </c>
      <c r="H80" s="20" t="s">
        <v>82</v>
      </c>
    </row>
    <row r="81" spans="1:8">
      <c r="A81" s="18" t="s">
        <v>63</v>
      </c>
      <c r="B81" s="18" t="s">
        <v>22</v>
      </c>
      <c r="C81" s="18">
        <v>0</v>
      </c>
      <c r="D81" s="18">
        <v>0</v>
      </c>
      <c r="E81" s="18">
        <v>0</v>
      </c>
      <c r="F81" s="18">
        <f>23+21</f>
        <v>44</v>
      </c>
      <c r="G81" s="19">
        <v>2025</v>
      </c>
      <c r="H81" s="20" t="s">
        <v>83</v>
      </c>
    </row>
    <row r="82" spans="1:8">
      <c r="A82" s="18" t="s">
        <v>63</v>
      </c>
      <c r="B82" s="18" t="s">
        <v>24</v>
      </c>
      <c r="C82" s="18">
        <v>44</v>
      </c>
      <c r="D82" s="18">
        <v>1</v>
      </c>
      <c r="E82" s="18">
        <v>0</v>
      </c>
      <c r="F82" s="18">
        <v>96</v>
      </c>
      <c r="G82" s="19">
        <v>2025</v>
      </c>
      <c r="H82" s="20" t="s">
        <v>84</v>
      </c>
    </row>
    <row r="83" spans="1:8">
      <c r="A83" s="18" t="s">
        <v>63</v>
      </c>
      <c r="B83" s="18" t="s">
        <v>26</v>
      </c>
      <c r="C83" s="18">
        <v>0</v>
      </c>
      <c r="D83" s="18">
        <v>0</v>
      </c>
      <c r="E83" s="18">
        <v>0</v>
      </c>
      <c r="F83" s="18">
        <v>25</v>
      </c>
      <c r="G83" s="19">
        <v>2025</v>
      </c>
      <c r="H83" s="20" t="s">
        <v>85</v>
      </c>
    </row>
    <row r="84" spans="1:8">
      <c r="A84" s="18" t="s">
        <v>63</v>
      </c>
      <c r="B84" s="18" t="s">
        <v>27</v>
      </c>
      <c r="C84" s="18">
        <v>0</v>
      </c>
      <c r="D84" s="18">
        <v>0</v>
      </c>
      <c r="E84" s="18">
        <v>0</v>
      </c>
      <c r="F84" s="18">
        <f>23+31+1+5</f>
        <v>60</v>
      </c>
      <c r="G84" s="19">
        <v>2025</v>
      </c>
      <c r="H84" s="20" t="s">
        <v>86</v>
      </c>
    </row>
    <row r="85" spans="1:8">
      <c r="A85" s="18" t="s">
        <v>63</v>
      </c>
      <c r="B85" s="18" t="s">
        <v>29</v>
      </c>
      <c r="C85" s="18">
        <v>0</v>
      </c>
      <c r="D85" s="18">
        <v>0</v>
      </c>
      <c r="E85" s="18">
        <v>0</v>
      </c>
      <c r="F85" s="18">
        <v>0</v>
      </c>
      <c r="G85" s="19">
        <v>2025</v>
      </c>
      <c r="H85" s="20" t="s">
        <v>10</v>
      </c>
    </row>
    <row r="86" spans="1:8">
      <c r="A86" s="18" t="s">
        <v>63</v>
      </c>
      <c r="B86" s="18" t="s">
        <v>31</v>
      </c>
      <c r="C86" s="18">
        <v>0</v>
      </c>
      <c r="D86" s="18">
        <v>0</v>
      </c>
      <c r="E86" s="18">
        <v>0</v>
      </c>
      <c r="F86" s="18">
        <v>0</v>
      </c>
      <c r="G86" s="19">
        <v>2025</v>
      </c>
      <c r="H86" s="20" t="s">
        <v>10</v>
      </c>
    </row>
    <row r="87" spans="1:8">
      <c r="A87" s="18" t="s">
        <v>63</v>
      </c>
      <c r="B87" s="18" t="s">
        <v>33</v>
      </c>
      <c r="C87" s="18">
        <v>0</v>
      </c>
      <c r="D87" s="18">
        <v>0</v>
      </c>
      <c r="E87" s="18">
        <v>0</v>
      </c>
      <c r="F87" s="18">
        <v>0</v>
      </c>
      <c r="G87" s="19">
        <v>2025</v>
      </c>
      <c r="H87" s="20" t="s">
        <v>10</v>
      </c>
    </row>
    <row r="88" spans="1:8">
      <c r="A88" s="18" t="s">
        <v>63</v>
      </c>
      <c r="B88" s="18" t="s">
        <v>34</v>
      </c>
      <c r="C88" s="18">
        <v>0</v>
      </c>
      <c r="D88" s="18">
        <v>0</v>
      </c>
      <c r="E88" s="18">
        <v>0</v>
      </c>
      <c r="F88" s="18">
        <v>0</v>
      </c>
      <c r="G88" s="19">
        <v>2025</v>
      </c>
      <c r="H88" s="20" t="s">
        <v>10</v>
      </c>
    </row>
    <row r="89" spans="1:8">
      <c r="A89" s="18" t="s">
        <v>63</v>
      </c>
      <c r="B89" s="18" t="s">
        <v>36</v>
      </c>
      <c r="C89" s="18">
        <v>1</v>
      </c>
      <c r="D89" s="18">
        <v>23</v>
      </c>
      <c r="E89" s="18">
        <v>0</v>
      </c>
      <c r="F89" s="18">
        <f>52+26+1</f>
        <v>79</v>
      </c>
      <c r="G89" s="19">
        <v>2025</v>
      </c>
      <c r="H89" s="20" t="s">
        <v>87</v>
      </c>
    </row>
    <row r="90" spans="1:8">
      <c r="A90" s="18" t="s">
        <v>63</v>
      </c>
      <c r="B90" s="18" t="s">
        <v>38</v>
      </c>
      <c r="C90" s="18">
        <v>0</v>
      </c>
      <c r="D90" s="18">
        <v>0</v>
      </c>
      <c r="E90" s="18">
        <v>0</v>
      </c>
      <c r="F90" s="18">
        <v>0</v>
      </c>
      <c r="G90" s="19">
        <v>2025</v>
      </c>
      <c r="H90" s="20" t="s">
        <v>10</v>
      </c>
    </row>
    <row r="91" spans="1:8">
      <c r="A91" s="18" t="s">
        <v>63</v>
      </c>
      <c r="B91" s="18" t="s">
        <v>39</v>
      </c>
      <c r="C91" s="18">
        <v>0</v>
      </c>
      <c r="D91" s="18">
        <v>0</v>
      </c>
      <c r="E91" s="18">
        <v>0</v>
      </c>
      <c r="F91" s="18">
        <v>0</v>
      </c>
      <c r="G91" s="19">
        <v>2025</v>
      </c>
      <c r="H91" s="20" t="s">
        <v>10</v>
      </c>
    </row>
    <row r="92" spans="1:8">
      <c r="A92" s="18" t="s">
        <v>63</v>
      </c>
      <c r="B92" s="18" t="s">
        <v>41</v>
      </c>
      <c r="C92" s="18">
        <v>0</v>
      </c>
      <c r="D92" s="18">
        <v>0</v>
      </c>
      <c r="E92" s="18">
        <v>0</v>
      </c>
      <c r="F92" s="18">
        <v>0</v>
      </c>
      <c r="G92" s="19">
        <v>2025</v>
      </c>
      <c r="H92" s="20" t="s">
        <v>10</v>
      </c>
    </row>
    <row r="93" spans="1:8">
      <c r="A93" s="18" t="s">
        <v>63</v>
      </c>
      <c r="B93" s="18" t="s">
        <v>42</v>
      </c>
      <c r="C93" s="18">
        <v>0</v>
      </c>
      <c r="D93" s="18">
        <v>0</v>
      </c>
      <c r="E93" s="18">
        <v>0</v>
      </c>
      <c r="F93" s="18">
        <v>0</v>
      </c>
      <c r="G93" s="19">
        <v>2025</v>
      </c>
      <c r="H93" s="20" t="s">
        <v>88</v>
      </c>
    </row>
    <row r="94" spans="1:8">
      <c r="A94" s="18" t="s">
        <v>63</v>
      </c>
      <c r="B94" s="18" t="s">
        <v>44</v>
      </c>
      <c r="C94" s="18">
        <v>0</v>
      </c>
      <c r="D94" s="18">
        <v>0</v>
      </c>
      <c r="E94" s="18">
        <v>0</v>
      </c>
      <c r="F94" s="18">
        <f>13+9</f>
        <v>22</v>
      </c>
      <c r="G94" s="19">
        <v>2025</v>
      </c>
      <c r="H94" s="20" t="s">
        <v>10</v>
      </c>
    </row>
    <row r="95" spans="1:8">
      <c r="A95" s="18" t="s">
        <v>63</v>
      </c>
      <c r="B95" s="18" t="s">
        <v>45</v>
      </c>
      <c r="C95" s="18">
        <v>0</v>
      </c>
      <c r="D95" s="18">
        <v>0</v>
      </c>
      <c r="E95" s="18">
        <v>0</v>
      </c>
      <c r="F95" s="18">
        <v>0</v>
      </c>
      <c r="G95" s="19">
        <v>2025</v>
      </c>
      <c r="H95" s="20" t="s">
        <v>10</v>
      </c>
    </row>
    <row r="96" spans="1:8">
      <c r="A96" s="18" t="s">
        <v>63</v>
      </c>
      <c r="B96" s="18" t="s">
        <v>46</v>
      </c>
      <c r="C96" s="18">
        <v>0</v>
      </c>
      <c r="D96" s="18">
        <v>0</v>
      </c>
      <c r="E96" s="18">
        <v>0</v>
      </c>
      <c r="F96" s="18">
        <v>0</v>
      </c>
      <c r="G96" s="19">
        <v>2025</v>
      </c>
      <c r="H96" s="20" t="s">
        <v>10</v>
      </c>
    </row>
    <row r="97" spans="1:8">
      <c r="A97" s="18" t="s">
        <v>63</v>
      </c>
      <c r="B97" s="21" t="s">
        <v>47</v>
      </c>
      <c r="C97" s="21">
        <f>SUM(C74:C96)</f>
        <v>119</v>
      </c>
      <c r="D97" s="21">
        <f t="shared" ref="D97:F97" si="1">SUM(D74:D96)</f>
        <v>271</v>
      </c>
      <c r="E97" s="21">
        <f t="shared" si="1"/>
        <v>108</v>
      </c>
      <c r="F97" s="21">
        <f t="shared" si="1"/>
        <v>1238</v>
      </c>
      <c r="G97" s="19">
        <v>2025</v>
      </c>
      <c r="H97" s="22" t="s">
        <v>89</v>
      </c>
    </row>
  </sheetData>
  <autoFilter ref="A1:G97" xr:uid="{4F174E56-3BC7-4246-A9D3-93BFF7A639E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/>
  <cp:revision/>
  <dcterms:created xsi:type="dcterms:W3CDTF">2025-07-24T19:29:09Z</dcterms:created>
  <dcterms:modified xsi:type="dcterms:W3CDTF">2025-08-01T15:51:51Z</dcterms:modified>
  <cp:category/>
  <cp:contentStatus/>
</cp:coreProperties>
</file>