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A522CAA-DB3B-42F9-977C-BC1AC79F15A7}" xr6:coauthVersionLast="45" xr6:coauthVersionMax="45" xr10:uidLastSave="{00000000-0000-0000-0000-000000000000}"/>
  <bookViews>
    <workbookView xWindow="-110" yWindow="-110" windowWidth="19420" windowHeight="10420" activeTab="7" xr2:uid="{5AB1B36C-C807-467B-AB30-1E47707AD22B}"/>
  </bookViews>
  <sheets>
    <sheet name="17m5" sheetId="1" r:id="rId1"/>
    <sheet name="Sheet2" sheetId="2" r:id="rId2"/>
    <sheet name="16n5" sheetId="3" r:id="rId3"/>
    <sheet name="19m5" sheetId="4" r:id="rId4"/>
    <sheet name="cash inflow" sheetId="5" r:id="rId5"/>
    <sheet name="cash outflow" sheetId="6" r:id="rId6"/>
    <sheet name="Sheet7" sheetId="7" r:id="rId7"/>
    <sheet name="gdp" sheetId="9" r:id="rId8"/>
    <sheet name="14N6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9" l="1"/>
  <c r="E13" i="9"/>
  <c r="E18" i="9" s="1"/>
  <c r="C13" i="9"/>
  <c r="D20" i="9"/>
  <c r="C7" i="9"/>
  <c r="D7" i="9"/>
  <c r="E7" i="9"/>
  <c r="F7" i="9"/>
  <c r="G7" i="9"/>
  <c r="H7" i="9"/>
  <c r="I7" i="9"/>
  <c r="J7" i="9"/>
  <c r="K7" i="9"/>
  <c r="B7" i="9"/>
  <c r="B20" i="9"/>
  <c r="D18" i="9"/>
  <c r="C18" i="9"/>
  <c r="C20" i="9" s="1"/>
  <c r="C17" i="9"/>
  <c r="D17" i="9"/>
  <c r="E17" i="9"/>
  <c r="F17" i="9"/>
  <c r="G17" i="9"/>
  <c r="H17" i="9"/>
  <c r="I17" i="9"/>
  <c r="J17" i="9"/>
  <c r="K17" i="9"/>
  <c r="B17" i="9"/>
  <c r="K5" i="9"/>
  <c r="D5" i="9"/>
  <c r="E2" i="9" s="1"/>
  <c r="E5" i="9" s="1"/>
  <c r="C5" i="9"/>
  <c r="D2" i="9"/>
  <c r="C2" i="9"/>
  <c r="D11" i="8"/>
  <c r="E11" i="8"/>
  <c r="F11" i="8" s="1"/>
  <c r="G11" i="8" s="1"/>
  <c r="H11" i="8" s="1"/>
  <c r="C11" i="8"/>
  <c r="D3" i="8"/>
  <c r="E3" i="8" s="1"/>
  <c r="F3" i="8" s="1"/>
  <c r="G3" i="8" s="1"/>
  <c r="H3" i="8" s="1"/>
  <c r="I3" i="8" s="1"/>
  <c r="C3" i="8"/>
  <c r="F13" i="9" l="1"/>
  <c r="F18" i="9" s="1"/>
  <c r="E20" i="9"/>
  <c r="F2" i="9"/>
  <c r="F5" i="9" s="1"/>
  <c r="B13" i="6"/>
  <c r="B12" i="6"/>
  <c r="B11" i="6"/>
  <c r="B10" i="6"/>
  <c r="B9" i="6"/>
  <c r="B8" i="6"/>
  <c r="B7" i="6"/>
  <c r="B6" i="6"/>
  <c r="B5" i="6"/>
  <c r="B4" i="6"/>
  <c r="B3" i="6"/>
  <c r="B2" i="6"/>
  <c r="B3" i="5"/>
  <c r="B4" i="5"/>
  <c r="B5" i="5"/>
  <c r="B6" i="5"/>
  <c r="B7" i="5"/>
  <c r="B8" i="5"/>
  <c r="B9" i="5"/>
  <c r="B10" i="5"/>
  <c r="B11" i="5"/>
  <c r="B12" i="5"/>
  <c r="B13" i="5"/>
  <c r="B2" i="5"/>
  <c r="B5" i="4"/>
  <c r="B4" i="4"/>
  <c r="J5" i="3"/>
  <c r="K5" i="3" s="1"/>
  <c r="J3" i="3"/>
  <c r="K3" i="3" s="1"/>
  <c r="J2" i="3"/>
  <c r="K2" i="3" s="1"/>
  <c r="D5" i="3"/>
  <c r="E5" i="3" s="1"/>
  <c r="F5" i="3" s="1"/>
  <c r="G5" i="3" s="1"/>
  <c r="H5" i="3" s="1"/>
  <c r="I5" i="3" s="1"/>
  <c r="C5" i="3"/>
  <c r="D3" i="3"/>
  <c r="E3" i="3" s="1"/>
  <c r="F3" i="3" s="1"/>
  <c r="G3" i="3" s="1"/>
  <c r="H3" i="3" s="1"/>
  <c r="I3" i="3" s="1"/>
  <c r="C3" i="3"/>
  <c r="E11" i="1"/>
  <c r="D10" i="1"/>
  <c r="C9" i="1"/>
  <c r="B8" i="1"/>
  <c r="E2" i="3"/>
  <c r="F2" i="3"/>
  <c r="G2" i="3" s="1"/>
  <c r="H2" i="3" s="1"/>
  <c r="I2" i="3" s="1"/>
  <c r="D2" i="3"/>
  <c r="C2" i="3"/>
  <c r="L3" i="2"/>
  <c r="N2" i="2"/>
  <c r="N3" i="2"/>
  <c r="M3" i="2"/>
  <c r="M2" i="2"/>
  <c r="L2" i="2"/>
  <c r="B9" i="1"/>
  <c r="D9" i="1"/>
  <c r="E9" i="1"/>
  <c r="B10" i="1"/>
  <c r="C10" i="1"/>
  <c r="E10" i="1"/>
  <c r="B11" i="1"/>
  <c r="C11" i="1"/>
  <c r="D11" i="1"/>
  <c r="C8" i="1"/>
  <c r="D8" i="1"/>
  <c r="E8" i="1"/>
  <c r="G13" i="9" l="1"/>
  <c r="G18" i="9" s="1"/>
  <c r="F20" i="9"/>
  <c r="G2" i="9"/>
  <c r="G5" i="9" s="1"/>
  <c r="B14" i="6"/>
  <c r="B14" i="5"/>
  <c r="H13" i="9" l="1"/>
  <c r="H18" i="9" s="1"/>
  <c r="G20" i="9"/>
  <c r="H2" i="9"/>
  <c r="H5" i="9" s="1"/>
  <c r="B2" i="7"/>
  <c r="B3" i="7" s="1"/>
  <c r="I13" i="9" l="1"/>
  <c r="I18" i="9" s="1"/>
  <c r="H20" i="9"/>
  <c r="I2" i="9"/>
  <c r="I5" i="9" s="1"/>
  <c r="J13" i="9" l="1"/>
  <c r="J18" i="9" s="1"/>
  <c r="I20" i="9"/>
  <c r="J2" i="9"/>
  <c r="J5" i="9" s="1"/>
  <c r="K13" i="9" l="1"/>
  <c r="K18" i="9" s="1"/>
  <c r="K20" i="9" s="1"/>
  <c r="J20" i="9"/>
  <c r="K2" i="9"/>
</calcChain>
</file>

<file path=xl/sharedStrings.xml><?xml version="1.0" encoding="utf-8"?>
<sst xmlns="http://schemas.openxmlformats.org/spreadsheetml/2006/main" count="142" uniqueCount="58">
  <si>
    <t>house or apartment</t>
    <phoneticPr fontId="1" type="noConversion"/>
  </si>
  <si>
    <t>district</t>
    <phoneticPr fontId="1" type="noConversion"/>
  </si>
  <si>
    <t>house condition</t>
    <phoneticPr fontId="1" type="noConversion"/>
  </si>
  <si>
    <t>size（square meters）</t>
    <phoneticPr fontId="1" type="noConversion"/>
  </si>
  <si>
    <t>house</t>
    <phoneticPr fontId="1" type="noConversion"/>
  </si>
  <si>
    <t>good</t>
    <phoneticPr fontId="1" type="noConversion"/>
  </si>
  <si>
    <t>example 1</t>
    <phoneticPr fontId="1" type="noConversion"/>
  </si>
  <si>
    <t>example 2</t>
    <phoneticPr fontId="1" type="noConversion"/>
  </si>
  <si>
    <t>apartment</t>
    <phoneticPr fontId="1" type="noConversion"/>
  </si>
  <si>
    <t>very poor</t>
    <phoneticPr fontId="1" type="noConversion"/>
  </si>
  <si>
    <t>estimated value</t>
    <phoneticPr fontId="1" type="noConversion"/>
  </si>
  <si>
    <t>district value</t>
    <phoneticPr fontId="1" type="noConversion"/>
  </si>
  <si>
    <t>condition</t>
    <phoneticPr fontId="1" type="noConversion"/>
  </si>
  <si>
    <t>condition value</t>
    <phoneticPr fontId="1" type="noConversion"/>
  </si>
  <si>
    <t>very good</t>
    <phoneticPr fontId="1" type="noConversion"/>
  </si>
  <si>
    <t>medium</t>
    <phoneticPr fontId="1" type="noConversion"/>
  </si>
  <si>
    <t>poor</t>
    <phoneticPr fontId="1" type="noConversion"/>
  </si>
  <si>
    <t>initial cost</t>
    <phoneticPr fontId="1" type="noConversion"/>
  </si>
  <si>
    <t>做串题了</t>
    <phoneticPr fontId="1" type="noConversion"/>
  </si>
  <si>
    <t>months</t>
    <phoneticPr fontId="1" type="noConversion"/>
  </si>
  <si>
    <t>0.4 built in</t>
    <phoneticPr fontId="1" type="noConversion"/>
  </si>
  <si>
    <t>area</t>
    <phoneticPr fontId="1" type="noConversion"/>
  </si>
  <si>
    <t>temp change</t>
    <phoneticPr fontId="1" type="noConversion"/>
  </si>
  <si>
    <t>new area</t>
    <phoneticPr fontId="1" type="noConversion"/>
  </si>
  <si>
    <t>sea level rise(mm)</t>
    <phoneticPr fontId="1" type="noConversion"/>
  </si>
  <si>
    <t>ocean surface temp</t>
    <phoneticPr fontId="1" type="noConversion"/>
  </si>
  <si>
    <t>float</t>
    <phoneticPr fontId="1" type="noConversion"/>
  </si>
  <si>
    <t>float, real</t>
  </si>
  <si>
    <t>float, real</t>
    <phoneticPr fontId="1" type="noConversion"/>
  </si>
  <si>
    <t>albedo</t>
    <phoneticPr fontId="1" type="noConversion"/>
  </si>
  <si>
    <t>sea ice</t>
    <phoneticPr fontId="1" type="noConversion"/>
  </si>
  <si>
    <t>-10-20 degrees celsius</t>
    <phoneticPr fontId="1" type="noConversion"/>
  </si>
  <si>
    <t>0-1000000 square kilometers</t>
    <phoneticPr fontId="1" type="noConversion"/>
  </si>
  <si>
    <t>0-100</t>
    <phoneticPr fontId="1" type="noConversion"/>
  </si>
  <si>
    <t>total</t>
    <phoneticPr fontId="1" type="noConversion"/>
  </si>
  <si>
    <t>inflow($million)</t>
    <phoneticPr fontId="1" type="noConversion"/>
  </si>
  <si>
    <t>outflow($million)</t>
    <phoneticPr fontId="1" type="noConversion"/>
  </si>
  <si>
    <t>net cash flow($million)</t>
    <phoneticPr fontId="1" type="noConversion"/>
  </si>
  <si>
    <t>retained cash flow($million)</t>
    <phoneticPr fontId="1" type="noConversion"/>
  </si>
  <si>
    <t>new accumulated cash flow($million)</t>
    <phoneticPr fontId="1" type="noConversion"/>
  </si>
  <si>
    <t>gdp</t>
    <phoneticPr fontId="1" type="noConversion"/>
  </si>
  <si>
    <t>death rate</t>
    <phoneticPr fontId="1" type="noConversion"/>
  </si>
  <si>
    <t>birth rate</t>
    <phoneticPr fontId="1" type="noConversion"/>
  </si>
  <si>
    <t>immigrants</t>
    <phoneticPr fontId="1" type="noConversion"/>
  </si>
  <si>
    <t>emigrants</t>
    <phoneticPr fontId="1" type="noConversion"/>
  </si>
  <si>
    <t>all values are randomly entered</t>
    <phoneticPr fontId="1" type="noConversion"/>
  </si>
  <si>
    <t>previous debt</t>
    <phoneticPr fontId="1" type="noConversion"/>
  </si>
  <si>
    <t>gov spending</t>
    <phoneticPr fontId="1" type="noConversion"/>
  </si>
  <si>
    <t>income</t>
    <phoneticPr fontId="1" type="noConversion"/>
  </si>
  <si>
    <t>%debt</t>
    <phoneticPr fontId="1" type="noConversion"/>
  </si>
  <si>
    <t>currentdebt</t>
    <phoneticPr fontId="1" type="noConversion"/>
  </si>
  <si>
    <t>input required</t>
  </si>
  <si>
    <t>input required</t>
    <phoneticPr fontId="1" type="noConversion"/>
  </si>
  <si>
    <t>taxes</t>
    <phoneticPr fontId="1" type="noConversion"/>
  </si>
  <si>
    <t>investment</t>
    <phoneticPr fontId="1" type="noConversion"/>
  </si>
  <si>
    <t>with taxes and investments below</t>
    <phoneticPr fontId="1" type="noConversion"/>
  </si>
  <si>
    <t>#VALUE means there is a formula in the box, but since the input is unknown no number can be generated</t>
    <phoneticPr fontId="1" type="noConversion"/>
  </si>
  <si>
    <t>current debt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</si>
</sst>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quotePrefix="1">
      <alignment vertical="center"/>
    </xf>
    <xf numFmtId="17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F7C1-454F-4FCB-B996-2B6A1F94A905}">
  <dimension ref="A1:E11"/>
  <sheetViews>
    <sheetView workbookViewId="0">
      <selection activeCell="C17" sqref="C17"/>
    </sheetView>
  </sheetViews>
  <sheetFormatPr defaultRowHeight="1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>
        <v>1</v>
      </c>
      <c r="C2">
        <v>0.5</v>
      </c>
      <c r="D2">
        <v>0</v>
      </c>
      <c r="E2">
        <v>0.5</v>
      </c>
    </row>
    <row r="3" spans="1:5" x14ac:dyDescent="0.3">
      <c r="A3">
        <v>2</v>
      </c>
      <c r="B3">
        <v>0.2</v>
      </c>
      <c r="D3">
        <v>0.8</v>
      </c>
      <c r="E3">
        <v>0.5</v>
      </c>
    </row>
    <row r="4" spans="1:5" x14ac:dyDescent="0.3">
      <c r="A4">
        <v>3</v>
      </c>
      <c r="B4">
        <v>0.9</v>
      </c>
      <c r="C4">
        <v>0.1</v>
      </c>
      <c r="E4">
        <v>0.4</v>
      </c>
    </row>
    <row r="5" spans="1:5" x14ac:dyDescent="0.3">
      <c r="A5">
        <v>4</v>
      </c>
      <c r="B5">
        <v>0.3</v>
      </c>
      <c r="C5">
        <v>0.5</v>
      </c>
      <c r="D5">
        <v>0.4</v>
      </c>
    </row>
    <row r="7" spans="1:5" x14ac:dyDescent="0.3">
      <c r="B7">
        <v>1</v>
      </c>
      <c r="C7">
        <v>2</v>
      </c>
      <c r="D7">
        <v>3</v>
      </c>
      <c r="E7">
        <v>4</v>
      </c>
    </row>
    <row r="8" spans="1:5" x14ac:dyDescent="0.3">
      <c r="B8">
        <f>30-B9-B10-B11-C8-D8-E8</f>
        <v>6</v>
      </c>
      <c r="C8">
        <f t="shared" ref="C8:E8" si="0">C2*10</f>
        <v>5</v>
      </c>
      <c r="D8">
        <f t="shared" si="0"/>
        <v>0</v>
      </c>
      <c r="E8">
        <f t="shared" si="0"/>
        <v>5</v>
      </c>
    </row>
    <row r="9" spans="1:5" x14ac:dyDescent="0.3">
      <c r="B9">
        <f t="shared" ref="B9:E9" si="1">B3*10</f>
        <v>2</v>
      </c>
      <c r="C9">
        <f>30-B9-D9-E9-C8-C10-C11</f>
        <v>4</v>
      </c>
      <c r="D9">
        <f t="shared" si="1"/>
        <v>8</v>
      </c>
      <c r="E9">
        <f t="shared" si="1"/>
        <v>5</v>
      </c>
    </row>
    <row r="10" spans="1:5" x14ac:dyDescent="0.3">
      <c r="B10">
        <f t="shared" ref="B10:E10" si="2">B4*10</f>
        <v>9</v>
      </c>
      <c r="C10">
        <f t="shared" si="2"/>
        <v>1</v>
      </c>
      <c r="D10">
        <f>30-B10-C10-E10-D8-D9-D11</f>
        <v>4</v>
      </c>
      <c r="E10">
        <f t="shared" si="2"/>
        <v>4</v>
      </c>
    </row>
    <row r="11" spans="1:5" x14ac:dyDescent="0.3">
      <c r="B11">
        <f t="shared" ref="B11:E11" si="3">B5*10</f>
        <v>3</v>
      </c>
      <c r="C11">
        <f t="shared" si="3"/>
        <v>5</v>
      </c>
      <c r="D11">
        <f t="shared" si="3"/>
        <v>4</v>
      </c>
      <c r="E11">
        <f>30-E8-E9-E10-B11-C11-D11</f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2820-E451-4AB4-845C-CA9EF68BF390}">
  <dimension ref="A1:P16"/>
  <sheetViews>
    <sheetView workbookViewId="0">
      <selection activeCell="C11" sqref="C11"/>
    </sheetView>
  </sheetViews>
  <sheetFormatPr defaultRowHeight="14" x14ac:dyDescent="0.3"/>
  <cols>
    <col min="1" max="1" width="10.5" customWidth="1"/>
    <col min="2" max="2" width="11.25" customWidth="1"/>
    <col min="3" max="3" width="16.6640625" customWidth="1"/>
    <col min="4" max="4" width="6.25" customWidth="1"/>
    <col min="5" max="5" width="13.4140625" customWidth="1"/>
    <col min="7" max="7" width="9.83203125" customWidth="1"/>
    <col min="11" max="11" width="9.33203125" customWidth="1"/>
  </cols>
  <sheetData>
    <row r="1" spans="1:16" ht="27.5" customHeight="1" x14ac:dyDescent="0.3">
      <c r="A1" s="1"/>
      <c r="B1" s="1" t="s">
        <v>3</v>
      </c>
      <c r="C1" s="1" t="s">
        <v>0</v>
      </c>
      <c r="D1" s="1" t="s">
        <v>1</v>
      </c>
      <c r="E1" s="1" t="s">
        <v>2</v>
      </c>
      <c r="F1" s="1"/>
      <c r="G1" s="1" t="s">
        <v>1</v>
      </c>
      <c r="H1" s="1" t="s">
        <v>11</v>
      </c>
      <c r="I1" s="1"/>
      <c r="K1" s="1"/>
      <c r="L1" s="1" t="s">
        <v>17</v>
      </c>
      <c r="M1" s="1" t="s">
        <v>1</v>
      </c>
      <c r="N1" s="1" t="s">
        <v>2</v>
      </c>
      <c r="O1" s="1" t="s">
        <v>10</v>
      </c>
    </row>
    <row r="2" spans="1:16" x14ac:dyDescent="0.3">
      <c r="A2" s="1" t="s">
        <v>6</v>
      </c>
      <c r="B2" s="1">
        <v>120</v>
      </c>
      <c r="C2" s="1" t="s">
        <v>4</v>
      </c>
      <c r="D2" s="1">
        <v>2</v>
      </c>
      <c r="E2" s="1" t="s">
        <v>5</v>
      </c>
      <c r="F2" s="1"/>
      <c r="G2" s="1">
        <v>1</v>
      </c>
      <c r="H2" s="1">
        <v>1.25</v>
      </c>
      <c r="I2" s="1"/>
      <c r="K2" s="1" t="s">
        <v>6</v>
      </c>
      <c r="L2" s="1">
        <f>LOOKUP(C2,G$14:G$15,H$14:H$15)*B2</f>
        <v>276000</v>
      </c>
      <c r="M2" s="1">
        <f>LOOKUP(D2,G$2:G$5,H$2:H$5)</f>
        <v>1</v>
      </c>
      <c r="N2" s="2" t="e">
        <f>LOOKUP(E2,G$8:G$13,H$8:H$13)</f>
        <v>#N/A</v>
      </c>
      <c r="O2" s="1"/>
      <c r="P2" s="1"/>
    </row>
    <row r="3" spans="1:16" x14ac:dyDescent="0.3">
      <c r="A3" s="1" t="s">
        <v>7</v>
      </c>
      <c r="B3" s="1">
        <v>80</v>
      </c>
      <c r="C3" s="1" t="s">
        <v>8</v>
      </c>
      <c r="D3" s="1">
        <v>3</v>
      </c>
      <c r="E3" s="1" t="s">
        <v>9</v>
      </c>
      <c r="F3" s="1"/>
      <c r="G3" s="1">
        <v>2</v>
      </c>
      <c r="H3" s="1">
        <v>1</v>
      </c>
      <c r="I3" s="1"/>
      <c r="L3" s="1" t="e">
        <f>LOOKUP(C3,G$14:G$15,H$14:H$15)*B3</f>
        <v>#N/A</v>
      </c>
      <c r="M3" s="1">
        <f>LOOKUP(D3,G$2:G$5,H$2:H$5)</f>
        <v>0.95</v>
      </c>
      <c r="N3" s="1">
        <f>LOOKUP(E3,G$8:G$13,H$8:H$13)</f>
        <v>0.7</v>
      </c>
    </row>
    <row r="4" spans="1:16" x14ac:dyDescent="0.3">
      <c r="A4" s="1"/>
      <c r="B4" s="1"/>
      <c r="C4" s="1"/>
      <c r="D4" s="1"/>
      <c r="E4" s="1"/>
      <c r="F4" s="1"/>
      <c r="G4" s="1">
        <v>3</v>
      </c>
      <c r="H4" s="1">
        <v>0.95</v>
      </c>
      <c r="I4" s="1"/>
    </row>
    <row r="5" spans="1:16" x14ac:dyDescent="0.3">
      <c r="G5" s="1">
        <v>4</v>
      </c>
      <c r="H5" s="1">
        <v>0.9</v>
      </c>
      <c r="I5" s="1"/>
    </row>
    <row r="6" spans="1:16" x14ac:dyDescent="0.3">
      <c r="G6" s="1"/>
      <c r="H6" s="1"/>
      <c r="I6" s="1"/>
    </row>
    <row r="7" spans="1:16" ht="28" x14ac:dyDescent="0.3">
      <c r="A7" s="1"/>
      <c r="B7" s="1"/>
      <c r="C7" s="1"/>
      <c r="D7" s="1"/>
      <c r="E7" s="1"/>
      <c r="F7" s="1"/>
      <c r="G7" s="1" t="s">
        <v>12</v>
      </c>
      <c r="H7" s="1" t="s">
        <v>13</v>
      </c>
      <c r="I7" s="1"/>
    </row>
    <row r="8" spans="1:16" x14ac:dyDescent="0.3">
      <c r="A8" s="1"/>
      <c r="B8" s="1"/>
      <c r="C8" s="1"/>
      <c r="D8" s="1"/>
      <c r="E8" s="1"/>
      <c r="F8" s="1"/>
      <c r="G8" s="1" t="s">
        <v>14</v>
      </c>
      <c r="H8" s="1">
        <v>1.1000000000000001</v>
      </c>
      <c r="I8" s="1"/>
    </row>
    <row r="9" spans="1:16" x14ac:dyDescent="0.3">
      <c r="A9" s="1"/>
      <c r="B9" s="1"/>
      <c r="C9" s="1"/>
      <c r="D9" s="1"/>
      <c r="E9" s="1"/>
      <c r="F9" s="1"/>
      <c r="G9" s="1" t="s">
        <v>5</v>
      </c>
      <c r="H9" s="1">
        <v>1</v>
      </c>
      <c r="I9" s="1"/>
    </row>
    <row r="10" spans="1:16" x14ac:dyDescent="0.3">
      <c r="C10" t="s">
        <v>18</v>
      </c>
      <c r="G10" s="1" t="s">
        <v>15</v>
      </c>
      <c r="H10" s="1">
        <v>0.9</v>
      </c>
    </row>
    <row r="11" spans="1:16" x14ac:dyDescent="0.3">
      <c r="G11" s="1" t="s">
        <v>16</v>
      </c>
      <c r="H11" s="1">
        <v>0.8</v>
      </c>
    </row>
    <row r="12" spans="1:16" x14ac:dyDescent="0.3">
      <c r="G12" s="1" t="s">
        <v>9</v>
      </c>
      <c r="H12" s="1">
        <v>0.7</v>
      </c>
    </row>
    <row r="14" spans="1:16" x14ac:dyDescent="0.3">
      <c r="G14" s="1" t="s">
        <v>4</v>
      </c>
      <c r="H14">
        <v>2300</v>
      </c>
    </row>
    <row r="15" spans="1:16" ht="17" customHeight="1" x14ac:dyDescent="0.3">
      <c r="G15" s="1" t="s">
        <v>8</v>
      </c>
      <c r="H15">
        <v>2000</v>
      </c>
    </row>
    <row r="16" spans="1:16" x14ac:dyDescent="0.3">
      <c r="G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2720-B245-469D-ABA9-4175555EBA6B}">
  <dimension ref="A1:K5"/>
  <sheetViews>
    <sheetView workbookViewId="0">
      <selection activeCell="D16" sqref="D16"/>
    </sheetView>
  </sheetViews>
  <sheetFormatPr defaultRowHeight="14" x14ac:dyDescent="0.3"/>
  <sheetData>
    <row r="1" spans="1:11" x14ac:dyDescent="0.3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B2">
        <v>100</v>
      </c>
      <c r="C2">
        <f>B2*3</f>
        <v>300</v>
      </c>
      <c r="D2">
        <f>C2*3</f>
        <v>900</v>
      </c>
      <c r="E2">
        <f t="shared" ref="E2:K2" si="0">D2*3</f>
        <v>2700</v>
      </c>
      <c r="F2">
        <f t="shared" si="0"/>
        <v>8100</v>
      </c>
      <c r="G2">
        <f t="shared" si="0"/>
        <v>24300</v>
      </c>
      <c r="H2">
        <f t="shared" si="0"/>
        <v>72900</v>
      </c>
      <c r="I2">
        <f t="shared" si="0"/>
        <v>218700</v>
      </c>
      <c r="J2">
        <f t="shared" si="0"/>
        <v>656100</v>
      </c>
      <c r="K2">
        <f t="shared" si="0"/>
        <v>1968300</v>
      </c>
    </row>
    <row r="3" spans="1:11" x14ac:dyDescent="0.3">
      <c r="A3" t="s">
        <v>20</v>
      </c>
      <c r="B3">
        <v>100</v>
      </c>
      <c r="C3">
        <f>INT(B3*3*0.4)</f>
        <v>120</v>
      </c>
      <c r="D3">
        <f t="shared" ref="D3:K3" si="1">INT(C3*3*0.4)</f>
        <v>144</v>
      </c>
      <c r="E3">
        <f t="shared" si="1"/>
        <v>172</v>
      </c>
      <c r="F3">
        <f t="shared" si="1"/>
        <v>206</v>
      </c>
      <c r="G3">
        <f t="shared" si="1"/>
        <v>247</v>
      </c>
      <c r="H3">
        <f t="shared" si="1"/>
        <v>296</v>
      </c>
      <c r="I3">
        <f t="shared" si="1"/>
        <v>355</v>
      </c>
      <c r="J3">
        <f t="shared" si="1"/>
        <v>426</v>
      </c>
      <c r="K3">
        <f t="shared" si="1"/>
        <v>511</v>
      </c>
    </row>
    <row r="5" spans="1:11" x14ac:dyDescent="0.3">
      <c r="B5">
        <v>0.4</v>
      </c>
      <c r="C5">
        <f>3*B5*(1-B5)</f>
        <v>0.72000000000000008</v>
      </c>
      <c r="D5">
        <f t="shared" ref="D5:K5" si="2">3*C5*(1-C5)</f>
        <v>0.60479999999999989</v>
      </c>
      <c r="E5">
        <f t="shared" si="2"/>
        <v>0.71705088000000006</v>
      </c>
      <c r="F5">
        <f t="shared" si="2"/>
        <v>0.6086667464736768</v>
      </c>
      <c r="G5">
        <f t="shared" si="2"/>
        <v>0.71457461463247696</v>
      </c>
      <c r="H5">
        <f t="shared" si="2"/>
        <v>0.61187320426597192</v>
      </c>
      <c r="I5">
        <f t="shared" si="2"/>
        <v>0.71245315850179236</v>
      </c>
      <c r="J5">
        <f t="shared" si="2"/>
        <v>0.61459096632783694</v>
      </c>
      <c r="K5">
        <f t="shared" si="2"/>
        <v>0.71060673130815755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67AC-0EA7-4485-AC18-32583C039255}">
  <dimension ref="A2:F5"/>
  <sheetViews>
    <sheetView workbookViewId="0">
      <selection activeCell="L15" sqref="L15"/>
    </sheetView>
  </sheetViews>
  <sheetFormatPr defaultRowHeight="14" x14ac:dyDescent="0.3"/>
  <cols>
    <col min="1" max="1" width="15.33203125" customWidth="1"/>
    <col min="4" max="4" width="17.08203125" customWidth="1"/>
    <col min="6" max="6" width="24" customWidth="1"/>
  </cols>
  <sheetData>
    <row r="2" spans="1:6" x14ac:dyDescent="0.3">
      <c r="A2" t="s">
        <v>22</v>
      </c>
      <c r="B2">
        <v>0.04</v>
      </c>
      <c r="D2" t="s">
        <v>25</v>
      </c>
      <c r="E2" t="s">
        <v>27</v>
      </c>
      <c r="F2" s="3" t="s">
        <v>31</v>
      </c>
    </row>
    <row r="3" spans="1:6" x14ac:dyDescent="0.3">
      <c r="A3" t="s">
        <v>21</v>
      </c>
      <c r="B3">
        <v>1000000</v>
      </c>
      <c r="D3" t="s">
        <v>29</v>
      </c>
      <c r="E3" t="s">
        <v>28</v>
      </c>
      <c r="F3" t="s">
        <v>33</v>
      </c>
    </row>
    <row r="4" spans="1:6" x14ac:dyDescent="0.3">
      <c r="A4" t="s">
        <v>23</v>
      </c>
      <c r="B4">
        <f>B3*(1-B2)</f>
        <v>960000</v>
      </c>
      <c r="D4" t="s">
        <v>30</v>
      </c>
      <c r="E4" t="s">
        <v>26</v>
      </c>
      <c r="F4" t="s">
        <v>32</v>
      </c>
    </row>
    <row r="5" spans="1:6" x14ac:dyDescent="0.3">
      <c r="A5" t="s">
        <v>24</v>
      </c>
      <c r="B5">
        <f>B2*2000</f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CD30-9778-495D-9B88-508A8B1D0E09}">
  <dimension ref="A1:B14"/>
  <sheetViews>
    <sheetView workbookViewId="0">
      <selection activeCell="B2" sqref="B2"/>
    </sheetView>
  </sheetViews>
  <sheetFormatPr defaultRowHeight="14" x14ac:dyDescent="0.3"/>
  <cols>
    <col min="2" max="2" width="15.08203125" customWidth="1"/>
  </cols>
  <sheetData>
    <row r="1" spans="1:2" x14ac:dyDescent="0.3">
      <c r="A1" t="s">
        <v>19</v>
      </c>
      <c r="B1" t="s">
        <v>35</v>
      </c>
    </row>
    <row r="2" spans="1:2" x14ac:dyDescent="0.3">
      <c r="A2">
        <v>1</v>
      </c>
      <c r="B2">
        <f ca="1">RAND()</f>
        <v>0.17193464744468845</v>
      </c>
    </row>
    <row r="3" spans="1:2" x14ac:dyDescent="0.3">
      <c r="A3">
        <v>2</v>
      </c>
      <c r="B3">
        <f t="shared" ref="B3:B13" ca="1" si="0">RAND()</f>
        <v>0.1213613798175206</v>
      </c>
    </row>
    <row r="4" spans="1:2" x14ac:dyDescent="0.3">
      <c r="A4">
        <v>3</v>
      </c>
      <c r="B4">
        <f t="shared" ca="1" si="0"/>
        <v>0.52086435656178176</v>
      </c>
    </row>
    <row r="5" spans="1:2" x14ac:dyDescent="0.3">
      <c r="A5">
        <v>4</v>
      </c>
      <c r="B5">
        <f t="shared" ca="1" si="0"/>
        <v>0.81573858846844205</v>
      </c>
    </row>
    <row r="6" spans="1:2" x14ac:dyDescent="0.3">
      <c r="A6">
        <v>5</v>
      </c>
      <c r="B6">
        <f t="shared" ca="1" si="0"/>
        <v>0.38524769720894025</v>
      </c>
    </row>
    <row r="7" spans="1:2" x14ac:dyDescent="0.3">
      <c r="A7">
        <v>6</v>
      </c>
      <c r="B7">
        <f t="shared" ca="1" si="0"/>
        <v>2.2733636139361524E-2</v>
      </c>
    </row>
    <row r="8" spans="1:2" x14ac:dyDescent="0.3">
      <c r="A8">
        <v>7</v>
      </c>
      <c r="B8">
        <f t="shared" ca="1" si="0"/>
        <v>0.99700407450069672</v>
      </c>
    </row>
    <row r="9" spans="1:2" x14ac:dyDescent="0.3">
      <c r="A9">
        <v>8</v>
      </c>
      <c r="B9">
        <f t="shared" ca="1" si="0"/>
        <v>0.22779756774678306</v>
      </c>
    </row>
    <row r="10" spans="1:2" x14ac:dyDescent="0.3">
      <c r="A10">
        <v>9</v>
      </c>
      <c r="B10">
        <f t="shared" ca="1" si="0"/>
        <v>0.13046357945063314</v>
      </c>
    </row>
    <row r="11" spans="1:2" x14ac:dyDescent="0.3">
      <c r="A11">
        <v>10</v>
      </c>
      <c r="B11">
        <f t="shared" ca="1" si="0"/>
        <v>0.53329235721840851</v>
      </c>
    </row>
    <row r="12" spans="1:2" x14ac:dyDescent="0.3">
      <c r="A12">
        <v>11</v>
      </c>
      <c r="B12">
        <f t="shared" ca="1" si="0"/>
        <v>0.65817341292198339</v>
      </c>
    </row>
    <row r="13" spans="1:2" x14ac:dyDescent="0.3">
      <c r="A13">
        <v>12</v>
      </c>
      <c r="B13">
        <f t="shared" ca="1" si="0"/>
        <v>0.1847415126422709</v>
      </c>
    </row>
    <row r="14" spans="1:2" x14ac:dyDescent="0.3">
      <c r="A14" t="s">
        <v>34</v>
      </c>
      <c r="B14">
        <f ca="1">SUM(B2:B13)</f>
        <v>4.7693528101215099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BC4E-984A-42EB-AB27-2F93A7730CC5}">
  <dimension ref="A1:B14"/>
  <sheetViews>
    <sheetView workbookViewId="0">
      <selection activeCell="B1" sqref="B1"/>
    </sheetView>
  </sheetViews>
  <sheetFormatPr defaultRowHeight="14" x14ac:dyDescent="0.3"/>
  <cols>
    <col min="2" max="2" width="14.25" customWidth="1"/>
  </cols>
  <sheetData>
    <row r="1" spans="1:2" x14ac:dyDescent="0.3">
      <c r="A1" t="s">
        <v>19</v>
      </c>
      <c r="B1" t="s">
        <v>36</v>
      </c>
    </row>
    <row r="2" spans="1:2" x14ac:dyDescent="0.3">
      <c r="A2">
        <v>1</v>
      </c>
      <c r="B2">
        <f ca="1">RAND()</f>
        <v>0.41438621965802347</v>
      </c>
    </row>
    <row r="3" spans="1:2" x14ac:dyDescent="0.3">
      <c r="A3">
        <v>2</v>
      </c>
      <c r="B3">
        <f t="shared" ref="B3:B13" ca="1" si="0">RAND()</f>
        <v>0.79354371553428305</v>
      </c>
    </row>
    <row r="4" spans="1:2" x14ac:dyDescent="0.3">
      <c r="A4">
        <v>3</v>
      </c>
      <c r="B4">
        <f t="shared" ca="1" si="0"/>
        <v>0.59341438599697183</v>
      </c>
    </row>
    <row r="5" spans="1:2" x14ac:dyDescent="0.3">
      <c r="A5">
        <v>4</v>
      </c>
      <c r="B5">
        <f t="shared" ca="1" si="0"/>
        <v>5.8763053574318658E-2</v>
      </c>
    </row>
    <row r="6" spans="1:2" x14ac:dyDescent="0.3">
      <c r="A6">
        <v>5</v>
      </c>
      <c r="B6">
        <f t="shared" ca="1" si="0"/>
        <v>0.13260246908208995</v>
      </c>
    </row>
    <row r="7" spans="1:2" x14ac:dyDescent="0.3">
      <c r="A7">
        <v>6</v>
      </c>
      <c r="B7">
        <f t="shared" ca="1" si="0"/>
        <v>0.87123745087552551</v>
      </c>
    </row>
    <row r="8" spans="1:2" x14ac:dyDescent="0.3">
      <c r="A8">
        <v>7</v>
      </c>
      <c r="B8">
        <f t="shared" ca="1" si="0"/>
        <v>0.85241547707191656</v>
      </c>
    </row>
    <row r="9" spans="1:2" x14ac:dyDescent="0.3">
      <c r="A9">
        <v>8</v>
      </c>
      <c r="B9">
        <f t="shared" ca="1" si="0"/>
        <v>0.89047918299589812</v>
      </c>
    </row>
    <row r="10" spans="1:2" x14ac:dyDescent="0.3">
      <c r="A10">
        <v>9</v>
      </c>
      <c r="B10">
        <f t="shared" ca="1" si="0"/>
        <v>0.67677268790830802</v>
      </c>
    </row>
    <row r="11" spans="1:2" x14ac:dyDescent="0.3">
      <c r="A11">
        <v>10</v>
      </c>
      <c r="B11">
        <f t="shared" ca="1" si="0"/>
        <v>0.12890976833616175</v>
      </c>
    </row>
    <row r="12" spans="1:2" x14ac:dyDescent="0.3">
      <c r="A12">
        <v>11</v>
      </c>
      <c r="B12">
        <f t="shared" ca="1" si="0"/>
        <v>0.72895730950115367</v>
      </c>
    </row>
    <row r="13" spans="1:2" x14ac:dyDescent="0.3">
      <c r="A13">
        <v>12</v>
      </c>
      <c r="B13">
        <f t="shared" ca="1" si="0"/>
        <v>0.74564141121376226</v>
      </c>
    </row>
    <row r="14" spans="1:2" x14ac:dyDescent="0.3">
      <c r="A14" t="s">
        <v>34</v>
      </c>
      <c r="B14">
        <f ca="1">SUM(B2:B13)</f>
        <v>6.8871231317484138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B16F-FF8D-43E2-A4DC-B64222A6255D}">
  <dimension ref="A1:B3"/>
  <sheetViews>
    <sheetView workbookViewId="0">
      <selection activeCell="B2" sqref="B2"/>
    </sheetView>
  </sheetViews>
  <sheetFormatPr defaultRowHeight="14" x14ac:dyDescent="0.3"/>
  <cols>
    <col min="1" max="1" width="30.83203125" customWidth="1"/>
  </cols>
  <sheetData>
    <row r="1" spans="1:2" x14ac:dyDescent="0.3">
      <c r="A1" t="s">
        <v>38</v>
      </c>
      <c r="B1">
        <v>100</v>
      </c>
    </row>
    <row r="2" spans="1:2" x14ac:dyDescent="0.3">
      <c r="A2" t="s">
        <v>37</v>
      </c>
      <c r="B2">
        <f ca="1">'cash inflow'!B14-'cash outflow'!B14</f>
        <v>-2.1177703216269039</v>
      </c>
    </row>
    <row r="3" spans="1:2" x14ac:dyDescent="0.3">
      <c r="A3" t="s">
        <v>39</v>
      </c>
      <c r="B3">
        <f ca="1">B1+B2</f>
        <v>97.882229678373093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293E-BFBA-4CF7-B511-6B971C29F307}">
  <dimension ref="A1:O20"/>
  <sheetViews>
    <sheetView tabSelected="1" topLeftCell="A7" workbookViewId="0">
      <selection activeCell="K15" sqref="K15"/>
    </sheetView>
  </sheetViews>
  <sheetFormatPr defaultRowHeight="14" x14ac:dyDescent="0.3"/>
  <cols>
    <col min="1" max="1" width="24.6640625" customWidth="1"/>
    <col min="2" max="2" width="12.1640625" customWidth="1"/>
    <col min="3" max="3" width="8.08203125" customWidth="1"/>
  </cols>
  <sheetData>
    <row r="1" spans="1:15" x14ac:dyDescent="0.3">
      <c r="A1" s="1"/>
      <c r="B1" s="4">
        <v>40695</v>
      </c>
      <c r="C1" s="4">
        <v>40787</v>
      </c>
      <c r="D1" s="4">
        <v>40878</v>
      </c>
      <c r="E1" s="4">
        <v>40969</v>
      </c>
      <c r="F1" s="4">
        <v>41061</v>
      </c>
      <c r="G1" s="4">
        <v>41153</v>
      </c>
      <c r="H1" s="4">
        <v>41244</v>
      </c>
      <c r="I1" s="4">
        <v>41334</v>
      </c>
      <c r="J1" s="4">
        <v>41426</v>
      </c>
      <c r="K1" s="4">
        <v>41518</v>
      </c>
      <c r="L1" s="1"/>
      <c r="M1" s="1"/>
      <c r="N1" s="1"/>
      <c r="O1" s="1"/>
    </row>
    <row r="2" spans="1:15" x14ac:dyDescent="0.3">
      <c r="A2" s="1" t="s">
        <v>46</v>
      </c>
      <c r="B2" s="1" t="s">
        <v>52</v>
      </c>
      <c r="C2" s="1">
        <f>B5</f>
        <v>1717256</v>
      </c>
      <c r="D2" s="1" t="e">
        <f t="shared" ref="D2:K2" si="0">C5</f>
        <v>#VALUE!</v>
      </c>
      <c r="E2" s="1" t="e">
        <f t="shared" si="0"/>
        <v>#VALUE!</v>
      </c>
      <c r="F2" s="1" t="e">
        <f t="shared" si="0"/>
        <v>#VALUE!</v>
      </c>
      <c r="G2" s="1" t="e">
        <f t="shared" si="0"/>
        <v>#VALUE!</v>
      </c>
      <c r="H2" s="1" t="e">
        <f t="shared" si="0"/>
        <v>#VALUE!</v>
      </c>
      <c r="I2" s="1" t="e">
        <f t="shared" si="0"/>
        <v>#VALUE!</v>
      </c>
      <c r="J2" s="1" t="e">
        <f t="shared" si="0"/>
        <v>#VALUE!</v>
      </c>
      <c r="K2" s="1" t="e">
        <f t="shared" si="0"/>
        <v>#VALUE!</v>
      </c>
      <c r="L2" s="1"/>
      <c r="M2" s="1"/>
      <c r="N2" s="1"/>
      <c r="O2" s="1"/>
    </row>
    <row r="3" spans="1:15" ht="28" x14ac:dyDescent="0.3">
      <c r="A3" s="1" t="s">
        <v>47</v>
      </c>
      <c r="B3" s="1" t="s">
        <v>52</v>
      </c>
      <c r="C3" s="1" t="s">
        <v>52</v>
      </c>
      <c r="D3" s="1" t="s">
        <v>52</v>
      </c>
      <c r="E3" s="1" t="s">
        <v>52</v>
      </c>
      <c r="F3" s="1" t="s">
        <v>52</v>
      </c>
      <c r="G3" s="1" t="s">
        <v>52</v>
      </c>
      <c r="H3" s="1" t="s">
        <v>52</v>
      </c>
      <c r="I3" s="1" t="s">
        <v>52</v>
      </c>
      <c r="J3" s="1" t="s">
        <v>52</v>
      </c>
      <c r="K3" s="1" t="s">
        <v>52</v>
      </c>
      <c r="L3" s="1"/>
      <c r="M3" s="1"/>
      <c r="N3" s="1"/>
      <c r="O3" s="1"/>
    </row>
    <row r="4" spans="1:15" ht="28" x14ac:dyDescent="0.3">
      <c r="A4" s="1" t="s">
        <v>48</v>
      </c>
      <c r="B4" s="1" t="s">
        <v>52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52</v>
      </c>
      <c r="K4" s="1" t="s">
        <v>52</v>
      </c>
      <c r="L4" s="1"/>
      <c r="M4" s="1"/>
      <c r="N4" s="1"/>
      <c r="O4" s="1"/>
    </row>
    <row r="5" spans="1:15" x14ac:dyDescent="0.3">
      <c r="A5" s="1" t="s">
        <v>50</v>
      </c>
      <c r="B5" s="1">
        <v>1717256</v>
      </c>
      <c r="C5" s="1" t="e">
        <f>C2+C3-C4</f>
        <v>#VALUE!</v>
      </c>
      <c r="D5" s="1" t="e">
        <f t="shared" ref="D5:J5" si="1">D2+D3-D4</f>
        <v>#VALUE!</v>
      </c>
      <c r="E5" s="1" t="e">
        <f t="shared" si="1"/>
        <v>#VALUE!</v>
      </c>
      <c r="F5" s="1" t="e">
        <f t="shared" si="1"/>
        <v>#VALUE!</v>
      </c>
      <c r="G5" s="1" t="e">
        <f t="shared" si="1"/>
        <v>#VALUE!</v>
      </c>
      <c r="H5" s="1" t="e">
        <f t="shared" si="1"/>
        <v>#VALUE!</v>
      </c>
      <c r="I5" s="1" t="e">
        <f t="shared" si="1"/>
        <v>#VALUE!</v>
      </c>
      <c r="J5" s="1" t="e">
        <f t="shared" si="1"/>
        <v>#VALUE!</v>
      </c>
      <c r="K5" s="1" t="e">
        <f>K2+K3-K4</f>
        <v>#VALUE!</v>
      </c>
      <c r="L5" s="1"/>
      <c r="M5" s="1"/>
      <c r="N5" s="1"/>
      <c r="O5" s="1"/>
    </row>
    <row r="6" spans="1:15" ht="28" x14ac:dyDescent="0.3">
      <c r="A6" s="1" t="s">
        <v>40</v>
      </c>
      <c r="B6" s="1">
        <v>1996583</v>
      </c>
      <c r="C6" s="1" t="s">
        <v>52</v>
      </c>
      <c r="D6" s="1" t="s">
        <v>52</v>
      </c>
      <c r="E6" s="1" t="s">
        <v>52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/>
      <c r="M6" s="1"/>
      <c r="N6" s="1"/>
      <c r="O6" s="1"/>
    </row>
    <row r="7" spans="1:15" x14ac:dyDescent="0.3">
      <c r="A7" s="1" t="s">
        <v>49</v>
      </c>
      <c r="B7" s="1">
        <f>B5/B6*100</f>
        <v>86.009747653866626</v>
      </c>
      <c r="C7" s="1" t="e">
        <f t="shared" ref="C7:K7" si="2">C5/C6*100</f>
        <v>#VALUE!</v>
      </c>
      <c r="D7" s="1" t="e">
        <f t="shared" si="2"/>
        <v>#VALUE!</v>
      </c>
      <c r="E7" s="1" t="e">
        <f t="shared" si="2"/>
        <v>#VALUE!</v>
      </c>
      <c r="F7" s="1" t="e">
        <f t="shared" si="2"/>
        <v>#VALUE!</v>
      </c>
      <c r="G7" s="1" t="e">
        <f t="shared" si="2"/>
        <v>#VALUE!</v>
      </c>
      <c r="H7" s="1" t="e">
        <f t="shared" si="2"/>
        <v>#VALUE!</v>
      </c>
      <c r="I7" s="1" t="e">
        <f t="shared" si="2"/>
        <v>#VALUE!</v>
      </c>
      <c r="J7" s="1" t="e">
        <f t="shared" si="2"/>
        <v>#VALUE!</v>
      </c>
      <c r="K7" s="1" t="e">
        <f t="shared" si="2"/>
        <v>#VALUE!</v>
      </c>
      <c r="L7" s="1"/>
      <c r="M7" s="1"/>
      <c r="N7" s="1"/>
      <c r="O7" s="1"/>
    </row>
    <row r="8" spans="1:15" ht="60.5" customHeight="1" x14ac:dyDescent="0.3">
      <c r="A8" s="1" t="s">
        <v>56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8" x14ac:dyDescent="0.3">
      <c r="A10" s="1" t="s">
        <v>55</v>
      </c>
    </row>
    <row r="12" spans="1:15" x14ac:dyDescent="0.3">
      <c r="A12" s="1"/>
      <c r="B12" s="4">
        <v>40695</v>
      </c>
      <c r="C12" s="4">
        <v>40787</v>
      </c>
      <c r="D12" s="4">
        <v>40878</v>
      </c>
      <c r="E12" s="4">
        <v>40969</v>
      </c>
      <c r="F12" s="4">
        <v>41061</v>
      </c>
      <c r="G12" s="4">
        <v>41153</v>
      </c>
      <c r="H12" s="4">
        <v>41244</v>
      </c>
      <c r="I12" s="4">
        <v>41334</v>
      </c>
      <c r="J12" s="4">
        <v>41426</v>
      </c>
      <c r="K12" s="4">
        <v>41518</v>
      </c>
    </row>
    <row r="13" spans="1:15" x14ac:dyDescent="0.3">
      <c r="A13" s="1" t="s">
        <v>46</v>
      </c>
      <c r="B13" s="1" t="s">
        <v>52</v>
      </c>
      <c r="C13" s="1">
        <f>B18</f>
        <v>1717256</v>
      </c>
      <c r="D13" s="1" t="e">
        <f t="shared" ref="D13:K13" si="3">C18</f>
        <v>#VALUE!</v>
      </c>
      <c r="E13" s="1" t="e">
        <f t="shared" si="3"/>
        <v>#VALUE!</v>
      </c>
      <c r="F13" s="1" t="e">
        <f t="shared" si="3"/>
        <v>#VALUE!</v>
      </c>
      <c r="G13" s="1" t="e">
        <f t="shared" si="3"/>
        <v>#VALUE!</v>
      </c>
      <c r="H13" s="1" t="e">
        <f t="shared" si="3"/>
        <v>#VALUE!</v>
      </c>
      <c r="I13" s="1" t="e">
        <f t="shared" si="3"/>
        <v>#VALUE!</v>
      </c>
      <c r="J13" s="1" t="e">
        <f t="shared" si="3"/>
        <v>#VALUE!</v>
      </c>
      <c r="K13" s="1" t="e">
        <f t="shared" si="3"/>
        <v>#VALUE!</v>
      </c>
    </row>
    <row r="14" spans="1:15" ht="28" x14ac:dyDescent="0.3">
      <c r="A14" s="1" t="s">
        <v>47</v>
      </c>
      <c r="B14" s="1" t="s">
        <v>52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</row>
    <row r="15" spans="1:15" ht="28" x14ac:dyDescent="0.3">
      <c r="A15" s="1" t="s">
        <v>53</v>
      </c>
      <c r="B15" s="1" t="s">
        <v>52</v>
      </c>
      <c r="C15" s="1" t="s">
        <v>52</v>
      </c>
      <c r="D15" s="1" t="s">
        <v>52</v>
      </c>
      <c r="E15" s="1" t="s">
        <v>52</v>
      </c>
      <c r="F15" s="1" t="s">
        <v>52</v>
      </c>
      <c r="G15" s="1" t="s">
        <v>52</v>
      </c>
      <c r="H15" s="1" t="s">
        <v>52</v>
      </c>
      <c r="I15" s="1" t="s">
        <v>52</v>
      </c>
      <c r="J15" s="1" t="s">
        <v>52</v>
      </c>
      <c r="K15" s="1" t="s">
        <v>52</v>
      </c>
    </row>
    <row r="16" spans="1:15" ht="28" x14ac:dyDescent="0.3">
      <c r="A16" s="1" t="s">
        <v>54</v>
      </c>
      <c r="B16" s="1" t="s">
        <v>52</v>
      </c>
      <c r="C16" s="1" t="s">
        <v>52</v>
      </c>
      <c r="D16" s="1" t="s">
        <v>52</v>
      </c>
      <c r="E16" s="1" t="s">
        <v>52</v>
      </c>
      <c r="F16" s="1" t="s">
        <v>52</v>
      </c>
      <c r="G16" s="1" t="s">
        <v>52</v>
      </c>
      <c r="H16" s="1" t="s">
        <v>52</v>
      </c>
      <c r="I16" s="1" t="s">
        <v>52</v>
      </c>
      <c r="J16" s="1" t="s">
        <v>52</v>
      </c>
      <c r="K16" s="1" t="s">
        <v>52</v>
      </c>
    </row>
    <row r="17" spans="1:11" x14ac:dyDescent="0.3">
      <c r="A17" s="1" t="s">
        <v>48</v>
      </c>
      <c r="B17" t="e">
        <f>B15+B16</f>
        <v>#VALUE!</v>
      </c>
      <c r="C17" t="e">
        <f t="shared" ref="C17:K17" si="4">C15+C16</f>
        <v>#VALUE!</v>
      </c>
      <c r="D17" t="e">
        <f t="shared" si="4"/>
        <v>#VALUE!</v>
      </c>
      <c r="E17" t="e">
        <f t="shared" si="4"/>
        <v>#VALUE!</v>
      </c>
      <c r="F17" t="e">
        <f t="shared" si="4"/>
        <v>#VALUE!</v>
      </c>
      <c r="G17" t="e">
        <f t="shared" si="4"/>
        <v>#VALUE!</v>
      </c>
      <c r="H17" t="e">
        <f t="shared" si="4"/>
        <v>#VALUE!</v>
      </c>
      <c r="I17" t="e">
        <f t="shared" si="4"/>
        <v>#VALUE!</v>
      </c>
      <c r="J17" t="e">
        <f t="shared" si="4"/>
        <v>#VALUE!</v>
      </c>
      <c r="K17" t="e">
        <f t="shared" si="4"/>
        <v>#VALUE!</v>
      </c>
    </row>
    <row r="18" spans="1:11" x14ac:dyDescent="0.3">
      <c r="A18" s="1" t="s">
        <v>57</v>
      </c>
      <c r="B18">
        <v>1717256</v>
      </c>
      <c r="C18" t="e">
        <f>C13+C14-C17</f>
        <v>#VALUE!</v>
      </c>
      <c r="D18" t="e">
        <f t="shared" ref="D18:K18" si="5">D13+D14-D17</f>
        <v>#VALUE!</v>
      </c>
      <c r="E18" t="e">
        <f t="shared" si="5"/>
        <v>#VALUE!</v>
      </c>
      <c r="F18" t="e">
        <f t="shared" si="5"/>
        <v>#VALUE!</v>
      </c>
      <c r="G18" t="e">
        <f t="shared" si="5"/>
        <v>#VALUE!</v>
      </c>
      <c r="H18" t="e">
        <f t="shared" si="5"/>
        <v>#VALUE!</v>
      </c>
      <c r="I18" t="e">
        <f t="shared" si="5"/>
        <v>#VALUE!</v>
      </c>
      <c r="J18" t="e">
        <f t="shared" si="5"/>
        <v>#VALUE!</v>
      </c>
      <c r="K18" t="e">
        <f t="shared" si="5"/>
        <v>#VALUE!</v>
      </c>
    </row>
    <row r="19" spans="1:11" ht="28" x14ac:dyDescent="0.3">
      <c r="A19" s="1" t="s">
        <v>40</v>
      </c>
      <c r="B19">
        <v>1996583</v>
      </c>
      <c r="C19" s="1" t="s">
        <v>51</v>
      </c>
      <c r="D19" s="1" t="s">
        <v>52</v>
      </c>
      <c r="E19" s="1" t="s">
        <v>52</v>
      </c>
      <c r="F19" s="1" t="s">
        <v>52</v>
      </c>
      <c r="G19" s="1" t="s">
        <v>52</v>
      </c>
      <c r="H19" s="1" t="s">
        <v>52</v>
      </c>
      <c r="I19" s="1" t="s">
        <v>52</v>
      </c>
      <c r="J19" s="1" t="s">
        <v>52</v>
      </c>
      <c r="K19" s="1" t="s">
        <v>52</v>
      </c>
    </row>
    <row r="20" spans="1:11" x14ac:dyDescent="0.3">
      <c r="A20" s="1" t="s">
        <v>49</v>
      </c>
      <c r="B20">
        <f>B18/B19*100</f>
        <v>86.009747653866626</v>
      </c>
      <c r="C20" t="e">
        <f t="shared" ref="C20:K20" si="6">C18/C19*100</f>
        <v>#VALUE!</v>
      </c>
      <c r="D20" t="e">
        <f t="shared" si="6"/>
        <v>#VALUE!</v>
      </c>
      <c r="E20" t="e">
        <f t="shared" si="6"/>
        <v>#VALUE!</v>
      </c>
      <c r="F20" t="e">
        <f t="shared" si="6"/>
        <v>#VALUE!</v>
      </c>
      <c r="G20" t="e">
        <f t="shared" si="6"/>
        <v>#VALUE!</v>
      </c>
      <c r="H20" t="e">
        <f t="shared" si="6"/>
        <v>#VALUE!</v>
      </c>
      <c r="I20" t="e">
        <f t="shared" si="6"/>
        <v>#VALUE!</v>
      </c>
      <c r="J20" t="e">
        <f t="shared" si="6"/>
        <v>#VALUE!</v>
      </c>
      <c r="K20" t="e">
        <f t="shared" si="6"/>
        <v>#VALUE!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C1D5-7C2B-4A0B-A5F0-5CF7DA92E45C}">
  <dimension ref="A3:I11"/>
  <sheetViews>
    <sheetView workbookViewId="0">
      <selection activeCell="K10" sqref="K10"/>
    </sheetView>
  </sheetViews>
  <sheetFormatPr defaultRowHeight="14" x14ac:dyDescent="0.3"/>
  <cols>
    <col min="1" max="1" width="10.1640625" customWidth="1"/>
  </cols>
  <sheetData>
    <row r="3" spans="1:9" x14ac:dyDescent="0.3">
      <c r="B3">
        <v>25000</v>
      </c>
      <c r="C3">
        <f>B3*(1+B5-B4)+B6-B7</f>
        <v>25450</v>
      </c>
      <c r="D3">
        <f t="shared" ref="D3:I3" si="0">C3*(1+C5-C4)+C6-C7</f>
        <v>25904.5</v>
      </c>
      <c r="E3">
        <f t="shared" si="0"/>
        <v>26363.545000000002</v>
      </c>
      <c r="F3">
        <f t="shared" si="0"/>
        <v>26827.180450000003</v>
      </c>
      <c r="G3">
        <f t="shared" si="0"/>
        <v>27295.452254500004</v>
      </c>
      <c r="H3">
        <f t="shared" si="0"/>
        <v>27768.406777045006</v>
      </c>
      <c r="I3">
        <f t="shared" si="0"/>
        <v>28246.090844815455</v>
      </c>
    </row>
    <row r="4" spans="1:9" x14ac:dyDescent="0.3">
      <c r="A4" t="s">
        <v>41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</row>
    <row r="5" spans="1:9" x14ac:dyDescent="0.3">
      <c r="A5" t="s">
        <v>42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</row>
    <row r="6" spans="1:9" x14ac:dyDescent="0.3">
      <c r="A6" t="s">
        <v>43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</row>
    <row r="7" spans="1:9" x14ac:dyDescent="0.3">
      <c r="A7" t="s">
        <v>44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</row>
    <row r="9" spans="1:9" x14ac:dyDescent="0.3">
      <c r="A9" t="s">
        <v>45</v>
      </c>
    </row>
    <row r="11" spans="1:9" x14ac:dyDescent="0.3">
      <c r="B11">
        <v>25000</v>
      </c>
      <c r="C11">
        <f>B11*1.07</f>
        <v>26750</v>
      </c>
      <c r="D11">
        <f t="shared" ref="D11:H11" si="1">C11*1.07</f>
        <v>28622.5</v>
      </c>
      <c r="E11">
        <f t="shared" si="1"/>
        <v>30626.075000000001</v>
      </c>
      <c r="F11">
        <f t="shared" si="1"/>
        <v>32769.900250000006</v>
      </c>
      <c r="G11">
        <f t="shared" si="1"/>
        <v>35063.793267500012</v>
      </c>
      <c r="H11">
        <f t="shared" si="1"/>
        <v>37518.258796225018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17m5</vt:lpstr>
      <vt:lpstr>Sheet2</vt:lpstr>
      <vt:lpstr>16n5</vt:lpstr>
      <vt:lpstr>19m5</vt:lpstr>
      <vt:lpstr>cash inflow</vt:lpstr>
      <vt:lpstr>cash outflow</vt:lpstr>
      <vt:lpstr>Sheet7</vt:lpstr>
      <vt:lpstr>gdp</vt:lpstr>
      <vt:lpstr>14N6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2019-12-11T00:20:51Z</dcterms:created>
  <dcterms:modified xsi:type="dcterms:W3CDTF">2019-12-11T15:23:20Z</dcterms:modified>
</cp:coreProperties>
</file>