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<sst xmlns="http://schemas.openxmlformats.org/spreadsheetml/2006/main" count="63" uniqueCount="27">
  <si>
    <t xml:space="preserve">FINAL RESULTS MD2</t>
  </si>
  <si>
    <t xml:space="preserve">DS1 = 48K TRAIN 9.8K TEST</t>
  </si>
  <si>
    <t xml:space="preserve">DS2 = 60K TRAIN 12K TEST</t>
  </si>
  <si>
    <t xml:space="preserve">DS3 = 248.621 TRAIN 62.153 TEST</t>
  </si>
  <si>
    <t xml:space="preserve">1) Dataset: DS3, Optim: Adam, lr = 0.001, scheduler: Step 15, activation: GeLU</t>
  </si>
  <si>
    <t xml:space="preserve">2) Dataset: DS3, Optim: Adam, lr = 0.001, scheduler: Step 15, activation: ReLU</t>
  </si>
  <si>
    <t xml:space="preserve">3) Dataset: DS3, Optim: SGD, lr = 0.001, momentum=0.88, nesteron=True, scheduler: Cyclic , mode=triangular, base_lr=0.0001 activation: ReLU</t>
  </si>
  <si>
    <t xml:space="preserve">TEST ACC</t>
  </si>
  <si>
    <t xml:space="preserve">LOSS</t>
  </si>
  <si>
    <t xml:space="preserve">EPOCH</t>
  </si>
  <si>
    <t xml:space="preserve">LEARNIG RATE</t>
  </si>
  <si>
    <t xml:space="preserve">Column 1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</si>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</sst>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5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97603893672782"/>
          <c:y val="0.0421782628467485"/>
          <c:w val="0.829932609509547"/>
          <c:h val="0.845952705775352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Sheet1!$H$4:$H$43</c:f>
              <c:numCache>
                <c:formatCode>General</c:formatCode>
                <c:ptCount val="40"/>
                <c:pt idx="0">
                  <c:v>1.13611429700973</c:v>
                </c:pt>
                <c:pt idx="1">
                  <c:v>0.970558505195544</c:v>
                </c:pt>
                <c:pt idx="2">
                  <c:v>0.906481627080995</c:v>
                </c:pt>
                <c:pt idx="3">
                  <c:v>0.857118031744764</c:v>
                </c:pt>
                <c:pt idx="4">
                  <c:v>0.821140622914727</c:v>
                </c:pt>
                <c:pt idx="5">
                  <c:v>0.783305464904191</c:v>
                </c:pt>
                <c:pt idx="6">
                  <c:v>0.760280117297223</c:v>
                </c:pt>
                <c:pt idx="7">
                  <c:v>0.733459325423881</c:v>
                </c:pt>
                <c:pt idx="8">
                  <c:v>0.71623233538955</c:v>
                </c:pt>
                <c:pt idx="9">
                  <c:v>0.692255629405284</c:v>
                </c:pt>
                <c:pt idx="10">
                  <c:v>0.67875541438426</c:v>
                </c:pt>
                <c:pt idx="11">
                  <c:v>0.660801191002067</c:v>
                </c:pt>
                <c:pt idx="12">
                  <c:v>0.642688715508752</c:v>
                </c:pt>
                <c:pt idx="13">
                  <c:v>0.626135376534228</c:v>
                </c:pt>
                <c:pt idx="14">
                  <c:v>0.617020674288146</c:v>
                </c:pt>
                <c:pt idx="15">
                  <c:v>0.498536862289982</c:v>
                </c:pt>
                <c:pt idx="16">
                  <c:v>0.466651742900612</c:v>
                </c:pt>
                <c:pt idx="17">
                  <c:v>0.450088745368315</c:v>
                </c:pt>
                <c:pt idx="18">
                  <c:v>0.436465712689133</c:v>
                </c:pt>
                <c:pt idx="19">
                  <c:v>0.424702426645039</c:v>
                </c:pt>
                <c:pt idx="20">
                  <c:v>0.411290793594267</c:v>
                </c:pt>
                <c:pt idx="21">
                  <c:v>0.399355735955462</c:v>
                </c:pt>
                <c:pt idx="22">
                  <c:v>0.388510158734281</c:v>
                </c:pt>
                <c:pt idx="23">
                  <c:v>0.378789397921643</c:v>
                </c:pt>
                <c:pt idx="24">
                  <c:v>0.368793616861677</c:v>
                </c:pt>
                <c:pt idx="25">
                  <c:v>0.358255494250926</c:v>
                </c:pt>
                <c:pt idx="26">
                  <c:v>0.350361921544522</c:v>
                </c:pt>
                <c:pt idx="27">
                  <c:v>0.341736617436541</c:v>
                </c:pt>
                <c:pt idx="28">
                  <c:v>0.331397705558521</c:v>
                </c:pt>
                <c:pt idx="29">
                  <c:v>0.322705735688779</c:v>
                </c:pt>
                <c:pt idx="30">
                  <c:v>0.295487839339384</c:v>
                </c:pt>
                <c:pt idx="31">
                  <c:v>0.29230473732262</c:v>
                </c:pt>
                <c:pt idx="32">
                  <c:v>0.293179293335882</c:v>
                </c:pt>
                <c:pt idx="33">
                  <c:v>0.290178466484999</c:v>
                </c:pt>
                <c:pt idx="34">
                  <c:v>0.289124150933233</c:v>
                </c:pt>
                <c:pt idx="35">
                  <c:v>0.285962087195565</c:v>
                </c:pt>
                <c:pt idx="36">
                  <c:v>0.28678987424638</c:v>
                </c:pt>
                <c:pt idx="37">
                  <c:v>0.284384043136639</c:v>
                </c:pt>
                <c:pt idx="38">
                  <c:v>0.283144095082527</c:v>
                </c:pt>
                <c:pt idx="39">
                  <c:v>0.282263409227196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48564789"/>
        <c:axId val="56764653"/>
      </c:lineChart>
      <c:catAx>
        <c:axId val="485647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764653"/>
        <c:crosses val="autoZero"/>
        <c:auto val="1"/>
        <c:lblAlgn val="ctr"/>
        <c:lblOffset val="100"/>
        <c:noMultiLvlLbl val="0"/>
      </c:catAx>
      <c:valAx>
        <c:axId val="567646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5647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9343365253078"/>
          <c:y val="0.0430043833668997"/>
          <c:w val="0.866484268125855"/>
          <c:h val="0.841132567231371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Sheet1!$G$4:$G$43</c:f>
              <c:numCache>
                <c:formatCode>General</c:formatCode>
                <c:ptCount val="40"/>
                <c:pt idx="0">
                  <c:v>58.7333333333333</c:v>
                </c:pt>
                <c:pt idx="1">
                  <c:v>64.75</c:v>
                </c:pt>
                <c:pt idx="2">
                  <c:v>68.4583333333333</c:v>
                </c:pt>
                <c:pt idx="3">
                  <c:v>66.875</c:v>
                </c:pt>
                <c:pt idx="4">
                  <c:v>68.825</c:v>
                </c:pt>
                <c:pt idx="5">
                  <c:v>67.3083333333333</c:v>
                </c:pt>
                <c:pt idx="6">
                  <c:v>69.4333333333333</c:v>
                </c:pt>
                <c:pt idx="7">
                  <c:v>70.3416666666667</c:v>
                </c:pt>
                <c:pt idx="8">
                  <c:v>70.375</c:v>
                </c:pt>
                <c:pt idx="9">
                  <c:v>67.9916666666667</c:v>
                </c:pt>
                <c:pt idx="10">
                  <c:v>69.2083333333333</c:v>
                </c:pt>
                <c:pt idx="11">
                  <c:v>70.0666666666667</c:v>
                </c:pt>
                <c:pt idx="12">
                  <c:v>71.2333333333333</c:v>
                </c:pt>
                <c:pt idx="13">
                  <c:v>73.825</c:v>
                </c:pt>
                <c:pt idx="14">
                  <c:v>72.4333333333333</c:v>
                </c:pt>
                <c:pt idx="15">
                  <c:v>77.2166666666667</c:v>
                </c:pt>
                <c:pt idx="16">
                  <c:v>77.4666666666667</c:v>
                </c:pt>
                <c:pt idx="17">
                  <c:v>77.325</c:v>
                </c:pt>
                <c:pt idx="18">
                  <c:v>77.525</c:v>
                </c:pt>
                <c:pt idx="19">
                  <c:v>77.1583333333333</c:v>
                </c:pt>
                <c:pt idx="20">
                  <c:v>77.325</c:v>
                </c:pt>
                <c:pt idx="21">
                  <c:v>77.2833333333333</c:v>
                </c:pt>
                <c:pt idx="22">
                  <c:v>76.5</c:v>
                </c:pt>
                <c:pt idx="23">
                  <c:v>77</c:v>
                </c:pt>
                <c:pt idx="24">
                  <c:v>77.05</c:v>
                </c:pt>
                <c:pt idx="25">
                  <c:v>76.75</c:v>
                </c:pt>
                <c:pt idx="26">
                  <c:v>76.9583333333333</c:v>
                </c:pt>
                <c:pt idx="27">
                  <c:v>76.8416666666667</c:v>
                </c:pt>
                <c:pt idx="28">
                  <c:v>76.6166666666667</c:v>
                </c:pt>
                <c:pt idx="29">
                  <c:v>76.925</c:v>
                </c:pt>
                <c:pt idx="30">
                  <c:v>77.2083333333333</c:v>
                </c:pt>
                <c:pt idx="31">
                  <c:v>77.1166666666667</c:v>
                </c:pt>
                <c:pt idx="32">
                  <c:v>77.0666666666667</c:v>
                </c:pt>
                <c:pt idx="33">
                  <c:v>76.975</c:v>
                </c:pt>
                <c:pt idx="34">
                  <c:v>76.9583333333333</c:v>
                </c:pt>
                <c:pt idx="35">
                  <c:v>77.1083333333333</c:v>
                </c:pt>
                <c:pt idx="36">
                  <c:v>76.9833333333333</c:v>
                </c:pt>
                <c:pt idx="37">
                  <c:v>76.825</c:v>
                </c:pt>
                <c:pt idx="38">
                  <c:v>76.9333333333333</c:v>
                </c:pt>
                <c:pt idx="39">
                  <c:v>76.8166666666667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50158521"/>
        <c:axId val="3214691"/>
      </c:lineChart>
      <c:catAx>
        <c:axId val="501585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14691"/>
        <c:crosses val="autoZero"/>
        <c:auto val="1"/>
        <c:lblAlgn val="ctr"/>
        <c:lblOffset val="100"/>
        <c:noMultiLvlLbl val="0"/>
      </c:catAx>
      <c:valAx>
        <c:axId val="32146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1585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785520</xdr:colOff>
      <xdr:row>60</xdr:row>
      <xdr:rowOff>23760</xdr:rowOff>
    </xdr:from>
    <xdr:to>
      <xdr:col>10</xdr:col>
      <xdr:colOff>560880</xdr:colOff>
      <xdr:row>79</xdr:row>
      <xdr:rowOff>28080</xdr:rowOff>
    </xdr:to>
    <xdr:graphicFrame>
      <xdr:nvGraphicFramePr>
        <xdr:cNvPr id="0" name=""/>
        <xdr:cNvGraphicFramePr/>
      </xdr:nvGraphicFramePr>
      <xdr:xfrm>
        <a:off x="4855680" y="9996120"/>
        <a:ext cx="3845880" cy="316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678960</xdr:colOff>
      <xdr:row>83</xdr:row>
      <xdr:rowOff>106560</xdr:rowOff>
    </xdr:from>
    <xdr:to>
      <xdr:col>10</xdr:col>
      <xdr:colOff>555480</xdr:colOff>
      <xdr:row>102</xdr:row>
      <xdr:rowOff>56160</xdr:rowOff>
    </xdr:to>
    <xdr:graphicFrame>
      <xdr:nvGraphicFramePr>
        <xdr:cNvPr id="1" name=""/>
        <xdr:cNvGraphicFramePr/>
      </xdr:nvGraphicFramePr>
      <xdr:xfrm>
        <a:off x="4749120" y="13890960"/>
        <a:ext cx="3947040" cy="30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9"/>
  <sheetViews>
    <sheetView showFormulas="false" showGridLines="true" showRowColHeaders="true" showZeros="true" rightToLeft="false" tabSelected="true" showOutlineSymbols="true" defaultGridColor="true" view="normal" topLeftCell="D1" colorId="64" zoomScale="75" zoomScaleNormal="75" zoomScalePageLayoutView="100" workbookViewId="0">
      <selection pane="topLeft" activeCell="M2" activeCellId="0" sqref="M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D1" s="2" t="s">
        <v>1</v>
      </c>
      <c r="E1" s="2" t="s">
        <v>2</v>
      </c>
      <c r="F1" s="2" t="s">
        <v>3</v>
      </c>
    </row>
    <row r="2" customFormat="false" ht="18.55" hidden="false" customHeight="false" outlineLevel="0" collapsed="false">
      <c r="A2" s="3" t="s">
        <v>4</v>
      </c>
      <c r="G2" s="3" t="s">
        <v>5</v>
      </c>
      <c r="M2" s="3" t="s">
        <v>6</v>
      </c>
    </row>
    <row r="3" customFormat="false" ht="12.8" hidden="false" customHeight="false" outlineLevel="0" collapsed="false">
      <c r="A3" s="2" t="s">
        <v>7</v>
      </c>
      <c r="B3" s="2" t="s">
        <v>8</v>
      </c>
      <c r="F3" s="2" t="s">
        <v>9</v>
      </c>
      <c r="G3" s="2" t="s">
        <v>7</v>
      </c>
      <c r="H3" s="2" t="s">
        <v>8</v>
      </c>
      <c r="M3" s="0" t="s">
        <v>7</v>
      </c>
      <c r="N3" s="0" t="s">
        <v>8</v>
      </c>
      <c r="O3" s="0" t="s">
        <v>10</v>
      </c>
    </row>
    <row r="4" customFormat="false" ht="12.8" hidden="false" customHeight="false" outlineLevel="0" collapsed="false">
      <c r="A4" s="2" t="n">
        <v>56.7333333333333</v>
      </c>
      <c r="B4" s="2" t="n">
        <v>1.18947789206434</v>
      </c>
      <c r="F4" s="2" t="n">
        <v>1</v>
      </c>
      <c r="G4" s="2" t="n">
        <v>58.7333333333333</v>
      </c>
      <c r="H4" s="2" t="n">
        <v>1.13611429700973</v>
      </c>
      <c r="M4" s="0" t="n">
        <v>48.9416666666667</v>
      </c>
      <c r="N4" s="0" t="n">
        <v>1.50463019073137</v>
      </c>
      <c r="O4" s="0" t="n">
        <v>0.000104950000000002</v>
      </c>
    </row>
    <row r="5" customFormat="false" ht="12.8" hidden="false" customHeight="false" outlineLevel="0" collapsed="false">
      <c r="A5" s="2" t="n">
        <v>59.85</v>
      </c>
      <c r="B5" s="2" t="n">
        <v>1.00310222312077</v>
      </c>
      <c r="F5" s="2" t="n">
        <v>2</v>
      </c>
      <c r="G5" s="2" t="n">
        <v>64.75</v>
      </c>
      <c r="H5" s="2" t="n">
        <v>0.970558505195544</v>
      </c>
      <c r="M5" s="0" t="n">
        <v>51.675</v>
      </c>
      <c r="N5" s="0" t="n">
        <v>1.35627378304122</v>
      </c>
      <c r="O5" s="0" t="n">
        <v>0.000109899999999999</v>
      </c>
    </row>
    <row r="6" customFormat="false" ht="12.8" hidden="false" customHeight="false" outlineLevel="0" collapsed="false">
      <c r="A6" s="2" t="n">
        <v>61.225</v>
      </c>
      <c r="B6" s="2" t="n">
        <v>0.950229026615493</v>
      </c>
      <c r="F6" s="2" t="n">
        <v>3</v>
      </c>
      <c r="G6" s="2" t="n">
        <v>68.4583333333333</v>
      </c>
      <c r="H6" s="2" t="n">
        <v>0.906481627080995</v>
      </c>
      <c r="M6" s="0" t="n">
        <v>53.15</v>
      </c>
      <c r="N6" s="0" t="n">
        <v>1.3001137938835</v>
      </c>
      <c r="O6" s="0" t="n">
        <v>0.000114850000000001</v>
      </c>
    </row>
    <row r="7" customFormat="false" ht="12.8" hidden="false" customHeight="false" outlineLevel="0" collapsed="false">
      <c r="A7" s="2" t="n">
        <v>61.6083333333333</v>
      </c>
      <c r="B7" s="2" t="n">
        <v>0.922214689285262</v>
      </c>
      <c r="F7" s="2" t="n">
        <v>4</v>
      </c>
      <c r="G7" s="2" t="n">
        <v>66.875</v>
      </c>
      <c r="H7" s="2" t="n">
        <v>0.857118031744764</v>
      </c>
      <c r="M7" s="0" t="n">
        <v>53.9</v>
      </c>
      <c r="N7" s="0" t="n">
        <v>1.26706319373808</v>
      </c>
      <c r="O7" s="0" t="n">
        <v>0.000119799999999998</v>
      </c>
    </row>
    <row r="8" customFormat="false" ht="12.8" hidden="false" customHeight="false" outlineLevel="0" collapsed="false">
      <c r="A8" s="2" t="n">
        <v>62.3916666666667</v>
      </c>
      <c r="B8" s="2" t="n">
        <v>0.895829197059054</v>
      </c>
      <c r="F8" s="2" t="n">
        <v>5</v>
      </c>
      <c r="G8" s="2" t="n">
        <v>68.825</v>
      </c>
      <c r="H8" s="2" t="n">
        <v>0.821140622914727</v>
      </c>
      <c r="M8" s="0" t="n">
        <v>54.9</v>
      </c>
      <c r="N8" s="0" t="n">
        <v>1.24277613564595</v>
      </c>
      <c r="O8" s="0" t="n">
        <v>0.000124749999999999</v>
      </c>
    </row>
    <row r="9" customFormat="false" ht="12.8" hidden="false" customHeight="false" outlineLevel="0" collapsed="false">
      <c r="A9" s="2" t="n">
        <v>63.95</v>
      </c>
      <c r="B9" s="2" t="n">
        <v>0.876463682412593</v>
      </c>
      <c r="F9" s="2" t="n">
        <v>6</v>
      </c>
      <c r="G9" s="2" t="n">
        <v>67.3083333333333</v>
      </c>
      <c r="H9" s="2" t="n">
        <v>0.783305464904191</v>
      </c>
      <c r="M9" s="0" t="n">
        <v>56.45</v>
      </c>
      <c r="N9" s="0" t="n">
        <v>1.22190131256575</v>
      </c>
      <c r="O9" s="0" t="n">
        <v>0.000129700000000001</v>
      </c>
    </row>
    <row r="10" customFormat="false" ht="12.8" hidden="false" customHeight="false" outlineLevel="0" collapsed="false">
      <c r="A10" s="2" t="n">
        <v>61.1416666666667</v>
      </c>
      <c r="B10" s="2" t="n">
        <v>0.865807065704484</v>
      </c>
      <c r="F10" s="2" t="n">
        <v>7</v>
      </c>
      <c r="G10" s="2" t="n">
        <v>69.4333333333333</v>
      </c>
      <c r="H10" s="2" t="n">
        <v>0.760280117297223</v>
      </c>
      <c r="M10" s="0" t="n">
        <v>57.0166666666667</v>
      </c>
      <c r="N10" s="0" t="n">
        <v>1.20303909026229</v>
      </c>
      <c r="O10" s="0" t="n">
        <v>0.000134649999999998</v>
      </c>
    </row>
    <row r="11" customFormat="false" ht="12.8" hidden="false" customHeight="false" outlineLevel="0" collapsed="false">
      <c r="A11" s="2" t="n">
        <v>59.375</v>
      </c>
      <c r="B11" s="2" t="n">
        <v>0.852756381416117</v>
      </c>
      <c r="F11" s="2" t="n">
        <v>8</v>
      </c>
      <c r="G11" s="2" t="n">
        <v>70.3416666666667</v>
      </c>
      <c r="H11" s="2" t="n">
        <v>0.733459325423881</v>
      </c>
      <c r="M11" s="0" t="n">
        <v>57.4416666666667</v>
      </c>
      <c r="N11" s="0" t="n">
        <v>1.18512165622671</v>
      </c>
      <c r="O11" s="0" t="n">
        <v>0.0001396</v>
      </c>
    </row>
    <row r="12" customFormat="false" ht="12.8" hidden="false" customHeight="false" outlineLevel="0" collapsed="false">
      <c r="A12" s="2" t="n">
        <v>61.7</v>
      </c>
      <c r="B12" s="2" t="n">
        <v>0.83852757395966</v>
      </c>
      <c r="F12" s="2" t="n">
        <v>9</v>
      </c>
      <c r="G12" s="2" t="n">
        <v>70.375</v>
      </c>
      <c r="H12" s="2" t="n">
        <v>0.71623233538955</v>
      </c>
      <c r="M12" s="0" t="n">
        <v>58.325</v>
      </c>
      <c r="N12" s="0" t="n">
        <v>1.16842566535417</v>
      </c>
      <c r="O12" s="0" t="n">
        <v>0.000144550000000002</v>
      </c>
    </row>
    <row r="13" customFormat="false" ht="12.8" hidden="false" customHeight="false" outlineLevel="0" collapsed="false">
      <c r="A13" s="2" t="n">
        <v>67.7166666666667</v>
      </c>
      <c r="B13" s="2" t="n">
        <v>0.831046185132537</v>
      </c>
      <c r="F13" s="2" t="n">
        <v>10</v>
      </c>
      <c r="G13" s="2" t="n">
        <v>67.9916666666667</v>
      </c>
      <c r="H13" s="2" t="n">
        <v>0.692255629405284</v>
      </c>
      <c r="M13" s="0" t="n">
        <v>59.1333333333333</v>
      </c>
      <c r="N13" s="0" t="n">
        <v>1.15265220886609</v>
      </c>
      <c r="O13" s="0" t="n">
        <v>0.000149499999999999</v>
      </c>
    </row>
    <row r="14" customFormat="false" ht="12.8" hidden="false" customHeight="false" outlineLevel="0" collapsed="false">
      <c r="A14" s="2" t="n">
        <v>59.8833333333333</v>
      </c>
      <c r="B14" s="2" t="n">
        <v>0.824574897665459</v>
      </c>
      <c r="F14" s="2" t="n">
        <v>11</v>
      </c>
      <c r="G14" s="2" t="n">
        <v>69.2083333333333</v>
      </c>
      <c r="H14" s="2" t="n">
        <v>0.67875541438426</v>
      </c>
      <c r="M14" s="0" t="n">
        <v>60.1916666666667</v>
      </c>
      <c r="N14" s="0" t="n">
        <v>1.13553640583177</v>
      </c>
      <c r="O14" s="0" t="n">
        <v>0.000154450000000001</v>
      </c>
    </row>
    <row r="15" customFormat="false" ht="12.8" hidden="false" customHeight="false" outlineLevel="0" collapsed="false">
      <c r="A15" s="2" t="n">
        <v>52.7333333333333</v>
      </c>
      <c r="B15" s="2" t="n">
        <v>0.812574347961686</v>
      </c>
      <c r="F15" s="2" t="n">
        <v>12</v>
      </c>
      <c r="G15" s="2" t="n">
        <v>70.0666666666667</v>
      </c>
      <c r="H15" s="2" t="n">
        <v>0.660801191002067</v>
      </c>
      <c r="M15" s="0" t="n">
        <v>60.6416666666667</v>
      </c>
      <c r="N15" s="0" t="n">
        <v>1.11987605417715</v>
      </c>
      <c r="O15" s="0" t="n">
        <v>0.000159399999999998</v>
      </c>
    </row>
    <row r="16" customFormat="false" ht="12.8" hidden="false" customHeight="false" outlineLevel="0" collapsed="false">
      <c r="A16" s="2" t="n">
        <v>55.35</v>
      </c>
      <c r="B16" s="2" t="n">
        <v>0.81112591544194</v>
      </c>
      <c r="F16" s="2" t="n">
        <v>13</v>
      </c>
      <c r="G16" s="2" t="n">
        <v>71.2333333333333</v>
      </c>
      <c r="H16" s="2" t="n">
        <v>0.642688715508752</v>
      </c>
      <c r="M16" s="0" t="n">
        <v>61.125</v>
      </c>
      <c r="N16" s="0" t="n">
        <v>1.10432941547589</v>
      </c>
      <c r="O16" s="0" t="n">
        <v>0.00016435</v>
      </c>
    </row>
    <row r="17" customFormat="false" ht="12.8" hidden="false" customHeight="false" outlineLevel="0" collapsed="false">
      <c r="A17" s="2" t="n">
        <v>65.6083333333333</v>
      </c>
      <c r="B17" s="2" t="n">
        <v>0.802956806825422</v>
      </c>
      <c r="F17" s="2" t="n">
        <v>14</v>
      </c>
      <c r="G17" s="2" t="n">
        <v>73.825</v>
      </c>
      <c r="H17" s="2" t="n">
        <v>0.626135376534228</v>
      </c>
      <c r="M17" s="0" t="n">
        <v>61.4833333333333</v>
      </c>
      <c r="N17" s="0" t="n">
        <v>1.09081304607107</v>
      </c>
      <c r="O17" s="0" t="n">
        <v>0.000169300000000001</v>
      </c>
    </row>
    <row r="18" customFormat="false" ht="12.8" hidden="false" customHeight="false" outlineLevel="0" collapsed="false">
      <c r="A18" s="2" t="n">
        <v>53.9916666666667</v>
      </c>
      <c r="B18" s="2" t="n">
        <v>0.799461980872571</v>
      </c>
      <c r="F18" s="2" t="n">
        <v>15</v>
      </c>
      <c r="G18" s="2" t="n">
        <v>72.4333333333333</v>
      </c>
      <c r="H18" s="2" t="n">
        <v>0.617020674288146</v>
      </c>
      <c r="M18" s="0" t="n">
        <v>61.9166666666667</v>
      </c>
      <c r="N18" s="0" t="n">
        <v>1.07290932847493</v>
      </c>
      <c r="O18" s="0" t="n">
        <v>0.000174249999999998</v>
      </c>
    </row>
    <row r="19" customFormat="false" ht="12.8" hidden="false" customHeight="false" outlineLevel="0" collapsed="false">
      <c r="A19" s="2" t="n">
        <v>73.875</v>
      </c>
      <c r="B19" s="2" t="n">
        <v>0.697815827850594</v>
      </c>
      <c r="F19" s="2" t="n">
        <v>16</v>
      </c>
      <c r="G19" s="2" t="n">
        <v>77.2166666666667</v>
      </c>
      <c r="H19" s="2" t="n">
        <v>0.498536862289982</v>
      </c>
      <c r="M19" s="0" t="n">
        <v>62.6666666666667</v>
      </c>
      <c r="N19" s="0" t="n">
        <v>1.05838018414308</v>
      </c>
      <c r="O19" s="0" t="n">
        <v>0.0001792</v>
      </c>
    </row>
    <row r="20" customFormat="false" ht="12.8" hidden="false" customHeight="false" outlineLevel="0" collapsed="false">
      <c r="A20" s="2" t="n">
        <v>73.6333333333333</v>
      </c>
      <c r="B20" s="2" t="n">
        <v>0.667088405791122</v>
      </c>
      <c r="F20" s="2" t="n">
        <v>17</v>
      </c>
      <c r="G20" s="2" t="n">
        <v>77.4666666666667</v>
      </c>
      <c r="H20" s="2" t="n">
        <v>0.466651742900612</v>
      </c>
      <c r="M20" s="0" t="n">
        <v>63.0833333333333</v>
      </c>
      <c r="N20" s="0" t="n">
        <v>1.04357636038428</v>
      </c>
      <c r="O20" s="0" t="n">
        <v>0.000184150000000002</v>
      </c>
    </row>
    <row r="21" customFormat="false" ht="12.8" hidden="false" customHeight="false" outlineLevel="0" collapsed="false">
      <c r="A21" s="2" t="n">
        <v>74.775</v>
      </c>
      <c r="B21" s="2" t="n">
        <v>0.650051826861367</v>
      </c>
      <c r="F21" s="2" t="n">
        <v>18</v>
      </c>
      <c r="G21" s="2" t="n">
        <v>77.325</v>
      </c>
      <c r="H21" s="2" t="n">
        <v>0.450088745368315</v>
      </c>
      <c r="M21" s="0" t="n">
        <v>63.6583333333333</v>
      </c>
      <c r="N21" s="0" t="n">
        <v>1.02929513718782</v>
      </c>
      <c r="O21" s="0" t="n">
        <v>0.000189099999999999</v>
      </c>
    </row>
    <row r="22" customFormat="false" ht="12.8" hidden="false" customHeight="false" outlineLevel="0" collapsed="false">
      <c r="A22" s="2" t="n">
        <v>74.4666666666667</v>
      </c>
      <c r="B22" s="2" t="n">
        <v>0.640136594202981</v>
      </c>
      <c r="F22" s="2" t="n">
        <v>19</v>
      </c>
      <c r="G22" s="2" t="n">
        <v>77.525</v>
      </c>
      <c r="H22" s="2" t="n">
        <v>0.436465712689133</v>
      </c>
      <c r="M22" s="0" t="n">
        <v>63.5416666666667</v>
      </c>
      <c r="N22" s="0" t="n">
        <v>1.0167452335866</v>
      </c>
      <c r="O22" s="0" t="n">
        <v>0.000194050000000001</v>
      </c>
    </row>
    <row r="23" customFormat="false" ht="12.8" hidden="false" customHeight="false" outlineLevel="0" collapsed="false">
      <c r="A23" s="2" t="n">
        <v>74.1166666666667</v>
      </c>
      <c r="B23" s="2" t="n">
        <v>0.631049201559665</v>
      </c>
      <c r="F23" s="2" t="n">
        <v>20</v>
      </c>
      <c r="G23" s="2" t="n">
        <v>77.1583333333333</v>
      </c>
      <c r="H23" s="2" t="n">
        <v>0.424702426645039</v>
      </c>
      <c r="M23" s="0" t="n">
        <v>63.9583333333333</v>
      </c>
      <c r="N23" s="0" t="n">
        <v>1.00541412563466</v>
      </c>
      <c r="O23" s="0" t="n">
        <v>0.000198999999999998</v>
      </c>
    </row>
    <row r="24" customFormat="false" ht="12.8" hidden="false" customHeight="false" outlineLevel="0" collapsed="false">
      <c r="A24" s="2" t="n">
        <v>74.9833333333333</v>
      </c>
      <c r="B24" s="2" t="n">
        <v>0.624198907346868</v>
      </c>
      <c r="F24" s="2" t="n">
        <v>21</v>
      </c>
      <c r="G24" s="2" t="n">
        <v>77.325</v>
      </c>
      <c r="H24" s="2" t="n">
        <v>0.411290793594267</v>
      </c>
      <c r="M24" s="0" t="n">
        <v>64.2916666666667</v>
      </c>
      <c r="N24" s="0" t="n">
        <v>0.993653015160103</v>
      </c>
      <c r="O24" s="0" t="n">
        <v>0.00020395</v>
      </c>
    </row>
    <row r="25" customFormat="false" ht="12.8" hidden="false" customHeight="false" outlineLevel="0" collapsed="false">
      <c r="A25" s="2" t="n">
        <v>72.8083333333333</v>
      </c>
      <c r="B25" s="2" t="n">
        <v>0.612248049997318</v>
      </c>
      <c r="F25" s="2" t="n">
        <v>22</v>
      </c>
      <c r="G25" s="2" t="n">
        <v>77.2833333333333</v>
      </c>
      <c r="H25" s="2" t="n">
        <v>0.399355735955462</v>
      </c>
      <c r="M25" s="0" t="n">
        <v>62.175</v>
      </c>
      <c r="N25" s="0" t="n">
        <v>0.981205552244492</v>
      </c>
      <c r="O25" s="0" t="n">
        <v>0.000208900000000001</v>
      </c>
    </row>
    <row r="26" customFormat="false" ht="12.8" hidden="false" customHeight="false" outlineLevel="0" collapsed="false">
      <c r="A26" s="2" t="n">
        <v>74.4</v>
      </c>
      <c r="B26" s="2" t="n">
        <v>0.606411192208719</v>
      </c>
      <c r="F26" s="2" t="n">
        <v>23</v>
      </c>
      <c r="G26" s="2" t="n">
        <v>76.5</v>
      </c>
      <c r="H26" s="2" t="n">
        <v>0.388510158734281</v>
      </c>
      <c r="M26" s="0" t="n">
        <v>65.025</v>
      </c>
      <c r="N26" s="0" t="n">
        <v>0.971590141751873</v>
      </c>
      <c r="O26" s="0" t="n">
        <v>0.000213849999999998</v>
      </c>
    </row>
    <row r="27" customFormat="false" ht="12.8" hidden="false" customHeight="false" outlineLevel="0" collapsed="false">
      <c r="A27" s="2" t="n">
        <v>74.2833333333333</v>
      </c>
      <c r="B27" s="2" t="n">
        <v>0.596510080640504</v>
      </c>
      <c r="F27" s="2" t="n">
        <v>24</v>
      </c>
      <c r="G27" s="2" t="n">
        <v>77</v>
      </c>
      <c r="H27" s="2" t="n">
        <v>0.378789397921643</v>
      </c>
      <c r="M27" s="0" t="n">
        <v>65.3166666666667</v>
      </c>
      <c r="N27" s="0" t="n">
        <v>0.960710050327691</v>
      </c>
      <c r="O27" s="0" t="n">
        <v>0.0002188</v>
      </c>
    </row>
    <row r="28" customFormat="false" ht="12.8" hidden="false" customHeight="false" outlineLevel="0" collapsed="false">
      <c r="A28" s="2" t="n">
        <v>72.7916666666667</v>
      </c>
      <c r="B28" s="2" t="n">
        <v>0.591096198317339</v>
      </c>
      <c r="F28" s="2" t="n">
        <v>25</v>
      </c>
      <c r="G28" s="2" t="n">
        <v>77.05</v>
      </c>
      <c r="H28" s="2" t="n">
        <v>0.368793616861677</v>
      </c>
      <c r="M28" s="0" t="n">
        <v>65.4916666666667</v>
      </c>
      <c r="N28" s="0" t="n">
        <v>0.950954381590967</v>
      </c>
      <c r="O28" s="0" t="n">
        <v>0.000223750000000002</v>
      </c>
    </row>
    <row r="29" customFormat="false" ht="12.8" hidden="false" customHeight="false" outlineLevel="0" collapsed="false">
      <c r="A29" s="2" t="n">
        <v>74.85</v>
      </c>
      <c r="B29" s="2" t="n">
        <v>0.583899245523949</v>
      </c>
      <c r="F29" s="2" t="n">
        <v>26</v>
      </c>
      <c r="G29" s="2" t="n">
        <v>76.75</v>
      </c>
      <c r="H29" s="2" t="n">
        <v>0.358255494250926</v>
      </c>
      <c r="M29" s="0" t="n">
        <v>63.6666666666667</v>
      </c>
      <c r="N29" s="0" t="n">
        <v>0.94153767188729</v>
      </c>
      <c r="O29" s="0" t="n">
        <v>0.000228699999999999</v>
      </c>
    </row>
    <row r="30" customFormat="false" ht="12.8" hidden="false" customHeight="false" outlineLevel="0" collapsed="false">
      <c r="A30" s="2" t="n">
        <v>74.575</v>
      </c>
      <c r="B30" s="2" t="n">
        <v>0.576697943307189</v>
      </c>
      <c r="F30" s="2" t="n">
        <v>27</v>
      </c>
      <c r="G30" s="2" t="n">
        <v>76.9583333333333</v>
      </c>
      <c r="H30" s="2" t="n">
        <v>0.350361921544522</v>
      </c>
      <c r="M30" s="0" t="n">
        <v>65.3</v>
      </c>
      <c r="N30" s="0" t="n">
        <v>0.931056383322043</v>
      </c>
      <c r="O30" s="0" t="n">
        <v>0.000233650000000001</v>
      </c>
    </row>
    <row r="31" customFormat="false" ht="12.8" hidden="false" customHeight="false" outlineLevel="0" collapsed="false">
      <c r="A31" s="2" t="n">
        <v>74.225</v>
      </c>
      <c r="B31" s="2" t="n">
        <v>0.570872092488478</v>
      </c>
      <c r="F31" s="2" t="n">
        <v>28</v>
      </c>
      <c r="G31" s="2" t="n">
        <v>76.8416666666667</v>
      </c>
      <c r="H31" s="2" t="n">
        <v>0.341736617436541</v>
      </c>
      <c r="M31" s="0" t="n">
        <v>63.7583333333333</v>
      </c>
      <c r="N31" s="0" t="n">
        <v>0.922775424619728</v>
      </c>
      <c r="O31" s="0" t="n">
        <v>0.000238599999999998</v>
      </c>
    </row>
    <row r="32" customFormat="false" ht="12.8" hidden="false" customHeight="false" outlineLevel="0" collapsed="false">
      <c r="A32" s="2" t="n">
        <v>73.6583333333333</v>
      </c>
      <c r="B32" s="2" t="n">
        <v>0.564987490934604</v>
      </c>
      <c r="F32" s="2" t="n">
        <v>29</v>
      </c>
      <c r="G32" s="2" t="n">
        <v>76.6166666666667</v>
      </c>
      <c r="H32" s="2" t="n">
        <v>0.331397705558521</v>
      </c>
      <c r="M32" s="0" t="n">
        <v>65.0166666666667</v>
      </c>
      <c r="N32" s="0" t="n">
        <v>0.914102360637966</v>
      </c>
      <c r="O32" s="0" t="n">
        <v>0.00024355</v>
      </c>
    </row>
    <row r="33" customFormat="false" ht="12.8" hidden="false" customHeight="false" outlineLevel="0" collapsed="false">
      <c r="A33" s="2" t="n">
        <v>74.675</v>
      </c>
      <c r="B33" s="2" t="n">
        <v>0.55786276016154</v>
      </c>
      <c r="F33" s="2" t="n">
        <v>30</v>
      </c>
      <c r="G33" s="2" t="n">
        <v>76.925</v>
      </c>
      <c r="H33" s="2" t="n">
        <v>0.322705735688779</v>
      </c>
      <c r="M33" s="0" t="n">
        <v>64.975</v>
      </c>
      <c r="N33" s="0" t="n">
        <v>0.905770207391873</v>
      </c>
      <c r="O33" s="0" t="n">
        <v>0.000248500000000001</v>
      </c>
    </row>
    <row r="34" customFormat="false" ht="12.8" hidden="false" customHeight="false" outlineLevel="0" collapsed="false">
      <c r="A34" s="2" t="n">
        <v>75.3833333333333</v>
      </c>
      <c r="B34" s="2" t="n">
        <v>0.527523039182874</v>
      </c>
      <c r="F34" s="2" t="n">
        <v>31</v>
      </c>
      <c r="G34" s="2" t="n">
        <v>77.2083333333333</v>
      </c>
      <c r="H34" s="2" t="n">
        <v>0.295487839339384</v>
      </c>
      <c r="M34" s="0" t="n">
        <v>66.2</v>
      </c>
      <c r="N34" s="0" t="n">
        <v>0.897189443045333</v>
      </c>
      <c r="O34" s="0" t="n">
        <v>0.000253449999999998</v>
      </c>
    </row>
    <row r="35" customFormat="false" ht="12.8" hidden="false" customHeight="false" outlineLevel="0" collapsed="false">
      <c r="A35" s="2" t="n">
        <v>75.4166666666667</v>
      </c>
      <c r="B35" s="2" t="n">
        <v>0.520934928137102</v>
      </c>
      <c r="F35" s="2" t="n">
        <v>32</v>
      </c>
      <c r="G35" s="2" t="n">
        <v>77.1166666666667</v>
      </c>
      <c r="H35" s="2" t="n">
        <v>0.29230473732262</v>
      </c>
      <c r="M35" s="0" t="n">
        <v>66.8</v>
      </c>
      <c r="N35" s="0" t="n">
        <v>0.888041468317321</v>
      </c>
      <c r="O35" s="0" t="n">
        <v>0.0002584</v>
      </c>
    </row>
    <row r="36" customFormat="false" ht="12.8" hidden="false" customHeight="false" outlineLevel="0" collapsed="false">
      <c r="A36" s="2" t="n">
        <v>75.3916666666667</v>
      </c>
      <c r="B36" s="2" t="n">
        <v>0.51855537346177</v>
      </c>
      <c r="F36" s="2" t="n">
        <v>33</v>
      </c>
      <c r="G36" s="2" t="n">
        <v>77.0666666666667</v>
      </c>
      <c r="H36" s="2" t="n">
        <v>0.293179293335882</v>
      </c>
      <c r="M36" s="0" t="n">
        <v>66.725</v>
      </c>
      <c r="N36" s="0" t="n">
        <v>0.879047381089949</v>
      </c>
      <c r="O36" s="0" t="n">
        <v>0.000263350000000002</v>
      </c>
    </row>
    <row r="37" customFormat="false" ht="12.8" hidden="false" customHeight="false" outlineLevel="0" collapsed="false">
      <c r="A37" s="2" t="n">
        <v>75.4083333333333</v>
      </c>
      <c r="B37" s="2" t="n">
        <v>0.516459007634283</v>
      </c>
      <c r="F37" s="2" t="n">
        <v>34</v>
      </c>
      <c r="G37" s="2" t="n">
        <v>76.975</v>
      </c>
      <c r="H37" s="2" t="n">
        <v>0.290178466484999</v>
      </c>
      <c r="M37" s="0" t="n">
        <v>67.05</v>
      </c>
      <c r="N37" s="0" t="n">
        <v>0.872697091051765</v>
      </c>
      <c r="O37" s="0" t="n">
        <v>0.000268299999999999</v>
      </c>
    </row>
    <row r="38" customFormat="false" ht="12.8" hidden="false" customHeight="false" outlineLevel="0" collapsed="false">
      <c r="A38" s="2" t="n">
        <v>75.15</v>
      </c>
      <c r="B38" s="2" t="n">
        <v>0.515317491376832</v>
      </c>
      <c r="F38" s="2" t="n">
        <v>35</v>
      </c>
      <c r="G38" s="2" t="n">
        <v>76.9583333333333</v>
      </c>
      <c r="H38" s="2" t="n">
        <v>0.289124150933233</v>
      </c>
      <c r="M38" s="0" t="n">
        <v>64.5333333333333</v>
      </c>
      <c r="N38" s="0" t="n">
        <v>0.863164880763747</v>
      </c>
      <c r="O38" s="0" t="n">
        <v>0.000273250000000001</v>
      </c>
    </row>
    <row r="39" customFormat="false" ht="12.8" hidden="false" customHeight="false" outlineLevel="0" collapsed="false">
      <c r="A39" s="2" t="n">
        <v>75.175</v>
      </c>
      <c r="B39" s="2" t="n">
        <v>0.515767716395575</v>
      </c>
      <c r="F39" s="2" t="n">
        <v>36</v>
      </c>
      <c r="G39" s="2" t="n">
        <v>77.1083333333333</v>
      </c>
      <c r="H39" s="2" t="n">
        <v>0.285962087195565</v>
      </c>
      <c r="M39" s="0" t="n">
        <v>66.175</v>
      </c>
      <c r="N39" s="0" t="n">
        <v>0.856394828255497</v>
      </c>
      <c r="O39" s="0" t="n">
        <v>0.000278199999999998</v>
      </c>
    </row>
    <row r="40" customFormat="false" ht="12.8" hidden="false" customHeight="false" outlineLevel="0" collapsed="false">
      <c r="A40" s="2" t="n">
        <v>75.375</v>
      </c>
      <c r="B40" s="2" t="n">
        <v>0.512256320986921</v>
      </c>
      <c r="F40" s="2" t="n">
        <v>37</v>
      </c>
      <c r="G40" s="2" t="n">
        <v>76.9833333333333</v>
      </c>
      <c r="H40" s="2" t="n">
        <v>0.28678987424638</v>
      </c>
      <c r="M40" s="0" t="n">
        <v>67.275</v>
      </c>
      <c r="N40" s="0" t="n">
        <v>0.849189700729557</v>
      </c>
      <c r="O40" s="0" t="n">
        <v>0.00028315</v>
      </c>
    </row>
    <row r="41" customFormat="false" ht="12.8" hidden="false" customHeight="false" outlineLevel="0" collapsed="false">
      <c r="A41" s="2" t="n">
        <v>75.1666666666667</v>
      </c>
      <c r="B41" s="2" t="n">
        <v>0.511694896640554</v>
      </c>
      <c r="F41" s="2" t="n">
        <v>38</v>
      </c>
      <c r="G41" s="2" t="n">
        <v>76.825</v>
      </c>
      <c r="H41" s="2" t="n">
        <v>0.284384043136639</v>
      </c>
      <c r="M41" s="0" t="n">
        <v>64.8083333333333</v>
      </c>
      <c r="N41" s="0" t="n">
        <v>0.838034133031678</v>
      </c>
      <c r="O41" s="0" t="n">
        <v>0.000288100000000001</v>
      </c>
    </row>
    <row r="42" customFormat="false" ht="12.8" hidden="false" customHeight="false" outlineLevel="0" collapsed="false">
      <c r="A42" s="2" t="n">
        <v>75.2333333333333</v>
      </c>
      <c r="B42" s="2" t="n">
        <v>0.509248166895116</v>
      </c>
      <c r="F42" s="2" t="n">
        <v>39</v>
      </c>
      <c r="G42" s="2" t="n">
        <v>76.9333333333333</v>
      </c>
      <c r="H42" s="2" t="n">
        <v>0.283144095082527</v>
      </c>
      <c r="M42" s="0" t="n">
        <v>65.75</v>
      </c>
      <c r="N42" s="0" t="n">
        <v>0.829678551728792</v>
      </c>
      <c r="O42" s="0" t="n">
        <v>0.000293049999999999</v>
      </c>
    </row>
    <row r="43" customFormat="false" ht="12.8" hidden="false" customHeight="false" outlineLevel="0" collapsed="false">
      <c r="A43" s="2" t="n">
        <v>75.0333333333333</v>
      </c>
      <c r="B43" s="2" t="n">
        <v>0.510758908255014</v>
      </c>
      <c r="F43" s="2" t="n">
        <v>40</v>
      </c>
      <c r="G43" s="2" t="n">
        <v>76.8166666666667</v>
      </c>
      <c r="H43" s="2" t="n">
        <v>0.282263409227196</v>
      </c>
      <c r="M43" s="0" t="n">
        <v>61.9666666666667</v>
      </c>
      <c r="N43" s="0" t="n">
        <v>0.823040234890065</v>
      </c>
      <c r="O43" s="0" t="n">
        <v>0.000298</v>
      </c>
    </row>
    <row r="44" customFormat="false" ht="12.8" hidden="false" customHeight="false" outlineLevel="0" collapsed="false">
      <c r="A44" s="2" t="n">
        <v>74.6833333333333</v>
      </c>
      <c r="B44" s="2" t="n">
        <v>0.664826485330362</v>
      </c>
      <c r="H44" s="1" t="s">
        <v>11</v>
      </c>
      <c r="M44" s="0" t="n">
        <v>66.55</v>
      </c>
      <c r="N44" s="0" t="n">
        <v>0.886434345611377</v>
      </c>
      <c r="O44" s="0" t="n">
        <v>0.000302950000000002</v>
      </c>
    </row>
    <row r="45" customFormat="false" ht="12.8" hidden="false" customHeight="false" outlineLevel="0" collapsed="false">
      <c r="B45" s="1" t="s">
        <v>11</v>
      </c>
      <c r="G45" s="2" t="s">
        <v>12</v>
      </c>
      <c r="H45" s="2" t="n">
        <f aca="false">AVERAGE($G$4:$G$43)</f>
        <v>73.8947916666667</v>
      </c>
      <c r="M45" s="0" t="n">
        <v>67.175</v>
      </c>
      <c r="N45" s="0" t="n">
        <v>0.868023467597677</v>
      </c>
      <c r="O45" s="0" t="n">
        <v>0.000307899999999999</v>
      </c>
    </row>
    <row r="46" customFormat="false" ht="12.8" hidden="false" customHeight="false" outlineLevel="0" collapsed="false">
      <c r="A46" s="2" t="s">
        <v>12</v>
      </c>
      <c r="B46" s="2" t="n">
        <f aca="false">AVERAGE($A$4:$A$44)</f>
        <v>69.3363821138211</v>
      </c>
      <c r="G46" s="2" t="s">
        <v>13</v>
      </c>
      <c r="H46" s="2" t="n">
        <f aca="false">SQRT(VAR($G$4:$G$43)/COUNT($G$4:$G$43))</f>
        <v>0.731774560283419</v>
      </c>
      <c r="M46" s="0" t="n">
        <v>67.6</v>
      </c>
      <c r="N46" s="0" t="n">
        <v>0.851822103264489</v>
      </c>
      <c r="O46" s="0" t="n">
        <v>0.000312850000000001</v>
      </c>
    </row>
    <row r="47" customFormat="false" ht="12.8" hidden="false" customHeight="false" outlineLevel="0" collapsed="false">
      <c r="A47" s="2" t="s">
        <v>13</v>
      </c>
      <c r="B47" s="2" t="n">
        <f aca="false">SQRT(VAR($A$4:$A$44)/COUNT($A$4:$A$44))</f>
        <v>1.16422002296157</v>
      </c>
      <c r="G47" s="2" t="s">
        <v>14</v>
      </c>
      <c r="H47" s="2" t="n">
        <f aca="false">MODE($G$4:$G$43)</f>
        <v>76.9583333333333</v>
      </c>
      <c r="M47" s="0" t="n">
        <v>67.3</v>
      </c>
      <c r="N47" s="0" t="n">
        <v>0.84430831785141</v>
      </c>
      <c r="O47" s="0" t="n">
        <v>0.000317799999999998</v>
      </c>
    </row>
    <row r="48" customFormat="false" ht="12.8" hidden="false" customHeight="false" outlineLevel="0" collapsed="false">
      <c r="A48" s="2" t="s">
        <v>14</v>
      </c>
      <c r="B48" s="2" t="e">
        <f aca="false">MODE($A$4:$A$44)</f>
        <v>#VALUE!</v>
      </c>
      <c r="G48" s="2" t="s">
        <v>15</v>
      </c>
      <c r="H48" s="2" t="n">
        <f aca="false">MEDIAN($G$4:$G$43)</f>
        <v>76.8333333333333</v>
      </c>
      <c r="M48" s="0" t="n">
        <v>68.2583333333333</v>
      </c>
      <c r="N48" s="0" t="n">
        <v>0.832547376532036</v>
      </c>
      <c r="O48" s="0" t="n">
        <v>0.00032275</v>
      </c>
    </row>
    <row r="49" customFormat="false" ht="12.8" hidden="false" customHeight="false" outlineLevel="0" collapsed="false">
      <c r="A49" s="2" t="s">
        <v>15</v>
      </c>
      <c r="B49" s="2" t="n">
        <f aca="false">MEDIAN($A$4:$A$44)</f>
        <v>74.1166666666667</v>
      </c>
      <c r="G49" s="2" t="s">
        <v>16</v>
      </c>
      <c r="H49" s="2" t="n">
        <f aca="false">QUARTILE($G$4:$G$43, 1)</f>
        <v>70.2729166666667</v>
      </c>
      <c r="M49" s="0" t="n">
        <v>67.55</v>
      </c>
      <c r="N49" s="0" t="n">
        <v>0.820945271423885</v>
      </c>
      <c r="O49" s="0" t="n">
        <v>0.000327700000000001</v>
      </c>
    </row>
    <row r="50" customFormat="false" ht="12.8" hidden="false" customHeight="false" outlineLevel="0" collapsed="false">
      <c r="A50" s="2" t="s">
        <v>16</v>
      </c>
      <c r="B50" s="2" t="n">
        <f aca="false">QUARTILE($A$4:$A$44, 1)</f>
        <v>61.7</v>
      </c>
      <c r="G50" s="2" t="s">
        <v>17</v>
      </c>
      <c r="H50" s="2" t="n">
        <f aca="false">QUARTILE($G$4:$G$43, 3)</f>
        <v>77.0770833333333</v>
      </c>
      <c r="M50" s="0" t="n">
        <v>65.3583333333333</v>
      </c>
      <c r="N50" s="0" t="n">
        <v>0.813200339325455</v>
      </c>
      <c r="O50" s="0" t="n">
        <v>0.000332649999999999</v>
      </c>
    </row>
    <row r="51" customFormat="false" ht="12.8" hidden="false" customHeight="false" outlineLevel="0" collapsed="false">
      <c r="A51" s="2" t="s">
        <v>17</v>
      </c>
      <c r="B51" s="2" t="n">
        <f aca="false">QUARTILE($A$4:$A$44, 3)</f>
        <v>74.9833333333333</v>
      </c>
      <c r="G51" s="2" t="s">
        <v>18</v>
      </c>
      <c r="H51" s="2" t="n">
        <f aca="false">VAR($G$4:$G$43)</f>
        <v>21.4197602831197</v>
      </c>
      <c r="M51" s="0" t="n">
        <v>66.2666666666667</v>
      </c>
      <c r="N51" s="0" t="n">
        <v>0.804973662789188</v>
      </c>
      <c r="O51" s="0" t="n">
        <v>0.0003376</v>
      </c>
    </row>
    <row r="52" customFormat="false" ht="12.8" hidden="false" customHeight="false" outlineLevel="0" collapsed="false">
      <c r="A52" s="2" t="s">
        <v>18</v>
      </c>
      <c r="B52" s="2" t="n">
        <f aca="false">VAR($A$4:$A$44)</f>
        <v>55.5717387364499</v>
      </c>
      <c r="G52" s="2" t="s">
        <v>19</v>
      </c>
      <c r="H52" s="2" t="n">
        <f aca="false">STDEV($G$4:$G$43)</f>
        <v>4.62814868852759</v>
      </c>
      <c r="M52" s="0" t="n">
        <v>68.925</v>
      </c>
      <c r="N52" s="0" t="n">
        <v>0.79350575900027</v>
      </c>
      <c r="O52" s="0" t="n">
        <v>0.000342550000000002</v>
      </c>
    </row>
    <row r="53" customFormat="false" ht="12.8" hidden="false" customHeight="false" outlineLevel="0" collapsed="false">
      <c r="A53" s="2" t="s">
        <v>19</v>
      </c>
      <c r="B53" s="2" t="n">
        <f aca="false">STDEV($A$4:$A$44)</f>
        <v>7.45464544672984</v>
      </c>
      <c r="G53" s="2" t="s">
        <v>20</v>
      </c>
      <c r="H53" s="2" t="n">
        <f aca="false">KURT($G$4:$G$43)</f>
        <v>1.37498851804165</v>
      </c>
      <c r="M53" s="0" t="n">
        <v>70.1416666666667</v>
      </c>
      <c r="N53" s="0" t="n">
        <v>0.784592447885826</v>
      </c>
      <c r="O53" s="0" t="n">
        <v>0.000347499999999999</v>
      </c>
    </row>
    <row r="54" customFormat="false" ht="12.8" hidden="false" customHeight="false" outlineLevel="0" collapsed="false">
      <c r="A54" s="2" t="s">
        <v>20</v>
      </c>
      <c r="B54" s="2" t="n">
        <f aca="false">KURT($A$4:$A$44)</f>
        <v>-0.773174079794127</v>
      </c>
      <c r="G54" s="2" t="s">
        <v>21</v>
      </c>
      <c r="H54" s="2" t="n">
        <f aca="false">SKEW($G$4:$G$43)</f>
        <v>-1.34686184262234</v>
      </c>
      <c r="N54" s="1" t="s">
        <v>11</v>
      </c>
    </row>
    <row r="55" customFormat="false" ht="12.8" hidden="false" customHeight="false" outlineLevel="0" collapsed="false">
      <c r="A55" s="2" t="s">
        <v>21</v>
      </c>
      <c r="B55" s="2" t="n">
        <f aca="false">SKEW($A$4:$A$44)</f>
        <v>-0.897774722376497</v>
      </c>
      <c r="G55" s="2" t="s">
        <v>22</v>
      </c>
      <c r="H55" s="2" t="n">
        <f aca="false">MAX($G$4:$G$43)-MIN($G$4:$G$43)</f>
        <v>18.7916666666667</v>
      </c>
      <c r="M55" s="0" t="s">
        <v>12</v>
      </c>
      <c r="N55" s="0" t="n">
        <f aca="false">AVERAGE($M$4:$M$53)</f>
        <v>63.0125</v>
      </c>
    </row>
    <row r="56" customFormat="false" ht="12.8" hidden="false" customHeight="false" outlineLevel="0" collapsed="false">
      <c r="A56" s="2" t="s">
        <v>22</v>
      </c>
      <c r="B56" s="2" t="n">
        <f aca="false">MAX($A$4:$A$44)-MIN($A$4:$A$44)</f>
        <v>22.6833333333333</v>
      </c>
      <c r="G56" s="2" t="s">
        <v>23</v>
      </c>
      <c r="H56" s="2" t="n">
        <f aca="false">MIN($G$4:$G$43)</f>
        <v>58.7333333333333</v>
      </c>
      <c r="M56" s="0" t="s">
        <v>13</v>
      </c>
      <c r="N56" s="0" t="n">
        <f aca="false">SQRT(VAR($M$4:$M$53)/COUNT($M$4:$M$53))</f>
        <v>0.667061288392345</v>
      </c>
    </row>
    <row r="57" customFormat="false" ht="18.55" hidden="false" customHeight="false" outlineLevel="0" collapsed="false">
      <c r="A57" s="2" t="s">
        <v>23</v>
      </c>
      <c r="B57" s="2" t="n">
        <f aca="false">MIN($A$4:$A$44)</f>
        <v>52.7333333333333</v>
      </c>
      <c r="G57" s="3" t="s">
        <v>24</v>
      </c>
      <c r="H57" s="3" t="n">
        <f aca="false">MAX($G$4:$G$43)</f>
        <v>77.525</v>
      </c>
      <c r="M57" s="0" t="s">
        <v>14</v>
      </c>
      <c r="N57" s="0" t="e">
        <f aca="false">MODE($M$4:$M$53)</f>
        <v>#VALUE!</v>
      </c>
    </row>
    <row r="58" customFormat="false" ht="18.55" hidden="false" customHeight="false" outlineLevel="0" collapsed="false">
      <c r="A58" s="3" t="s">
        <v>24</v>
      </c>
      <c r="B58" s="3" t="n">
        <f aca="false">MAX($A$4:$A$44)</f>
        <v>75.4166666666667</v>
      </c>
      <c r="G58" s="2" t="s">
        <v>25</v>
      </c>
      <c r="H58" s="2" t="n">
        <f aca="false">SUM($G$4:$G$43)</f>
        <v>2955.79166666667</v>
      </c>
      <c r="M58" s="0" t="s">
        <v>15</v>
      </c>
      <c r="N58" s="0" t="n">
        <f aca="false">MEDIAN($M$4:$M$53)</f>
        <v>64.4125</v>
      </c>
    </row>
    <row r="59" customFormat="false" ht="12.8" hidden="false" customHeight="false" outlineLevel="0" collapsed="false">
      <c r="A59" s="2" t="s">
        <v>25</v>
      </c>
      <c r="B59" s="2" t="n">
        <f aca="false">SUM($A$4:$A$44)</f>
        <v>2842.79166666667</v>
      </c>
      <c r="G59" s="2" t="s">
        <v>26</v>
      </c>
      <c r="H59" s="2" t="n">
        <f aca="false">COUNT($G$4:$G$43)</f>
        <v>40</v>
      </c>
      <c r="M59" s="0" t="s">
        <v>16</v>
      </c>
      <c r="N59" s="0" t="n">
        <f aca="false">QUARTILE($M$4:$M$53, 1)</f>
        <v>61.2145833333333</v>
      </c>
    </row>
    <row r="60" customFormat="false" ht="12.8" hidden="false" customHeight="false" outlineLevel="0" collapsed="false">
      <c r="A60" s="2" t="s">
        <v>26</v>
      </c>
      <c r="B60" s="2" t="n">
        <f aca="false">COUNT($A$4:$A$44)</f>
        <v>41</v>
      </c>
      <c r="M60" s="0" t="s">
        <v>17</v>
      </c>
      <c r="N60" s="0" t="n">
        <f aca="false">QUARTILE($M$4:$M$53, 3)</f>
        <v>66.25</v>
      </c>
    </row>
    <row r="61" customFormat="false" ht="12.8" hidden="false" customHeight="false" outlineLevel="0" collapsed="false">
      <c r="M61" s="0" t="s">
        <v>18</v>
      </c>
      <c r="N61" s="0" t="n">
        <f aca="false">VAR($M$4:$M$53)</f>
        <v>22.2485381235828</v>
      </c>
    </row>
    <row r="62" customFormat="false" ht="12.8" hidden="false" customHeight="false" outlineLevel="0" collapsed="false">
      <c r="M62" s="0" t="s">
        <v>19</v>
      </c>
      <c r="N62" s="0" t="n">
        <f aca="false">STDEV($M$4:$M$53)</f>
        <v>4.71683560489262</v>
      </c>
    </row>
    <row r="63" customFormat="false" ht="12.8" hidden="false" customHeight="false" outlineLevel="0" collapsed="false">
      <c r="M63" s="0" t="s">
        <v>20</v>
      </c>
      <c r="N63" s="0" t="n">
        <f aca="false">KURT($M$4:$M$53)</f>
        <v>0.960479583870995</v>
      </c>
    </row>
    <row r="64" customFormat="false" ht="12.8" hidden="false" customHeight="false" outlineLevel="0" collapsed="false">
      <c r="M64" s="0" t="s">
        <v>21</v>
      </c>
      <c r="N64" s="0" t="n">
        <f aca="false">SKEW($M$4:$M$53)</f>
        <v>-1.17874547808033</v>
      </c>
    </row>
    <row r="65" customFormat="false" ht="12.8" hidden="false" customHeight="false" outlineLevel="0" collapsed="false">
      <c r="M65" s="0" t="s">
        <v>22</v>
      </c>
      <c r="N65" s="0" t="n">
        <f aca="false">MAX($M$4:$M$53)-MIN($M$4:$M$53)</f>
        <v>21.2</v>
      </c>
    </row>
    <row r="66" customFormat="false" ht="12.8" hidden="false" customHeight="false" outlineLevel="0" collapsed="false">
      <c r="M66" s="0" t="s">
        <v>23</v>
      </c>
      <c r="N66" s="0" t="n">
        <f aca="false">MIN($M$4:$M$53)</f>
        <v>48.9416666666667</v>
      </c>
    </row>
    <row r="67" customFormat="false" ht="18.55" hidden="false" customHeight="false" outlineLevel="0" collapsed="false">
      <c r="M67" s="3" t="s">
        <v>24</v>
      </c>
      <c r="N67" s="3" t="n">
        <f aca="false">MAX($M$4:$M$53)</f>
        <v>70.1416666666667</v>
      </c>
    </row>
    <row r="68" customFormat="false" ht="12.8" hidden="false" customHeight="false" outlineLevel="0" collapsed="false">
      <c r="M68" s="0" t="s">
        <v>25</v>
      </c>
      <c r="N68" s="0" t="n">
        <f aca="false">SUM($M$4:$M$53)</f>
        <v>3150.625</v>
      </c>
    </row>
    <row r="69" customFormat="false" ht="12.8" hidden="false" customHeight="false" outlineLevel="0" collapsed="false">
      <c r="M69" s="0" t="s">
        <v>26</v>
      </c>
      <c r="N69" s="0" t="n">
        <f aca="false">COUNT($M$4:$M$53)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LibreOffice/6.4.2.2$Windows_x86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2020-05-08T16:53:37Z</dcterms:created>
  <dc:creator/>
  <dc:description/>
  <dc:language>en-US</dc:language>
  <cp:lastModifiedBy/>
  <dcterms:modified xsi:type="dcterms:W3CDTF">2020-05-08T17:24:55Z</dcterms:modified>
  <cp:revision>2</cp:revision>
  <dc:subject/>
  <dc:title/>
</cp:coreProperties>
</file>