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sPlanilla\Archivo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J83" i="1"/>
  <c r="J88" i="1"/>
  <c r="J92" i="1"/>
  <c r="J93" i="1"/>
  <c r="J98" i="1"/>
  <c r="J114" i="1"/>
  <c r="J127" i="1"/>
  <c r="J133" i="1"/>
  <c r="J136" i="1"/>
  <c r="J137" i="1"/>
  <c r="J140" i="1"/>
  <c r="J141" i="1"/>
  <c r="J144" i="1"/>
  <c r="J168" i="1"/>
  <c r="J172" i="1"/>
  <c r="J176" i="1"/>
  <c r="J180" i="1"/>
  <c r="J3" i="1"/>
  <c r="J12" i="1"/>
  <c r="I10" i="1"/>
  <c r="I11" i="1"/>
  <c r="J11" i="1" s="1"/>
  <c r="I12" i="1"/>
  <c r="I13" i="1"/>
  <c r="J13" i="1" s="1"/>
  <c r="I14" i="1"/>
  <c r="I15" i="1"/>
  <c r="J15" i="1" s="1"/>
  <c r="I16" i="1"/>
  <c r="J16" i="1" s="1"/>
  <c r="I17" i="1"/>
  <c r="I18" i="1"/>
  <c r="I19" i="1"/>
  <c r="J19" i="1" s="1"/>
  <c r="I20" i="1"/>
  <c r="J20" i="1" s="1"/>
  <c r="I21" i="1"/>
  <c r="I22" i="1"/>
  <c r="I23" i="1"/>
  <c r="J23" i="1" s="1"/>
  <c r="I24" i="1"/>
  <c r="J24" i="1" s="1"/>
  <c r="I25" i="1"/>
  <c r="I26" i="1"/>
  <c r="I27" i="1"/>
  <c r="J27" i="1" s="1"/>
  <c r="I28" i="1"/>
  <c r="J28" i="1" s="1"/>
  <c r="I29" i="1"/>
  <c r="I30" i="1"/>
  <c r="I31" i="1"/>
  <c r="J31" i="1" s="1"/>
  <c r="I32" i="1"/>
  <c r="J32" i="1" s="1"/>
  <c r="I33" i="1"/>
  <c r="I34" i="1"/>
  <c r="I35" i="1"/>
  <c r="J35" i="1" s="1"/>
  <c r="I36" i="1"/>
  <c r="J36" i="1" s="1"/>
  <c r="I37" i="1"/>
  <c r="I38" i="1"/>
  <c r="I39" i="1"/>
  <c r="J39" i="1" s="1"/>
  <c r="I41" i="1"/>
  <c r="I42" i="1"/>
  <c r="I43" i="1"/>
  <c r="J43" i="1" s="1"/>
  <c r="I44" i="1"/>
  <c r="J44" i="1" s="1"/>
  <c r="I45" i="1"/>
  <c r="I46" i="1"/>
  <c r="I47" i="1"/>
  <c r="J47" i="1" s="1"/>
  <c r="I48" i="1"/>
  <c r="J48" i="1" s="1"/>
  <c r="I49" i="1"/>
  <c r="I50" i="1"/>
  <c r="I51" i="1"/>
  <c r="J51" i="1" s="1"/>
  <c r="I52" i="1"/>
  <c r="J52" i="1" s="1"/>
  <c r="I53" i="1"/>
  <c r="I54" i="1"/>
  <c r="I55" i="1"/>
  <c r="J55" i="1" s="1"/>
  <c r="I56" i="1"/>
  <c r="J56" i="1" s="1"/>
  <c r="I57" i="1"/>
  <c r="I58" i="1"/>
  <c r="I59" i="1"/>
  <c r="J59" i="1" s="1"/>
  <c r="I60" i="1"/>
  <c r="J60" i="1" s="1"/>
  <c r="I61" i="1"/>
  <c r="I62" i="1"/>
  <c r="I63" i="1"/>
  <c r="J63" i="1" s="1"/>
  <c r="I64" i="1"/>
  <c r="J64" i="1" s="1"/>
  <c r="I65" i="1"/>
  <c r="I66" i="1"/>
  <c r="I67" i="1"/>
  <c r="J67" i="1" s="1"/>
  <c r="I68" i="1"/>
  <c r="J68" i="1" s="1"/>
  <c r="I69" i="1"/>
  <c r="I70" i="1"/>
  <c r="I71" i="1"/>
  <c r="J71" i="1" s="1"/>
  <c r="I72" i="1"/>
  <c r="J72" i="1" s="1"/>
  <c r="I73" i="1"/>
  <c r="I74" i="1"/>
  <c r="I75" i="1"/>
  <c r="J75" i="1" s="1"/>
  <c r="I76" i="1"/>
  <c r="I77" i="1"/>
  <c r="J77" i="1" s="1"/>
  <c r="I78" i="1"/>
  <c r="I79" i="1"/>
  <c r="I80" i="1"/>
  <c r="J80" i="1" s="1"/>
  <c r="I81" i="1"/>
  <c r="J81" i="1" s="1"/>
  <c r="I82" i="1"/>
  <c r="I83" i="1"/>
  <c r="I84" i="1"/>
  <c r="J84" i="1" s="1"/>
  <c r="I85" i="1"/>
  <c r="J85" i="1" s="1"/>
  <c r="I86" i="1"/>
  <c r="I87" i="1"/>
  <c r="I88" i="1"/>
  <c r="I89" i="1"/>
  <c r="I90" i="1"/>
  <c r="I91" i="1"/>
  <c r="J91" i="1" s="1"/>
  <c r="I92" i="1"/>
  <c r="I93" i="1"/>
  <c r="I94" i="1"/>
  <c r="I95" i="1"/>
  <c r="J95" i="1" s="1"/>
  <c r="I96" i="1"/>
  <c r="I97" i="1"/>
  <c r="I98" i="1"/>
  <c r="I99" i="1"/>
  <c r="J99" i="1" s="1"/>
  <c r="I100" i="1"/>
  <c r="J100" i="1" s="1"/>
  <c r="I101" i="1"/>
  <c r="I102" i="1"/>
  <c r="I103" i="1"/>
  <c r="J103" i="1" s="1"/>
  <c r="I104" i="1"/>
  <c r="J104" i="1" s="1"/>
  <c r="I105" i="1"/>
  <c r="I106" i="1"/>
  <c r="I107" i="1"/>
  <c r="J107" i="1" s="1"/>
  <c r="I108" i="1"/>
  <c r="J108" i="1" s="1"/>
  <c r="I109" i="1"/>
  <c r="I110" i="1"/>
  <c r="I111" i="1"/>
  <c r="J111" i="1" s="1"/>
  <c r="I112" i="1"/>
  <c r="J112" i="1" s="1"/>
  <c r="I113" i="1"/>
  <c r="I114" i="1"/>
  <c r="I115" i="1"/>
  <c r="J115" i="1" s="1"/>
  <c r="I116" i="1"/>
  <c r="J116" i="1" s="1"/>
  <c r="I117" i="1"/>
  <c r="I118" i="1"/>
  <c r="I119" i="1"/>
  <c r="J119" i="1" s="1"/>
  <c r="I120" i="1"/>
  <c r="J120" i="1" s="1"/>
  <c r="I121" i="1"/>
  <c r="I122" i="1"/>
  <c r="I123" i="1"/>
  <c r="I124" i="1"/>
  <c r="I125" i="1"/>
  <c r="J125" i="1" s="1"/>
  <c r="I126" i="1"/>
  <c r="I127" i="1"/>
  <c r="I128" i="1"/>
  <c r="J128" i="1" s="1"/>
  <c r="I129" i="1"/>
  <c r="I130" i="1"/>
  <c r="I131" i="1"/>
  <c r="J131" i="1" s="1"/>
  <c r="I132" i="1"/>
  <c r="I133" i="1"/>
  <c r="I134" i="1"/>
  <c r="I135" i="1"/>
  <c r="J135" i="1" s="1"/>
  <c r="I136" i="1"/>
  <c r="I137" i="1"/>
  <c r="I138" i="1"/>
  <c r="I140" i="1"/>
  <c r="I141" i="1"/>
  <c r="I142" i="1"/>
  <c r="I143" i="1"/>
  <c r="J143" i="1" s="1"/>
  <c r="I144" i="1"/>
  <c r="I146" i="1"/>
  <c r="I147" i="1"/>
  <c r="I148" i="1"/>
  <c r="J148" i="1" s="1"/>
  <c r="I149" i="1"/>
  <c r="I150" i="1"/>
  <c r="I151" i="1"/>
  <c r="J151" i="1" s="1"/>
  <c r="I152" i="1"/>
  <c r="J152" i="1" s="1"/>
  <c r="I153" i="1"/>
  <c r="I154" i="1"/>
  <c r="I155" i="1"/>
  <c r="J155" i="1" s="1"/>
  <c r="I156" i="1"/>
  <c r="J156" i="1" s="1"/>
  <c r="I157" i="1"/>
  <c r="I158" i="1"/>
  <c r="I159" i="1"/>
  <c r="J159" i="1" s="1"/>
  <c r="I160" i="1"/>
  <c r="J160" i="1" s="1"/>
  <c r="I161" i="1"/>
  <c r="I162" i="1"/>
  <c r="I163" i="1"/>
  <c r="J163" i="1" s="1"/>
  <c r="I164" i="1"/>
  <c r="I165" i="1"/>
  <c r="J165" i="1" s="1"/>
  <c r="I166" i="1"/>
  <c r="I167" i="1"/>
  <c r="J167" i="1" s="1"/>
  <c r="I168" i="1"/>
  <c r="I169" i="1"/>
  <c r="J169" i="1" s="1"/>
  <c r="I170" i="1"/>
  <c r="I171" i="1"/>
  <c r="J171" i="1" s="1"/>
  <c r="I172" i="1"/>
  <c r="I173" i="1"/>
  <c r="J173" i="1" s="1"/>
  <c r="I174" i="1"/>
  <c r="I175" i="1"/>
  <c r="J175" i="1" s="1"/>
  <c r="I176" i="1"/>
  <c r="I177" i="1"/>
  <c r="J177" i="1" s="1"/>
  <c r="I178" i="1"/>
  <c r="I179" i="1"/>
  <c r="J179" i="1" s="1"/>
  <c r="I180" i="1"/>
  <c r="I181" i="1"/>
  <c r="J181" i="1" s="1"/>
  <c r="I182" i="1"/>
  <c r="I183" i="1"/>
  <c r="J183" i="1" s="1"/>
  <c r="I3" i="1"/>
  <c r="I4" i="1"/>
  <c r="J4" i="1" s="1"/>
  <c r="I5" i="1"/>
  <c r="J5" i="1" s="1"/>
  <c r="I6" i="1"/>
  <c r="I9" i="1"/>
  <c r="J9" i="1" s="1"/>
  <c r="I2" i="1"/>
  <c r="J2" i="1" s="1"/>
  <c r="H3" i="1"/>
  <c r="H4" i="1"/>
  <c r="H5" i="1"/>
  <c r="H6" i="1"/>
  <c r="H9" i="1"/>
  <c r="H10" i="1"/>
  <c r="H11" i="1"/>
  <c r="H12" i="1"/>
  <c r="H13" i="1"/>
  <c r="H14" i="1"/>
  <c r="H15" i="1"/>
  <c r="H16" i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H25" i="1"/>
  <c r="J25" i="1" s="1"/>
  <c r="H26" i="1"/>
  <c r="J26" i="1" s="1"/>
  <c r="H27" i="1"/>
  <c r="H28" i="1"/>
  <c r="H29" i="1"/>
  <c r="J29" i="1" s="1"/>
  <c r="H30" i="1"/>
  <c r="J30" i="1" s="1"/>
  <c r="H31" i="1"/>
  <c r="H32" i="1"/>
  <c r="H33" i="1"/>
  <c r="J33" i="1" s="1"/>
  <c r="H34" i="1"/>
  <c r="J34" i="1" s="1"/>
  <c r="H35" i="1"/>
  <c r="H36" i="1"/>
  <c r="H37" i="1"/>
  <c r="J37" i="1" s="1"/>
  <c r="H38" i="1"/>
  <c r="J38" i="1" s="1"/>
  <c r="H41" i="1"/>
  <c r="J41" i="1" s="1"/>
  <c r="H42" i="1"/>
  <c r="J42" i="1" s="1"/>
  <c r="H43" i="1"/>
  <c r="H44" i="1"/>
  <c r="H45" i="1"/>
  <c r="J45" i="1" s="1"/>
  <c r="H46" i="1"/>
  <c r="J46" i="1" s="1"/>
  <c r="H47" i="1"/>
  <c r="H48" i="1"/>
  <c r="H49" i="1"/>
  <c r="J49" i="1" s="1"/>
  <c r="H50" i="1"/>
  <c r="J50" i="1" s="1"/>
  <c r="H51" i="1"/>
  <c r="H52" i="1"/>
  <c r="H53" i="1"/>
  <c r="J53" i="1" s="1"/>
  <c r="H54" i="1"/>
  <c r="J54" i="1" s="1"/>
  <c r="H55" i="1"/>
  <c r="H56" i="1"/>
  <c r="H57" i="1"/>
  <c r="J57" i="1" s="1"/>
  <c r="H58" i="1"/>
  <c r="J58" i="1" s="1"/>
  <c r="H59" i="1"/>
  <c r="H60" i="1"/>
  <c r="H61" i="1"/>
  <c r="J61" i="1" s="1"/>
  <c r="H62" i="1"/>
  <c r="J62" i="1" s="1"/>
  <c r="H63" i="1"/>
  <c r="H64" i="1"/>
  <c r="H65" i="1"/>
  <c r="J65" i="1" s="1"/>
  <c r="H66" i="1"/>
  <c r="J66" i="1" s="1"/>
  <c r="H67" i="1"/>
  <c r="H68" i="1"/>
  <c r="H69" i="1"/>
  <c r="J69" i="1" s="1"/>
  <c r="H70" i="1"/>
  <c r="J70" i="1" s="1"/>
  <c r="H71" i="1"/>
  <c r="H72" i="1"/>
  <c r="H73" i="1"/>
  <c r="J73" i="1" s="1"/>
  <c r="H74" i="1"/>
  <c r="J74" i="1" s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J97" i="1" s="1"/>
  <c r="H98" i="1"/>
  <c r="H99" i="1"/>
  <c r="H100" i="1"/>
  <c r="H101" i="1"/>
  <c r="J101" i="1" s="1"/>
  <c r="H102" i="1"/>
  <c r="J102" i="1" s="1"/>
  <c r="H103" i="1"/>
  <c r="H104" i="1"/>
  <c r="H105" i="1"/>
  <c r="J105" i="1" s="1"/>
  <c r="H106" i="1"/>
  <c r="J106" i="1" s="1"/>
  <c r="H107" i="1"/>
  <c r="H108" i="1"/>
  <c r="H109" i="1"/>
  <c r="J109" i="1" s="1"/>
  <c r="H110" i="1"/>
  <c r="J110" i="1" s="1"/>
  <c r="H111" i="1"/>
  <c r="H112" i="1"/>
  <c r="H113" i="1"/>
  <c r="J113" i="1" s="1"/>
  <c r="H114" i="1"/>
  <c r="H115" i="1"/>
  <c r="H116" i="1"/>
  <c r="H117" i="1"/>
  <c r="J117" i="1" s="1"/>
  <c r="H118" i="1"/>
  <c r="J118" i="1" s="1"/>
  <c r="H119" i="1"/>
  <c r="H120" i="1"/>
  <c r="H121" i="1"/>
  <c r="J121" i="1" s="1"/>
  <c r="H122" i="1"/>
  <c r="J122" i="1" s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6" i="1"/>
  <c r="H147" i="1"/>
  <c r="H148" i="1"/>
  <c r="H149" i="1"/>
  <c r="J149" i="1" s="1"/>
  <c r="H150" i="1"/>
  <c r="J150" i="1" s="1"/>
  <c r="H151" i="1"/>
  <c r="H152" i="1"/>
  <c r="H153" i="1"/>
  <c r="J153" i="1" s="1"/>
  <c r="H154" i="1"/>
  <c r="J154" i="1" s="1"/>
  <c r="H155" i="1"/>
  <c r="H156" i="1"/>
  <c r="H157" i="1"/>
  <c r="J157" i="1" s="1"/>
  <c r="H158" i="1"/>
  <c r="J158" i="1" s="1"/>
  <c r="H159" i="1"/>
  <c r="H160" i="1"/>
  <c r="H161" i="1"/>
  <c r="J161" i="1" s="1"/>
  <c r="H162" i="1"/>
  <c r="J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2" i="1"/>
  <c r="F40" i="1"/>
  <c r="F41" i="1"/>
  <c r="F43" i="1"/>
  <c r="F47" i="1"/>
  <c r="F48" i="1"/>
  <c r="F50" i="1"/>
  <c r="F70" i="1"/>
  <c r="F74" i="1"/>
  <c r="F77" i="1"/>
  <c r="F79" i="1"/>
  <c r="F80" i="1"/>
  <c r="F81" i="1"/>
  <c r="F82" i="1"/>
  <c r="F84" i="1"/>
  <c r="F85" i="1"/>
  <c r="F86" i="1"/>
  <c r="F91" i="1"/>
  <c r="F92" i="1"/>
  <c r="F93" i="1"/>
  <c r="F94" i="1"/>
  <c r="F95" i="1"/>
  <c r="F97" i="1"/>
  <c r="F103" i="1"/>
  <c r="F105" i="1"/>
  <c r="F120" i="1"/>
  <c r="F130" i="1"/>
  <c r="F131" i="1"/>
  <c r="F135" i="1"/>
  <c r="F140" i="1"/>
  <c r="F141" i="1"/>
  <c r="F142" i="1"/>
  <c r="F143" i="1"/>
  <c r="F144" i="1"/>
  <c r="F146" i="1"/>
  <c r="F167" i="1"/>
  <c r="F168" i="1"/>
  <c r="F169" i="1"/>
  <c r="F170" i="1"/>
  <c r="F174" i="1"/>
  <c r="F175" i="1"/>
  <c r="F176" i="1"/>
  <c r="F178" i="1"/>
  <c r="F5" i="1"/>
  <c r="F7" i="1"/>
  <c r="F9" i="1"/>
  <c r="F10" i="1"/>
  <c r="G146" i="1"/>
  <c r="G145" i="1"/>
  <c r="I145" i="1" s="1"/>
  <c r="J145" i="1" s="1"/>
  <c r="G139" i="1"/>
  <c r="I139" i="1" s="1"/>
  <c r="J139" i="1" s="1"/>
  <c r="G123" i="1"/>
  <c r="F123" i="1" s="1"/>
  <c r="G40" i="1"/>
  <c r="I40" i="1" s="1"/>
  <c r="G39" i="1"/>
  <c r="F39" i="1" s="1"/>
  <c r="G8" i="1"/>
  <c r="G7" i="1"/>
  <c r="I7" i="1" s="1"/>
  <c r="E146" i="1"/>
  <c r="E145" i="1"/>
  <c r="H145" i="1" s="1"/>
  <c r="E139" i="1"/>
  <c r="H139" i="1" s="1"/>
  <c r="E123" i="1"/>
  <c r="H123" i="1" s="1"/>
  <c r="E40" i="1"/>
  <c r="H40" i="1" s="1"/>
  <c r="E39" i="1"/>
  <c r="H39" i="1" s="1"/>
  <c r="E8" i="1"/>
  <c r="H8" i="1" s="1"/>
  <c r="E7" i="1"/>
  <c r="H7" i="1" s="1"/>
  <c r="C120" i="1"/>
  <c r="C90" i="1"/>
  <c r="C7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4" i="1"/>
  <c r="C75" i="1"/>
  <c r="C77" i="1"/>
  <c r="C78" i="1"/>
  <c r="C79" i="1"/>
  <c r="C80" i="1"/>
  <c r="C81" i="1"/>
  <c r="C83" i="1"/>
  <c r="C84" i="1"/>
  <c r="C85" i="1"/>
  <c r="C86" i="1"/>
  <c r="C88" i="1"/>
  <c r="C98" i="1"/>
  <c r="C99" i="1"/>
  <c r="C100" i="1"/>
  <c r="C101" i="1"/>
  <c r="C102" i="1"/>
  <c r="C10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2" i="1"/>
  <c r="C125" i="1"/>
  <c r="C126" i="1"/>
  <c r="C127" i="1"/>
  <c r="C128" i="1"/>
  <c r="C130" i="1"/>
  <c r="C131" i="1"/>
  <c r="C133" i="1"/>
  <c r="C134" i="1"/>
  <c r="C136" i="1"/>
  <c r="C137" i="1"/>
  <c r="C138" i="1"/>
  <c r="C141" i="1"/>
  <c r="C142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5" i="1"/>
  <c r="C171" i="1"/>
  <c r="C172" i="1"/>
  <c r="C173" i="1"/>
  <c r="C174" i="1"/>
  <c r="C176" i="1"/>
  <c r="C177" i="1"/>
  <c r="C178" i="1"/>
  <c r="C179" i="1"/>
  <c r="C180" i="1"/>
  <c r="C181" i="1"/>
  <c r="C182" i="1"/>
  <c r="C183" i="1"/>
  <c r="C3" i="1"/>
  <c r="C4" i="1"/>
  <c r="C5" i="1"/>
  <c r="C10" i="1"/>
  <c r="C11" i="1"/>
  <c r="C12" i="1"/>
  <c r="C13" i="1"/>
  <c r="C15" i="1"/>
  <c r="C16" i="1"/>
  <c r="C17" i="1"/>
  <c r="C18" i="1"/>
  <c r="C2" i="1"/>
  <c r="J182" i="1" l="1"/>
  <c r="J174" i="1"/>
  <c r="J146" i="1"/>
  <c r="I8" i="1"/>
  <c r="J8" i="1" s="1"/>
  <c r="F8" i="1"/>
  <c r="J123" i="1"/>
  <c r="J10" i="1"/>
  <c r="J7" i="1"/>
  <c r="J178" i="1"/>
  <c r="J170" i="1"/>
  <c r="F139" i="1"/>
  <c r="J40" i="1"/>
  <c r="J142" i="1"/>
  <c r="J138" i="1"/>
  <c r="J134" i="1"/>
  <c r="J130" i="1"/>
  <c r="J126" i="1"/>
  <c r="J94" i="1"/>
  <c r="J90" i="1"/>
  <c r="J86" i="1"/>
  <c r="J82" i="1"/>
  <c r="J78" i="1"/>
  <c r="F145" i="1"/>
</calcChain>
</file>

<file path=xl/sharedStrings.xml><?xml version="1.0" encoding="utf-8"?>
<sst xmlns="http://schemas.openxmlformats.org/spreadsheetml/2006/main" count="192" uniqueCount="192">
  <si>
    <t>can_mes_anterior</t>
  </si>
  <si>
    <t>pre_u_mes_anterior</t>
  </si>
  <si>
    <t>tot_mes_anterior</t>
  </si>
  <si>
    <t>can_mes_actual</t>
  </si>
  <si>
    <t>pre_u_mes_actual</t>
  </si>
  <si>
    <t>tot_mes_actual</t>
  </si>
  <si>
    <t>total_stock</t>
  </si>
  <si>
    <t>total_saldo</t>
  </si>
  <si>
    <t>total_unitario</t>
  </si>
  <si>
    <t>ALMOHADILLAS</t>
  </si>
  <si>
    <t>ALMOHADILLA PARA PIZARRON</t>
  </si>
  <si>
    <t>ALFILERES PUSH PIN</t>
  </si>
  <si>
    <t xml:space="preserve">ARCHIVADORES T/CARTA </t>
  </si>
  <si>
    <t>ARCHIVADORES T/OFICIO</t>
  </si>
  <si>
    <t xml:space="preserve">ARCHIVADORES ACORDEON </t>
  </si>
  <si>
    <t xml:space="preserve">ACCESORIO DE COMPUTO MOUS  Y MEMORIA KINGSTON </t>
  </si>
  <si>
    <t>ACCESORIO DE COMPUTO MOUSPAD</t>
  </si>
  <si>
    <t>BLOCK POSTIT SCOTCH 3*3</t>
  </si>
  <si>
    <t>BLOCK DE CONSTRUCCION</t>
  </si>
  <si>
    <t>BOLETAS DE TRANSACCIÓN SERIE "A"  AG-CENTRAL  AL  625,000</t>
  </si>
  <si>
    <t>BOLETAS DE TRANSACCIÓN SERIE "B" AG-ZONA  4 AL 600,000</t>
  </si>
  <si>
    <t>BOLETAS DE TRANSACCIÓN SERIE "C" AG-FLORIDA AL 575,000</t>
  </si>
  <si>
    <t>BOLETAS DE TRANSACCIÓN SERIE "LL" AG-PORTALES AL  450,000</t>
  </si>
  <si>
    <t>BOLETAS DE TRANSACCIÓN SERIE "E" AG- PETAPA AL 495,000</t>
  </si>
  <si>
    <t xml:space="preserve">BOLETAS DE TRANSACCIÓN SERIE "F" AG-BOCA AL 395,000,000 </t>
  </si>
  <si>
    <t>BOLETAS DE TRANSACCIÓN SERIE "G" AG-GALERIAS AL 600,000</t>
  </si>
  <si>
    <t>BOLETAS DE TRANSACCIÓN SERIE "H" AG-SAN LUCAS SACATEPEQUEZ AL 320,000</t>
  </si>
  <si>
    <t>BOLETAS DE TRANSACCIÓN SERIE "I" AG-BOSQUES AL 370,000</t>
  </si>
  <si>
    <t>BOLETAS DE TRANSACCIÓN SERIE "J"  AG-SAN CRISTOBAL AL 270,000</t>
  </si>
  <si>
    <t>BOLETAS DE TRANSACCIÓN SERIE "K"  AG-METROCENTRO AL 420,000</t>
  </si>
  <si>
    <t>BOLETAS DE TRANSACCIÓN SERIE "L" AG-SANTA CATARINA PINULA. AL 320,000</t>
  </si>
  <si>
    <t>BOLETAS DE TRANSACCIÓN SERIE "N" KIOSCO METRONORTE AL 135,000</t>
  </si>
  <si>
    <t>BOLETAS DE TRANSACCIÓN SERIE "M" AG-MEGASEIS AL 200,000</t>
  </si>
  <si>
    <t>BOLETAS DE TRANSACCIÓN SERIE "O"  KIOSCO MONSERRAT AL 175,000</t>
  </si>
  <si>
    <t>BOLETAS  DE TRANSACCIÓN SERIE P KIOSCO PACIFIC AL 160,000</t>
  </si>
  <si>
    <t>BOLETAS DE TRANSACCIÓN SERIE "Q" KIOSCO CAPITOL  AL  160,000</t>
  </si>
  <si>
    <t>BOLETAS DE TRANSACCIÓN SERIE "R" KIOSCO MIRAFLORES AL 125,000</t>
  </si>
  <si>
    <t>BOLETAS DE TRANSACCIÓN SERIE "S" AG-MIXCO AL 185,000</t>
  </si>
  <si>
    <t>BOLETAS DE TRANSACCIÓN SERIE "T" AG-ATANACIO TZUL AL 260,000</t>
  </si>
  <si>
    <t>BOLETAS DE TRANSACCIÓN SERIE "U" AGENCIA ECOCENTRO AL 150,000</t>
  </si>
  <si>
    <t>BOLETAS DE TRANSACCIÓN SERIE "X"  NARANJO AL 100,000</t>
  </si>
  <si>
    <t>BOLETAS DE TRANSACCIÓN SERIE "Y" KIOSCO PRADERA AL 50,000</t>
  </si>
  <si>
    <t>BOLETAS DE  RETIRO AHORRO INFO-JUVENIL AL 286,500</t>
  </si>
  <si>
    <t>BOLETAS DE  RETIRO  DE AHORRO CTE. AL 2077000</t>
  </si>
  <si>
    <t>BOLETAS P/PAGO INTERSISTEMA AL 415,500</t>
  </si>
  <si>
    <t>BOLETAS GESTIONES DE VENTAS AL 145,000</t>
  </si>
  <si>
    <t xml:space="preserve">BOLIGRAFOS NEGRO Y AZUL </t>
  </si>
  <si>
    <t>BOLIGRAFO GEL RAPIDOGRAFO</t>
  </si>
  <si>
    <t>BORRADORES</t>
  </si>
  <si>
    <t xml:space="preserve">CAJA DE ETIQUETA CONTINUAS </t>
  </si>
  <si>
    <t>CAJAS DE GANCHOS DE FASTENER</t>
  </si>
  <si>
    <t xml:space="preserve">CAJA DE CLIP JUMBO </t>
  </si>
  <si>
    <t xml:space="preserve">CAJAS DE CLIP TRIANGULAR </t>
  </si>
  <si>
    <t xml:space="preserve">CAJAS DE CLIP PEQUEÑO </t>
  </si>
  <si>
    <t>CAJAS DE GRAPAS</t>
  </si>
  <si>
    <t>CAJAS DE GRAPAS 1/2"</t>
  </si>
  <si>
    <t>CARPETAS  PARA PLAZO FIJO</t>
  </si>
  <si>
    <t>CAJA PLASTICAS JUMBO</t>
  </si>
  <si>
    <t>CHEQUES CTA. -52121-30  AG-MEGA6</t>
  </si>
  <si>
    <t xml:space="preserve">CHEQUES CTA. 3-033-37694-5 AG-ZONA 4  y AG-PORTALES  </t>
  </si>
  <si>
    <t>CHEQUES CTA. 116-000912-9 AG-BOSQUES Y NARANJO</t>
  </si>
  <si>
    <t>CHEQUES CTA. .079-005437-9 AG-METROCENTRO</t>
  </si>
  <si>
    <t>CHEQUES CTA. 3-386-00664-4 AG-SAN LUCAS</t>
  </si>
  <si>
    <t>CHEQUES CTA. 079-005468-4 AG-SAN CRISTOBAL</t>
  </si>
  <si>
    <t xml:space="preserve">CHEQUES CTA. 109-014953-9 AG-SANTA CATARINA PINULA </t>
  </si>
  <si>
    <t xml:space="preserve">CHEQUES CTA. 091-001699-8 CONTABILIDAD  </t>
  </si>
  <si>
    <t xml:space="preserve">CHEQUES CTA.079-005471-8 AG-PORTALES </t>
  </si>
  <si>
    <t>CHEQUES CTA. 046-002368-9 AG-CENTRAL</t>
  </si>
  <si>
    <t>CHEQUES CTA. 3-033-01092-3 AG-FLORIDA Y SAN CRISTOBAL</t>
  </si>
  <si>
    <t>CHEQUES CTA.012-002833-2  AG-BOCA DEL MONTE Y SAN CRISTOBAL</t>
  </si>
  <si>
    <t xml:space="preserve">CHEQUES CTA.012002832-4 AG-PETAPA Y GALERIAS PRIMA   </t>
  </si>
  <si>
    <t>CHEQUES CTA. 000-026803-7 AG-MIXCO</t>
  </si>
  <si>
    <t xml:space="preserve">CHEQUES CTA 3-445-30932-7 AG-GALERIAS </t>
  </si>
  <si>
    <t>CHEQUES CTA. 139007129-3  AG-ALAMOS</t>
  </si>
  <si>
    <t>CHEQUES CTA. 000-026937-3 AG-ATANASIO</t>
  </si>
  <si>
    <t>CHEQUES CTA. 000-029719-5 AG-NARANJO</t>
  </si>
  <si>
    <t xml:space="preserve">CHECK LIST  DE CREDITOS </t>
  </si>
  <si>
    <t>CINTAS PARA IMPRESORA  EPSON LX300</t>
  </si>
  <si>
    <t>CINTA EPSON LQ680 PRO</t>
  </si>
  <si>
    <t>CINTAS PARA SUMADORAS</t>
  </si>
  <si>
    <t>CINTA MONTING</t>
  </si>
  <si>
    <t>CUENTA FACIL ó HUMEDECEDORES</t>
  </si>
  <si>
    <t>CUCHILLA GRANDE</t>
  </si>
  <si>
    <t>CUADERNO COSIDO</t>
  </si>
  <si>
    <t xml:space="preserve">CUADERNO CON ESPIRAL </t>
  </si>
  <si>
    <t>CUADERNO DE TAQUIGRAFIA</t>
  </si>
  <si>
    <t xml:space="preserve">DISPENSADOR </t>
  </si>
  <si>
    <t>GOMAS PRITT</t>
  </si>
  <si>
    <t xml:space="preserve">ENGRAPADORA NO 444 DE SWINGLINE </t>
  </si>
  <si>
    <t xml:space="preserve">ENGRAPADORA INDUSTRIAL </t>
  </si>
  <si>
    <t>FOLDER MANILA TAMAÑO CARTA</t>
  </si>
  <si>
    <t xml:space="preserve">FOLDER MANILA TAMAÑO OFICIO </t>
  </si>
  <si>
    <t>FOLDER T/OFICIO COLORES</t>
  </si>
  <si>
    <t>FOLDER COLGANTE PENDAFLEX T/OFICIO</t>
  </si>
  <si>
    <t>FOLIO DECLARACION JURADA  AL  2,500</t>
  </si>
  <si>
    <t>FOLIO LIBRO DIARIO  AL 230,000</t>
  </si>
  <si>
    <t>FOLIO BOLETA BANCARIA   AL  2,500</t>
  </si>
  <si>
    <t xml:space="preserve">FOLIOS DE TRANSPORTE VARIAS AGENCIAS </t>
  </si>
  <si>
    <t>FOLIOS CARTA DE TRANSPORTE BOCA DEL MONTE 1601-1700</t>
  </si>
  <si>
    <t>FOLIOS CARTA DE TRANSPORTE MEGA SEIS DEL 1601-1700</t>
  </si>
  <si>
    <t>FOLIOS CARTA DE TRANSPORTE ZONA 4 DEL 1601-1700</t>
  </si>
  <si>
    <t>FOLIOS CARTA DE TRANSPORTE BOSQUES DEL 1351-1450</t>
  </si>
  <si>
    <t>FOLIOS CARTA DE TRANSPORTE SAN LUCAS 1351-1450</t>
  </si>
  <si>
    <t>FOLIO DE ACTAS ASAMBLEAS GENERALES DEL 901-1400</t>
  </si>
  <si>
    <t>FOLIOS LIBRO SALARIOS DEL 2,001 AL 4,000</t>
  </si>
  <si>
    <t>FOLIOS DEL LIBRO BANCOS SIN NUMERAR</t>
  </si>
  <si>
    <t xml:space="preserve">FUNDAS PLASTICAS A DOS COLORES </t>
  </si>
  <si>
    <t>HOJAS DE ESTADOS FINANCIEROS NUMERADAS    AL 6,000</t>
  </si>
  <si>
    <t>HOJAS DE LIBRO DE CAJA CHICA    AL 7,000</t>
  </si>
  <si>
    <t xml:space="preserve">HOJAS  MEMBRETADAS TAMAÑO CARTA  </t>
  </si>
  <si>
    <t>HOJAS OPALINA BEIGE  Y BLANCO CARTA</t>
  </si>
  <si>
    <t xml:space="preserve">HULES EN BOLSA  # 18 </t>
  </si>
  <si>
    <t xml:space="preserve">HULES EN BOLSA DE LIBRA # 32 </t>
  </si>
  <si>
    <t>LIBRETAS CUENTA FEMENINA   AL  45,000</t>
  </si>
  <si>
    <t xml:space="preserve">LIBRETAS CUENTA MI PROMESA   AL  2,500 </t>
  </si>
  <si>
    <t>LIBRETAS DE AHORRO  CUENTA FUTURO  AL 24,000</t>
  </si>
  <si>
    <t>LIBRETAS DE AHORRO COOPEKIDS AL 20,000</t>
  </si>
  <si>
    <t>LIBRETAS DE AHORRO JUVENIL AL 10,000</t>
  </si>
  <si>
    <t>LIBRETAS DE CTA APORTACIONES  AL 87,000</t>
  </si>
  <si>
    <t>LIBRETAS DE CTA PLATA AL 70,000</t>
  </si>
  <si>
    <t>LIBRO DE BALANCE DE SALDOS EN FORMA CONTINUA del 01-3000</t>
  </si>
  <si>
    <t>LIBRO DE BALANCES EN FORMA CONTINUA libro de balances del 178-2999</t>
  </si>
  <si>
    <t>LIBRO DE INVENTARIOS EN FORMA CONTINUA del 1235-2999</t>
  </si>
  <si>
    <t>LLAVERO PLASTICO COLORES</t>
  </si>
  <si>
    <t>MARCADORES PERMANENTES COLORES</t>
  </si>
  <si>
    <t>MARCADORES P/PIZARRON</t>
  </si>
  <si>
    <t>MARCADORES RESALTADORES COLORES</t>
  </si>
  <si>
    <t>MASKINTAPE  2"</t>
  </si>
  <si>
    <t>MASKINTAPE 1"</t>
  </si>
  <si>
    <t>MINAS BRETTON 0.5 MM</t>
  </si>
  <si>
    <t xml:space="preserve">TABLA SHANON OFICIO </t>
  </si>
  <si>
    <t xml:space="preserve">TARJETAS DE PRESENTACION </t>
  </si>
  <si>
    <t>TAPE TESA DE EMPAQUE  2"X40CM</t>
  </si>
  <si>
    <t>TAPE TESA DE EMPAQUE  2"X100CM</t>
  </si>
  <si>
    <t>NOTAS DE CONTABILIDAD CENTRAL  TRANSACCIONES AL 125,000</t>
  </si>
  <si>
    <t>PAPELERA DE METAL</t>
  </si>
  <si>
    <t>PLIEGO DE PAPEL RAPIDOGRAFO</t>
  </si>
  <si>
    <t>PAPEL PARA FOTOCOPIADORA CARTA (RESMA)</t>
  </si>
  <si>
    <t>PERFORADORES MEDIANO</t>
  </si>
  <si>
    <t xml:space="preserve">PERFORADOR INDUSTRIAL LEITZ </t>
  </si>
  <si>
    <t>PERFORADOR SEMIINDUSTRIAL LEITZ</t>
  </si>
  <si>
    <t xml:space="preserve">PORTA CLIP </t>
  </si>
  <si>
    <t xml:space="preserve">PORTALAPICEROS  DE METAL </t>
  </si>
  <si>
    <t xml:space="preserve">RECORDATORIOS DE PAGO </t>
  </si>
  <si>
    <t>RECONOCIMIENTO DE DEUDA  AL 135,500</t>
  </si>
  <si>
    <t>REGLAS METAL</t>
  </si>
  <si>
    <t>REGLAS PLASTICAS</t>
  </si>
  <si>
    <t xml:space="preserve">SACAGRAPAS INDUSTRIAL </t>
  </si>
  <si>
    <t>SACAGRAPAS</t>
  </si>
  <si>
    <t>SACAPUNTAS  DE METAL</t>
  </si>
  <si>
    <t>SELLO - HULE</t>
  </si>
  <si>
    <t>SELLO RECTANGULAR MADERA</t>
  </si>
  <si>
    <t>SELLOS REDONDOS BASE MADERA</t>
  </si>
  <si>
    <t xml:space="preserve">SELLO AUTOMATICO  REDONDO </t>
  </si>
  <si>
    <t xml:space="preserve">SEPARADORES T/CARTA </t>
  </si>
  <si>
    <t xml:space="preserve">SOBRES OFICIO PLASTICO </t>
  </si>
  <si>
    <t>SOBRES MANILA 1/2 CARTA</t>
  </si>
  <si>
    <t xml:space="preserve">SOBRES MANILA TAMAÑO OFICIO </t>
  </si>
  <si>
    <t>SOBRES MANILA CARTA  MEMBRETADOS</t>
  </si>
  <si>
    <t>SOBRES MEMBRETADOS ACTUALIZADOS A 2 COL BLANCOS</t>
  </si>
  <si>
    <t>TALONARIOS DE TARJETAS DE DEBITO  AL 20,000</t>
  </si>
  <si>
    <t xml:space="preserve">TALONARIOS DE CANCELACION DE CUENTA </t>
  </si>
  <si>
    <t>TALONARIO DE  CERTIFICADOS A PLAZO FIJO AL 25,001-30,000</t>
  </si>
  <si>
    <t>TALONARIO DE RESOLUCIONES DE CREDITO AL 124,000</t>
  </si>
  <si>
    <t>TALONARIO DE CONTRASEÑAS  AL 17,500</t>
  </si>
  <si>
    <t xml:space="preserve">TALONARIOS DE APERTURA DE CUENTA </t>
  </si>
  <si>
    <t>TALONARIO VALES NUMERADOS   AL  3500</t>
  </si>
  <si>
    <t>TAPE ANCHO (MAGICO PARA CHEQUES)</t>
  </si>
  <si>
    <t>TAPE DELGADO NORMAL</t>
  </si>
  <si>
    <t>TASA PREFERENCIAL</t>
  </si>
  <si>
    <t>TIJERA</t>
  </si>
  <si>
    <t>TALONARIOS DE SOLICITUDES DE CREDITO  AL 163.300</t>
  </si>
  <si>
    <t>TINTA SHINY P/SELLO AUTOMATICO</t>
  </si>
  <si>
    <t>TINTAS  CANON 146  COLOR</t>
  </si>
  <si>
    <t>TINTAS CANON PG-40 NEGRO</t>
  </si>
  <si>
    <t>TINTAS CANON CL-41</t>
  </si>
  <si>
    <t xml:space="preserve">TINTAS EPSON NEGRO </t>
  </si>
  <si>
    <t xml:space="preserve">TINTAS EPSON COLORES </t>
  </si>
  <si>
    <t>TINTA PARA ALMOHADILLA</t>
  </si>
  <si>
    <t xml:space="preserve">TONER PARA HP-O2612A </t>
  </si>
  <si>
    <t>TONER PARA HP-17A</t>
  </si>
  <si>
    <t>TONERS ORIGINALES HP CE285A</t>
  </si>
  <si>
    <t>TONER ORIGINAL 19A</t>
  </si>
  <si>
    <t>INDICADORES COLORES</t>
  </si>
  <si>
    <t>PAPEL BOND XEROX OFICIO</t>
  </si>
  <si>
    <t>CINTA  EPSON LX-350</t>
  </si>
  <si>
    <t>ARCHIVADOR 1/2 CARTA FLAST.NE</t>
  </si>
  <si>
    <t>CALCULADORA CASIO ESCRITORIO MX-12B</t>
  </si>
  <si>
    <t>FOLDER CARTA COLOR</t>
  </si>
  <si>
    <t>FOLDER OFICIO COLOR</t>
  </si>
  <si>
    <t>LAPIZ STAED 132 #2 AMARILLO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</si>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</sst>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0" formatCode="0;[Red]0"/>
    <numFmt numFmtId="172" formatCode="#,##0;[Red]#,##0"/>
    <numFmt numFmtId="173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8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" fontId="0" fillId="0" borderId="0" xfId="0" applyNumberFormat="1" applyFont="1" applyFill="1" applyBorder="1"/>
    <xf numFmtId="1" fontId="0" fillId="0" borderId="1" xfId="0" applyNumberFormat="1" applyFont="1" applyFill="1" applyBorder="1"/>
    <xf numFmtId="1" fontId="0" fillId="2" borderId="1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2" fontId="4" fillId="0" borderId="1" xfId="2" applyNumberFormat="1" applyFont="1" applyFill="1" applyBorder="1" applyAlignment="1" applyProtection="1"/>
    <xf numFmtId="2" fontId="4" fillId="2" borderId="1" xfId="2" applyNumberFormat="1" applyFont="1" applyFill="1" applyBorder="1" applyAlignment="1" applyProtection="1"/>
    <xf numFmtId="43" fontId="1" fillId="0" borderId="1" xfId="1" applyFill="1" applyBorder="1" applyAlignment="1" applyProtection="1"/>
    <xf numFmtId="2" fontId="0" fillId="0" borderId="0" xfId="0" applyNumberFormat="1"/>
    <xf numFmtId="170" fontId="3" fillId="3" borderId="3" xfId="2" applyNumberFormat="1" applyFont="1" applyFill="1" applyBorder="1" applyAlignment="1" applyProtection="1"/>
    <xf numFmtId="170" fontId="3" fillId="4" borderId="3" xfId="2" applyNumberFormat="1" applyFont="1" applyFill="1" applyBorder="1" applyAlignment="1" applyProtection="1"/>
    <xf numFmtId="170" fontId="3" fillId="0" borderId="3" xfId="2" applyNumberFormat="1" applyFont="1" applyFill="1" applyBorder="1" applyAlignment="1" applyProtection="1"/>
    <xf numFmtId="170" fontId="0" fillId="5" borderId="4" xfId="0" applyNumberFormat="1" applyFill="1" applyBorder="1"/>
    <xf numFmtId="170" fontId="6" fillId="3" borderId="3" xfId="2" applyNumberFormat="1" applyFont="1" applyFill="1" applyBorder="1" applyAlignment="1" applyProtection="1"/>
    <xf numFmtId="170" fontId="3" fillId="3" borderId="4" xfId="2" applyNumberFormat="1" applyFont="1" applyFill="1" applyBorder="1" applyAlignment="1" applyProtection="1"/>
    <xf numFmtId="170" fontId="1" fillId="5" borderId="4" xfId="1" applyNumberFormat="1" applyFill="1" applyBorder="1"/>
    <xf numFmtId="170" fontId="0" fillId="3" borderId="3" xfId="2" applyNumberFormat="1" applyFont="1" applyFill="1" applyBorder="1" applyAlignment="1" applyProtection="1"/>
    <xf numFmtId="170" fontId="5" fillId="3" borderId="2" xfId="2" applyNumberFormat="1" applyFont="1" applyFill="1" applyBorder="1" applyAlignment="1" applyProtection="1">
      <alignment horizontal="right"/>
    </xf>
    <xf numFmtId="170" fontId="5" fillId="3" borderId="3" xfId="2" applyNumberFormat="1" applyFont="1" applyFill="1" applyBorder="1" applyAlignment="1" applyProtection="1">
      <alignment horizontal="right"/>
    </xf>
    <xf numFmtId="4" fontId="5" fillId="3" borderId="5" xfId="2" applyNumberFormat="1" applyFont="1" applyFill="1" applyBorder="1" applyAlignment="1" applyProtection="1">
      <alignment horizontal="right"/>
    </xf>
    <xf numFmtId="4" fontId="3" fillId="3" borderId="5" xfId="2" applyNumberFormat="1" applyFont="1" applyFill="1" applyBorder="1" applyAlignment="1" applyProtection="1">
      <alignment horizontal="right"/>
    </xf>
    <xf numFmtId="4" fontId="3" fillId="4" borderId="5" xfId="2" applyNumberFormat="1" applyFont="1" applyFill="1" applyBorder="1" applyAlignment="1" applyProtection="1">
      <alignment horizontal="right"/>
    </xf>
    <xf numFmtId="4" fontId="3" fillId="0" borderId="5" xfId="2" applyNumberFormat="1" applyFont="1" applyFill="1" applyBorder="1" applyAlignment="1" applyProtection="1">
      <alignment horizontal="right"/>
    </xf>
    <xf numFmtId="4" fontId="0" fillId="5" borderId="0" xfId="0" applyNumberFormat="1" applyFont="1" applyFill="1" applyAlignment="1">
      <alignment horizontal="right"/>
    </xf>
    <xf numFmtId="4" fontId="6" fillId="3" borderId="5" xfId="2" applyNumberFormat="1" applyFont="1" applyFill="1" applyBorder="1" applyAlignment="1" applyProtection="1">
      <alignment horizontal="right"/>
    </xf>
    <xf numFmtId="4" fontId="3" fillId="3" borderId="0" xfId="2" applyNumberFormat="1" applyFont="1" applyFill="1" applyBorder="1" applyAlignment="1" applyProtection="1">
      <alignment horizontal="right"/>
    </xf>
    <xf numFmtId="2" fontId="2" fillId="0" borderId="0" xfId="0" applyNumberFormat="1" applyFont="1"/>
    <xf numFmtId="4" fontId="0" fillId="0" borderId="0" xfId="0" applyNumberFormat="1"/>
    <xf numFmtId="172" fontId="0" fillId="0" borderId="0" xfId="0" applyNumberFormat="1"/>
    <xf numFmtId="173" fontId="0" fillId="0" borderId="0" xfId="0" applyNumberFormat="1"/>
    <xf numFmtId="1" fontId="0" fillId="0" borderId="5" xfId="0" applyNumberFormat="1" applyFont="1" applyFill="1" applyBorder="1" applyAlignment="1">
      <alignment horizontal="left"/>
    </xf>
    <xf numFmtId="1" fontId="5" fillId="0" borderId="5" xfId="0" applyNumberFormat="1" applyFont="1" applyFill="1" applyBorder="1"/>
    <xf numFmtId="1" fontId="5" fillId="2" borderId="5" xfId="0" applyNumberFormat="1" applyFont="1" applyFill="1" applyBorder="1"/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M15" sqref="M15"/>
    </sheetView>
  </sheetViews>
  <sheetFormatPr baseColWidth="10" defaultRowHeight="14.4" x14ac:dyDescent="0.3"/>
  <cols>
    <col min="1" max="1" width="33.109375" customWidth="1"/>
    <col min="2" max="2" width="17.5546875" customWidth="1"/>
    <col min="3" max="3" width="18" style="9" customWidth="1"/>
    <col min="4" max="4" width="12.5546875" bestFit="1" customWidth="1"/>
    <col min="5" max="5" width="12.109375" bestFit="1" customWidth="1"/>
    <col min="6" max="6" width="13.5546875" bestFit="1" customWidth="1"/>
  </cols>
  <sheetData>
    <row r="1" spans="1:10" ht="15" thickBot="1" x14ac:dyDescent="0.35">
      <c r="A1" s="1" t="s">
        <v>191</v>
      </c>
      <c r="B1" s="1" t="s">
        <v>0</v>
      </c>
      <c r="C1" s="2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31" t="s">
        <v>9</v>
      </c>
      <c r="B2" s="2">
        <v>10</v>
      </c>
      <c r="C2" s="9">
        <f>D2/B2</f>
        <v>4.9495297399575859</v>
      </c>
      <c r="D2" s="5">
        <v>49.495297399575861</v>
      </c>
      <c r="E2" s="18">
        <v>0</v>
      </c>
      <c r="F2" s="9">
        <v>0</v>
      </c>
      <c r="G2" s="20">
        <v>0</v>
      </c>
      <c r="H2" s="29">
        <f>B2+E2</f>
        <v>10</v>
      </c>
      <c r="I2" s="28">
        <f>G2+D2</f>
        <v>49.495297399575861</v>
      </c>
      <c r="J2" s="30">
        <f>I2/H2</f>
        <v>4.9495297399575859</v>
      </c>
    </row>
    <row r="3" spans="1:10" x14ac:dyDescent="0.3">
      <c r="A3" s="31" t="s">
        <v>10</v>
      </c>
      <c r="B3" s="2">
        <v>3</v>
      </c>
      <c r="C3" s="9">
        <f t="shared" ref="C3:C66" si="0">D3/B3</f>
        <v>3.16</v>
      </c>
      <c r="D3" s="5">
        <v>9.48</v>
      </c>
      <c r="E3" s="19">
        <v>0</v>
      </c>
      <c r="F3" s="9">
        <v>0</v>
      </c>
      <c r="G3" s="20">
        <v>0</v>
      </c>
      <c r="H3" s="29">
        <f t="shared" ref="H3:H66" si="1">B3+E3</f>
        <v>3</v>
      </c>
      <c r="I3" s="28">
        <f t="shared" ref="I3:I66" si="2">G3+D3</f>
        <v>9.48</v>
      </c>
      <c r="J3" s="30">
        <f t="shared" ref="J3:J66" si="3">I3/H3</f>
        <v>3.16</v>
      </c>
    </row>
    <row r="4" spans="1:10" x14ac:dyDescent="0.3">
      <c r="A4" s="31" t="s">
        <v>11</v>
      </c>
      <c r="B4" s="2">
        <v>2</v>
      </c>
      <c r="C4" s="9">
        <f t="shared" si="0"/>
        <v>6.75</v>
      </c>
      <c r="D4" s="5">
        <v>13.5</v>
      </c>
      <c r="E4" s="19">
        <v>0</v>
      </c>
      <c r="F4" s="9">
        <v>0</v>
      </c>
      <c r="G4" s="20">
        <v>0</v>
      </c>
      <c r="H4" s="29">
        <f t="shared" si="1"/>
        <v>2</v>
      </c>
      <c r="I4" s="28">
        <f t="shared" si="2"/>
        <v>13.5</v>
      </c>
      <c r="J4" s="30">
        <f t="shared" si="3"/>
        <v>6.75</v>
      </c>
    </row>
    <row r="5" spans="1:10" x14ac:dyDescent="0.3">
      <c r="A5" s="31" t="s">
        <v>12</v>
      </c>
      <c r="B5" s="2">
        <v>9</v>
      </c>
      <c r="C5" s="9">
        <f t="shared" si="0"/>
        <v>11.19396694214876</v>
      </c>
      <c r="D5" s="5">
        <v>100.74570247933885</v>
      </c>
      <c r="E5" s="19">
        <v>35</v>
      </c>
      <c r="F5" s="9">
        <f t="shared" ref="F3:F66" si="4">G5/E5</f>
        <v>15.75</v>
      </c>
      <c r="G5" s="20">
        <v>551.25</v>
      </c>
      <c r="H5" s="29">
        <f t="shared" si="1"/>
        <v>44</v>
      </c>
      <c r="I5" s="28">
        <f t="shared" si="2"/>
        <v>651.99570247933889</v>
      </c>
      <c r="J5" s="30">
        <f t="shared" si="3"/>
        <v>14.818084147257702</v>
      </c>
    </row>
    <row r="6" spans="1:10" x14ac:dyDescent="0.3">
      <c r="A6" s="32" t="s">
        <v>13</v>
      </c>
      <c r="B6" s="3">
        <v>0</v>
      </c>
      <c r="C6" s="9">
        <v>0</v>
      </c>
      <c r="D6" s="6">
        <v>0</v>
      </c>
      <c r="E6" s="10">
        <v>0</v>
      </c>
      <c r="F6" s="9">
        <v>0</v>
      </c>
      <c r="G6" s="21">
        <v>0</v>
      </c>
      <c r="H6" s="29">
        <f t="shared" si="1"/>
        <v>0</v>
      </c>
      <c r="I6" s="28">
        <f t="shared" si="2"/>
        <v>0</v>
      </c>
      <c r="J6" s="30">
        <v>0</v>
      </c>
    </row>
    <row r="7" spans="1:10" x14ac:dyDescent="0.3">
      <c r="A7" s="32" t="s">
        <v>14</v>
      </c>
      <c r="B7" s="3">
        <v>0</v>
      </c>
      <c r="C7" s="9">
        <v>0</v>
      </c>
      <c r="D7" s="6">
        <v>0</v>
      </c>
      <c r="E7" s="10">
        <f>6+1+2</f>
        <v>9</v>
      </c>
      <c r="F7" s="9">
        <f t="shared" si="4"/>
        <v>37.611111111111114</v>
      </c>
      <c r="G7" s="21">
        <f>234+36+68.5</f>
        <v>338.5</v>
      </c>
      <c r="H7" s="29">
        <f t="shared" si="1"/>
        <v>9</v>
      </c>
      <c r="I7" s="28">
        <f t="shared" si="2"/>
        <v>338.5</v>
      </c>
      <c r="J7" s="30">
        <f t="shared" si="3"/>
        <v>37.611111111111114</v>
      </c>
    </row>
    <row r="8" spans="1:10" x14ac:dyDescent="0.3">
      <c r="A8" s="32" t="s">
        <v>15</v>
      </c>
      <c r="B8" s="3">
        <v>0</v>
      </c>
      <c r="C8" s="9">
        <v>0</v>
      </c>
      <c r="D8" s="6">
        <v>0</v>
      </c>
      <c r="E8" s="10">
        <f>1+1</f>
        <v>2</v>
      </c>
      <c r="F8" s="9">
        <f t="shared" si="4"/>
        <v>49.15</v>
      </c>
      <c r="G8" s="21">
        <f>47.05+51.25</f>
        <v>98.3</v>
      </c>
      <c r="H8" s="29">
        <f t="shared" si="1"/>
        <v>2</v>
      </c>
      <c r="I8" s="28">
        <f t="shared" si="2"/>
        <v>98.3</v>
      </c>
      <c r="J8" s="30">
        <f t="shared" si="3"/>
        <v>49.15</v>
      </c>
    </row>
    <row r="9" spans="1:10" x14ac:dyDescent="0.3">
      <c r="A9" s="32" t="s">
        <v>16</v>
      </c>
      <c r="B9" s="3">
        <v>0</v>
      </c>
      <c r="C9" s="9">
        <v>0</v>
      </c>
      <c r="D9" s="6">
        <v>0</v>
      </c>
      <c r="E9" s="10">
        <v>3</v>
      </c>
      <c r="F9" s="9">
        <f t="shared" si="4"/>
        <v>33.65</v>
      </c>
      <c r="G9" s="21">
        <v>100.95</v>
      </c>
      <c r="H9" s="29">
        <f t="shared" si="1"/>
        <v>3</v>
      </c>
      <c r="I9" s="28">
        <f t="shared" si="2"/>
        <v>100.95</v>
      </c>
      <c r="J9" s="30">
        <f t="shared" si="3"/>
        <v>33.65</v>
      </c>
    </row>
    <row r="10" spans="1:10" x14ac:dyDescent="0.3">
      <c r="A10" s="32" t="s">
        <v>17</v>
      </c>
      <c r="B10" s="3">
        <v>84</v>
      </c>
      <c r="C10" s="9">
        <f t="shared" si="0"/>
        <v>2.793924165313928</v>
      </c>
      <c r="D10" s="6">
        <v>234.68962988636994</v>
      </c>
      <c r="E10" s="10">
        <v>50</v>
      </c>
      <c r="F10" s="9">
        <f t="shared" si="4"/>
        <v>2.35</v>
      </c>
      <c r="G10" s="21">
        <v>117.5</v>
      </c>
      <c r="H10" s="29">
        <f t="shared" si="1"/>
        <v>134</v>
      </c>
      <c r="I10" s="28">
        <f t="shared" si="2"/>
        <v>352.18962988636997</v>
      </c>
      <c r="J10" s="30">
        <f t="shared" si="3"/>
        <v>2.6282808200475372</v>
      </c>
    </row>
    <row r="11" spans="1:10" x14ac:dyDescent="0.3">
      <c r="A11" s="32" t="s">
        <v>18</v>
      </c>
      <c r="B11" s="3">
        <v>1</v>
      </c>
      <c r="C11" s="9">
        <f t="shared" si="0"/>
        <v>5</v>
      </c>
      <c r="D11" s="6">
        <v>5</v>
      </c>
      <c r="E11" s="10">
        <v>0</v>
      </c>
      <c r="F11" s="9">
        <v>0</v>
      </c>
      <c r="G11" s="21">
        <v>0</v>
      </c>
      <c r="H11" s="29">
        <f t="shared" si="1"/>
        <v>1</v>
      </c>
      <c r="I11" s="28">
        <f t="shared" si="2"/>
        <v>5</v>
      </c>
      <c r="J11" s="30">
        <f t="shared" si="3"/>
        <v>5</v>
      </c>
    </row>
    <row r="12" spans="1:10" x14ac:dyDescent="0.3">
      <c r="A12" s="32" t="s">
        <v>19</v>
      </c>
      <c r="B12" s="3">
        <v>76000</v>
      </c>
      <c r="C12" s="9">
        <f t="shared" si="0"/>
        <v>9.3332200272148516E-2</v>
      </c>
      <c r="D12" s="6">
        <v>7093.2472206832872</v>
      </c>
      <c r="E12" s="10">
        <v>0</v>
      </c>
      <c r="F12" s="9">
        <v>0</v>
      </c>
      <c r="G12" s="21">
        <v>0</v>
      </c>
      <c r="H12" s="29">
        <f t="shared" si="1"/>
        <v>76000</v>
      </c>
      <c r="I12" s="28">
        <f t="shared" si="2"/>
        <v>7093.2472206832872</v>
      </c>
      <c r="J12" s="30">
        <f t="shared" si="3"/>
        <v>9.3332200272148516E-2</v>
      </c>
    </row>
    <row r="13" spans="1:10" x14ac:dyDescent="0.3">
      <c r="A13" s="32" t="s">
        <v>20</v>
      </c>
      <c r="B13" s="3">
        <v>38000</v>
      </c>
      <c r="C13" s="9">
        <f t="shared" si="0"/>
        <v>7.9000000000000001E-2</v>
      </c>
      <c r="D13" s="6">
        <v>3002</v>
      </c>
      <c r="E13" s="10">
        <v>0</v>
      </c>
      <c r="F13" s="9">
        <v>0</v>
      </c>
      <c r="G13" s="21">
        <v>0</v>
      </c>
      <c r="H13" s="29">
        <f t="shared" si="1"/>
        <v>38000</v>
      </c>
      <c r="I13" s="28">
        <f t="shared" si="2"/>
        <v>3002</v>
      </c>
      <c r="J13" s="30">
        <f t="shared" si="3"/>
        <v>7.9000000000000001E-2</v>
      </c>
    </row>
    <row r="14" spans="1:10" x14ac:dyDescent="0.3">
      <c r="A14" s="32" t="s">
        <v>21</v>
      </c>
      <c r="B14" s="3">
        <v>0</v>
      </c>
      <c r="C14" s="9">
        <v>0</v>
      </c>
      <c r="D14" s="6">
        <v>0</v>
      </c>
      <c r="E14" s="10">
        <v>0</v>
      </c>
      <c r="F14" s="9">
        <v>0</v>
      </c>
      <c r="G14" s="21">
        <v>0</v>
      </c>
      <c r="H14" s="29">
        <f t="shared" si="1"/>
        <v>0</v>
      </c>
      <c r="I14" s="28">
        <f t="shared" si="2"/>
        <v>0</v>
      </c>
      <c r="J14" s="30">
        <v>0</v>
      </c>
    </row>
    <row r="15" spans="1:10" x14ac:dyDescent="0.3">
      <c r="A15" s="32" t="s">
        <v>22</v>
      </c>
      <c r="B15" s="3">
        <v>42000</v>
      </c>
      <c r="C15" s="9">
        <f t="shared" si="0"/>
        <v>7.9423076923076916E-2</v>
      </c>
      <c r="D15" s="6">
        <v>3335.7692307692305</v>
      </c>
      <c r="E15" s="10">
        <v>0</v>
      </c>
      <c r="F15" s="9">
        <v>0</v>
      </c>
      <c r="G15" s="21">
        <v>0</v>
      </c>
      <c r="H15" s="29">
        <f t="shared" si="1"/>
        <v>42000</v>
      </c>
      <c r="I15" s="28">
        <f t="shared" si="2"/>
        <v>3335.7692307692305</v>
      </c>
      <c r="J15" s="30">
        <f t="shared" si="3"/>
        <v>7.9423076923076916E-2</v>
      </c>
    </row>
    <row r="16" spans="1:10" x14ac:dyDescent="0.3">
      <c r="A16" s="32" t="s">
        <v>23</v>
      </c>
      <c r="B16" s="3">
        <v>42000</v>
      </c>
      <c r="C16" s="9">
        <f t="shared" si="0"/>
        <v>7.9000000000000001E-2</v>
      </c>
      <c r="D16" s="6">
        <v>3318</v>
      </c>
      <c r="E16" s="10">
        <v>0</v>
      </c>
      <c r="F16" s="9">
        <v>0</v>
      </c>
      <c r="G16" s="21">
        <v>0</v>
      </c>
      <c r="H16" s="29">
        <f t="shared" si="1"/>
        <v>42000</v>
      </c>
      <c r="I16" s="28">
        <f t="shared" si="2"/>
        <v>3318</v>
      </c>
      <c r="J16" s="30">
        <f t="shared" si="3"/>
        <v>7.9000000000000001E-2</v>
      </c>
    </row>
    <row r="17" spans="1:10" x14ac:dyDescent="0.3">
      <c r="A17" s="32" t="s">
        <v>24</v>
      </c>
      <c r="B17" s="3">
        <v>4000</v>
      </c>
      <c r="C17" s="9">
        <f t="shared" si="0"/>
        <v>0.08</v>
      </c>
      <c r="D17" s="6">
        <v>320</v>
      </c>
      <c r="E17" s="10">
        <v>0</v>
      </c>
      <c r="F17" s="9">
        <v>0</v>
      </c>
      <c r="G17" s="21">
        <v>0</v>
      </c>
      <c r="H17" s="29">
        <f t="shared" si="1"/>
        <v>4000</v>
      </c>
      <c r="I17" s="28">
        <f t="shared" si="2"/>
        <v>320</v>
      </c>
      <c r="J17" s="30">
        <f t="shared" si="3"/>
        <v>0.08</v>
      </c>
    </row>
    <row r="18" spans="1:10" x14ac:dyDescent="0.3">
      <c r="A18" s="32" t="s">
        <v>25</v>
      </c>
      <c r="B18" s="3">
        <v>72000</v>
      </c>
      <c r="C18" s="9">
        <f t="shared" si="0"/>
        <v>7.9547246238356822E-2</v>
      </c>
      <c r="D18" s="6">
        <v>5727.401729161691</v>
      </c>
      <c r="E18" s="10">
        <v>0</v>
      </c>
      <c r="F18" s="9">
        <v>0</v>
      </c>
      <c r="G18" s="21">
        <v>0</v>
      </c>
      <c r="H18" s="29">
        <f t="shared" si="1"/>
        <v>72000</v>
      </c>
      <c r="I18" s="28">
        <f t="shared" si="2"/>
        <v>5727.401729161691</v>
      </c>
      <c r="J18" s="30">
        <f t="shared" si="3"/>
        <v>7.9547246238356822E-2</v>
      </c>
    </row>
    <row r="19" spans="1:10" x14ac:dyDescent="0.3">
      <c r="A19" s="32" t="s">
        <v>26</v>
      </c>
      <c r="B19" s="3">
        <v>50000</v>
      </c>
      <c r="C19" s="9">
        <f t="shared" si="0"/>
        <v>7.9000000000000001E-2</v>
      </c>
      <c r="D19" s="6">
        <v>3950</v>
      </c>
      <c r="E19" s="10">
        <v>0</v>
      </c>
      <c r="F19" s="9">
        <v>0</v>
      </c>
      <c r="G19" s="21">
        <v>0</v>
      </c>
      <c r="H19" s="29">
        <f t="shared" si="1"/>
        <v>50000</v>
      </c>
      <c r="I19" s="28">
        <f t="shared" si="2"/>
        <v>3950</v>
      </c>
      <c r="J19" s="30">
        <f t="shared" si="3"/>
        <v>7.9000000000000001E-2</v>
      </c>
    </row>
    <row r="20" spans="1:10" x14ac:dyDescent="0.3">
      <c r="A20" s="32" t="s">
        <v>27</v>
      </c>
      <c r="B20" s="3">
        <v>50000</v>
      </c>
      <c r="C20" s="9">
        <f t="shared" si="0"/>
        <v>8.0178571428571432E-2</v>
      </c>
      <c r="D20" s="6">
        <v>4008.9285714285716</v>
      </c>
      <c r="E20" s="10">
        <v>0</v>
      </c>
      <c r="F20" s="9">
        <v>0</v>
      </c>
      <c r="G20" s="21">
        <v>0</v>
      </c>
      <c r="H20" s="29">
        <f t="shared" si="1"/>
        <v>50000</v>
      </c>
      <c r="I20" s="28">
        <f t="shared" si="2"/>
        <v>4008.9285714285716</v>
      </c>
      <c r="J20" s="30">
        <f t="shared" si="3"/>
        <v>8.0178571428571432E-2</v>
      </c>
    </row>
    <row r="21" spans="1:10" x14ac:dyDescent="0.3">
      <c r="A21" s="32" t="s">
        <v>28</v>
      </c>
      <c r="B21" s="3">
        <v>38000</v>
      </c>
      <c r="C21" s="9">
        <f t="shared" si="0"/>
        <v>8.9989444444444469E-2</v>
      </c>
      <c r="D21" s="6">
        <v>3419.5988888888896</v>
      </c>
      <c r="E21" s="10">
        <v>0</v>
      </c>
      <c r="F21" s="9">
        <v>0</v>
      </c>
      <c r="G21" s="21">
        <v>0</v>
      </c>
      <c r="H21" s="29">
        <f t="shared" si="1"/>
        <v>38000</v>
      </c>
      <c r="I21" s="28">
        <f t="shared" si="2"/>
        <v>3419.5988888888896</v>
      </c>
      <c r="J21" s="30">
        <f t="shared" si="3"/>
        <v>8.9989444444444469E-2</v>
      </c>
    </row>
    <row r="22" spans="1:10" x14ac:dyDescent="0.3">
      <c r="A22" s="32" t="s">
        <v>29</v>
      </c>
      <c r="B22" s="3">
        <v>22000</v>
      </c>
      <c r="C22" s="9">
        <f t="shared" si="0"/>
        <v>0.08</v>
      </c>
      <c r="D22" s="6">
        <v>1760</v>
      </c>
      <c r="E22" s="10">
        <v>0</v>
      </c>
      <c r="F22" s="9">
        <v>0</v>
      </c>
      <c r="G22" s="21">
        <v>0</v>
      </c>
      <c r="H22" s="29">
        <f t="shared" si="1"/>
        <v>22000</v>
      </c>
      <c r="I22" s="28">
        <f t="shared" si="2"/>
        <v>1760</v>
      </c>
      <c r="J22" s="30">
        <f t="shared" si="3"/>
        <v>0.08</v>
      </c>
    </row>
    <row r="23" spans="1:10" x14ac:dyDescent="0.3">
      <c r="A23" s="32" t="s">
        <v>30</v>
      </c>
      <c r="B23" s="3">
        <v>33000</v>
      </c>
      <c r="C23" s="9">
        <f t="shared" si="0"/>
        <v>8.9823240740740745E-2</v>
      </c>
      <c r="D23" s="6">
        <v>2964.1669444444447</v>
      </c>
      <c r="E23" s="10">
        <v>0</v>
      </c>
      <c r="F23" s="9">
        <v>0</v>
      </c>
      <c r="G23" s="21">
        <v>0</v>
      </c>
      <c r="H23" s="29">
        <f t="shared" si="1"/>
        <v>33000</v>
      </c>
      <c r="I23" s="28">
        <f t="shared" si="2"/>
        <v>2964.1669444444447</v>
      </c>
      <c r="J23" s="30">
        <f t="shared" si="3"/>
        <v>8.9823240740740745E-2</v>
      </c>
    </row>
    <row r="24" spans="1:10" x14ac:dyDescent="0.3">
      <c r="A24" s="32" t="s">
        <v>31</v>
      </c>
      <c r="B24" s="3">
        <v>15000</v>
      </c>
      <c r="C24" s="9">
        <f t="shared" si="0"/>
        <v>0.08</v>
      </c>
      <c r="D24" s="6">
        <v>1200</v>
      </c>
      <c r="E24" s="10">
        <v>0</v>
      </c>
      <c r="F24" s="9">
        <v>0</v>
      </c>
      <c r="G24" s="21">
        <v>0</v>
      </c>
      <c r="H24" s="29">
        <f t="shared" si="1"/>
        <v>15000</v>
      </c>
      <c r="I24" s="28">
        <f t="shared" si="2"/>
        <v>1200</v>
      </c>
      <c r="J24" s="30">
        <f t="shared" si="3"/>
        <v>0.08</v>
      </c>
    </row>
    <row r="25" spans="1:10" x14ac:dyDescent="0.3">
      <c r="A25" s="32" t="s">
        <v>32</v>
      </c>
      <c r="B25" s="3">
        <v>50000</v>
      </c>
      <c r="C25" s="9">
        <f t="shared" si="0"/>
        <v>7.9800467100355862E-2</v>
      </c>
      <c r="D25" s="6">
        <v>3990.0233550177932</v>
      </c>
      <c r="E25" s="10">
        <v>0</v>
      </c>
      <c r="F25" s="9">
        <v>0</v>
      </c>
      <c r="G25" s="21">
        <v>0</v>
      </c>
      <c r="H25" s="29">
        <f t="shared" si="1"/>
        <v>50000</v>
      </c>
      <c r="I25" s="28">
        <f t="shared" si="2"/>
        <v>3990.0233550177932</v>
      </c>
      <c r="J25" s="30">
        <f t="shared" si="3"/>
        <v>7.9800467100355862E-2</v>
      </c>
    </row>
    <row r="26" spans="1:10" x14ac:dyDescent="0.3">
      <c r="A26" s="32" t="s">
        <v>33</v>
      </c>
      <c r="B26" s="3">
        <v>35000</v>
      </c>
      <c r="C26" s="9">
        <f t="shared" si="0"/>
        <v>8.2142857142857142E-2</v>
      </c>
      <c r="D26" s="6">
        <v>2875</v>
      </c>
      <c r="E26" s="10">
        <v>0</v>
      </c>
      <c r="F26" s="9">
        <v>0</v>
      </c>
      <c r="G26" s="21">
        <v>0</v>
      </c>
      <c r="H26" s="29">
        <f t="shared" si="1"/>
        <v>35000</v>
      </c>
      <c r="I26" s="28">
        <f t="shared" si="2"/>
        <v>2875</v>
      </c>
      <c r="J26" s="30">
        <f t="shared" si="3"/>
        <v>8.2142857142857142E-2</v>
      </c>
    </row>
    <row r="27" spans="1:10" x14ac:dyDescent="0.3">
      <c r="A27" s="32" t="s">
        <v>34</v>
      </c>
      <c r="B27" s="3">
        <v>40000</v>
      </c>
      <c r="C27" s="9">
        <f t="shared" si="0"/>
        <v>8.0000057017543855E-2</v>
      </c>
      <c r="D27" s="6">
        <v>3200.002280701754</v>
      </c>
      <c r="E27" s="10">
        <v>0</v>
      </c>
      <c r="F27" s="9">
        <v>0</v>
      </c>
      <c r="G27" s="21">
        <v>0</v>
      </c>
      <c r="H27" s="29">
        <f t="shared" si="1"/>
        <v>40000</v>
      </c>
      <c r="I27" s="28">
        <f t="shared" si="2"/>
        <v>3200.002280701754</v>
      </c>
      <c r="J27" s="30">
        <f t="shared" si="3"/>
        <v>8.0000057017543855E-2</v>
      </c>
    </row>
    <row r="28" spans="1:10" x14ac:dyDescent="0.3">
      <c r="A28" s="32" t="s">
        <v>35</v>
      </c>
      <c r="B28" s="3">
        <v>25000</v>
      </c>
      <c r="C28" s="9">
        <f t="shared" si="0"/>
        <v>8.0178571428571432E-2</v>
      </c>
      <c r="D28" s="6">
        <v>2004.4642857142858</v>
      </c>
      <c r="E28" s="10">
        <v>0</v>
      </c>
      <c r="F28" s="9">
        <v>0</v>
      </c>
      <c r="G28" s="21">
        <v>0</v>
      </c>
      <c r="H28" s="29">
        <f t="shared" si="1"/>
        <v>25000</v>
      </c>
      <c r="I28" s="28">
        <f t="shared" si="2"/>
        <v>2004.4642857142858</v>
      </c>
      <c r="J28" s="30">
        <f t="shared" si="3"/>
        <v>8.0178571428571432E-2</v>
      </c>
    </row>
    <row r="29" spans="1:10" x14ac:dyDescent="0.3">
      <c r="A29" s="32" t="s">
        <v>36</v>
      </c>
      <c r="B29" s="3">
        <v>30000</v>
      </c>
      <c r="C29" s="9">
        <f t="shared" si="0"/>
        <v>8.1406249999999999E-2</v>
      </c>
      <c r="D29" s="6">
        <v>2442.1875</v>
      </c>
      <c r="E29" s="10">
        <v>0</v>
      </c>
      <c r="F29" s="9">
        <v>0</v>
      </c>
      <c r="G29" s="21">
        <v>0</v>
      </c>
      <c r="H29" s="29">
        <f t="shared" si="1"/>
        <v>30000</v>
      </c>
      <c r="I29" s="28">
        <f t="shared" si="2"/>
        <v>2442.1875</v>
      </c>
      <c r="J29" s="30">
        <f t="shared" si="3"/>
        <v>8.1406249999999999E-2</v>
      </c>
    </row>
    <row r="30" spans="1:10" x14ac:dyDescent="0.3">
      <c r="A30" s="32" t="s">
        <v>37</v>
      </c>
      <c r="B30" s="3">
        <v>34000</v>
      </c>
      <c r="C30" s="9">
        <f t="shared" si="0"/>
        <v>0.09</v>
      </c>
      <c r="D30" s="6">
        <v>3060</v>
      </c>
      <c r="E30" s="10">
        <v>0</v>
      </c>
      <c r="F30" s="9">
        <v>0</v>
      </c>
      <c r="G30" s="21">
        <v>0</v>
      </c>
      <c r="H30" s="29">
        <f t="shared" si="1"/>
        <v>34000</v>
      </c>
      <c r="I30" s="28">
        <f t="shared" si="2"/>
        <v>3060</v>
      </c>
      <c r="J30" s="30">
        <f t="shared" si="3"/>
        <v>0.09</v>
      </c>
    </row>
    <row r="31" spans="1:10" x14ac:dyDescent="0.3">
      <c r="A31" s="32" t="s">
        <v>38</v>
      </c>
      <c r="B31" s="3">
        <v>34000</v>
      </c>
      <c r="C31" s="9">
        <f t="shared" si="0"/>
        <v>0.08</v>
      </c>
      <c r="D31" s="6">
        <v>2720</v>
      </c>
      <c r="E31" s="10">
        <v>0</v>
      </c>
      <c r="F31" s="9">
        <v>0</v>
      </c>
      <c r="G31" s="21">
        <v>0</v>
      </c>
      <c r="H31" s="29">
        <f t="shared" si="1"/>
        <v>34000</v>
      </c>
      <c r="I31" s="28">
        <f t="shared" si="2"/>
        <v>2720</v>
      </c>
      <c r="J31" s="30">
        <f t="shared" si="3"/>
        <v>0.08</v>
      </c>
    </row>
    <row r="32" spans="1:10" x14ac:dyDescent="0.3">
      <c r="A32" s="32" t="s">
        <v>39</v>
      </c>
      <c r="B32" s="3">
        <v>20000</v>
      </c>
      <c r="C32" s="9">
        <f t="shared" si="0"/>
        <v>0.09</v>
      </c>
      <c r="D32" s="6">
        <v>1800</v>
      </c>
      <c r="E32" s="10">
        <v>0</v>
      </c>
      <c r="F32" s="9">
        <v>0</v>
      </c>
      <c r="G32" s="21">
        <v>0</v>
      </c>
      <c r="H32" s="29">
        <f t="shared" si="1"/>
        <v>20000</v>
      </c>
      <c r="I32" s="28">
        <f t="shared" si="2"/>
        <v>1800</v>
      </c>
      <c r="J32" s="30">
        <f t="shared" si="3"/>
        <v>0.09</v>
      </c>
    </row>
    <row r="33" spans="1:10" x14ac:dyDescent="0.3">
      <c r="A33" s="32" t="s">
        <v>40</v>
      </c>
      <c r="B33" s="3">
        <v>28000</v>
      </c>
      <c r="C33" s="9">
        <f t="shared" si="0"/>
        <v>8.1129032258064518E-2</v>
      </c>
      <c r="D33" s="6">
        <v>2271.6129032258063</v>
      </c>
      <c r="E33" s="10">
        <v>0</v>
      </c>
      <c r="F33" s="9">
        <v>0</v>
      </c>
      <c r="G33" s="21">
        <v>0</v>
      </c>
      <c r="H33" s="29">
        <f t="shared" si="1"/>
        <v>28000</v>
      </c>
      <c r="I33" s="28">
        <f t="shared" si="2"/>
        <v>2271.6129032258063</v>
      </c>
      <c r="J33" s="30">
        <f t="shared" si="3"/>
        <v>8.1129032258064518E-2</v>
      </c>
    </row>
    <row r="34" spans="1:10" x14ac:dyDescent="0.3">
      <c r="A34" s="32" t="s">
        <v>41</v>
      </c>
      <c r="B34" s="3">
        <v>34000</v>
      </c>
      <c r="C34" s="9">
        <f t="shared" si="0"/>
        <v>7.7252647058823537E-2</v>
      </c>
      <c r="D34" s="6">
        <v>2626.59</v>
      </c>
      <c r="E34" s="10">
        <v>0</v>
      </c>
      <c r="F34" s="9">
        <v>0</v>
      </c>
      <c r="G34" s="21">
        <v>0</v>
      </c>
      <c r="H34" s="29">
        <f t="shared" si="1"/>
        <v>34000</v>
      </c>
      <c r="I34" s="28">
        <f t="shared" si="2"/>
        <v>2626.59</v>
      </c>
      <c r="J34" s="30">
        <f t="shared" si="3"/>
        <v>7.7252647058823537E-2</v>
      </c>
    </row>
    <row r="35" spans="1:10" x14ac:dyDescent="0.3">
      <c r="A35" s="32" t="s">
        <v>42</v>
      </c>
      <c r="B35" s="3">
        <v>21000</v>
      </c>
      <c r="C35" s="9">
        <f t="shared" si="0"/>
        <v>7.3999999999999996E-2</v>
      </c>
      <c r="D35" s="6">
        <v>1554</v>
      </c>
      <c r="E35" s="10">
        <v>0</v>
      </c>
      <c r="F35" s="9">
        <v>0</v>
      </c>
      <c r="G35" s="21">
        <v>0</v>
      </c>
      <c r="H35" s="29">
        <f t="shared" si="1"/>
        <v>21000</v>
      </c>
      <c r="I35" s="28">
        <f t="shared" si="2"/>
        <v>1554</v>
      </c>
      <c r="J35" s="30">
        <f t="shared" si="3"/>
        <v>7.3999999999999996E-2</v>
      </c>
    </row>
    <row r="36" spans="1:10" x14ac:dyDescent="0.3">
      <c r="A36" s="32" t="s">
        <v>43</v>
      </c>
      <c r="B36" s="3">
        <v>63000</v>
      </c>
      <c r="C36" s="9">
        <f t="shared" si="0"/>
        <v>3.7473347547974448E-2</v>
      </c>
      <c r="D36" s="6">
        <v>2360.8208955223904</v>
      </c>
      <c r="E36" s="10">
        <v>0</v>
      </c>
      <c r="F36" s="9">
        <v>0</v>
      </c>
      <c r="G36" s="21">
        <v>0</v>
      </c>
      <c r="H36" s="29">
        <f t="shared" si="1"/>
        <v>63000</v>
      </c>
      <c r="I36" s="28">
        <f t="shared" si="2"/>
        <v>2360.8208955223904</v>
      </c>
      <c r="J36" s="30">
        <f t="shared" si="3"/>
        <v>3.7473347547974448E-2</v>
      </c>
    </row>
    <row r="37" spans="1:10" x14ac:dyDescent="0.3">
      <c r="A37" s="32" t="s">
        <v>44</v>
      </c>
      <c r="B37" s="3">
        <v>8000</v>
      </c>
      <c r="C37" s="9">
        <f t="shared" si="0"/>
        <v>3.998866193260929E-2</v>
      </c>
      <c r="D37" s="6">
        <v>319.90929546087432</v>
      </c>
      <c r="E37" s="10">
        <v>0</v>
      </c>
      <c r="F37" s="9">
        <v>0</v>
      </c>
      <c r="G37" s="21">
        <v>0</v>
      </c>
      <c r="H37" s="29">
        <f t="shared" si="1"/>
        <v>8000</v>
      </c>
      <c r="I37" s="28">
        <f t="shared" si="2"/>
        <v>319.90929546087432</v>
      </c>
      <c r="J37" s="30">
        <f t="shared" si="3"/>
        <v>3.998866193260929E-2</v>
      </c>
    </row>
    <row r="38" spans="1:10" x14ac:dyDescent="0.3">
      <c r="A38" s="32" t="s">
        <v>45</v>
      </c>
      <c r="B38" s="3">
        <v>900</v>
      </c>
      <c r="C38" s="9">
        <f t="shared" si="0"/>
        <v>0.12</v>
      </c>
      <c r="D38" s="6">
        <v>108</v>
      </c>
      <c r="E38" s="10">
        <v>0</v>
      </c>
      <c r="F38" s="9">
        <v>0</v>
      </c>
      <c r="G38" s="21">
        <v>0</v>
      </c>
      <c r="H38" s="29">
        <f t="shared" si="1"/>
        <v>900</v>
      </c>
      <c r="I38" s="28">
        <f t="shared" si="2"/>
        <v>108</v>
      </c>
      <c r="J38" s="30">
        <f t="shared" si="3"/>
        <v>0.12</v>
      </c>
    </row>
    <row r="39" spans="1:10" x14ac:dyDescent="0.3">
      <c r="A39" s="33" t="s">
        <v>46</v>
      </c>
      <c r="B39" s="4">
        <v>191</v>
      </c>
      <c r="C39" s="9">
        <f t="shared" si="0"/>
        <v>0.88968415384841959</v>
      </c>
      <c r="D39" s="7">
        <v>169.92967338504815</v>
      </c>
      <c r="E39" s="11">
        <f>180+240</f>
        <v>420</v>
      </c>
      <c r="F39" s="9">
        <f t="shared" si="4"/>
        <v>0.88</v>
      </c>
      <c r="G39" s="22">
        <f>158.4+211.2</f>
        <v>369.6</v>
      </c>
      <c r="H39" s="29">
        <f t="shared" si="1"/>
        <v>611</v>
      </c>
      <c r="I39" s="28">
        <f t="shared" si="2"/>
        <v>539.52967338504823</v>
      </c>
      <c r="J39" s="30">
        <f t="shared" si="3"/>
        <v>0.88302728868256664</v>
      </c>
    </row>
    <row r="40" spans="1:10" x14ac:dyDescent="0.3">
      <c r="A40" s="33" t="s">
        <v>47</v>
      </c>
      <c r="B40" s="4">
        <v>2</v>
      </c>
      <c r="C40" s="9">
        <f t="shared" si="0"/>
        <v>6.4460000000000015</v>
      </c>
      <c r="D40" s="7">
        <v>12.892000000000003</v>
      </c>
      <c r="E40" s="11">
        <f>6+5+7+2</f>
        <v>20</v>
      </c>
      <c r="F40" s="9">
        <f t="shared" si="4"/>
        <v>7.0674999999999999</v>
      </c>
      <c r="G40" s="22">
        <f>54.3+43.4+26.95+16.7</f>
        <v>141.35</v>
      </c>
      <c r="H40" s="29">
        <f t="shared" si="1"/>
        <v>22</v>
      </c>
      <c r="I40" s="28">
        <f t="shared" si="2"/>
        <v>154.24199999999999</v>
      </c>
      <c r="J40" s="30">
        <f t="shared" si="3"/>
        <v>7.0109999999999992</v>
      </c>
    </row>
    <row r="41" spans="1:10" x14ac:dyDescent="0.3">
      <c r="A41" s="32" t="s">
        <v>48</v>
      </c>
      <c r="B41" s="3">
        <v>14</v>
      </c>
      <c r="C41" s="9">
        <f t="shared" si="0"/>
        <v>0.71771661437081669</v>
      </c>
      <c r="D41" s="6">
        <v>10.048032601191434</v>
      </c>
      <c r="E41" s="10">
        <v>25</v>
      </c>
      <c r="F41" s="9">
        <f t="shared" si="4"/>
        <v>0.65</v>
      </c>
      <c r="G41" s="21">
        <v>16.25</v>
      </c>
      <c r="H41" s="29">
        <f t="shared" si="1"/>
        <v>39</v>
      </c>
      <c r="I41" s="28">
        <f t="shared" si="2"/>
        <v>26.298032601191434</v>
      </c>
      <c r="J41" s="30">
        <f t="shared" si="3"/>
        <v>0.67430852823567777</v>
      </c>
    </row>
    <row r="42" spans="1:10" x14ac:dyDescent="0.3">
      <c r="A42" s="32" t="s">
        <v>49</v>
      </c>
      <c r="B42" s="3">
        <v>1</v>
      </c>
      <c r="C42" s="9">
        <f t="shared" si="0"/>
        <v>210.03333333333333</v>
      </c>
      <c r="D42" s="6">
        <v>210.03333333333333</v>
      </c>
      <c r="E42" s="10">
        <v>0</v>
      </c>
      <c r="F42" s="9">
        <v>0</v>
      </c>
      <c r="G42" s="21">
        <v>0</v>
      </c>
      <c r="H42" s="29">
        <f t="shared" si="1"/>
        <v>1</v>
      </c>
      <c r="I42" s="28">
        <f t="shared" si="2"/>
        <v>210.03333333333333</v>
      </c>
      <c r="J42" s="30">
        <f t="shared" si="3"/>
        <v>210.03333333333333</v>
      </c>
    </row>
    <row r="43" spans="1:10" x14ac:dyDescent="0.3">
      <c r="A43" s="32" t="s">
        <v>50</v>
      </c>
      <c r="B43" s="3">
        <v>57</v>
      </c>
      <c r="C43" s="9">
        <f t="shared" si="0"/>
        <v>10.000068477344497</v>
      </c>
      <c r="D43" s="6">
        <v>570.0039032086363</v>
      </c>
      <c r="E43" s="10">
        <v>75</v>
      </c>
      <c r="F43" s="9">
        <f t="shared" si="4"/>
        <v>9.85</v>
      </c>
      <c r="G43" s="21">
        <v>738.75</v>
      </c>
      <c r="H43" s="29">
        <f t="shared" si="1"/>
        <v>132</v>
      </c>
      <c r="I43" s="28">
        <f t="shared" si="2"/>
        <v>1308.7539032086363</v>
      </c>
      <c r="J43" s="30">
        <f t="shared" si="3"/>
        <v>9.9148022970351235</v>
      </c>
    </row>
    <row r="44" spans="1:10" x14ac:dyDescent="0.3">
      <c r="A44" s="32" t="s">
        <v>51</v>
      </c>
      <c r="B44" s="3">
        <v>22</v>
      </c>
      <c r="C44" s="9">
        <f t="shared" si="0"/>
        <v>5.5558137172941366</v>
      </c>
      <c r="D44" s="6">
        <v>122.227901780471</v>
      </c>
      <c r="E44" s="10">
        <v>0</v>
      </c>
      <c r="F44" s="9">
        <v>0</v>
      </c>
      <c r="G44" s="21">
        <v>0</v>
      </c>
      <c r="H44" s="29">
        <f t="shared" si="1"/>
        <v>22</v>
      </c>
      <c r="I44" s="28">
        <f t="shared" si="2"/>
        <v>122.227901780471</v>
      </c>
      <c r="J44" s="30">
        <f t="shared" si="3"/>
        <v>5.5558137172941366</v>
      </c>
    </row>
    <row r="45" spans="1:10" x14ac:dyDescent="0.3">
      <c r="A45" s="32" t="s">
        <v>52</v>
      </c>
      <c r="B45" s="3">
        <v>25</v>
      </c>
      <c r="C45" s="9">
        <f t="shared" si="0"/>
        <v>4.1500000000000004</v>
      </c>
      <c r="D45" s="6">
        <v>103.75</v>
      </c>
      <c r="E45" s="10">
        <v>0</v>
      </c>
      <c r="F45" s="9">
        <v>0</v>
      </c>
      <c r="G45" s="21">
        <v>0</v>
      </c>
      <c r="H45" s="29">
        <f t="shared" si="1"/>
        <v>25</v>
      </c>
      <c r="I45" s="28">
        <f t="shared" si="2"/>
        <v>103.75</v>
      </c>
      <c r="J45" s="30">
        <f t="shared" si="3"/>
        <v>4.1500000000000004</v>
      </c>
    </row>
    <row r="46" spans="1:10" x14ac:dyDescent="0.3">
      <c r="A46" s="32" t="s">
        <v>53</v>
      </c>
      <c r="B46" s="3">
        <v>87</v>
      </c>
      <c r="C46" s="9">
        <f t="shared" si="0"/>
        <v>0.48271276595744678</v>
      </c>
      <c r="D46" s="6">
        <v>41.996010638297868</v>
      </c>
      <c r="E46" s="10">
        <v>0</v>
      </c>
      <c r="F46" s="9">
        <v>0</v>
      </c>
      <c r="G46" s="21">
        <v>0</v>
      </c>
      <c r="H46" s="29">
        <f t="shared" si="1"/>
        <v>87</v>
      </c>
      <c r="I46" s="28">
        <f t="shared" si="2"/>
        <v>41.996010638297868</v>
      </c>
      <c r="J46" s="30">
        <f t="shared" si="3"/>
        <v>0.48271276595744678</v>
      </c>
    </row>
    <row r="47" spans="1:10" x14ac:dyDescent="0.3">
      <c r="A47" s="32" t="s">
        <v>54</v>
      </c>
      <c r="B47" s="3">
        <v>26</v>
      </c>
      <c r="C47" s="9">
        <f t="shared" si="0"/>
        <v>8.4920452657454248</v>
      </c>
      <c r="D47" s="6">
        <v>220.79317690938103</v>
      </c>
      <c r="E47" s="10">
        <v>25</v>
      </c>
      <c r="F47" s="9">
        <f t="shared" si="4"/>
        <v>7.4</v>
      </c>
      <c r="G47" s="21">
        <v>185</v>
      </c>
      <c r="H47" s="29">
        <f t="shared" si="1"/>
        <v>51</v>
      </c>
      <c r="I47" s="28">
        <f t="shared" si="2"/>
        <v>405.79317690938103</v>
      </c>
      <c r="J47" s="30">
        <f t="shared" si="3"/>
        <v>7.9567289590074708</v>
      </c>
    </row>
    <row r="48" spans="1:10" x14ac:dyDescent="0.3">
      <c r="A48" s="32" t="s">
        <v>55</v>
      </c>
      <c r="B48" s="3">
        <v>0</v>
      </c>
      <c r="C48" s="9">
        <v>0</v>
      </c>
      <c r="D48" s="6">
        <v>0</v>
      </c>
      <c r="E48" s="10">
        <v>10</v>
      </c>
      <c r="F48" s="9">
        <f t="shared" si="4"/>
        <v>15.5</v>
      </c>
      <c r="G48" s="21">
        <v>155</v>
      </c>
      <c r="H48" s="29">
        <f t="shared" si="1"/>
        <v>10</v>
      </c>
      <c r="I48" s="28">
        <f t="shared" si="2"/>
        <v>155</v>
      </c>
      <c r="J48" s="30">
        <f t="shared" si="3"/>
        <v>15.5</v>
      </c>
    </row>
    <row r="49" spans="1:10" x14ac:dyDescent="0.3">
      <c r="A49" s="32" t="s">
        <v>56</v>
      </c>
      <c r="B49" s="3">
        <v>200</v>
      </c>
      <c r="C49" s="9">
        <f t="shared" si="0"/>
        <v>1</v>
      </c>
      <c r="D49" s="6">
        <v>200</v>
      </c>
      <c r="E49" s="10">
        <v>0</v>
      </c>
      <c r="F49" s="9">
        <v>0</v>
      </c>
      <c r="G49" s="21">
        <v>0</v>
      </c>
      <c r="H49" s="29">
        <f t="shared" si="1"/>
        <v>200</v>
      </c>
      <c r="I49" s="28">
        <f t="shared" si="2"/>
        <v>200</v>
      </c>
      <c r="J49" s="30">
        <f t="shared" si="3"/>
        <v>1</v>
      </c>
    </row>
    <row r="50" spans="1:10" x14ac:dyDescent="0.3">
      <c r="A50" s="32" t="s">
        <v>57</v>
      </c>
      <c r="B50" s="3">
        <v>0</v>
      </c>
      <c r="C50" s="9">
        <v>0</v>
      </c>
      <c r="D50" s="6">
        <v>0</v>
      </c>
      <c r="E50" s="10">
        <v>2</v>
      </c>
      <c r="F50" s="9">
        <f t="shared" si="4"/>
        <v>143.84</v>
      </c>
      <c r="G50" s="21">
        <v>287.68</v>
      </c>
      <c r="H50" s="29">
        <f t="shared" si="1"/>
        <v>2</v>
      </c>
      <c r="I50" s="28">
        <f t="shared" si="2"/>
        <v>287.68</v>
      </c>
      <c r="J50" s="30">
        <f t="shared" si="3"/>
        <v>143.84</v>
      </c>
    </row>
    <row r="51" spans="1:10" x14ac:dyDescent="0.3">
      <c r="A51" s="32" t="s">
        <v>58</v>
      </c>
      <c r="B51" s="3">
        <v>1900</v>
      </c>
      <c r="C51" s="9">
        <f t="shared" si="0"/>
        <v>1.5599000000000003</v>
      </c>
      <c r="D51" s="6">
        <v>2963.8100000000004</v>
      </c>
      <c r="E51" s="10">
        <v>0</v>
      </c>
      <c r="F51" s="9">
        <v>0</v>
      </c>
      <c r="G51" s="21">
        <v>0</v>
      </c>
      <c r="H51" s="29">
        <f t="shared" si="1"/>
        <v>1900</v>
      </c>
      <c r="I51" s="28">
        <f t="shared" si="2"/>
        <v>2963.8100000000004</v>
      </c>
      <c r="J51" s="30">
        <f t="shared" si="3"/>
        <v>1.5599000000000003</v>
      </c>
    </row>
    <row r="52" spans="1:10" x14ac:dyDescent="0.3">
      <c r="A52" s="32" t="s">
        <v>59</v>
      </c>
      <c r="B52" s="3">
        <v>3081</v>
      </c>
      <c r="C52" s="9">
        <f t="shared" si="0"/>
        <v>1.1686718941435925</v>
      </c>
      <c r="D52" s="6">
        <v>3600.6781058564088</v>
      </c>
      <c r="E52" s="10">
        <v>0</v>
      </c>
      <c r="F52" s="9">
        <v>0</v>
      </c>
      <c r="G52" s="21">
        <v>0</v>
      </c>
      <c r="H52" s="29">
        <f t="shared" si="1"/>
        <v>3081</v>
      </c>
      <c r="I52" s="28">
        <f t="shared" si="2"/>
        <v>3600.6781058564088</v>
      </c>
      <c r="J52" s="30">
        <f t="shared" si="3"/>
        <v>1.1686718941435925</v>
      </c>
    </row>
    <row r="53" spans="1:10" x14ac:dyDescent="0.3">
      <c r="A53" s="32" t="s">
        <v>60</v>
      </c>
      <c r="B53" s="3">
        <v>4000</v>
      </c>
      <c r="C53" s="9">
        <f t="shared" si="0"/>
        <v>1.2201155555555554</v>
      </c>
      <c r="D53" s="6">
        <v>4880.4622222222215</v>
      </c>
      <c r="E53" s="10">
        <v>0</v>
      </c>
      <c r="F53" s="9">
        <v>0</v>
      </c>
      <c r="G53" s="21">
        <v>0</v>
      </c>
      <c r="H53" s="29">
        <f t="shared" si="1"/>
        <v>4000</v>
      </c>
      <c r="I53" s="28">
        <f t="shared" si="2"/>
        <v>4880.4622222222215</v>
      </c>
      <c r="J53" s="30">
        <f t="shared" si="3"/>
        <v>1.2201155555555554</v>
      </c>
    </row>
    <row r="54" spans="1:10" x14ac:dyDescent="0.3">
      <c r="A54" s="32" t="s">
        <v>61</v>
      </c>
      <c r="B54" s="3">
        <v>3100</v>
      </c>
      <c r="C54" s="9">
        <f t="shared" si="0"/>
        <v>1.6453735294117651</v>
      </c>
      <c r="D54" s="6">
        <v>5100.6579411764715</v>
      </c>
      <c r="E54" s="10">
        <v>0</v>
      </c>
      <c r="F54" s="9">
        <v>0</v>
      </c>
      <c r="G54" s="21">
        <v>0</v>
      </c>
      <c r="H54" s="29">
        <f t="shared" si="1"/>
        <v>3100</v>
      </c>
      <c r="I54" s="28">
        <f t="shared" si="2"/>
        <v>5100.6579411764715</v>
      </c>
      <c r="J54" s="30">
        <f t="shared" si="3"/>
        <v>1.6453735294117651</v>
      </c>
    </row>
    <row r="55" spans="1:10" x14ac:dyDescent="0.3">
      <c r="A55" s="32" t="s">
        <v>62</v>
      </c>
      <c r="B55" s="3">
        <v>620</v>
      </c>
      <c r="C55" s="9">
        <f t="shared" si="0"/>
        <v>1.0149999999999999</v>
      </c>
      <c r="D55" s="6">
        <v>629.29999999999995</v>
      </c>
      <c r="E55" s="10">
        <v>0</v>
      </c>
      <c r="F55" s="9">
        <v>0</v>
      </c>
      <c r="G55" s="21">
        <v>0</v>
      </c>
      <c r="H55" s="29">
        <f t="shared" si="1"/>
        <v>620</v>
      </c>
      <c r="I55" s="28">
        <f t="shared" si="2"/>
        <v>629.29999999999995</v>
      </c>
      <c r="J55" s="30">
        <f t="shared" si="3"/>
        <v>1.0149999999999999</v>
      </c>
    </row>
    <row r="56" spans="1:10" x14ac:dyDescent="0.3">
      <c r="A56" s="32" t="s">
        <v>63</v>
      </c>
      <c r="B56" s="3">
        <v>1200</v>
      </c>
      <c r="C56" s="9">
        <f t="shared" si="0"/>
        <v>1.0149999999999999</v>
      </c>
      <c r="D56" s="6">
        <v>1218</v>
      </c>
      <c r="E56" s="10">
        <v>0</v>
      </c>
      <c r="F56" s="9">
        <v>0</v>
      </c>
      <c r="G56" s="21">
        <v>0</v>
      </c>
      <c r="H56" s="29">
        <f t="shared" si="1"/>
        <v>1200</v>
      </c>
      <c r="I56" s="28">
        <f t="shared" si="2"/>
        <v>1218</v>
      </c>
      <c r="J56" s="30">
        <f t="shared" si="3"/>
        <v>1.0149999999999999</v>
      </c>
    </row>
    <row r="57" spans="1:10" x14ac:dyDescent="0.3">
      <c r="A57" s="32" t="s">
        <v>64</v>
      </c>
      <c r="B57" s="3">
        <v>2450</v>
      </c>
      <c r="C57" s="9">
        <f t="shared" si="0"/>
        <v>1.0149999999999999</v>
      </c>
      <c r="D57" s="6">
        <v>2486.75</v>
      </c>
      <c r="E57" s="10">
        <v>0</v>
      </c>
      <c r="F57" s="9">
        <v>0</v>
      </c>
      <c r="G57" s="21">
        <v>0</v>
      </c>
      <c r="H57" s="29">
        <f t="shared" si="1"/>
        <v>2450</v>
      </c>
      <c r="I57" s="28">
        <f t="shared" si="2"/>
        <v>2486.75</v>
      </c>
      <c r="J57" s="30">
        <f t="shared" si="3"/>
        <v>1.0149999999999999</v>
      </c>
    </row>
    <row r="58" spans="1:10" x14ac:dyDescent="0.3">
      <c r="A58" s="32" t="s">
        <v>65</v>
      </c>
      <c r="B58" s="3">
        <v>4100</v>
      </c>
      <c r="C58" s="9">
        <f t="shared" si="0"/>
        <v>1.2247821428571428</v>
      </c>
      <c r="D58" s="6">
        <v>5021.6067857142853</v>
      </c>
      <c r="E58" s="10">
        <v>0</v>
      </c>
      <c r="F58" s="9">
        <v>0</v>
      </c>
      <c r="G58" s="21">
        <v>0</v>
      </c>
      <c r="H58" s="29">
        <f t="shared" si="1"/>
        <v>4100</v>
      </c>
      <c r="I58" s="28">
        <f t="shared" si="2"/>
        <v>5021.6067857142853</v>
      </c>
      <c r="J58" s="30">
        <f t="shared" si="3"/>
        <v>1.2247821428571428</v>
      </c>
    </row>
    <row r="59" spans="1:10" x14ac:dyDescent="0.3">
      <c r="A59" s="32" t="s">
        <v>66</v>
      </c>
      <c r="B59" s="3">
        <v>1100</v>
      </c>
      <c r="C59" s="9">
        <f t="shared" si="0"/>
        <v>1.2142913043478265</v>
      </c>
      <c r="D59" s="6">
        <v>1335.7204347826091</v>
      </c>
      <c r="E59" s="10">
        <v>0</v>
      </c>
      <c r="F59" s="9">
        <v>0</v>
      </c>
      <c r="G59" s="21">
        <v>0</v>
      </c>
      <c r="H59" s="29">
        <f t="shared" si="1"/>
        <v>1100</v>
      </c>
      <c r="I59" s="28">
        <f t="shared" si="2"/>
        <v>1335.7204347826091</v>
      </c>
      <c r="J59" s="30">
        <f t="shared" si="3"/>
        <v>1.2142913043478265</v>
      </c>
    </row>
    <row r="60" spans="1:10" x14ac:dyDescent="0.3">
      <c r="A60" s="32" t="s">
        <v>67</v>
      </c>
      <c r="B60" s="3">
        <v>2200</v>
      </c>
      <c r="C60" s="9">
        <f t="shared" si="0"/>
        <v>1.3304204801046906</v>
      </c>
      <c r="D60" s="6">
        <v>2926.9250562303191</v>
      </c>
      <c r="E60" s="10">
        <v>0</v>
      </c>
      <c r="F60" s="9">
        <v>0</v>
      </c>
      <c r="G60" s="21">
        <v>0</v>
      </c>
      <c r="H60" s="29">
        <f t="shared" si="1"/>
        <v>2200</v>
      </c>
      <c r="I60" s="28">
        <f t="shared" si="2"/>
        <v>2926.9250562303191</v>
      </c>
      <c r="J60" s="30">
        <f t="shared" si="3"/>
        <v>1.3304204801046906</v>
      </c>
    </row>
    <row r="61" spans="1:10" x14ac:dyDescent="0.3">
      <c r="A61" s="32" t="s">
        <v>68</v>
      </c>
      <c r="B61" s="3">
        <v>3160</v>
      </c>
      <c r="C61" s="9">
        <f t="shared" si="0"/>
        <v>1.1813283582089549</v>
      </c>
      <c r="D61" s="6">
        <v>3732.9976119402972</v>
      </c>
      <c r="E61" s="10">
        <v>0</v>
      </c>
      <c r="F61" s="9">
        <v>0</v>
      </c>
      <c r="G61" s="21">
        <v>0</v>
      </c>
      <c r="H61" s="29">
        <f t="shared" si="1"/>
        <v>3160</v>
      </c>
      <c r="I61" s="28">
        <f t="shared" si="2"/>
        <v>3732.9976119402972</v>
      </c>
      <c r="J61" s="30">
        <f t="shared" si="3"/>
        <v>1.1813283582089549</v>
      </c>
    </row>
    <row r="62" spans="1:10" x14ac:dyDescent="0.3">
      <c r="A62" s="32" t="s">
        <v>69</v>
      </c>
      <c r="B62" s="3">
        <v>1000</v>
      </c>
      <c r="C62" s="9">
        <f t="shared" si="0"/>
        <v>0.92199999999999982</v>
      </c>
      <c r="D62" s="6">
        <v>921.99999999999977</v>
      </c>
      <c r="E62" s="10">
        <v>0</v>
      </c>
      <c r="F62" s="9">
        <v>0</v>
      </c>
      <c r="G62" s="21">
        <v>0</v>
      </c>
      <c r="H62" s="29">
        <f t="shared" si="1"/>
        <v>1000</v>
      </c>
      <c r="I62" s="28">
        <f t="shared" si="2"/>
        <v>921.99999999999977</v>
      </c>
      <c r="J62" s="30">
        <f t="shared" si="3"/>
        <v>0.92199999999999982</v>
      </c>
    </row>
    <row r="63" spans="1:10" x14ac:dyDescent="0.3">
      <c r="A63" s="32" t="s">
        <v>70</v>
      </c>
      <c r="B63" s="3">
        <v>4800</v>
      </c>
      <c r="C63" s="9">
        <f t="shared" si="0"/>
        <v>1.2339867924528298</v>
      </c>
      <c r="D63" s="6">
        <v>5923.1366037735834</v>
      </c>
      <c r="E63" s="10">
        <v>0</v>
      </c>
      <c r="F63" s="9">
        <v>0</v>
      </c>
      <c r="G63" s="21">
        <v>0</v>
      </c>
      <c r="H63" s="29">
        <f t="shared" si="1"/>
        <v>4800</v>
      </c>
      <c r="I63" s="28">
        <f t="shared" si="2"/>
        <v>5923.1366037735834</v>
      </c>
      <c r="J63" s="30">
        <f t="shared" si="3"/>
        <v>1.2339867924528298</v>
      </c>
    </row>
    <row r="64" spans="1:10" x14ac:dyDescent="0.3">
      <c r="A64" s="32" t="s">
        <v>71</v>
      </c>
      <c r="B64" s="3">
        <v>1300</v>
      </c>
      <c r="C64" s="9">
        <f t="shared" si="0"/>
        <v>1.2101239504198318</v>
      </c>
      <c r="D64" s="6">
        <v>1573.1611355457812</v>
      </c>
      <c r="E64" s="10">
        <v>0</v>
      </c>
      <c r="F64" s="9">
        <v>0</v>
      </c>
      <c r="G64" s="21">
        <v>0</v>
      </c>
      <c r="H64" s="29">
        <f t="shared" si="1"/>
        <v>1300</v>
      </c>
      <c r="I64" s="28">
        <f t="shared" si="2"/>
        <v>1573.1611355457812</v>
      </c>
      <c r="J64" s="30">
        <f t="shared" si="3"/>
        <v>1.2101239504198318</v>
      </c>
    </row>
    <row r="65" spans="1:10" x14ac:dyDescent="0.3">
      <c r="A65" s="32" t="s">
        <v>72</v>
      </c>
      <c r="B65" s="3">
        <v>2800</v>
      </c>
      <c r="C65" s="9">
        <f t="shared" si="0"/>
        <v>1.2008924999999999</v>
      </c>
      <c r="D65" s="6">
        <v>3362.4989999999998</v>
      </c>
      <c r="E65" s="10">
        <v>0</v>
      </c>
      <c r="F65" s="9">
        <v>0</v>
      </c>
      <c r="G65" s="21">
        <v>0</v>
      </c>
      <c r="H65" s="29">
        <f t="shared" si="1"/>
        <v>2800</v>
      </c>
      <c r="I65" s="28">
        <f t="shared" si="2"/>
        <v>3362.4989999999998</v>
      </c>
      <c r="J65" s="30">
        <f t="shared" si="3"/>
        <v>1.2008924999999999</v>
      </c>
    </row>
    <row r="66" spans="1:10" x14ac:dyDescent="0.3">
      <c r="A66" s="32" t="s">
        <v>73</v>
      </c>
      <c r="B66" s="3">
        <v>3000</v>
      </c>
      <c r="C66" s="9">
        <f t="shared" si="0"/>
        <v>1.2528409090909087</v>
      </c>
      <c r="D66" s="6">
        <v>3758.5227272727261</v>
      </c>
      <c r="E66" s="10">
        <v>0</v>
      </c>
      <c r="F66" s="9">
        <v>0</v>
      </c>
      <c r="G66" s="21">
        <v>0</v>
      </c>
      <c r="H66" s="29">
        <f t="shared" si="1"/>
        <v>3000</v>
      </c>
      <c r="I66" s="28">
        <f t="shared" si="2"/>
        <v>3758.5227272727261</v>
      </c>
      <c r="J66" s="30">
        <f t="shared" si="3"/>
        <v>1.2528409090909087</v>
      </c>
    </row>
    <row r="67" spans="1:10" x14ac:dyDescent="0.3">
      <c r="A67" s="32" t="s">
        <v>74</v>
      </c>
      <c r="B67" s="3">
        <v>4100</v>
      </c>
      <c r="C67" s="9">
        <f t="shared" ref="C67:C130" si="5">D67/B67</f>
        <v>1.2250000000000001</v>
      </c>
      <c r="D67" s="6">
        <v>5022.5</v>
      </c>
      <c r="E67" s="10">
        <v>0</v>
      </c>
      <c r="F67" s="9">
        <v>0</v>
      </c>
      <c r="G67" s="21">
        <v>0</v>
      </c>
      <c r="H67" s="29">
        <f t="shared" ref="H67:H130" si="6">B67+E67</f>
        <v>4100</v>
      </c>
      <c r="I67" s="28">
        <f t="shared" ref="I67:I130" si="7">G67+D67</f>
        <v>5022.5</v>
      </c>
      <c r="J67" s="30">
        <f t="shared" ref="J67:J130" si="8">I67/H67</f>
        <v>1.2250000000000001</v>
      </c>
    </row>
    <row r="68" spans="1:10" x14ac:dyDescent="0.3">
      <c r="A68" s="32" t="s">
        <v>75</v>
      </c>
      <c r="B68" s="3">
        <v>1700</v>
      </c>
      <c r="C68" s="9">
        <f t="shared" si="5"/>
        <v>1.92</v>
      </c>
      <c r="D68" s="6">
        <v>3264</v>
      </c>
      <c r="E68" s="10">
        <v>0</v>
      </c>
      <c r="F68" s="9">
        <v>0</v>
      </c>
      <c r="G68" s="21">
        <v>0</v>
      </c>
      <c r="H68" s="29">
        <f t="shared" si="6"/>
        <v>1700</v>
      </c>
      <c r="I68" s="28">
        <f t="shared" si="7"/>
        <v>3264</v>
      </c>
      <c r="J68" s="30">
        <f t="shared" si="8"/>
        <v>1.92</v>
      </c>
    </row>
    <row r="69" spans="1:10" x14ac:dyDescent="0.3">
      <c r="A69" s="32" t="s">
        <v>76</v>
      </c>
      <c r="B69" s="3">
        <v>5500</v>
      </c>
      <c r="C69" s="9">
        <f t="shared" si="5"/>
        <v>9.8181818181818176E-2</v>
      </c>
      <c r="D69" s="6">
        <v>540</v>
      </c>
      <c r="E69" s="10">
        <v>0</v>
      </c>
      <c r="F69" s="9">
        <v>0</v>
      </c>
      <c r="G69" s="21">
        <v>0</v>
      </c>
      <c r="H69" s="29">
        <f t="shared" si="6"/>
        <v>5500</v>
      </c>
      <c r="I69" s="28">
        <f t="shared" si="7"/>
        <v>540</v>
      </c>
      <c r="J69" s="30">
        <f t="shared" si="8"/>
        <v>9.8181818181818176E-2</v>
      </c>
    </row>
    <row r="70" spans="1:10" x14ac:dyDescent="0.3">
      <c r="A70" s="32" t="s">
        <v>77</v>
      </c>
      <c r="B70" s="3">
        <v>0</v>
      </c>
      <c r="C70" s="9">
        <v>0</v>
      </c>
      <c r="D70" s="6">
        <v>0</v>
      </c>
      <c r="E70" s="10">
        <v>10</v>
      </c>
      <c r="F70" s="9">
        <f t="shared" ref="F67:F130" si="9">G70/E70</f>
        <v>19</v>
      </c>
      <c r="G70" s="21">
        <v>190</v>
      </c>
      <c r="H70" s="29">
        <f t="shared" si="6"/>
        <v>10</v>
      </c>
      <c r="I70" s="28">
        <f t="shared" si="7"/>
        <v>190</v>
      </c>
      <c r="J70" s="30">
        <f t="shared" si="8"/>
        <v>19</v>
      </c>
    </row>
    <row r="71" spans="1:10" x14ac:dyDescent="0.3">
      <c r="A71" s="32" t="s">
        <v>78</v>
      </c>
      <c r="B71" s="3">
        <v>2</v>
      </c>
      <c r="C71" s="9">
        <f t="shared" si="5"/>
        <v>60</v>
      </c>
      <c r="D71" s="6">
        <v>120</v>
      </c>
      <c r="E71" s="10">
        <v>0</v>
      </c>
      <c r="F71" s="9">
        <v>0</v>
      </c>
      <c r="G71" s="21">
        <v>0</v>
      </c>
      <c r="H71" s="29">
        <f t="shared" si="6"/>
        <v>2</v>
      </c>
      <c r="I71" s="28">
        <f t="shared" si="7"/>
        <v>120</v>
      </c>
      <c r="J71" s="30">
        <f t="shared" si="8"/>
        <v>60</v>
      </c>
    </row>
    <row r="72" spans="1:10" x14ac:dyDescent="0.3">
      <c r="A72" s="32" t="s">
        <v>79</v>
      </c>
      <c r="B72" s="3">
        <v>1</v>
      </c>
      <c r="C72" s="9">
        <f t="shared" si="5"/>
        <v>6.3</v>
      </c>
      <c r="D72" s="6">
        <v>6.3</v>
      </c>
      <c r="E72" s="10">
        <v>0</v>
      </c>
      <c r="F72" s="9">
        <v>0</v>
      </c>
      <c r="G72" s="21">
        <v>0</v>
      </c>
      <c r="H72" s="29">
        <f t="shared" si="6"/>
        <v>1</v>
      </c>
      <c r="I72" s="28">
        <f t="shared" si="7"/>
        <v>6.3</v>
      </c>
      <c r="J72" s="30">
        <f t="shared" si="8"/>
        <v>6.3</v>
      </c>
    </row>
    <row r="73" spans="1:10" x14ac:dyDescent="0.3">
      <c r="A73" s="32" t="s">
        <v>80</v>
      </c>
      <c r="B73" s="3">
        <v>3</v>
      </c>
      <c r="C73" s="9">
        <f>D73/B73</f>
        <v>35.5</v>
      </c>
      <c r="D73" s="6">
        <v>106.5</v>
      </c>
      <c r="E73" s="10">
        <v>0</v>
      </c>
      <c r="F73" s="9">
        <v>0</v>
      </c>
      <c r="G73" s="21">
        <v>0</v>
      </c>
      <c r="H73" s="29">
        <f t="shared" si="6"/>
        <v>3</v>
      </c>
      <c r="I73" s="28">
        <f t="shared" si="7"/>
        <v>106.5</v>
      </c>
      <c r="J73" s="30">
        <f t="shared" si="8"/>
        <v>35.5</v>
      </c>
    </row>
    <row r="74" spans="1:10" x14ac:dyDescent="0.3">
      <c r="A74" s="32" t="s">
        <v>81</v>
      </c>
      <c r="B74" s="3">
        <v>6</v>
      </c>
      <c r="C74" s="9">
        <f t="shared" si="5"/>
        <v>3.9597927028328619</v>
      </c>
      <c r="D74" s="6">
        <v>23.75875621699717</v>
      </c>
      <c r="E74" s="12">
        <v>25</v>
      </c>
      <c r="F74" s="9">
        <f t="shared" si="9"/>
        <v>3.2</v>
      </c>
      <c r="G74" s="23">
        <v>80</v>
      </c>
      <c r="H74" s="29">
        <f t="shared" si="6"/>
        <v>31</v>
      </c>
      <c r="I74" s="28">
        <f t="shared" si="7"/>
        <v>103.75875621699717</v>
      </c>
      <c r="J74" s="30">
        <f t="shared" si="8"/>
        <v>3.3470566521611991</v>
      </c>
    </row>
    <row r="75" spans="1:10" x14ac:dyDescent="0.3">
      <c r="A75" s="32" t="s">
        <v>82</v>
      </c>
      <c r="B75" s="3">
        <v>5</v>
      </c>
      <c r="C75" s="9">
        <f t="shared" si="5"/>
        <v>2.7</v>
      </c>
      <c r="D75" s="6">
        <v>13.5</v>
      </c>
      <c r="E75" s="10">
        <v>0</v>
      </c>
      <c r="F75" s="9">
        <v>0</v>
      </c>
      <c r="G75" s="21">
        <v>0</v>
      </c>
      <c r="H75" s="29">
        <f t="shared" si="6"/>
        <v>5</v>
      </c>
      <c r="I75" s="28">
        <f t="shared" si="7"/>
        <v>13.5</v>
      </c>
      <c r="J75" s="30">
        <f t="shared" si="8"/>
        <v>2.7</v>
      </c>
    </row>
    <row r="76" spans="1:10" x14ac:dyDescent="0.3">
      <c r="A76" s="32" t="s">
        <v>83</v>
      </c>
      <c r="B76" s="3">
        <v>0</v>
      </c>
      <c r="C76" s="9">
        <v>0</v>
      </c>
      <c r="D76" s="6">
        <v>0</v>
      </c>
      <c r="E76" s="10">
        <v>0</v>
      </c>
      <c r="F76" s="9">
        <v>0</v>
      </c>
      <c r="G76" s="21">
        <v>0</v>
      </c>
      <c r="H76" s="29">
        <f t="shared" si="6"/>
        <v>0</v>
      </c>
      <c r="I76" s="28">
        <f t="shared" si="7"/>
        <v>0</v>
      </c>
      <c r="J76" s="30">
        <v>0</v>
      </c>
    </row>
    <row r="77" spans="1:10" x14ac:dyDescent="0.3">
      <c r="A77" s="32" t="s">
        <v>84</v>
      </c>
      <c r="B77" s="3">
        <v>9</v>
      </c>
      <c r="C77" s="9">
        <f t="shared" si="5"/>
        <v>5.607175925925926</v>
      </c>
      <c r="D77" s="6">
        <v>50.464583333333337</v>
      </c>
      <c r="E77" s="10">
        <v>10</v>
      </c>
      <c r="F77" s="9">
        <f t="shared" si="9"/>
        <v>4.99</v>
      </c>
      <c r="G77" s="21">
        <v>49.9</v>
      </c>
      <c r="H77" s="29">
        <f t="shared" si="6"/>
        <v>19</v>
      </c>
      <c r="I77" s="28">
        <f t="shared" si="7"/>
        <v>100.36458333333334</v>
      </c>
      <c r="J77" s="30">
        <f t="shared" si="8"/>
        <v>5.2823464912280711</v>
      </c>
    </row>
    <row r="78" spans="1:10" x14ac:dyDescent="0.3">
      <c r="A78" s="32" t="s">
        <v>85</v>
      </c>
      <c r="B78" s="3">
        <v>5</v>
      </c>
      <c r="C78" s="9">
        <f t="shared" si="5"/>
        <v>3.4299999999999997</v>
      </c>
      <c r="D78" s="6">
        <v>17.149999999999999</v>
      </c>
      <c r="E78" s="10">
        <v>0</v>
      </c>
      <c r="F78" s="9">
        <v>0</v>
      </c>
      <c r="G78" s="21">
        <v>0</v>
      </c>
      <c r="H78" s="29">
        <f t="shared" si="6"/>
        <v>5</v>
      </c>
      <c r="I78" s="28">
        <f t="shared" si="7"/>
        <v>17.149999999999999</v>
      </c>
      <c r="J78" s="30">
        <f t="shared" si="8"/>
        <v>3.4299999999999997</v>
      </c>
    </row>
    <row r="79" spans="1:10" x14ac:dyDescent="0.3">
      <c r="A79" s="32" t="s">
        <v>86</v>
      </c>
      <c r="B79" s="3">
        <v>6</v>
      </c>
      <c r="C79" s="9">
        <f t="shared" si="5"/>
        <v>7.8122222222222213</v>
      </c>
      <c r="D79" s="6">
        <v>46.873333333333328</v>
      </c>
      <c r="E79" s="10">
        <v>15</v>
      </c>
      <c r="F79" s="9">
        <f t="shared" si="9"/>
        <v>29.8</v>
      </c>
      <c r="G79" s="21">
        <v>447</v>
      </c>
      <c r="H79" s="29">
        <f t="shared" si="6"/>
        <v>21</v>
      </c>
      <c r="I79" s="28">
        <f t="shared" si="7"/>
        <v>493.87333333333333</v>
      </c>
      <c r="J79" s="30">
        <f t="shared" si="8"/>
        <v>23.517777777777777</v>
      </c>
    </row>
    <row r="80" spans="1:10" x14ac:dyDescent="0.3">
      <c r="A80" s="32" t="s">
        <v>87</v>
      </c>
      <c r="B80" s="3">
        <v>6</v>
      </c>
      <c r="C80" s="9">
        <f t="shared" si="5"/>
        <v>7.5750000000000002</v>
      </c>
      <c r="D80" s="6">
        <v>45.45</v>
      </c>
      <c r="E80" s="10">
        <v>10</v>
      </c>
      <c r="F80" s="9">
        <f t="shared" si="9"/>
        <v>9.9499999999999993</v>
      </c>
      <c r="G80" s="21">
        <v>99.5</v>
      </c>
      <c r="H80" s="29">
        <f t="shared" si="6"/>
        <v>16</v>
      </c>
      <c r="I80" s="28">
        <f t="shared" si="7"/>
        <v>144.94999999999999</v>
      </c>
      <c r="J80" s="30">
        <f t="shared" si="8"/>
        <v>9.0593749999999993</v>
      </c>
    </row>
    <row r="81" spans="1:10" x14ac:dyDescent="0.3">
      <c r="A81" s="32" t="s">
        <v>88</v>
      </c>
      <c r="B81" s="3">
        <v>4</v>
      </c>
      <c r="C81" s="9">
        <f t="shared" si="5"/>
        <v>40.77299771167047</v>
      </c>
      <c r="D81" s="6">
        <v>163.09199084668188</v>
      </c>
      <c r="E81" s="10">
        <v>15</v>
      </c>
      <c r="F81" s="9">
        <f t="shared" si="9"/>
        <v>40</v>
      </c>
      <c r="G81" s="21">
        <v>600</v>
      </c>
      <c r="H81" s="29">
        <f t="shared" si="6"/>
        <v>19</v>
      </c>
      <c r="I81" s="28">
        <f t="shared" si="7"/>
        <v>763.09199084668194</v>
      </c>
      <c r="J81" s="30">
        <f t="shared" si="8"/>
        <v>40.16273636035168</v>
      </c>
    </row>
    <row r="82" spans="1:10" x14ac:dyDescent="0.3">
      <c r="A82" s="32" t="s">
        <v>89</v>
      </c>
      <c r="B82" s="3">
        <v>0</v>
      </c>
      <c r="C82" s="9">
        <v>0</v>
      </c>
      <c r="D82" s="6">
        <v>0</v>
      </c>
      <c r="E82" s="10">
        <v>2</v>
      </c>
      <c r="F82" s="9">
        <f t="shared" si="9"/>
        <v>255</v>
      </c>
      <c r="G82" s="21">
        <v>510</v>
      </c>
      <c r="H82" s="29">
        <f t="shared" si="6"/>
        <v>2</v>
      </c>
      <c r="I82" s="28">
        <f t="shared" si="7"/>
        <v>510</v>
      </c>
      <c r="J82" s="30">
        <f t="shared" si="8"/>
        <v>255</v>
      </c>
    </row>
    <row r="83" spans="1:10" x14ac:dyDescent="0.3">
      <c r="A83" s="32" t="s">
        <v>90</v>
      </c>
      <c r="B83" s="3">
        <v>450</v>
      </c>
      <c r="C83" s="9">
        <f t="shared" si="5"/>
        <v>0.37203069657615118</v>
      </c>
      <c r="D83" s="6">
        <v>167.41381345926803</v>
      </c>
      <c r="E83" s="10">
        <v>0</v>
      </c>
      <c r="F83" s="9">
        <v>0</v>
      </c>
      <c r="G83" s="21">
        <v>0</v>
      </c>
      <c r="H83" s="29">
        <f t="shared" si="6"/>
        <v>450</v>
      </c>
      <c r="I83" s="28">
        <f t="shared" si="7"/>
        <v>167.41381345926803</v>
      </c>
      <c r="J83" s="30">
        <f t="shared" si="8"/>
        <v>0.37203069657615118</v>
      </c>
    </row>
    <row r="84" spans="1:10" x14ac:dyDescent="0.3">
      <c r="A84" s="32" t="s">
        <v>91</v>
      </c>
      <c r="B84" s="3">
        <v>1500</v>
      </c>
      <c r="C84" s="9">
        <f t="shared" si="5"/>
        <v>0.39514653828732338</v>
      </c>
      <c r="D84" s="6">
        <v>592.71980743098504</v>
      </c>
      <c r="E84" s="13">
        <v>1000</v>
      </c>
      <c r="F84" s="9">
        <f t="shared" si="9"/>
        <v>0.38</v>
      </c>
      <c r="G84" s="24">
        <v>380</v>
      </c>
      <c r="H84" s="29">
        <f t="shared" si="6"/>
        <v>2500</v>
      </c>
      <c r="I84" s="28">
        <f t="shared" si="7"/>
        <v>972.71980743098504</v>
      </c>
      <c r="J84" s="30">
        <f t="shared" si="8"/>
        <v>0.38908792297239403</v>
      </c>
    </row>
    <row r="85" spans="1:10" x14ac:dyDescent="0.3">
      <c r="A85" s="32" t="s">
        <v>92</v>
      </c>
      <c r="B85" s="3">
        <v>50</v>
      </c>
      <c r="C85" s="9">
        <f t="shared" si="5"/>
        <v>0.76683760683760682</v>
      </c>
      <c r="D85" s="6">
        <v>38.341880341880341</v>
      </c>
      <c r="E85" s="13">
        <v>300</v>
      </c>
      <c r="F85" s="9">
        <f t="shared" si="9"/>
        <v>0.74</v>
      </c>
      <c r="G85" s="24">
        <v>222</v>
      </c>
      <c r="H85" s="29">
        <f t="shared" si="6"/>
        <v>350</v>
      </c>
      <c r="I85" s="28">
        <f t="shared" si="7"/>
        <v>260.34188034188037</v>
      </c>
      <c r="J85" s="30">
        <f t="shared" si="8"/>
        <v>0.74383394383394397</v>
      </c>
    </row>
    <row r="86" spans="1:10" x14ac:dyDescent="0.3">
      <c r="A86" s="32" t="s">
        <v>93</v>
      </c>
      <c r="B86" s="3">
        <v>200</v>
      </c>
      <c r="C86" s="9">
        <f t="shared" si="5"/>
        <v>3.75</v>
      </c>
      <c r="D86" s="6">
        <v>750</v>
      </c>
      <c r="E86" s="13">
        <v>1000</v>
      </c>
      <c r="F86" s="9">
        <f t="shared" si="9"/>
        <v>3.75</v>
      </c>
      <c r="G86" s="24">
        <v>3750</v>
      </c>
      <c r="H86" s="29">
        <f t="shared" si="6"/>
        <v>1200</v>
      </c>
      <c r="I86" s="28">
        <f t="shared" si="7"/>
        <v>4500</v>
      </c>
      <c r="J86" s="30">
        <f t="shared" si="8"/>
        <v>3.75</v>
      </c>
    </row>
    <row r="87" spans="1:10" x14ac:dyDescent="0.3">
      <c r="A87" s="32" t="s">
        <v>94</v>
      </c>
      <c r="B87" s="3">
        <v>0</v>
      </c>
      <c r="C87" s="9">
        <v>0</v>
      </c>
      <c r="D87" s="6">
        <v>0</v>
      </c>
      <c r="E87" s="10">
        <v>0</v>
      </c>
      <c r="F87" s="9">
        <v>0</v>
      </c>
      <c r="G87" s="21">
        <v>0</v>
      </c>
      <c r="H87" s="29">
        <f t="shared" si="6"/>
        <v>0</v>
      </c>
      <c r="I87" s="28">
        <f t="shared" si="7"/>
        <v>0</v>
      </c>
      <c r="J87" s="30">
        <v>0</v>
      </c>
    </row>
    <row r="88" spans="1:10" x14ac:dyDescent="0.3">
      <c r="A88" s="32" t="s">
        <v>95</v>
      </c>
      <c r="B88" s="3">
        <v>35000</v>
      </c>
      <c r="C88" s="9">
        <f t="shared" si="5"/>
        <v>9.5000000000000001E-2</v>
      </c>
      <c r="D88" s="6">
        <v>3325</v>
      </c>
      <c r="E88" s="10">
        <v>0</v>
      </c>
      <c r="F88" s="9">
        <v>0</v>
      </c>
      <c r="G88" s="21">
        <v>0</v>
      </c>
      <c r="H88" s="29">
        <f t="shared" si="6"/>
        <v>35000</v>
      </c>
      <c r="I88" s="28">
        <f t="shared" si="7"/>
        <v>3325</v>
      </c>
      <c r="J88" s="30">
        <f t="shared" si="8"/>
        <v>9.5000000000000001E-2</v>
      </c>
    </row>
    <row r="89" spans="1:10" x14ac:dyDescent="0.3">
      <c r="A89" s="32" t="s">
        <v>96</v>
      </c>
      <c r="B89" s="3">
        <v>0</v>
      </c>
      <c r="C89" s="9">
        <v>0</v>
      </c>
      <c r="D89" s="6">
        <v>0</v>
      </c>
      <c r="E89" s="10">
        <v>0</v>
      </c>
      <c r="F89" s="9">
        <v>0</v>
      </c>
      <c r="G89" s="21">
        <v>0</v>
      </c>
      <c r="H89" s="29">
        <f t="shared" si="6"/>
        <v>0</v>
      </c>
      <c r="I89" s="28">
        <f t="shared" si="7"/>
        <v>0</v>
      </c>
      <c r="J89" s="30">
        <v>0</v>
      </c>
    </row>
    <row r="90" spans="1:10" x14ac:dyDescent="0.3">
      <c r="A90" s="32" t="s">
        <v>97</v>
      </c>
      <c r="B90" s="3">
        <v>6950</v>
      </c>
      <c r="C90" s="9">
        <f t="shared" si="5"/>
        <v>0.23168131723928972</v>
      </c>
      <c r="D90" s="6">
        <v>1610.1851548130635</v>
      </c>
      <c r="E90" s="10">
        <v>0</v>
      </c>
      <c r="F90" s="9">
        <v>0</v>
      </c>
      <c r="G90" s="21">
        <v>0</v>
      </c>
      <c r="H90" s="29">
        <f t="shared" si="6"/>
        <v>6950</v>
      </c>
      <c r="I90" s="28">
        <f t="shared" si="7"/>
        <v>1610.1851548130635</v>
      </c>
      <c r="J90" s="30">
        <f t="shared" si="8"/>
        <v>0.23168131723928972</v>
      </c>
    </row>
    <row r="91" spans="1:10" x14ac:dyDescent="0.3">
      <c r="A91" s="32" t="s">
        <v>98</v>
      </c>
      <c r="B91" s="3">
        <v>0</v>
      </c>
      <c r="C91" s="9">
        <v>0</v>
      </c>
      <c r="D91" s="6">
        <v>0</v>
      </c>
      <c r="E91" s="10">
        <v>1000</v>
      </c>
      <c r="F91" s="9">
        <f t="shared" si="9"/>
        <v>0.38500000000000001</v>
      </c>
      <c r="G91" s="21">
        <v>385</v>
      </c>
      <c r="H91" s="29">
        <f t="shared" si="6"/>
        <v>1000</v>
      </c>
      <c r="I91" s="28">
        <f t="shared" si="7"/>
        <v>385</v>
      </c>
      <c r="J91" s="30">
        <f t="shared" si="8"/>
        <v>0.38500000000000001</v>
      </c>
    </row>
    <row r="92" spans="1:10" x14ac:dyDescent="0.3">
      <c r="A92" s="32" t="s">
        <v>99</v>
      </c>
      <c r="B92" s="3">
        <v>0</v>
      </c>
      <c r="C92" s="9">
        <v>0</v>
      </c>
      <c r="D92" s="6">
        <v>0</v>
      </c>
      <c r="E92" s="10">
        <v>1000</v>
      </c>
      <c r="F92" s="9">
        <f t="shared" si="9"/>
        <v>0.38500000000000001</v>
      </c>
      <c r="G92" s="21">
        <v>385</v>
      </c>
      <c r="H92" s="29">
        <f t="shared" si="6"/>
        <v>1000</v>
      </c>
      <c r="I92" s="28">
        <f t="shared" si="7"/>
        <v>385</v>
      </c>
      <c r="J92" s="30">
        <f t="shared" si="8"/>
        <v>0.38500000000000001</v>
      </c>
    </row>
    <row r="93" spans="1:10" x14ac:dyDescent="0.3">
      <c r="A93" s="32" t="s">
        <v>100</v>
      </c>
      <c r="B93" s="3">
        <v>0</v>
      </c>
      <c r="C93" s="9">
        <v>0</v>
      </c>
      <c r="D93" s="6">
        <v>0</v>
      </c>
      <c r="E93" s="10">
        <v>1000</v>
      </c>
      <c r="F93" s="9">
        <f t="shared" si="9"/>
        <v>0.38500000000000001</v>
      </c>
      <c r="G93" s="21">
        <v>385</v>
      </c>
      <c r="H93" s="29">
        <f t="shared" si="6"/>
        <v>1000</v>
      </c>
      <c r="I93" s="28">
        <f t="shared" si="7"/>
        <v>385</v>
      </c>
      <c r="J93" s="30">
        <f t="shared" si="8"/>
        <v>0.38500000000000001</v>
      </c>
    </row>
    <row r="94" spans="1:10" x14ac:dyDescent="0.3">
      <c r="A94" s="32" t="s">
        <v>101</v>
      </c>
      <c r="B94" s="3">
        <v>0</v>
      </c>
      <c r="C94" s="9">
        <v>0</v>
      </c>
      <c r="D94" s="6">
        <v>0</v>
      </c>
      <c r="E94" s="10">
        <v>1000</v>
      </c>
      <c r="F94" s="9">
        <f t="shared" si="9"/>
        <v>0.38500000000000001</v>
      </c>
      <c r="G94" s="21">
        <v>385</v>
      </c>
      <c r="H94" s="29">
        <f t="shared" si="6"/>
        <v>1000</v>
      </c>
      <c r="I94" s="28">
        <f t="shared" si="7"/>
        <v>385</v>
      </c>
      <c r="J94" s="30">
        <f t="shared" si="8"/>
        <v>0.38500000000000001</v>
      </c>
    </row>
    <row r="95" spans="1:10" x14ac:dyDescent="0.3">
      <c r="A95" s="32" t="s">
        <v>102</v>
      </c>
      <c r="B95" s="3">
        <v>0</v>
      </c>
      <c r="C95" s="9">
        <v>0</v>
      </c>
      <c r="D95" s="6">
        <v>0</v>
      </c>
      <c r="E95" s="10">
        <v>1000</v>
      </c>
      <c r="F95" s="9">
        <f t="shared" si="9"/>
        <v>0.38500000000000001</v>
      </c>
      <c r="G95" s="21">
        <v>385</v>
      </c>
      <c r="H95" s="29">
        <f t="shared" si="6"/>
        <v>1000</v>
      </c>
      <c r="I95" s="28">
        <f t="shared" si="7"/>
        <v>385</v>
      </c>
      <c r="J95" s="30">
        <f t="shared" si="8"/>
        <v>0.38500000000000001</v>
      </c>
    </row>
    <row r="96" spans="1:10" x14ac:dyDescent="0.3">
      <c r="A96" s="32" t="s">
        <v>103</v>
      </c>
      <c r="B96" s="3">
        <v>0</v>
      </c>
      <c r="C96" s="9">
        <v>0</v>
      </c>
      <c r="D96" s="6">
        <v>0</v>
      </c>
      <c r="E96" s="10">
        <v>0</v>
      </c>
      <c r="F96" s="9">
        <v>0</v>
      </c>
      <c r="G96" s="21">
        <v>0</v>
      </c>
      <c r="H96" s="29">
        <f t="shared" si="6"/>
        <v>0</v>
      </c>
      <c r="I96" s="28">
        <f t="shared" si="7"/>
        <v>0</v>
      </c>
      <c r="J96" s="30">
        <v>0</v>
      </c>
    </row>
    <row r="97" spans="1:10" x14ac:dyDescent="0.3">
      <c r="A97" s="32" t="s">
        <v>104</v>
      </c>
      <c r="B97" s="3">
        <v>0</v>
      </c>
      <c r="C97" s="9">
        <v>0</v>
      </c>
      <c r="D97" s="6">
        <v>0</v>
      </c>
      <c r="E97" s="10">
        <v>2000</v>
      </c>
      <c r="F97" s="9">
        <f t="shared" si="9"/>
        <v>0.25</v>
      </c>
      <c r="G97" s="21">
        <v>500</v>
      </c>
      <c r="H97" s="29">
        <f t="shared" si="6"/>
        <v>2000</v>
      </c>
      <c r="I97" s="28">
        <f t="shared" si="7"/>
        <v>500</v>
      </c>
      <c r="J97" s="30">
        <f t="shared" si="8"/>
        <v>0.25</v>
      </c>
    </row>
    <row r="98" spans="1:10" x14ac:dyDescent="0.3">
      <c r="A98" s="32" t="s">
        <v>105</v>
      </c>
      <c r="B98" s="3">
        <v>2800</v>
      </c>
      <c r="C98" s="9">
        <f t="shared" si="5"/>
        <v>0.11</v>
      </c>
      <c r="D98" s="6">
        <v>308</v>
      </c>
      <c r="E98" s="10">
        <v>0</v>
      </c>
      <c r="F98" s="9">
        <v>0</v>
      </c>
      <c r="G98" s="21">
        <v>0</v>
      </c>
      <c r="H98" s="29">
        <f t="shared" si="6"/>
        <v>2800</v>
      </c>
      <c r="I98" s="28">
        <f t="shared" si="7"/>
        <v>308</v>
      </c>
      <c r="J98" s="30">
        <f t="shared" si="8"/>
        <v>0.11</v>
      </c>
    </row>
    <row r="99" spans="1:10" x14ac:dyDescent="0.3">
      <c r="A99" s="32" t="s">
        <v>106</v>
      </c>
      <c r="B99" s="3">
        <v>12800</v>
      </c>
      <c r="C99" s="9">
        <f t="shared" si="5"/>
        <v>1.2281249999999999</v>
      </c>
      <c r="D99" s="6">
        <v>15720</v>
      </c>
      <c r="E99" s="10">
        <v>0</v>
      </c>
      <c r="F99" s="9">
        <v>0</v>
      </c>
      <c r="G99" s="21">
        <v>0</v>
      </c>
      <c r="H99" s="29">
        <f t="shared" si="6"/>
        <v>12800</v>
      </c>
      <c r="I99" s="28">
        <f t="shared" si="7"/>
        <v>15720</v>
      </c>
      <c r="J99" s="30">
        <f t="shared" si="8"/>
        <v>1.2281249999999999</v>
      </c>
    </row>
    <row r="100" spans="1:10" x14ac:dyDescent="0.3">
      <c r="A100" s="32" t="s">
        <v>107</v>
      </c>
      <c r="B100" s="3">
        <v>3000</v>
      </c>
      <c r="C100" s="9">
        <f t="shared" si="5"/>
        <v>0.14661333333333332</v>
      </c>
      <c r="D100" s="6">
        <v>439.84</v>
      </c>
      <c r="E100" s="10">
        <v>0</v>
      </c>
      <c r="F100" s="9">
        <v>0</v>
      </c>
      <c r="G100" s="21">
        <v>0</v>
      </c>
      <c r="H100" s="29">
        <f t="shared" si="6"/>
        <v>3000</v>
      </c>
      <c r="I100" s="28">
        <f t="shared" si="7"/>
        <v>439.84</v>
      </c>
      <c r="J100" s="30">
        <f t="shared" si="8"/>
        <v>0.14661333333333332</v>
      </c>
    </row>
    <row r="101" spans="1:10" x14ac:dyDescent="0.3">
      <c r="A101" s="32" t="s">
        <v>108</v>
      </c>
      <c r="B101" s="3">
        <v>3100</v>
      </c>
      <c r="C101" s="9">
        <f t="shared" si="5"/>
        <v>0.13</v>
      </c>
      <c r="D101" s="6">
        <v>403</v>
      </c>
      <c r="E101" s="10">
        <v>0</v>
      </c>
      <c r="F101" s="9">
        <v>0</v>
      </c>
      <c r="G101" s="21">
        <v>0</v>
      </c>
      <c r="H101" s="29">
        <f t="shared" si="6"/>
        <v>3100</v>
      </c>
      <c r="I101" s="28">
        <f t="shared" si="7"/>
        <v>403</v>
      </c>
      <c r="J101" s="30">
        <f t="shared" si="8"/>
        <v>0.13</v>
      </c>
    </row>
    <row r="102" spans="1:10" x14ac:dyDescent="0.3">
      <c r="A102" s="32" t="s">
        <v>109</v>
      </c>
      <c r="B102" s="3">
        <v>5200</v>
      </c>
      <c r="C102" s="9">
        <f t="shared" si="5"/>
        <v>0.12667361400583579</v>
      </c>
      <c r="D102" s="6">
        <v>658.70279283034608</v>
      </c>
      <c r="E102" s="10">
        <v>0</v>
      </c>
      <c r="F102" s="9">
        <v>0</v>
      </c>
      <c r="G102" s="21">
        <v>0</v>
      </c>
      <c r="H102" s="29">
        <f t="shared" si="6"/>
        <v>5200</v>
      </c>
      <c r="I102" s="28">
        <f t="shared" si="7"/>
        <v>658.70279283034608</v>
      </c>
      <c r="J102" s="30">
        <f t="shared" si="8"/>
        <v>0.12667361400583579</v>
      </c>
    </row>
    <row r="103" spans="1:10" x14ac:dyDescent="0.3">
      <c r="A103" s="32" t="s">
        <v>110</v>
      </c>
      <c r="B103" s="3">
        <v>0</v>
      </c>
      <c r="C103" s="9">
        <v>0</v>
      </c>
      <c r="D103" s="6">
        <v>0</v>
      </c>
      <c r="E103" s="10">
        <v>500</v>
      </c>
      <c r="F103" s="9">
        <f t="shared" si="9"/>
        <v>0.33</v>
      </c>
      <c r="G103" s="21">
        <v>165</v>
      </c>
      <c r="H103" s="29">
        <f t="shared" si="6"/>
        <v>500</v>
      </c>
      <c r="I103" s="28">
        <f t="shared" si="7"/>
        <v>165</v>
      </c>
      <c r="J103" s="30">
        <f t="shared" si="8"/>
        <v>0.33</v>
      </c>
    </row>
    <row r="104" spans="1:10" x14ac:dyDescent="0.3">
      <c r="A104" s="32" t="s">
        <v>111</v>
      </c>
      <c r="B104" s="3">
        <v>14</v>
      </c>
      <c r="C104" s="9">
        <f t="shared" si="5"/>
        <v>36.809311224489804</v>
      </c>
      <c r="D104" s="6">
        <v>515.33035714285722</v>
      </c>
      <c r="E104" s="10">
        <v>0</v>
      </c>
      <c r="F104" s="9">
        <v>0</v>
      </c>
      <c r="G104" s="21">
        <v>0</v>
      </c>
      <c r="H104" s="29">
        <f t="shared" si="6"/>
        <v>14</v>
      </c>
      <c r="I104" s="28">
        <f t="shared" si="7"/>
        <v>515.33035714285722</v>
      </c>
      <c r="J104" s="30">
        <f t="shared" si="8"/>
        <v>36.809311224489804</v>
      </c>
    </row>
    <row r="105" spans="1:10" x14ac:dyDescent="0.3">
      <c r="A105" s="32" t="s">
        <v>112</v>
      </c>
      <c r="B105" s="3">
        <v>0</v>
      </c>
      <c r="C105" s="9">
        <v>0</v>
      </c>
      <c r="D105" s="6">
        <v>0</v>
      </c>
      <c r="E105" s="10">
        <v>1</v>
      </c>
      <c r="F105" s="9">
        <f t="shared" si="9"/>
        <v>46.5</v>
      </c>
      <c r="G105" s="21">
        <v>46.5</v>
      </c>
      <c r="H105" s="29">
        <f t="shared" si="6"/>
        <v>1</v>
      </c>
      <c r="I105" s="28">
        <f t="shared" si="7"/>
        <v>46.5</v>
      </c>
      <c r="J105" s="30">
        <f t="shared" si="8"/>
        <v>46.5</v>
      </c>
    </row>
    <row r="106" spans="1:10" x14ac:dyDescent="0.3">
      <c r="A106" s="32" t="s">
        <v>113</v>
      </c>
      <c r="B106" s="3">
        <v>4500</v>
      </c>
      <c r="C106" s="9">
        <f t="shared" si="5"/>
        <v>0.45</v>
      </c>
      <c r="D106" s="6">
        <v>2025</v>
      </c>
      <c r="E106" s="10">
        <v>0</v>
      </c>
      <c r="F106" s="9">
        <v>0</v>
      </c>
      <c r="G106" s="21">
        <v>0</v>
      </c>
      <c r="H106" s="29">
        <f t="shared" si="6"/>
        <v>4500</v>
      </c>
      <c r="I106" s="28">
        <f t="shared" si="7"/>
        <v>2025</v>
      </c>
      <c r="J106" s="30">
        <f t="shared" si="8"/>
        <v>0.45</v>
      </c>
    </row>
    <row r="107" spans="1:10" x14ac:dyDescent="0.3">
      <c r="A107" s="32" t="s">
        <v>114</v>
      </c>
      <c r="B107" s="3">
        <v>300</v>
      </c>
      <c r="C107" s="9">
        <f t="shared" si="5"/>
        <v>0.39</v>
      </c>
      <c r="D107" s="6">
        <v>117</v>
      </c>
      <c r="E107" s="10">
        <v>0</v>
      </c>
      <c r="F107" s="9">
        <v>0</v>
      </c>
      <c r="G107" s="21">
        <v>0</v>
      </c>
      <c r="H107" s="29">
        <f t="shared" si="6"/>
        <v>300</v>
      </c>
      <c r="I107" s="28">
        <f t="shared" si="7"/>
        <v>117</v>
      </c>
      <c r="J107" s="30">
        <f t="shared" si="8"/>
        <v>0.39</v>
      </c>
    </row>
    <row r="108" spans="1:10" x14ac:dyDescent="0.3">
      <c r="A108" s="32" t="s">
        <v>115</v>
      </c>
      <c r="B108" s="3">
        <v>2400</v>
      </c>
      <c r="C108" s="9">
        <f t="shared" si="5"/>
        <v>0.14285177096539969</v>
      </c>
      <c r="D108" s="6">
        <v>342.84425031695923</v>
      </c>
      <c r="E108" s="10">
        <v>0</v>
      </c>
      <c r="F108" s="9">
        <v>0</v>
      </c>
      <c r="G108" s="21">
        <v>0</v>
      </c>
      <c r="H108" s="29">
        <f t="shared" si="6"/>
        <v>2400</v>
      </c>
      <c r="I108" s="28">
        <f t="shared" si="7"/>
        <v>342.84425031695923</v>
      </c>
      <c r="J108" s="30">
        <f t="shared" si="8"/>
        <v>0.14285177096539969</v>
      </c>
    </row>
    <row r="109" spans="1:10" x14ac:dyDescent="0.3">
      <c r="A109" s="32" t="s">
        <v>116</v>
      </c>
      <c r="B109" s="3">
        <v>3800</v>
      </c>
      <c r="C109" s="9">
        <f t="shared" si="5"/>
        <v>0.44846028225806428</v>
      </c>
      <c r="D109" s="6">
        <v>1704.1490725806443</v>
      </c>
      <c r="E109" s="14">
        <v>0</v>
      </c>
      <c r="F109" s="9">
        <v>0</v>
      </c>
      <c r="G109" s="25">
        <v>0</v>
      </c>
      <c r="H109" s="29">
        <f t="shared" si="6"/>
        <v>3800</v>
      </c>
      <c r="I109" s="28">
        <f t="shared" si="7"/>
        <v>1704.1490725806443</v>
      </c>
      <c r="J109" s="30">
        <f t="shared" si="8"/>
        <v>0.44846028225806428</v>
      </c>
    </row>
    <row r="110" spans="1:10" x14ac:dyDescent="0.3">
      <c r="A110" s="32" t="s">
        <v>117</v>
      </c>
      <c r="B110" s="3">
        <v>1800</v>
      </c>
      <c r="C110" s="9">
        <f t="shared" si="5"/>
        <v>0.40163597883597879</v>
      </c>
      <c r="D110" s="6">
        <v>722.94476190476178</v>
      </c>
      <c r="E110" s="14">
        <v>0</v>
      </c>
      <c r="F110" s="9">
        <v>0</v>
      </c>
      <c r="G110" s="25">
        <v>0</v>
      </c>
      <c r="H110" s="29">
        <f t="shared" si="6"/>
        <v>1800</v>
      </c>
      <c r="I110" s="28">
        <f t="shared" si="7"/>
        <v>722.94476190476178</v>
      </c>
      <c r="J110" s="30">
        <f t="shared" si="8"/>
        <v>0.40163597883597879</v>
      </c>
    </row>
    <row r="111" spans="1:10" x14ac:dyDescent="0.3">
      <c r="A111" s="32" t="s">
        <v>118</v>
      </c>
      <c r="B111" s="3">
        <v>3800</v>
      </c>
      <c r="C111" s="9">
        <f t="shared" si="5"/>
        <v>0.46776315789473683</v>
      </c>
      <c r="D111" s="6">
        <v>1777.5</v>
      </c>
      <c r="E111" s="10">
        <v>0</v>
      </c>
      <c r="F111" s="9">
        <v>0</v>
      </c>
      <c r="G111" s="21">
        <v>0</v>
      </c>
      <c r="H111" s="29">
        <f t="shared" si="6"/>
        <v>3800</v>
      </c>
      <c r="I111" s="28">
        <f t="shared" si="7"/>
        <v>1777.5</v>
      </c>
      <c r="J111" s="30">
        <f t="shared" si="8"/>
        <v>0.46776315789473683</v>
      </c>
    </row>
    <row r="112" spans="1:10" x14ac:dyDescent="0.3">
      <c r="A112" s="32" t="s">
        <v>119</v>
      </c>
      <c r="B112" s="3">
        <v>9450</v>
      </c>
      <c r="C112" s="9">
        <f t="shared" si="5"/>
        <v>0.45476190476190476</v>
      </c>
      <c r="D112" s="6">
        <v>4297.5</v>
      </c>
      <c r="E112" s="10">
        <v>0</v>
      </c>
      <c r="F112" s="9">
        <v>0</v>
      </c>
      <c r="G112" s="21">
        <v>0</v>
      </c>
      <c r="H112" s="29">
        <f t="shared" si="6"/>
        <v>9450</v>
      </c>
      <c r="I112" s="28">
        <f t="shared" si="7"/>
        <v>4297.5</v>
      </c>
      <c r="J112" s="30">
        <f t="shared" si="8"/>
        <v>0.45476190476190476</v>
      </c>
    </row>
    <row r="113" spans="1:10" x14ac:dyDescent="0.3">
      <c r="A113" s="32" t="s">
        <v>120</v>
      </c>
      <c r="B113" s="3">
        <v>3000</v>
      </c>
      <c r="C113" s="9">
        <f t="shared" si="5"/>
        <v>0.43</v>
      </c>
      <c r="D113" s="6">
        <v>1290</v>
      </c>
      <c r="E113" s="10">
        <v>0</v>
      </c>
      <c r="F113" s="9">
        <v>0</v>
      </c>
      <c r="G113" s="21">
        <v>0</v>
      </c>
      <c r="H113" s="29">
        <f t="shared" si="6"/>
        <v>3000</v>
      </c>
      <c r="I113" s="28">
        <f t="shared" si="7"/>
        <v>1290</v>
      </c>
      <c r="J113" s="30">
        <f t="shared" si="8"/>
        <v>0.43</v>
      </c>
    </row>
    <row r="114" spans="1:10" x14ac:dyDescent="0.3">
      <c r="A114" s="32" t="s">
        <v>121</v>
      </c>
      <c r="B114" s="3">
        <v>2823</v>
      </c>
      <c r="C114" s="9">
        <f t="shared" si="5"/>
        <v>0.43000000000000005</v>
      </c>
      <c r="D114" s="6">
        <v>1213.8900000000001</v>
      </c>
      <c r="E114" s="10">
        <v>0</v>
      </c>
      <c r="F114" s="9">
        <v>0</v>
      </c>
      <c r="G114" s="21">
        <v>0</v>
      </c>
      <c r="H114" s="29">
        <f t="shared" si="6"/>
        <v>2823</v>
      </c>
      <c r="I114" s="28">
        <f t="shared" si="7"/>
        <v>1213.8900000000001</v>
      </c>
      <c r="J114" s="30">
        <f t="shared" si="8"/>
        <v>0.43000000000000005</v>
      </c>
    </row>
    <row r="115" spans="1:10" x14ac:dyDescent="0.3">
      <c r="A115" s="32" t="s">
        <v>122</v>
      </c>
      <c r="B115" s="3">
        <v>1353</v>
      </c>
      <c r="C115" s="9">
        <f t="shared" si="5"/>
        <v>0.42500000000000004</v>
      </c>
      <c r="D115" s="6">
        <v>575.02500000000009</v>
      </c>
      <c r="E115" s="10">
        <v>0</v>
      </c>
      <c r="F115" s="9">
        <v>0</v>
      </c>
      <c r="G115" s="21">
        <v>0</v>
      </c>
      <c r="H115" s="29">
        <f t="shared" si="6"/>
        <v>1353</v>
      </c>
      <c r="I115" s="28">
        <f t="shared" si="7"/>
        <v>575.02500000000009</v>
      </c>
      <c r="J115" s="30">
        <f t="shared" si="8"/>
        <v>0.42500000000000004</v>
      </c>
    </row>
    <row r="116" spans="1:10" x14ac:dyDescent="0.3">
      <c r="A116" s="32" t="s">
        <v>123</v>
      </c>
      <c r="B116" s="3">
        <v>90</v>
      </c>
      <c r="C116" s="9">
        <f t="shared" si="5"/>
        <v>1.1499999999999999</v>
      </c>
      <c r="D116" s="6">
        <v>103.5</v>
      </c>
      <c r="E116" s="10">
        <v>0</v>
      </c>
      <c r="F116" s="9">
        <v>0</v>
      </c>
      <c r="G116" s="21">
        <v>0</v>
      </c>
      <c r="H116" s="29">
        <f t="shared" si="6"/>
        <v>90</v>
      </c>
      <c r="I116" s="28">
        <f t="shared" si="7"/>
        <v>103.5</v>
      </c>
      <c r="J116" s="30">
        <f t="shared" si="8"/>
        <v>1.1499999999999999</v>
      </c>
    </row>
    <row r="117" spans="1:10" x14ac:dyDescent="0.3">
      <c r="A117" s="32" t="s">
        <v>124</v>
      </c>
      <c r="B117" s="3">
        <v>42</v>
      </c>
      <c r="C117" s="9">
        <f t="shared" si="5"/>
        <v>2.1887841191067001</v>
      </c>
      <c r="D117" s="6">
        <v>91.928933002481401</v>
      </c>
      <c r="E117" s="10">
        <v>0</v>
      </c>
      <c r="F117" s="9">
        <v>0</v>
      </c>
      <c r="G117" s="21">
        <v>0</v>
      </c>
      <c r="H117" s="29">
        <f t="shared" si="6"/>
        <v>42</v>
      </c>
      <c r="I117" s="28">
        <f t="shared" si="7"/>
        <v>91.928933002481401</v>
      </c>
      <c r="J117" s="30">
        <f t="shared" si="8"/>
        <v>2.1887841191067001</v>
      </c>
    </row>
    <row r="118" spans="1:10" x14ac:dyDescent="0.3">
      <c r="A118" s="32" t="s">
        <v>125</v>
      </c>
      <c r="B118" s="3">
        <v>9</v>
      </c>
      <c r="C118" s="9">
        <f t="shared" si="5"/>
        <v>2.5874999999999999</v>
      </c>
      <c r="D118" s="6">
        <v>23.287499999999998</v>
      </c>
      <c r="E118" s="10">
        <v>0</v>
      </c>
      <c r="F118" s="9">
        <v>0</v>
      </c>
      <c r="G118" s="21">
        <v>0</v>
      </c>
      <c r="H118" s="29">
        <f t="shared" si="6"/>
        <v>9</v>
      </c>
      <c r="I118" s="28">
        <f t="shared" si="7"/>
        <v>23.287499999999998</v>
      </c>
      <c r="J118" s="30">
        <f t="shared" si="8"/>
        <v>2.5874999999999999</v>
      </c>
    </row>
    <row r="119" spans="1:10" x14ac:dyDescent="0.3">
      <c r="A119" s="32" t="s">
        <v>126</v>
      </c>
      <c r="B119" s="3">
        <v>54</v>
      </c>
      <c r="C119" s="9">
        <f t="shared" si="5"/>
        <v>2.6456911879642009</v>
      </c>
      <c r="D119" s="6">
        <v>142.86732415006685</v>
      </c>
      <c r="E119" s="10">
        <v>0</v>
      </c>
      <c r="F119" s="9">
        <v>0</v>
      </c>
      <c r="G119" s="21">
        <v>0</v>
      </c>
      <c r="H119" s="29">
        <f t="shared" si="6"/>
        <v>54</v>
      </c>
      <c r="I119" s="28">
        <f t="shared" si="7"/>
        <v>142.86732415006685</v>
      </c>
      <c r="J119" s="30">
        <f t="shared" si="8"/>
        <v>2.6456911879642009</v>
      </c>
    </row>
    <row r="120" spans="1:10" x14ac:dyDescent="0.3">
      <c r="A120" s="32" t="s">
        <v>127</v>
      </c>
      <c r="B120" s="3">
        <v>6</v>
      </c>
      <c r="C120" s="9">
        <f t="shared" si="5"/>
        <v>14.916073369565217</v>
      </c>
      <c r="D120" s="6">
        <v>89.496440217391296</v>
      </c>
      <c r="E120" s="10">
        <v>10</v>
      </c>
      <c r="F120" s="9">
        <f t="shared" si="9"/>
        <v>11.01</v>
      </c>
      <c r="G120" s="21">
        <v>110.1</v>
      </c>
      <c r="H120" s="29">
        <f t="shared" si="6"/>
        <v>16</v>
      </c>
      <c r="I120" s="28">
        <f t="shared" si="7"/>
        <v>199.59644021739129</v>
      </c>
      <c r="J120" s="30">
        <f t="shared" si="8"/>
        <v>12.474777513586956</v>
      </c>
    </row>
    <row r="121" spans="1:10" x14ac:dyDescent="0.3">
      <c r="A121" s="32" t="s">
        <v>128</v>
      </c>
      <c r="B121" s="3">
        <v>2</v>
      </c>
      <c r="C121" s="9">
        <f t="shared" si="5"/>
        <v>7.5</v>
      </c>
      <c r="D121" s="6">
        <v>15</v>
      </c>
      <c r="E121" s="15">
        <v>0</v>
      </c>
      <c r="F121" s="9">
        <v>0</v>
      </c>
      <c r="G121" s="26">
        <v>0</v>
      </c>
      <c r="H121" s="29">
        <f t="shared" si="6"/>
        <v>2</v>
      </c>
      <c r="I121" s="28">
        <f t="shared" si="7"/>
        <v>15</v>
      </c>
      <c r="J121" s="30">
        <f t="shared" si="8"/>
        <v>7.5</v>
      </c>
    </row>
    <row r="122" spans="1:10" x14ac:dyDescent="0.3">
      <c r="A122" s="32" t="s">
        <v>129</v>
      </c>
      <c r="B122" s="3">
        <v>1</v>
      </c>
      <c r="C122" s="9">
        <f t="shared" si="5"/>
        <v>0.74</v>
      </c>
      <c r="D122" s="6">
        <v>0.74</v>
      </c>
      <c r="E122" s="15">
        <v>0</v>
      </c>
      <c r="F122" s="9">
        <v>0</v>
      </c>
      <c r="G122" s="26">
        <v>0</v>
      </c>
      <c r="H122" s="29">
        <f t="shared" si="6"/>
        <v>1</v>
      </c>
      <c r="I122" s="28">
        <f t="shared" si="7"/>
        <v>0.74</v>
      </c>
      <c r="J122" s="30">
        <f t="shared" si="8"/>
        <v>0.74</v>
      </c>
    </row>
    <row r="123" spans="1:10" x14ac:dyDescent="0.3">
      <c r="A123" s="32" t="s">
        <v>130</v>
      </c>
      <c r="B123" s="3">
        <v>0</v>
      </c>
      <c r="C123" s="9">
        <v>0</v>
      </c>
      <c r="D123" s="6">
        <v>0</v>
      </c>
      <c r="E123" s="15">
        <f>3+5</f>
        <v>8</v>
      </c>
      <c r="F123" s="9">
        <f t="shared" si="9"/>
        <v>10.43125</v>
      </c>
      <c r="G123" s="26">
        <f>34.2+49.25</f>
        <v>83.45</v>
      </c>
      <c r="H123" s="29">
        <f t="shared" si="6"/>
        <v>8</v>
      </c>
      <c r="I123" s="28">
        <f t="shared" si="7"/>
        <v>83.45</v>
      </c>
      <c r="J123" s="30">
        <f t="shared" si="8"/>
        <v>10.43125</v>
      </c>
    </row>
    <row r="124" spans="1:10" x14ac:dyDescent="0.3">
      <c r="A124" s="32" t="s">
        <v>131</v>
      </c>
      <c r="B124" s="3">
        <v>0</v>
      </c>
      <c r="C124" s="9">
        <v>0</v>
      </c>
      <c r="D124" s="6">
        <v>0</v>
      </c>
      <c r="E124" s="15">
        <v>0</v>
      </c>
      <c r="F124" s="9">
        <v>0</v>
      </c>
      <c r="G124" s="26">
        <v>0</v>
      </c>
      <c r="H124" s="29">
        <f t="shared" si="6"/>
        <v>0</v>
      </c>
      <c r="I124" s="28">
        <f t="shared" si="7"/>
        <v>0</v>
      </c>
      <c r="J124" s="30">
        <v>0</v>
      </c>
    </row>
    <row r="125" spans="1:10" x14ac:dyDescent="0.3">
      <c r="A125" s="32" t="s">
        <v>132</v>
      </c>
      <c r="B125" s="3">
        <v>24</v>
      </c>
      <c r="C125" s="9">
        <f t="shared" si="5"/>
        <v>4.7756688459258285</v>
      </c>
      <c r="D125" s="6">
        <v>114.61605230221988</v>
      </c>
      <c r="E125" s="13">
        <v>0</v>
      </c>
      <c r="F125" s="9">
        <v>0</v>
      </c>
      <c r="G125" s="24">
        <v>0</v>
      </c>
      <c r="H125" s="29">
        <f t="shared" si="6"/>
        <v>24</v>
      </c>
      <c r="I125" s="28">
        <f t="shared" si="7"/>
        <v>114.61605230221988</v>
      </c>
      <c r="J125" s="30">
        <f t="shared" si="8"/>
        <v>4.7756688459258285</v>
      </c>
    </row>
    <row r="126" spans="1:10" x14ac:dyDescent="0.3">
      <c r="A126" s="32" t="s">
        <v>133</v>
      </c>
      <c r="B126" s="3">
        <v>14</v>
      </c>
      <c r="C126" s="9">
        <f t="shared" si="5"/>
        <v>8.4375</v>
      </c>
      <c r="D126" s="6">
        <v>118.125</v>
      </c>
      <c r="E126" s="13">
        <v>0</v>
      </c>
      <c r="F126" s="9">
        <v>0</v>
      </c>
      <c r="G126" s="24">
        <v>0</v>
      </c>
      <c r="H126" s="29">
        <f t="shared" si="6"/>
        <v>14</v>
      </c>
      <c r="I126" s="28">
        <f t="shared" si="7"/>
        <v>118.125</v>
      </c>
      <c r="J126" s="30">
        <f t="shared" si="8"/>
        <v>8.4375</v>
      </c>
    </row>
    <row r="127" spans="1:10" x14ac:dyDescent="0.3">
      <c r="A127" s="32" t="s">
        <v>134</v>
      </c>
      <c r="B127" s="3">
        <v>10000</v>
      </c>
      <c r="C127" s="9">
        <f t="shared" si="5"/>
        <v>0.11</v>
      </c>
      <c r="D127" s="6">
        <v>1100</v>
      </c>
      <c r="E127" s="16">
        <v>0</v>
      </c>
      <c r="F127" s="9">
        <v>0</v>
      </c>
      <c r="G127" s="24">
        <v>0</v>
      </c>
      <c r="H127" s="29">
        <f t="shared" si="6"/>
        <v>10000</v>
      </c>
      <c r="I127" s="28">
        <f t="shared" si="7"/>
        <v>1100</v>
      </c>
      <c r="J127" s="30">
        <f t="shared" si="8"/>
        <v>0.11</v>
      </c>
    </row>
    <row r="128" spans="1:10" x14ac:dyDescent="0.3">
      <c r="A128" s="32" t="s">
        <v>135</v>
      </c>
      <c r="B128" s="3">
        <v>9</v>
      </c>
      <c r="C128" s="9">
        <f t="shared" si="5"/>
        <v>59.999743589743588</v>
      </c>
      <c r="D128" s="6">
        <v>539.99769230769232</v>
      </c>
      <c r="E128" s="10">
        <v>0</v>
      </c>
      <c r="F128" s="9">
        <v>0</v>
      </c>
      <c r="G128" s="21">
        <v>0</v>
      </c>
      <c r="H128" s="29">
        <f t="shared" si="6"/>
        <v>9</v>
      </c>
      <c r="I128" s="28">
        <f t="shared" si="7"/>
        <v>539.99769230769232</v>
      </c>
      <c r="J128" s="30">
        <f t="shared" si="8"/>
        <v>59.999743589743588</v>
      </c>
    </row>
    <row r="129" spans="1:10" x14ac:dyDescent="0.3">
      <c r="A129" s="32" t="s">
        <v>136</v>
      </c>
      <c r="B129" s="3">
        <v>0</v>
      </c>
      <c r="C129" s="9">
        <v>0</v>
      </c>
      <c r="D129" s="6">
        <v>0</v>
      </c>
      <c r="E129" s="10">
        <v>0</v>
      </c>
      <c r="F129" s="9">
        <v>0</v>
      </c>
      <c r="G129" s="21">
        <v>0</v>
      </c>
      <c r="H129" s="29">
        <f t="shared" si="6"/>
        <v>0</v>
      </c>
      <c r="I129" s="28">
        <f t="shared" si="7"/>
        <v>0</v>
      </c>
      <c r="J129" s="30">
        <v>0</v>
      </c>
    </row>
    <row r="130" spans="1:10" x14ac:dyDescent="0.3">
      <c r="A130" s="32" t="s">
        <v>137</v>
      </c>
      <c r="B130" s="3">
        <v>5</v>
      </c>
      <c r="C130" s="9">
        <f t="shared" si="5"/>
        <v>69.626094543321074</v>
      </c>
      <c r="D130" s="6">
        <v>348.13047271660537</v>
      </c>
      <c r="E130" s="10">
        <v>250</v>
      </c>
      <c r="F130" s="9">
        <f t="shared" si="9"/>
        <v>23.85</v>
      </c>
      <c r="G130" s="21">
        <v>5962.5</v>
      </c>
      <c r="H130" s="29">
        <f t="shared" si="6"/>
        <v>255</v>
      </c>
      <c r="I130" s="28">
        <f t="shared" si="7"/>
        <v>6310.6304727166053</v>
      </c>
      <c r="J130" s="30">
        <f t="shared" si="8"/>
        <v>24.747570481241588</v>
      </c>
    </row>
    <row r="131" spans="1:10" x14ac:dyDescent="0.3">
      <c r="A131" s="32" t="s">
        <v>138</v>
      </c>
      <c r="B131" s="3">
        <v>10</v>
      </c>
      <c r="C131" s="9">
        <f t="shared" ref="C131:C183" si="10">D131/B131</f>
        <v>14.999772486772486</v>
      </c>
      <c r="D131" s="6">
        <v>149.99772486772486</v>
      </c>
      <c r="E131" s="10">
        <v>5</v>
      </c>
      <c r="F131" s="9">
        <f t="shared" ref="F131:F183" si="11">G131/E131</f>
        <v>15.9</v>
      </c>
      <c r="G131" s="21">
        <v>79.5</v>
      </c>
      <c r="H131" s="29">
        <f t="shared" ref="H131:H183" si="12">B131+E131</f>
        <v>15</v>
      </c>
      <c r="I131" s="28">
        <f t="shared" ref="I131:I183" si="13">G131+D131</f>
        <v>229.49772486772486</v>
      </c>
      <c r="J131" s="30">
        <f t="shared" ref="J131:J183" si="14">I131/H131</f>
        <v>15.29984832451499</v>
      </c>
    </row>
    <row r="132" spans="1:10" x14ac:dyDescent="0.3">
      <c r="A132" s="32" t="s">
        <v>139</v>
      </c>
      <c r="B132" s="3">
        <v>0</v>
      </c>
      <c r="C132" s="9">
        <v>0</v>
      </c>
      <c r="D132" s="6">
        <v>0</v>
      </c>
      <c r="E132" s="10">
        <v>0</v>
      </c>
      <c r="F132" s="9">
        <v>0</v>
      </c>
      <c r="G132" s="21">
        <v>0</v>
      </c>
      <c r="H132" s="29">
        <f t="shared" si="12"/>
        <v>0</v>
      </c>
      <c r="I132" s="28">
        <f t="shared" si="13"/>
        <v>0</v>
      </c>
      <c r="J132" s="30">
        <v>0</v>
      </c>
    </row>
    <row r="133" spans="1:10" x14ac:dyDescent="0.3">
      <c r="A133" s="32" t="s">
        <v>140</v>
      </c>
      <c r="B133" s="3">
        <v>1</v>
      </c>
      <c r="C133" s="9">
        <f t="shared" si="10"/>
        <v>140</v>
      </c>
      <c r="D133" s="6">
        <v>140</v>
      </c>
      <c r="E133" s="10">
        <v>0</v>
      </c>
      <c r="F133" s="9">
        <v>0</v>
      </c>
      <c r="G133" s="21">
        <v>0</v>
      </c>
      <c r="H133" s="29">
        <f t="shared" si="12"/>
        <v>1</v>
      </c>
      <c r="I133" s="28">
        <f t="shared" si="13"/>
        <v>140</v>
      </c>
      <c r="J133" s="30">
        <f t="shared" si="14"/>
        <v>140</v>
      </c>
    </row>
    <row r="134" spans="1:10" x14ac:dyDescent="0.3">
      <c r="A134" s="32" t="s">
        <v>141</v>
      </c>
      <c r="B134" s="3">
        <v>1</v>
      </c>
      <c r="C134" s="9">
        <f t="shared" si="10"/>
        <v>5.98</v>
      </c>
      <c r="D134" s="6">
        <v>5.98</v>
      </c>
      <c r="E134" s="10">
        <v>0</v>
      </c>
      <c r="F134" s="9">
        <v>0</v>
      </c>
      <c r="G134" s="21">
        <v>0</v>
      </c>
      <c r="H134" s="29">
        <f t="shared" si="12"/>
        <v>1</v>
      </c>
      <c r="I134" s="28">
        <f t="shared" si="13"/>
        <v>5.98</v>
      </c>
      <c r="J134" s="30">
        <f t="shared" si="14"/>
        <v>5.98</v>
      </c>
    </row>
    <row r="135" spans="1:10" x14ac:dyDescent="0.3">
      <c r="A135" s="32" t="s">
        <v>142</v>
      </c>
      <c r="B135" s="3">
        <v>0</v>
      </c>
      <c r="C135" s="9">
        <v>0</v>
      </c>
      <c r="D135" s="6">
        <v>0</v>
      </c>
      <c r="E135" s="10">
        <v>3</v>
      </c>
      <c r="F135" s="9">
        <f t="shared" si="11"/>
        <v>9.5</v>
      </c>
      <c r="G135" s="21">
        <v>28.5</v>
      </c>
      <c r="H135" s="29">
        <f t="shared" si="12"/>
        <v>3</v>
      </c>
      <c r="I135" s="28">
        <f t="shared" si="13"/>
        <v>28.5</v>
      </c>
      <c r="J135" s="30">
        <f t="shared" si="14"/>
        <v>9.5</v>
      </c>
    </row>
    <row r="136" spans="1:10" x14ac:dyDescent="0.3">
      <c r="A136" s="32" t="s">
        <v>143</v>
      </c>
      <c r="B136" s="3">
        <v>3700</v>
      </c>
      <c r="C136" s="9">
        <f t="shared" si="10"/>
        <v>7.0461538461538478E-2</v>
      </c>
      <c r="D136" s="6">
        <v>260.70769230769235</v>
      </c>
      <c r="E136" s="10">
        <v>0</v>
      </c>
      <c r="F136" s="9">
        <v>0</v>
      </c>
      <c r="G136" s="21">
        <v>0</v>
      </c>
      <c r="H136" s="29">
        <f t="shared" si="12"/>
        <v>3700</v>
      </c>
      <c r="I136" s="28">
        <f t="shared" si="13"/>
        <v>260.70769230769235</v>
      </c>
      <c r="J136" s="30">
        <f t="shared" si="14"/>
        <v>7.0461538461538478E-2</v>
      </c>
    </row>
    <row r="137" spans="1:10" x14ac:dyDescent="0.3">
      <c r="A137" s="32" t="s">
        <v>144</v>
      </c>
      <c r="B137" s="3">
        <v>2500</v>
      </c>
      <c r="C137" s="9">
        <f t="shared" si="10"/>
        <v>0.19324192771084339</v>
      </c>
      <c r="D137" s="6">
        <v>483.10481927710845</v>
      </c>
      <c r="E137" s="10">
        <v>0</v>
      </c>
      <c r="F137" s="9">
        <v>0</v>
      </c>
      <c r="G137" s="21">
        <v>0</v>
      </c>
      <c r="H137" s="29">
        <f t="shared" si="12"/>
        <v>2500</v>
      </c>
      <c r="I137" s="28">
        <f t="shared" si="13"/>
        <v>483.10481927710845</v>
      </c>
      <c r="J137" s="30">
        <f t="shared" si="14"/>
        <v>0.19324192771084339</v>
      </c>
    </row>
    <row r="138" spans="1:10" x14ac:dyDescent="0.3">
      <c r="A138" s="32" t="s">
        <v>145</v>
      </c>
      <c r="B138" s="3">
        <v>11</v>
      </c>
      <c r="C138" s="9">
        <f t="shared" si="10"/>
        <v>5.8058974358974353</v>
      </c>
      <c r="D138" s="6">
        <v>63.864871794871789</v>
      </c>
      <c r="E138" s="10">
        <v>0</v>
      </c>
      <c r="F138" s="9">
        <v>0</v>
      </c>
      <c r="G138" s="21">
        <v>0</v>
      </c>
      <c r="H138" s="29">
        <f t="shared" si="12"/>
        <v>11</v>
      </c>
      <c r="I138" s="28">
        <f t="shared" si="13"/>
        <v>63.864871794871789</v>
      </c>
      <c r="J138" s="30">
        <f t="shared" si="14"/>
        <v>5.8058974358974353</v>
      </c>
    </row>
    <row r="139" spans="1:10" x14ac:dyDescent="0.3">
      <c r="A139" s="32" t="s">
        <v>146</v>
      </c>
      <c r="B139" s="3">
        <v>0</v>
      </c>
      <c r="C139" s="9">
        <v>0</v>
      </c>
      <c r="D139" s="6">
        <v>-4.4408920985006262E-16</v>
      </c>
      <c r="E139" s="10">
        <f>25+25</f>
        <v>50</v>
      </c>
      <c r="F139" s="9">
        <f t="shared" si="11"/>
        <v>0.77500000000000002</v>
      </c>
      <c r="G139" s="21">
        <f>21.25+17.5</f>
        <v>38.75</v>
      </c>
      <c r="H139" s="29">
        <f t="shared" si="12"/>
        <v>50</v>
      </c>
      <c r="I139" s="28">
        <f t="shared" si="13"/>
        <v>38.75</v>
      </c>
      <c r="J139" s="30">
        <f t="shared" si="14"/>
        <v>0.77500000000000002</v>
      </c>
    </row>
    <row r="140" spans="1:10" x14ac:dyDescent="0.3">
      <c r="A140" s="32" t="s">
        <v>147</v>
      </c>
      <c r="B140" s="3">
        <v>0</v>
      </c>
      <c r="C140" s="9">
        <v>0</v>
      </c>
      <c r="D140" s="6">
        <v>0</v>
      </c>
      <c r="E140" s="10">
        <v>1</v>
      </c>
      <c r="F140" s="9">
        <f t="shared" si="11"/>
        <v>56</v>
      </c>
      <c r="G140" s="21">
        <v>56</v>
      </c>
      <c r="H140" s="29">
        <f t="shared" si="12"/>
        <v>1</v>
      </c>
      <c r="I140" s="28">
        <f t="shared" si="13"/>
        <v>56</v>
      </c>
      <c r="J140" s="30">
        <f t="shared" si="14"/>
        <v>56</v>
      </c>
    </row>
    <row r="141" spans="1:10" x14ac:dyDescent="0.3">
      <c r="A141" s="32" t="s">
        <v>148</v>
      </c>
      <c r="B141" s="3">
        <v>15</v>
      </c>
      <c r="C141" s="9">
        <f t="shared" si="10"/>
        <v>3.419489853896104</v>
      </c>
      <c r="D141" s="6">
        <v>51.292347808441562</v>
      </c>
      <c r="E141" s="10">
        <v>15</v>
      </c>
      <c r="F141" s="9">
        <f t="shared" si="11"/>
        <v>3.5300000000000002</v>
      </c>
      <c r="G141" s="21">
        <v>52.95</v>
      </c>
      <c r="H141" s="29">
        <f t="shared" si="12"/>
        <v>30</v>
      </c>
      <c r="I141" s="28">
        <f t="shared" si="13"/>
        <v>104.24234780844156</v>
      </c>
      <c r="J141" s="30">
        <f t="shared" si="14"/>
        <v>3.4747449269480524</v>
      </c>
    </row>
    <row r="142" spans="1:10" x14ac:dyDescent="0.3">
      <c r="A142" s="32" t="s">
        <v>149</v>
      </c>
      <c r="B142" s="3">
        <v>12</v>
      </c>
      <c r="C142" s="9">
        <f t="shared" si="10"/>
        <v>0.89741379310344804</v>
      </c>
      <c r="D142" s="6">
        <v>10.768965517241377</v>
      </c>
      <c r="E142" s="10">
        <v>25</v>
      </c>
      <c r="F142" s="9">
        <f t="shared" si="11"/>
        <v>0.78</v>
      </c>
      <c r="G142" s="21">
        <v>19.5</v>
      </c>
      <c r="H142" s="29">
        <f t="shared" si="12"/>
        <v>37</v>
      </c>
      <c r="I142" s="28">
        <f t="shared" si="13"/>
        <v>30.268965517241377</v>
      </c>
      <c r="J142" s="30">
        <f t="shared" si="14"/>
        <v>0.81808014911463178</v>
      </c>
    </row>
    <row r="143" spans="1:10" x14ac:dyDescent="0.3">
      <c r="A143" s="32" t="s">
        <v>150</v>
      </c>
      <c r="B143" s="3">
        <v>0</v>
      </c>
      <c r="C143" s="9">
        <v>0</v>
      </c>
      <c r="D143" s="6">
        <v>0</v>
      </c>
      <c r="E143" s="10">
        <v>2</v>
      </c>
      <c r="F143" s="9">
        <f t="shared" si="11"/>
        <v>20</v>
      </c>
      <c r="G143" s="21">
        <v>40</v>
      </c>
      <c r="H143" s="29">
        <f t="shared" si="12"/>
        <v>2</v>
      </c>
      <c r="I143" s="28">
        <f t="shared" si="13"/>
        <v>40</v>
      </c>
      <c r="J143" s="30">
        <f t="shared" si="14"/>
        <v>20</v>
      </c>
    </row>
    <row r="144" spans="1:10" x14ac:dyDescent="0.3">
      <c r="A144" s="32" t="s">
        <v>151</v>
      </c>
      <c r="B144" s="3">
        <v>0</v>
      </c>
      <c r="C144" s="9">
        <v>0</v>
      </c>
      <c r="D144" s="6">
        <v>0</v>
      </c>
      <c r="E144" s="10">
        <v>1</v>
      </c>
      <c r="F144" s="9">
        <f t="shared" si="11"/>
        <v>50</v>
      </c>
      <c r="G144" s="21">
        <v>50</v>
      </c>
      <c r="H144" s="29">
        <f t="shared" si="12"/>
        <v>1</v>
      </c>
      <c r="I144" s="28">
        <f t="shared" si="13"/>
        <v>50</v>
      </c>
      <c r="J144" s="30">
        <f t="shared" si="14"/>
        <v>50</v>
      </c>
    </row>
    <row r="145" spans="1:10" x14ac:dyDescent="0.3">
      <c r="A145" s="32" t="s">
        <v>152</v>
      </c>
      <c r="B145" s="3">
        <v>0</v>
      </c>
      <c r="C145" s="9">
        <v>0</v>
      </c>
      <c r="D145" s="6">
        <v>3.5527136788005009E-15</v>
      </c>
      <c r="E145" s="10">
        <f>5+3</f>
        <v>8</v>
      </c>
      <c r="F145" s="9">
        <f t="shared" si="11"/>
        <v>25</v>
      </c>
      <c r="G145" s="21">
        <f>125+75</f>
        <v>200</v>
      </c>
      <c r="H145" s="29">
        <f t="shared" si="12"/>
        <v>8</v>
      </c>
      <c r="I145" s="28">
        <f t="shared" si="13"/>
        <v>200</v>
      </c>
      <c r="J145" s="30">
        <f t="shared" si="14"/>
        <v>25</v>
      </c>
    </row>
    <row r="146" spans="1:10" x14ac:dyDescent="0.3">
      <c r="A146" s="32" t="s">
        <v>153</v>
      </c>
      <c r="B146" s="3">
        <v>0</v>
      </c>
      <c r="C146" s="9">
        <v>0</v>
      </c>
      <c r="D146" s="6">
        <v>0</v>
      </c>
      <c r="E146" s="10">
        <f>3+2+2</f>
        <v>7</v>
      </c>
      <c r="F146" s="9">
        <f t="shared" si="11"/>
        <v>75</v>
      </c>
      <c r="G146" s="21">
        <f>225+150+150</f>
        <v>525</v>
      </c>
      <c r="H146" s="29">
        <f t="shared" si="12"/>
        <v>7</v>
      </c>
      <c r="I146" s="28">
        <f t="shared" si="13"/>
        <v>525</v>
      </c>
      <c r="J146" s="30">
        <f t="shared" si="14"/>
        <v>75</v>
      </c>
    </row>
    <row r="147" spans="1:10" x14ac:dyDescent="0.3">
      <c r="A147" s="32" t="s">
        <v>154</v>
      </c>
      <c r="B147" s="3">
        <v>0</v>
      </c>
      <c r="C147" s="9">
        <v>0</v>
      </c>
      <c r="D147" s="6">
        <v>0</v>
      </c>
      <c r="E147" s="10">
        <v>0</v>
      </c>
      <c r="F147" s="9">
        <v>0</v>
      </c>
      <c r="G147" s="21">
        <v>0</v>
      </c>
      <c r="H147" s="29">
        <f t="shared" si="12"/>
        <v>0</v>
      </c>
      <c r="I147" s="28">
        <f t="shared" si="13"/>
        <v>0</v>
      </c>
      <c r="J147" s="30">
        <v>0</v>
      </c>
    </row>
    <row r="148" spans="1:10" x14ac:dyDescent="0.3">
      <c r="A148" s="32" t="s">
        <v>155</v>
      </c>
      <c r="B148" s="3">
        <v>8</v>
      </c>
      <c r="C148" s="9">
        <f t="shared" si="10"/>
        <v>5.3782828282828286</v>
      </c>
      <c r="D148" s="6">
        <v>43.026262626262628</v>
      </c>
      <c r="E148" s="10">
        <v>0</v>
      </c>
      <c r="F148" s="9">
        <v>0</v>
      </c>
      <c r="G148" s="21">
        <v>0</v>
      </c>
      <c r="H148" s="29">
        <f t="shared" si="12"/>
        <v>8</v>
      </c>
      <c r="I148" s="28">
        <f t="shared" si="13"/>
        <v>43.026262626262628</v>
      </c>
      <c r="J148" s="30">
        <f t="shared" si="14"/>
        <v>5.3782828282828286</v>
      </c>
    </row>
    <row r="149" spans="1:10" x14ac:dyDescent="0.3">
      <c r="A149" s="32" t="s">
        <v>156</v>
      </c>
      <c r="B149" s="3">
        <v>400</v>
      </c>
      <c r="C149" s="9">
        <f t="shared" si="10"/>
        <v>0.23</v>
      </c>
      <c r="D149" s="6">
        <v>92</v>
      </c>
      <c r="E149" s="10">
        <v>0</v>
      </c>
      <c r="F149" s="9">
        <v>0</v>
      </c>
      <c r="G149" s="21">
        <v>0</v>
      </c>
      <c r="H149" s="29">
        <f t="shared" si="12"/>
        <v>400</v>
      </c>
      <c r="I149" s="28">
        <f t="shared" si="13"/>
        <v>92</v>
      </c>
      <c r="J149" s="30">
        <f t="shared" si="14"/>
        <v>0.23</v>
      </c>
    </row>
    <row r="150" spans="1:10" x14ac:dyDescent="0.3">
      <c r="A150" s="32" t="s">
        <v>157</v>
      </c>
      <c r="B150" s="3">
        <v>2125</v>
      </c>
      <c r="C150" s="9">
        <f t="shared" si="10"/>
        <v>0.64999999999999991</v>
      </c>
      <c r="D150" s="6">
        <v>1381.2499999999998</v>
      </c>
      <c r="E150" s="10">
        <v>0</v>
      </c>
      <c r="F150" s="9">
        <v>0</v>
      </c>
      <c r="G150" s="21">
        <v>0</v>
      </c>
      <c r="H150" s="29">
        <f t="shared" si="12"/>
        <v>2125</v>
      </c>
      <c r="I150" s="28">
        <f t="shared" si="13"/>
        <v>1381.2499999999998</v>
      </c>
      <c r="J150" s="30">
        <f t="shared" si="14"/>
        <v>0.64999999999999991</v>
      </c>
    </row>
    <row r="151" spans="1:10" x14ac:dyDescent="0.3">
      <c r="A151" s="32" t="s">
        <v>158</v>
      </c>
      <c r="B151" s="3">
        <v>2550</v>
      </c>
      <c r="C151" s="9">
        <f t="shared" si="10"/>
        <v>0.65057826949591435</v>
      </c>
      <c r="D151" s="6">
        <v>1658.9745872145816</v>
      </c>
      <c r="E151" s="10">
        <v>0</v>
      </c>
      <c r="F151" s="9">
        <v>0</v>
      </c>
      <c r="G151" s="21">
        <v>0</v>
      </c>
      <c r="H151" s="29">
        <f t="shared" si="12"/>
        <v>2550</v>
      </c>
      <c r="I151" s="28">
        <f t="shared" si="13"/>
        <v>1658.9745872145816</v>
      </c>
      <c r="J151" s="30">
        <f t="shared" si="14"/>
        <v>0.65057826949591435</v>
      </c>
    </row>
    <row r="152" spans="1:10" x14ac:dyDescent="0.3">
      <c r="A152" s="32" t="s">
        <v>159</v>
      </c>
      <c r="B152" s="3">
        <v>550</v>
      </c>
      <c r="C152" s="9">
        <f t="shared" si="10"/>
        <v>0.18222154290014225</v>
      </c>
      <c r="D152" s="6">
        <v>100.22184859507824</v>
      </c>
      <c r="E152" s="10">
        <v>0</v>
      </c>
      <c r="F152" s="9">
        <v>0</v>
      </c>
      <c r="G152" s="21">
        <v>0</v>
      </c>
      <c r="H152" s="29">
        <f t="shared" si="12"/>
        <v>550</v>
      </c>
      <c r="I152" s="28">
        <f t="shared" si="13"/>
        <v>100.22184859507824</v>
      </c>
      <c r="J152" s="30">
        <f t="shared" si="14"/>
        <v>0.18222154290014225</v>
      </c>
    </row>
    <row r="153" spans="1:10" x14ac:dyDescent="0.3">
      <c r="A153" s="32" t="s">
        <v>160</v>
      </c>
      <c r="B153" s="3">
        <v>2000</v>
      </c>
      <c r="C153" s="9">
        <f t="shared" si="10"/>
        <v>0.2</v>
      </c>
      <c r="D153" s="6">
        <v>400</v>
      </c>
      <c r="E153" s="15">
        <v>0</v>
      </c>
      <c r="F153" s="9">
        <v>0</v>
      </c>
      <c r="G153" s="26">
        <v>0</v>
      </c>
      <c r="H153" s="29">
        <f t="shared" si="12"/>
        <v>2000</v>
      </c>
      <c r="I153" s="28">
        <f t="shared" si="13"/>
        <v>400</v>
      </c>
      <c r="J153" s="30">
        <f t="shared" si="14"/>
        <v>0.2</v>
      </c>
    </row>
    <row r="154" spans="1:10" x14ac:dyDescent="0.3">
      <c r="A154" s="32" t="s">
        <v>161</v>
      </c>
      <c r="B154" s="3">
        <v>800</v>
      </c>
      <c r="C154" s="9">
        <f t="shared" si="10"/>
        <v>0.12125000000000011</v>
      </c>
      <c r="D154" s="6">
        <v>97.000000000000085</v>
      </c>
      <c r="E154" s="13">
        <v>0</v>
      </c>
      <c r="F154" s="9">
        <v>0</v>
      </c>
      <c r="G154" s="24">
        <v>0</v>
      </c>
      <c r="H154" s="29">
        <f t="shared" si="12"/>
        <v>800</v>
      </c>
      <c r="I154" s="28">
        <f t="shared" si="13"/>
        <v>97.000000000000085</v>
      </c>
      <c r="J154" s="30">
        <f t="shared" si="14"/>
        <v>0.12125000000000011</v>
      </c>
    </row>
    <row r="155" spans="1:10" x14ac:dyDescent="0.3">
      <c r="A155" s="32" t="s">
        <v>162</v>
      </c>
      <c r="B155" s="3">
        <v>1000</v>
      </c>
      <c r="C155" s="9">
        <f t="shared" si="10"/>
        <v>1.6</v>
      </c>
      <c r="D155" s="6">
        <v>1600</v>
      </c>
      <c r="E155" s="10">
        <v>0</v>
      </c>
      <c r="F155" s="9">
        <v>0</v>
      </c>
      <c r="G155" s="21">
        <v>0</v>
      </c>
      <c r="H155" s="29">
        <f t="shared" si="12"/>
        <v>1000</v>
      </c>
      <c r="I155" s="28">
        <f t="shared" si="13"/>
        <v>1600</v>
      </c>
      <c r="J155" s="30">
        <f t="shared" si="14"/>
        <v>1.6</v>
      </c>
    </row>
    <row r="156" spans="1:10" x14ac:dyDescent="0.3">
      <c r="A156" s="32" t="s">
        <v>163</v>
      </c>
      <c r="B156" s="3">
        <v>8700</v>
      </c>
      <c r="C156" s="9">
        <f t="shared" si="10"/>
        <v>0.11</v>
      </c>
      <c r="D156" s="6">
        <v>957</v>
      </c>
      <c r="E156" s="10">
        <v>0</v>
      </c>
      <c r="F156" s="9">
        <v>0</v>
      </c>
      <c r="G156" s="21">
        <v>0</v>
      </c>
      <c r="H156" s="29">
        <f t="shared" si="12"/>
        <v>8700</v>
      </c>
      <c r="I156" s="28">
        <f t="shared" si="13"/>
        <v>957</v>
      </c>
      <c r="J156" s="30">
        <f t="shared" si="14"/>
        <v>0.11</v>
      </c>
    </row>
    <row r="157" spans="1:10" x14ac:dyDescent="0.3">
      <c r="A157" s="32" t="s">
        <v>164</v>
      </c>
      <c r="B157" s="3">
        <v>1200</v>
      </c>
      <c r="C157" s="9">
        <f t="shared" si="10"/>
        <v>0.14150467289719629</v>
      </c>
      <c r="D157" s="6">
        <v>169.80560747663554</v>
      </c>
      <c r="E157" s="10">
        <v>0</v>
      </c>
      <c r="F157" s="9">
        <v>0</v>
      </c>
      <c r="G157" s="21">
        <v>0</v>
      </c>
      <c r="H157" s="29">
        <f t="shared" si="12"/>
        <v>1200</v>
      </c>
      <c r="I157" s="28">
        <f t="shared" si="13"/>
        <v>169.80560747663554</v>
      </c>
      <c r="J157" s="30">
        <f t="shared" si="14"/>
        <v>0.14150467289719629</v>
      </c>
    </row>
    <row r="158" spans="1:10" x14ac:dyDescent="0.3">
      <c r="A158" s="32" t="s">
        <v>165</v>
      </c>
      <c r="B158" s="3">
        <v>7700</v>
      </c>
      <c r="C158" s="9">
        <f t="shared" si="10"/>
        <v>0.11000511585095703</v>
      </c>
      <c r="D158" s="6">
        <v>847.03939205236907</v>
      </c>
      <c r="E158" s="13">
        <v>0</v>
      </c>
      <c r="F158" s="9">
        <v>0</v>
      </c>
      <c r="G158" s="24">
        <v>0</v>
      </c>
      <c r="H158" s="29">
        <f t="shared" si="12"/>
        <v>7700</v>
      </c>
      <c r="I158" s="28">
        <f t="shared" si="13"/>
        <v>847.03939205236907</v>
      </c>
      <c r="J158" s="30">
        <f t="shared" si="14"/>
        <v>0.11000511585095703</v>
      </c>
    </row>
    <row r="159" spans="1:10" x14ac:dyDescent="0.3">
      <c r="A159" s="32" t="s">
        <v>166</v>
      </c>
      <c r="B159" s="3">
        <v>400</v>
      </c>
      <c r="C159" s="9">
        <f t="shared" si="10"/>
        <v>0.24</v>
      </c>
      <c r="D159" s="6">
        <v>96</v>
      </c>
      <c r="E159" s="13">
        <v>0</v>
      </c>
      <c r="F159" s="9">
        <v>0</v>
      </c>
      <c r="G159" s="24">
        <v>0</v>
      </c>
      <c r="H159" s="29">
        <f t="shared" si="12"/>
        <v>400</v>
      </c>
      <c r="I159" s="28">
        <f t="shared" si="13"/>
        <v>96</v>
      </c>
      <c r="J159" s="30">
        <f t="shared" si="14"/>
        <v>0.24</v>
      </c>
    </row>
    <row r="160" spans="1:10" x14ac:dyDescent="0.3">
      <c r="A160" s="32" t="s">
        <v>167</v>
      </c>
      <c r="B160" s="3">
        <v>5</v>
      </c>
      <c r="C160" s="9">
        <f t="shared" si="10"/>
        <v>11.466470588235293</v>
      </c>
      <c r="D160" s="6">
        <v>57.33235294117646</v>
      </c>
      <c r="E160" s="10">
        <v>0</v>
      </c>
      <c r="F160" s="9">
        <v>0</v>
      </c>
      <c r="G160" s="21">
        <v>0</v>
      </c>
      <c r="H160" s="29">
        <f t="shared" si="12"/>
        <v>5</v>
      </c>
      <c r="I160" s="28">
        <f t="shared" si="13"/>
        <v>57.33235294117646</v>
      </c>
      <c r="J160" s="30">
        <f t="shared" si="14"/>
        <v>11.466470588235293</v>
      </c>
    </row>
    <row r="161" spans="1:10" x14ac:dyDescent="0.3">
      <c r="A161" s="32" t="s">
        <v>168</v>
      </c>
      <c r="B161" s="3">
        <v>105</v>
      </c>
      <c r="C161" s="9">
        <f t="shared" si="10"/>
        <v>2.1394797777971246</v>
      </c>
      <c r="D161" s="6">
        <v>224.64537666869808</v>
      </c>
      <c r="E161" s="13">
        <v>0</v>
      </c>
      <c r="F161" s="9">
        <v>0</v>
      </c>
      <c r="G161" s="24">
        <v>0</v>
      </c>
      <c r="H161" s="29">
        <f t="shared" si="12"/>
        <v>105</v>
      </c>
      <c r="I161" s="28">
        <f t="shared" si="13"/>
        <v>224.64537666869808</v>
      </c>
      <c r="J161" s="30">
        <f t="shared" si="14"/>
        <v>2.1394797777971246</v>
      </c>
    </row>
    <row r="162" spans="1:10" x14ac:dyDescent="0.3">
      <c r="A162" s="32" t="s">
        <v>169</v>
      </c>
      <c r="B162" s="3">
        <v>2400</v>
      </c>
      <c r="C162" s="9">
        <f t="shared" si="10"/>
        <v>0.12068516202049084</v>
      </c>
      <c r="D162" s="6">
        <v>289.64438884917803</v>
      </c>
      <c r="E162" s="10">
        <v>0</v>
      </c>
      <c r="F162" s="9">
        <v>0</v>
      </c>
      <c r="G162" s="21">
        <v>0</v>
      </c>
      <c r="H162" s="29">
        <f t="shared" si="12"/>
        <v>2400</v>
      </c>
      <c r="I162" s="28">
        <f t="shared" si="13"/>
        <v>289.64438884917803</v>
      </c>
      <c r="J162" s="30">
        <f t="shared" si="14"/>
        <v>0.12068516202049084</v>
      </c>
    </row>
    <row r="163" spans="1:10" x14ac:dyDescent="0.3">
      <c r="A163" s="32" t="s">
        <v>170</v>
      </c>
      <c r="B163" s="3">
        <v>9</v>
      </c>
      <c r="C163" s="9">
        <f t="shared" si="10"/>
        <v>7.2510344827586204</v>
      </c>
      <c r="D163" s="8">
        <v>65.259310344827583</v>
      </c>
      <c r="E163" s="10">
        <v>0</v>
      </c>
      <c r="F163" s="9">
        <v>0</v>
      </c>
      <c r="G163" s="21">
        <v>0</v>
      </c>
      <c r="H163" s="29">
        <f t="shared" si="12"/>
        <v>9</v>
      </c>
      <c r="I163" s="28">
        <f t="shared" si="13"/>
        <v>65.259310344827583</v>
      </c>
      <c r="J163" s="30">
        <f t="shared" si="14"/>
        <v>7.2510344827586204</v>
      </c>
    </row>
    <row r="164" spans="1:10" x14ac:dyDescent="0.3">
      <c r="A164" s="32" t="s">
        <v>171</v>
      </c>
      <c r="B164" s="3">
        <v>0</v>
      </c>
      <c r="C164" s="9">
        <v>0</v>
      </c>
      <c r="D164" s="6">
        <v>0</v>
      </c>
      <c r="E164" s="10">
        <v>0</v>
      </c>
      <c r="F164" s="9">
        <v>0</v>
      </c>
      <c r="G164" s="21">
        <v>0</v>
      </c>
      <c r="H164" s="29">
        <f t="shared" si="12"/>
        <v>0</v>
      </c>
      <c r="I164" s="28">
        <f t="shared" si="13"/>
        <v>0</v>
      </c>
      <c r="J164" s="30">
        <v>0</v>
      </c>
    </row>
    <row r="165" spans="1:10" x14ac:dyDescent="0.3">
      <c r="A165" s="32" t="s">
        <v>172</v>
      </c>
      <c r="B165" s="3">
        <v>12</v>
      </c>
      <c r="C165" s="9">
        <f t="shared" si="10"/>
        <v>15.5</v>
      </c>
      <c r="D165" s="6">
        <v>186</v>
      </c>
      <c r="E165" s="10">
        <v>0</v>
      </c>
      <c r="F165" s="9">
        <v>0</v>
      </c>
      <c r="G165" s="21">
        <v>0</v>
      </c>
      <c r="H165" s="29">
        <f t="shared" si="12"/>
        <v>12</v>
      </c>
      <c r="I165" s="28">
        <f t="shared" si="13"/>
        <v>186</v>
      </c>
      <c r="J165" s="30">
        <f t="shared" si="14"/>
        <v>15.5</v>
      </c>
    </row>
    <row r="166" spans="1:10" x14ac:dyDescent="0.3">
      <c r="A166" s="32" t="s">
        <v>173</v>
      </c>
      <c r="B166" s="3">
        <v>0</v>
      </c>
      <c r="C166" s="9">
        <v>0</v>
      </c>
      <c r="D166" s="6">
        <v>0</v>
      </c>
      <c r="E166" s="10">
        <v>0</v>
      </c>
      <c r="F166" s="9">
        <v>0</v>
      </c>
      <c r="G166" s="21">
        <v>0</v>
      </c>
      <c r="H166" s="29">
        <f t="shared" si="12"/>
        <v>0</v>
      </c>
      <c r="I166" s="28">
        <f t="shared" si="13"/>
        <v>0</v>
      </c>
      <c r="J166" s="30">
        <v>0</v>
      </c>
    </row>
    <row r="167" spans="1:10" x14ac:dyDescent="0.3">
      <c r="A167" s="32" t="s">
        <v>174</v>
      </c>
      <c r="B167" s="3">
        <v>0</v>
      </c>
      <c r="C167" s="9">
        <v>0</v>
      </c>
      <c r="D167" s="6">
        <v>0</v>
      </c>
      <c r="E167" s="10">
        <v>5</v>
      </c>
      <c r="F167" s="9">
        <f t="shared" si="11"/>
        <v>130</v>
      </c>
      <c r="G167" s="21">
        <v>650</v>
      </c>
      <c r="H167" s="29">
        <f t="shared" si="12"/>
        <v>5</v>
      </c>
      <c r="I167" s="28">
        <f t="shared" si="13"/>
        <v>650</v>
      </c>
      <c r="J167" s="30">
        <f t="shared" si="14"/>
        <v>130</v>
      </c>
    </row>
    <row r="168" spans="1:10" x14ac:dyDescent="0.3">
      <c r="A168" s="32" t="s">
        <v>175</v>
      </c>
      <c r="B168" s="3">
        <v>0</v>
      </c>
      <c r="C168" s="9">
        <v>0</v>
      </c>
      <c r="D168" s="6">
        <v>0</v>
      </c>
      <c r="E168" s="10">
        <v>5</v>
      </c>
      <c r="F168" s="9">
        <f t="shared" si="11"/>
        <v>169</v>
      </c>
      <c r="G168" s="21">
        <v>845</v>
      </c>
      <c r="H168" s="29">
        <f t="shared" si="12"/>
        <v>5</v>
      </c>
      <c r="I168" s="28">
        <f t="shared" si="13"/>
        <v>845</v>
      </c>
      <c r="J168" s="30">
        <f t="shared" si="14"/>
        <v>169</v>
      </c>
    </row>
    <row r="169" spans="1:10" x14ac:dyDescent="0.3">
      <c r="A169" s="32" t="s">
        <v>176</v>
      </c>
      <c r="B169" s="3">
        <v>0</v>
      </c>
      <c r="C169" s="9">
        <v>0</v>
      </c>
      <c r="D169" s="6">
        <v>0</v>
      </c>
      <c r="E169" s="10">
        <v>1</v>
      </c>
      <c r="F169" s="9">
        <f t="shared" si="11"/>
        <v>165</v>
      </c>
      <c r="G169" s="21">
        <v>165</v>
      </c>
      <c r="H169" s="29">
        <f t="shared" si="12"/>
        <v>1</v>
      </c>
      <c r="I169" s="28">
        <f t="shared" si="13"/>
        <v>165</v>
      </c>
      <c r="J169" s="30">
        <f t="shared" si="14"/>
        <v>165</v>
      </c>
    </row>
    <row r="170" spans="1:10" x14ac:dyDescent="0.3">
      <c r="A170" s="32" t="s">
        <v>177</v>
      </c>
      <c r="B170" s="3">
        <v>0</v>
      </c>
      <c r="C170" s="9">
        <v>0</v>
      </c>
      <c r="D170" s="6">
        <v>0</v>
      </c>
      <c r="E170" s="10">
        <v>3</v>
      </c>
      <c r="F170" s="9">
        <f t="shared" si="11"/>
        <v>295</v>
      </c>
      <c r="G170" s="21">
        <v>885</v>
      </c>
      <c r="H170" s="29">
        <f t="shared" si="12"/>
        <v>3</v>
      </c>
      <c r="I170" s="28">
        <f t="shared" si="13"/>
        <v>885</v>
      </c>
      <c r="J170" s="30">
        <f t="shared" si="14"/>
        <v>295</v>
      </c>
    </row>
    <row r="171" spans="1:10" x14ac:dyDescent="0.3">
      <c r="A171" s="32" t="s">
        <v>178</v>
      </c>
      <c r="B171" s="3">
        <v>10</v>
      </c>
      <c r="C171" s="9">
        <f t="shared" si="10"/>
        <v>5.3499100314889798</v>
      </c>
      <c r="D171" s="6">
        <v>53.499100314889795</v>
      </c>
      <c r="E171" s="10">
        <v>0</v>
      </c>
      <c r="F171" s="9">
        <v>0</v>
      </c>
      <c r="G171" s="21">
        <v>0</v>
      </c>
      <c r="H171" s="29">
        <f t="shared" si="12"/>
        <v>10</v>
      </c>
      <c r="I171" s="28">
        <f t="shared" si="13"/>
        <v>53.499100314889795</v>
      </c>
      <c r="J171" s="30">
        <f t="shared" si="14"/>
        <v>5.3499100314889798</v>
      </c>
    </row>
    <row r="172" spans="1:10" x14ac:dyDescent="0.3">
      <c r="A172" s="32" t="s">
        <v>179</v>
      </c>
      <c r="B172" s="3">
        <v>4</v>
      </c>
      <c r="C172" s="9">
        <f t="shared" si="10"/>
        <v>479.99942857142855</v>
      </c>
      <c r="D172" s="6">
        <v>1919.9977142857142</v>
      </c>
      <c r="E172" s="10">
        <v>0</v>
      </c>
      <c r="F172" s="9">
        <v>0</v>
      </c>
      <c r="G172" s="21">
        <v>0</v>
      </c>
      <c r="H172" s="29">
        <f t="shared" si="12"/>
        <v>4</v>
      </c>
      <c r="I172" s="28">
        <f t="shared" si="13"/>
        <v>1919.9977142857142</v>
      </c>
      <c r="J172" s="30">
        <f t="shared" si="14"/>
        <v>479.99942857142855</v>
      </c>
    </row>
    <row r="173" spans="1:10" x14ac:dyDescent="0.3">
      <c r="A173" s="32" t="s">
        <v>180</v>
      </c>
      <c r="B173" s="3">
        <v>10</v>
      </c>
      <c r="C173" s="9">
        <f t="shared" si="10"/>
        <v>455</v>
      </c>
      <c r="D173" s="6">
        <v>4550</v>
      </c>
      <c r="E173" s="10">
        <v>0</v>
      </c>
      <c r="F173" s="9">
        <v>0</v>
      </c>
      <c r="G173" s="21">
        <v>0</v>
      </c>
      <c r="H173" s="29">
        <f t="shared" si="12"/>
        <v>10</v>
      </c>
      <c r="I173" s="28">
        <f t="shared" si="13"/>
        <v>4550</v>
      </c>
      <c r="J173" s="30">
        <f t="shared" si="14"/>
        <v>455</v>
      </c>
    </row>
    <row r="174" spans="1:10" x14ac:dyDescent="0.3">
      <c r="A174" s="32" t="s">
        <v>181</v>
      </c>
      <c r="B174" s="3">
        <v>7</v>
      </c>
      <c r="C174" s="9">
        <f t="shared" si="10"/>
        <v>449.92063492063511</v>
      </c>
      <c r="D174" s="6">
        <v>3149.4444444444457</v>
      </c>
      <c r="E174" s="17">
        <v>18</v>
      </c>
      <c r="F174" s="9">
        <f t="shared" si="11"/>
        <v>475</v>
      </c>
      <c r="G174" s="21">
        <v>8550</v>
      </c>
      <c r="H174" s="29">
        <f t="shared" si="12"/>
        <v>25</v>
      </c>
      <c r="I174" s="28">
        <f t="shared" si="13"/>
        <v>11699.444444444445</v>
      </c>
      <c r="J174" s="30">
        <f t="shared" si="14"/>
        <v>467.97777777777782</v>
      </c>
    </row>
    <row r="175" spans="1:10" x14ac:dyDescent="0.3">
      <c r="A175" s="32" t="s">
        <v>182</v>
      </c>
      <c r="B175" s="3">
        <v>0</v>
      </c>
      <c r="C175" s="9">
        <v>0</v>
      </c>
      <c r="D175" s="6">
        <v>0</v>
      </c>
      <c r="E175" s="17">
        <v>6</v>
      </c>
      <c r="F175" s="9">
        <f t="shared" si="11"/>
        <v>610</v>
      </c>
      <c r="G175" s="21">
        <v>3660</v>
      </c>
      <c r="H175" s="29">
        <f t="shared" si="12"/>
        <v>6</v>
      </c>
      <c r="I175" s="28">
        <f t="shared" si="13"/>
        <v>3660</v>
      </c>
      <c r="J175" s="30">
        <f t="shared" si="14"/>
        <v>610</v>
      </c>
    </row>
    <row r="176" spans="1:10" x14ac:dyDescent="0.3">
      <c r="A176" s="32" t="s">
        <v>183</v>
      </c>
      <c r="B176" s="3">
        <v>2</v>
      </c>
      <c r="C176" s="9">
        <f t="shared" si="10"/>
        <v>3.5300000000000011</v>
      </c>
      <c r="D176" s="6">
        <v>7.0600000000000023</v>
      </c>
      <c r="E176" s="10">
        <v>75</v>
      </c>
      <c r="F176" s="9">
        <f t="shared" si="11"/>
        <v>2.75</v>
      </c>
      <c r="G176" s="21">
        <v>206.25</v>
      </c>
      <c r="H176" s="29">
        <f t="shared" si="12"/>
        <v>77</v>
      </c>
      <c r="I176" s="28">
        <f t="shared" si="13"/>
        <v>213.31</v>
      </c>
      <c r="J176" s="30">
        <f t="shared" si="14"/>
        <v>2.7702597402597404</v>
      </c>
    </row>
    <row r="177" spans="1:10" x14ac:dyDescent="0.3">
      <c r="A177" s="32" t="s">
        <v>184</v>
      </c>
      <c r="B177" s="3">
        <v>30</v>
      </c>
      <c r="C177" s="9">
        <f t="shared" si="10"/>
        <v>18.751991828396321</v>
      </c>
      <c r="D177" s="6">
        <v>562.55975485188958</v>
      </c>
      <c r="E177" s="10">
        <v>0</v>
      </c>
      <c r="F177" s="9">
        <v>0</v>
      </c>
      <c r="G177" s="21">
        <v>0</v>
      </c>
      <c r="H177" s="29">
        <f t="shared" si="12"/>
        <v>30</v>
      </c>
      <c r="I177" s="28">
        <f t="shared" si="13"/>
        <v>562.55975485188958</v>
      </c>
      <c r="J177" s="30">
        <f t="shared" si="14"/>
        <v>18.751991828396321</v>
      </c>
    </row>
    <row r="178" spans="1:10" x14ac:dyDescent="0.3">
      <c r="A178" s="32" t="s">
        <v>185</v>
      </c>
      <c r="B178" s="3">
        <v>2</v>
      </c>
      <c r="C178" s="9">
        <f t="shared" si="10"/>
        <v>19.974025974025992</v>
      </c>
      <c r="D178" s="6">
        <v>39.948051948051983</v>
      </c>
      <c r="E178" s="10">
        <v>50</v>
      </c>
      <c r="F178" s="9">
        <f t="shared" si="11"/>
        <v>20</v>
      </c>
      <c r="G178" s="21">
        <v>1000</v>
      </c>
      <c r="H178" s="29">
        <f t="shared" si="12"/>
        <v>52</v>
      </c>
      <c r="I178" s="28">
        <f t="shared" si="13"/>
        <v>1039.9480519480519</v>
      </c>
      <c r="J178" s="30">
        <f t="shared" si="14"/>
        <v>19.999000999000998</v>
      </c>
    </row>
    <row r="179" spans="1:10" x14ac:dyDescent="0.3">
      <c r="A179" s="32" t="s">
        <v>186</v>
      </c>
      <c r="B179" s="3">
        <v>3</v>
      </c>
      <c r="C179" s="9">
        <f t="shared" si="10"/>
        <v>16.395</v>
      </c>
      <c r="D179" s="6">
        <v>49.185000000000002</v>
      </c>
      <c r="E179" s="10">
        <v>0</v>
      </c>
      <c r="F179" s="9">
        <v>0</v>
      </c>
      <c r="G179" s="21">
        <v>0</v>
      </c>
      <c r="H179" s="29">
        <f t="shared" si="12"/>
        <v>3</v>
      </c>
      <c r="I179" s="28">
        <f t="shared" si="13"/>
        <v>49.185000000000002</v>
      </c>
      <c r="J179" s="30">
        <f t="shared" si="14"/>
        <v>16.395</v>
      </c>
    </row>
    <row r="180" spans="1:10" x14ac:dyDescent="0.3">
      <c r="A180" s="32" t="s">
        <v>187</v>
      </c>
      <c r="B180" s="3">
        <v>9</v>
      </c>
      <c r="C180" s="9">
        <f t="shared" si="10"/>
        <v>25.791666666666664</v>
      </c>
      <c r="D180" s="6">
        <v>232.12499999999997</v>
      </c>
      <c r="E180" s="10">
        <v>0</v>
      </c>
      <c r="F180" s="9">
        <v>0</v>
      </c>
      <c r="G180" s="21">
        <v>0</v>
      </c>
      <c r="H180" s="29">
        <f t="shared" si="12"/>
        <v>9</v>
      </c>
      <c r="I180" s="28">
        <f t="shared" si="13"/>
        <v>232.12499999999997</v>
      </c>
      <c r="J180" s="30">
        <f t="shared" si="14"/>
        <v>25.791666666666664</v>
      </c>
    </row>
    <row r="181" spans="1:10" x14ac:dyDescent="0.3">
      <c r="A181" s="32" t="s">
        <v>188</v>
      </c>
      <c r="B181" s="3">
        <v>50</v>
      </c>
      <c r="C181" s="9">
        <f t="shared" si="10"/>
        <v>0.85</v>
      </c>
      <c r="D181" s="6">
        <v>42.5</v>
      </c>
      <c r="E181" s="10">
        <v>0</v>
      </c>
      <c r="F181" s="9">
        <v>0</v>
      </c>
      <c r="G181" s="21">
        <v>0</v>
      </c>
      <c r="H181" s="29">
        <f t="shared" si="12"/>
        <v>50</v>
      </c>
      <c r="I181" s="28">
        <f t="shared" si="13"/>
        <v>42.5</v>
      </c>
      <c r="J181" s="30">
        <f t="shared" si="14"/>
        <v>0.85</v>
      </c>
    </row>
    <row r="182" spans="1:10" x14ac:dyDescent="0.3">
      <c r="A182" s="32" t="s">
        <v>189</v>
      </c>
      <c r="B182" s="3">
        <v>175</v>
      </c>
      <c r="C182" s="9">
        <f t="shared" si="10"/>
        <v>0.79555555555555557</v>
      </c>
      <c r="D182" s="6">
        <v>139.22222222222223</v>
      </c>
      <c r="E182" s="10">
        <v>0</v>
      </c>
      <c r="F182" s="9">
        <v>0</v>
      </c>
      <c r="G182" s="21">
        <v>0</v>
      </c>
      <c r="H182" s="29">
        <f t="shared" si="12"/>
        <v>175</v>
      </c>
      <c r="I182" s="28">
        <f t="shared" si="13"/>
        <v>139.22222222222223</v>
      </c>
      <c r="J182" s="30">
        <f t="shared" si="14"/>
        <v>0.79555555555555557</v>
      </c>
    </row>
    <row r="183" spans="1:10" x14ac:dyDescent="0.3">
      <c r="A183" s="32" t="s">
        <v>190</v>
      </c>
      <c r="B183" s="3">
        <v>264</v>
      </c>
      <c r="C183" s="9">
        <f t="shared" si="10"/>
        <v>0.85000000000000031</v>
      </c>
      <c r="D183" s="6">
        <v>224.40000000000009</v>
      </c>
      <c r="E183" s="10">
        <v>0</v>
      </c>
      <c r="F183" s="9">
        <v>0</v>
      </c>
      <c r="G183" s="21">
        <v>0</v>
      </c>
      <c r="H183" s="29">
        <f t="shared" si="12"/>
        <v>264</v>
      </c>
      <c r="I183" s="28">
        <f t="shared" si="13"/>
        <v>224.40000000000009</v>
      </c>
      <c r="J183" s="30">
        <f t="shared" si="14"/>
        <v>0.85000000000000031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E. Diaz</dc:creator>
  <cp:lastModifiedBy>Dany E. Diaz</cp:lastModifiedBy>
  <dcterms:created xsi:type="dcterms:W3CDTF">2018-11-02T14:43:19Z</dcterms:created>
  <dcterms:modified xsi:type="dcterms:W3CDTF">2018-11-02T16:36:01Z</dcterms:modified>
</cp:coreProperties>
</file>