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checkCompatibility="1"/>
  <mc:AlternateContent xmlns:mc="http://schemas.openxmlformats.org/markup-compatibility/2006">
    <mc:Choice Requires="x15">
      <x15ac:absPath xmlns:x15ac="http://schemas.microsoft.com/office/spreadsheetml/2010/11/ac" url="C:\Users\ADMIN\Desktop\KEGG_pathways\"/>
    </mc:Choice>
  </mc:AlternateContent>
  <xr:revisionPtr revIDLastSave="0" documentId="13_ncr:1_{B097344B-8E55-481D-88D2-51352925025C}" xr6:coauthVersionLast="36" xr6:coauthVersionMax="36" xr10:uidLastSave="{00000000-0000-0000-0000-000000000000}"/>
  <bookViews>
    <workbookView xWindow="0" yWindow="0" windowWidth="28800" windowHeight="12810" tabRatio="992" xr2:uid="{00000000-000D-0000-FFFF-FFFF00000000}"/>
  </bookViews>
  <sheets>
    <sheet name="ClassPathways" sheetId="8" r:id="rId1"/>
    <sheet name="Top20" sheetId="15" r:id="rId2"/>
    <sheet name="SharedPaths" sheetId="14" r:id="rId3"/>
    <sheet name="Top10" sheetId="13" r:id="rId4"/>
    <sheet name="Fproportion" sheetId="10" r:id="rId5"/>
    <sheet name="MDStononMDS" sheetId="12" r:id="rId6"/>
    <sheet name="HealthtoCancer" sheetId="16" r:id="rId7"/>
  </sheets>
  <calcPr calcId="191029"/>
  <pivotCaches>
    <pivotCache cacheId="13" r:id="rId8"/>
    <pivotCache cacheId="39" r:id="rId9"/>
    <pivotCache cacheId="54" r:id="rId10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68" i="14" l="1"/>
  <c r="O68" i="14"/>
  <c r="N69" i="14"/>
  <c r="O69" i="14"/>
  <c r="N70" i="14"/>
  <c r="O70" i="14"/>
  <c r="N71" i="14"/>
  <c r="O71" i="14"/>
  <c r="N72" i="14"/>
  <c r="O72" i="14"/>
  <c r="N73" i="14"/>
  <c r="O73" i="14"/>
  <c r="N74" i="14"/>
  <c r="O74" i="14"/>
  <c r="N75" i="14"/>
  <c r="O75" i="14"/>
  <c r="N76" i="14"/>
  <c r="O76" i="14"/>
  <c r="N77" i="14"/>
  <c r="O77" i="14"/>
  <c r="N78" i="14"/>
  <c r="O78" i="14"/>
  <c r="N79" i="14"/>
  <c r="O79" i="14"/>
  <c r="N80" i="14"/>
  <c r="O80" i="14"/>
  <c r="N81" i="14"/>
  <c r="O81" i="14"/>
  <c r="N82" i="14"/>
  <c r="O82" i="14"/>
  <c r="N83" i="14"/>
  <c r="O83" i="14"/>
  <c r="N84" i="14"/>
  <c r="O84" i="14"/>
  <c r="N85" i="14"/>
  <c r="O85" i="14"/>
  <c r="N86" i="14"/>
  <c r="O86" i="14"/>
  <c r="N87" i="14"/>
  <c r="O87" i="14"/>
  <c r="N88" i="14"/>
  <c r="O88" i="14"/>
  <c r="N89" i="14"/>
  <c r="O89" i="14"/>
  <c r="N90" i="14"/>
  <c r="O90" i="14"/>
  <c r="N91" i="14"/>
  <c r="O91" i="14"/>
  <c r="O67" i="14"/>
  <c r="N67" i="14"/>
  <c r="N47" i="14"/>
  <c r="O47" i="14"/>
  <c r="N48" i="14"/>
  <c r="O48" i="14"/>
  <c r="N49" i="14"/>
  <c r="O49" i="14"/>
  <c r="N50" i="14"/>
  <c r="O50" i="14"/>
  <c r="N51" i="14"/>
  <c r="O51" i="14"/>
  <c r="N52" i="14"/>
  <c r="O52" i="14"/>
  <c r="N53" i="14"/>
  <c r="O53" i="14"/>
  <c r="N54" i="14"/>
  <c r="O54" i="14"/>
  <c r="N55" i="14"/>
  <c r="O55" i="14"/>
  <c r="N56" i="14"/>
  <c r="O56" i="14"/>
  <c r="N57" i="14"/>
  <c r="O57" i="14"/>
  <c r="N58" i="14"/>
  <c r="O58" i="14"/>
  <c r="N59" i="14"/>
  <c r="O59" i="14"/>
  <c r="N60" i="14"/>
  <c r="O60" i="14"/>
  <c r="N61" i="14"/>
  <c r="O61" i="14"/>
  <c r="N62" i="14"/>
  <c r="O62" i="14"/>
  <c r="N63" i="14"/>
  <c r="O63" i="14"/>
  <c r="N64" i="14"/>
  <c r="O64" i="14"/>
  <c r="N65" i="14"/>
  <c r="O65" i="14"/>
  <c r="N66" i="14"/>
  <c r="O66" i="14"/>
  <c r="O46" i="14"/>
  <c r="N46" i="14"/>
  <c r="N25" i="14"/>
  <c r="O25" i="14"/>
  <c r="N26" i="14"/>
  <c r="O26" i="14"/>
  <c r="N27" i="14"/>
  <c r="O27" i="14"/>
  <c r="N28" i="14"/>
  <c r="O28" i="14"/>
  <c r="N29" i="14"/>
  <c r="O29" i="14"/>
  <c r="N30" i="14"/>
  <c r="O30" i="14"/>
  <c r="N31" i="14"/>
  <c r="O31" i="14"/>
  <c r="N32" i="14"/>
  <c r="O32" i="14"/>
  <c r="N33" i="14"/>
  <c r="O33" i="14"/>
  <c r="N34" i="14"/>
  <c r="O34" i="14"/>
  <c r="N35" i="14"/>
  <c r="O35" i="14"/>
  <c r="N36" i="14"/>
  <c r="O36" i="14"/>
  <c r="N37" i="14"/>
  <c r="O37" i="14"/>
  <c r="N38" i="14"/>
  <c r="O38" i="14"/>
  <c r="N39" i="14"/>
  <c r="O39" i="14"/>
  <c r="N40" i="14"/>
  <c r="O40" i="14"/>
  <c r="N41" i="14"/>
  <c r="O41" i="14"/>
  <c r="N42" i="14"/>
  <c r="O42" i="14"/>
  <c r="N43" i="14"/>
  <c r="O43" i="14"/>
  <c r="N44" i="14"/>
  <c r="O44" i="14"/>
  <c r="N45" i="14"/>
  <c r="O45" i="14"/>
  <c r="O24" i="14"/>
  <c r="N24" i="14"/>
  <c r="N4" i="14"/>
  <c r="O4" i="14"/>
  <c r="N5" i="14"/>
  <c r="O5" i="14"/>
  <c r="N6" i="14"/>
  <c r="O6" i="14"/>
  <c r="N7" i="14"/>
  <c r="O7" i="14"/>
  <c r="N8" i="14"/>
  <c r="O8" i="14"/>
  <c r="N9" i="14"/>
  <c r="O9" i="14"/>
  <c r="N10" i="14"/>
  <c r="O10" i="14"/>
  <c r="N11" i="14"/>
  <c r="O11" i="14"/>
  <c r="N12" i="14"/>
  <c r="O12" i="14"/>
  <c r="N13" i="14"/>
  <c r="O13" i="14"/>
  <c r="N14" i="14"/>
  <c r="O14" i="14"/>
  <c r="N15" i="14"/>
  <c r="O15" i="14"/>
  <c r="N16" i="14"/>
  <c r="O16" i="14"/>
  <c r="N17" i="14"/>
  <c r="O17" i="14"/>
  <c r="N18" i="14"/>
  <c r="O18" i="14"/>
  <c r="N19" i="14"/>
  <c r="O19" i="14"/>
  <c r="N20" i="14"/>
  <c r="O20" i="14"/>
  <c r="N21" i="14"/>
  <c r="O21" i="14"/>
  <c r="N22" i="14"/>
  <c r="O22" i="14"/>
  <c r="N23" i="14"/>
  <c r="O23" i="14"/>
  <c r="O3" i="14"/>
  <c r="N3" i="14"/>
  <c r="P60" i="15"/>
  <c r="O60" i="15"/>
  <c r="P59" i="15"/>
  <c r="Q59" i="15"/>
  <c r="R59" i="15"/>
  <c r="S59" i="15"/>
  <c r="T59" i="15"/>
  <c r="U59" i="15"/>
  <c r="V59" i="15"/>
  <c r="W59" i="15"/>
  <c r="X59" i="15"/>
  <c r="Y59" i="15"/>
  <c r="Z59" i="15"/>
  <c r="AA59" i="15"/>
  <c r="AB59" i="15"/>
  <c r="AC59" i="15"/>
  <c r="AD59" i="15"/>
  <c r="O59" i="15"/>
  <c r="G3" i="15"/>
  <c r="H3" i="15"/>
  <c r="G4" i="15"/>
  <c r="H4" i="15"/>
  <c r="G5" i="15"/>
  <c r="H5" i="15"/>
  <c r="G6" i="15"/>
  <c r="H6" i="15"/>
  <c r="G7" i="15"/>
  <c r="H7" i="15"/>
  <c r="G8" i="15"/>
  <c r="H8" i="15"/>
  <c r="G9" i="15"/>
  <c r="H9" i="15"/>
  <c r="G10" i="15"/>
  <c r="H10" i="15"/>
  <c r="G11" i="15"/>
  <c r="H11" i="15"/>
  <c r="G12" i="15"/>
  <c r="H12" i="15"/>
  <c r="G13" i="15"/>
  <c r="H13" i="15"/>
  <c r="G14" i="15"/>
  <c r="H14" i="15"/>
  <c r="G15" i="15"/>
  <c r="H15" i="15"/>
  <c r="G16" i="15"/>
  <c r="H16" i="15"/>
  <c r="G17" i="15"/>
  <c r="H17" i="15"/>
  <c r="G18" i="15"/>
  <c r="H18" i="15"/>
  <c r="G19" i="15"/>
  <c r="H19" i="15"/>
  <c r="G20" i="15"/>
  <c r="H20" i="15"/>
  <c r="G21" i="15"/>
  <c r="H21" i="15"/>
  <c r="G22" i="15"/>
  <c r="H22" i="15"/>
  <c r="G23" i="15"/>
  <c r="H23" i="15"/>
  <c r="G24" i="15"/>
  <c r="H24" i="15"/>
  <c r="G25" i="15"/>
  <c r="H25" i="15"/>
  <c r="G26" i="15"/>
  <c r="H26" i="15"/>
  <c r="G27" i="15"/>
  <c r="H27" i="15"/>
  <c r="G28" i="15"/>
  <c r="H28" i="15"/>
  <c r="G29" i="15"/>
  <c r="H29" i="15"/>
  <c r="G30" i="15"/>
  <c r="H30" i="15"/>
  <c r="G31" i="15"/>
  <c r="H31" i="15"/>
  <c r="G32" i="15"/>
  <c r="H32" i="15"/>
  <c r="G33" i="15"/>
  <c r="H33" i="15"/>
  <c r="G34" i="15"/>
  <c r="H34" i="15"/>
  <c r="G35" i="15"/>
  <c r="H35" i="15"/>
  <c r="G36" i="15"/>
  <c r="H36" i="15"/>
  <c r="G37" i="15"/>
  <c r="H37" i="15"/>
  <c r="G38" i="15"/>
  <c r="H38" i="15"/>
  <c r="G39" i="15"/>
  <c r="H39" i="15"/>
  <c r="G40" i="15"/>
  <c r="H40" i="15"/>
  <c r="G41" i="15"/>
  <c r="H41" i="15"/>
  <c r="G42" i="15"/>
  <c r="H42" i="15"/>
  <c r="G43" i="15"/>
  <c r="H43" i="15"/>
  <c r="G44" i="15"/>
  <c r="H44" i="15"/>
  <c r="G45" i="15"/>
  <c r="H45" i="15"/>
  <c r="G46" i="15"/>
  <c r="H46" i="15"/>
  <c r="G47" i="15"/>
  <c r="H47" i="15"/>
  <c r="G48" i="15"/>
  <c r="H48" i="15"/>
  <c r="G49" i="15"/>
  <c r="H49" i="15"/>
  <c r="G50" i="15"/>
  <c r="H50" i="15"/>
  <c r="G51" i="15"/>
  <c r="H51" i="15"/>
  <c r="G52" i="15"/>
  <c r="H52" i="15"/>
  <c r="G53" i="15"/>
  <c r="H53" i="15"/>
  <c r="G54" i="15"/>
  <c r="H54" i="15"/>
  <c r="G55" i="15"/>
  <c r="H55" i="15"/>
  <c r="G56" i="15"/>
  <c r="H56" i="15"/>
  <c r="G57" i="15"/>
  <c r="H57" i="15"/>
  <c r="G58" i="15"/>
  <c r="H58" i="15"/>
  <c r="G59" i="15"/>
  <c r="H59" i="15"/>
  <c r="G60" i="15"/>
  <c r="H60" i="15"/>
  <c r="G61" i="15"/>
  <c r="H61" i="15"/>
  <c r="G62" i="15"/>
  <c r="H62" i="15"/>
  <c r="G63" i="15"/>
  <c r="H63" i="15"/>
  <c r="G64" i="15"/>
  <c r="H64" i="15"/>
  <c r="G65" i="15"/>
  <c r="H65" i="15"/>
  <c r="G66" i="15"/>
  <c r="H66" i="15"/>
  <c r="G67" i="15"/>
  <c r="H67" i="15"/>
  <c r="G68" i="15"/>
  <c r="H68" i="15"/>
  <c r="G69" i="15"/>
  <c r="H69" i="15"/>
  <c r="G70" i="15"/>
  <c r="H70" i="15"/>
  <c r="G71" i="15"/>
  <c r="H71" i="15"/>
  <c r="G72" i="15"/>
  <c r="H72" i="15"/>
  <c r="G73" i="15"/>
  <c r="H73" i="15"/>
  <c r="G74" i="15"/>
  <c r="H74" i="15"/>
  <c r="G75" i="15"/>
  <c r="H75" i="15"/>
  <c r="G76" i="15"/>
  <c r="H76" i="15"/>
  <c r="G77" i="15"/>
  <c r="H77" i="15"/>
  <c r="G78" i="15"/>
  <c r="H78" i="15"/>
  <c r="G79" i="15"/>
  <c r="H79" i="15"/>
  <c r="G80" i="15"/>
  <c r="H80" i="15"/>
  <c r="G81" i="15"/>
  <c r="H81" i="15"/>
  <c r="G82" i="15"/>
  <c r="H82" i="15"/>
  <c r="G83" i="15"/>
  <c r="H83" i="15"/>
  <c r="G84" i="15"/>
  <c r="H84" i="15"/>
  <c r="G85" i="15"/>
  <c r="H85" i="15"/>
  <c r="G86" i="15"/>
  <c r="H86" i="15"/>
  <c r="G87" i="15"/>
  <c r="H87" i="15"/>
  <c r="G88" i="15"/>
  <c r="H88" i="15"/>
  <c r="G89" i="15"/>
  <c r="H89" i="15"/>
  <c r="G90" i="15"/>
  <c r="H90" i="15"/>
  <c r="G91" i="15"/>
  <c r="H91" i="15"/>
  <c r="G92" i="15"/>
  <c r="H92" i="15"/>
  <c r="G93" i="15"/>
  <c r="H93" i="15"/>
  <c r="G94" i="15"/>
  <c r="H94" i="15"/>
  <c r="G95" i="15"/>
  <c r="H95" i="15"/>
  <c r="G96" i="15"/>
  <c r="H96" i="15"/>
  <c r="G97" i="15"/>
  <c r="H97" i="15"/>
  <c r="G98" i="15"/>
  <c r="H98" i="15"/>
  <c r="G99" i="15"/>
  <c r="H99" i="15"/>
  <c r="G100" i="15"/>
  <c r="H100" i="15"/>
  <c r="G101" i="15"/>
  <c r="H101" i="15"/>
  <c r="G102" i="15"/>
  <c r="H102" i="15"/>
  <c r="G103" i="15"/>
  <c r="H103" i="15"/>
  <c r="G104" i="15"/>
  <c r="H104" i="15"/>
  <c r="G105" i="15"/>
  <c r="H105" i="15"/>
  <c r="G106" i="15"/>
  <c r="H106" i="15"/>
  <c r="G107" i="15"/>
  <c r="H107" i="15"/>
  <c r="G108" i="15"/>
  <c r="H108" i="15"/>
  <c r="G109" i="15"/>
  <c r="H109" i="15"/>
  <c r="G110" i="15"/>
  <c r="H110" i="15"/>
  <c r="G111" i="15"/>
  <c r="H111" i="15"/>
  <c r="G112" i="15"/>
  <c r="H112" i="15"/>
  <c r="G113" i="15"/>
  <c r="H113" i="15"/>
  <c r="G114" i="15"/>
  <c r="H114" i="15"/>
  <c r="G115" i="15"/>
  <c r="H115" i="15"/>
  <c r="G116" i="15"/>
  <c r="H116" i="15"/>
  <c r="G117" i="15"/>
  <c r="H117" i="15"/>
  <c r="G118" i="15"/>
  <c r="H118" i="15"/>
  <c r="G119" i="15"/>
  <c r="H119" i="15"/>
  <c r="G120" i="15"/>
  <c r="H120" i="15"/>
  <c r="G121" i="15"/>
  <c r="H121" i="15"/>
  <c r="G122" i="15"/>
  <c r="H122" i="15"/>
  <c r="G123" i="15"/>
  <c r="H123" i="15"/>
  <c r="G124" i="15"/>
  <c r="H124" i="15"/>
  <c r="G125" i="15"/>
  <c r="H125" i="15"/>
  <c r="G126" i="15"/>
  <c r="H126" i="15"/>
  <c r="G127" i="15"/>
  <c r="H127" i="15"/>
  <c r="G128" i="15"/>
  <c r="H128" i="15"/>
  <c r="G129" i="15"/>
  <c r="H129" i="15"/>
  <c r="G130" i="15"/>
  <c r="H130" i="15"/>
  <c r="G131" i="15"/>
  <c r="H131" i="15"/>
  <c r="G132" i="15"/>
  <c r="H132" i="15"/>
  <c r="G133" i="15"/>
  <c r="H133" i="15"/>
  <c r="G134" i="15"/>
  <c r="H134" i="15"/>
  <c r="G135" i="15"/>
  <c r="H135" i="15"/>
  <c r="G136" i="15"/>
  <c r="H136" i="15"/>
  <c r="G137" i="15"/>
  <c r="H137" i="15"/>
  <c r="G138" i="15"/>
  <c r="H138" i="15"/>
  <c r="G139" i="15"/>
  <c r="H139" i="15"/>
  <c r="G140" i="15"/>
  <c r="H140" i="15"/>
  <c r="G141" i="15"/>
  <c r="H141" i="15"/>
  <c r="G142" i="15"/>
  <c r="H142" i="15"/>
  <c r="G143" i="15"/>
  <c r="H143" i="15"/>
  <c r="G144" i="15"/>
  <c r="H144" i="15"/>
  <c r="G145" i="15"/>
  <c r="H145" i="15"/>
  <c r="G146" i="15"/>
  <c r="H146" i="15"/>
  <c r="G147" i="15"/>
  <c r="H147" i="15"/>
  <c r="G148" i="15"/>
  <c r="H148" i="15"/>
  <c r="G149" i="15"/>
  <c r="H149" i="15"/>
  <c r="G150" i="15"/>
  <c r="H150" i="15"/>
  <c r="G151" i="15"/>
  <c r="H151" i="15"/>
  <c r="G152" i="15"/>
  <c r="H152" i="15"/>
  <c r="G153" i="15"/>
  <c r="H153" i="15"/>
  <c r="G154" i="15"/>
  <c r="H154" i="15"/>
  <c r="G155" i="15"/>
  <c r="H155" i="15"/>
  <c r="G156" i="15"/>
  <c r="H156" i="15"/>
  <c r="G157" i="15"/>
  <c r="H157" i="15"/>
  <c r="G158" i="15"/>
  <c r="H158" i="15"/>
  <c r="G159" i="15"/>
  <c r="H159" i="15"/>
  <c r="G160" i="15"/>
  <c r="H160" i="15"/>
  <c r="G161" i="15"/>
  <c r="H161" i="15"/>
  <c r="G162" i="15"/>
  <c r="H162" i="15"/>
  <c r="G163" i="15"/>
  <c r="H163" i="15"/>
  <c r="G164" i="15"/>
  <c r="H164" i="15"/>
  <c r="G165" i="15"/>
  <c r="H165" i="15"/>
  <c r="G166" i="15"/>
  <c r="H166" i="15"/>
  <c r="G167" i="15"/>
  <c r="H167" i="15"/>
  <c r="G168" i="15"/>
  <c r="H168" i="15"/>
  <c r="G169" i="15"/>
  <c r="H169" i="15"/>
  <c r="G170" i="15"/>
  <c r="H170" i="15"/>
  <c r="G171" i="15"/>
  <c r="H171" i="15"/>
  <c r="G172" i="15"/>
  <c r="H172" i="15"/>
  <c r="G173" i="15"/>
  <c r="H173" i="15"/>
  <c r="G174" i="15"/>
  <c r="H174" i="15"/>
  <c r="G175" i="15"/>
  <c r="H175" i="15"/>
  <c r="G176" i="15"/>
  <c r="H176" i="15"/>
  <c r="G177" i="15"/>
  <c r="H177" i="15"/>
  <c r="G178" i="15"/>
  <c r="H178" i="15"/>
  <c r="G179" i="15"/>
  <c r="H179" i="15"/>
  <c r="G180" i="15"/>
  <c r="H180" i="15"/>
  <c r="G181" i="15"/>
  <c r="H181" i="15"/>
  <c r="G182" i="15"/>
  <c r="H182" i="15"/>
  <c r="G183" i="15"/>
  <c r="H183" i="15"/>
  <c r="G184" i="15"/>
  <c r="H184" i="15"/>
  <c r="G185" i="15"/>
  <c r="H185" i="15"/>
  <c r="G186" i="15"/>
  <c r="H186" i="15"/>
  <c r="G187" i="15"/>
  <c r="H187" i="15"/>
  <c r="G188" i="15"/>
  <c r="H188" i="15"/>
  <c r="G189" i="15"/>
  <c r="H189" i="15"/>
  <c r="G190" i="15"/>
  <c r="H190" i="15"/>
  <c r="G191" i="15"/>
  <c r="H191" i="15"/>
  <c r="G192" i="15"/>
  <c r="H192" i="15"/>
  <c r="G193" i="15"/>
  <c r="H193" i="15"/>
  <c r="G194" i="15"/>
  <c r="H194" i="15"/>
  <c r="G195" i="15"/>
  <c r="H195" i="15"/>
  <c r="G196" i="15"/>
  <c r="H196" i="15"/>
  <c r="G197" i="15"/>
  <c r="H197" i="15"/>
  <c r="G198" i="15"/>
  <c r="H198" i="15"/>
  <c r="G199" i="15"/>
  <c r="H199" i="15"/>
  <c r="G200" i="15"/>
  <c r="H200" i="15"/>
  <c r="G201" i="15"/>
  <c r="H201" i="15"/>
  <c r="G202" i="15"/>
  <c r="H202" i="15"/>
  <c r="G203" i="15"/>
  <c r="H203" i="15"/>
  <c r="G204" i="15"/>
  <c r="H204" i="15"/>
  <c r="G205" i="15"/>
  <c r="H205" i="15"/>
  <c r="G206" i="15"/>
  <c r="H206" i="15"/>
  <c r="G207" i="15"/>
  <c r="H207" i="15"/>
  <c r="G208" i="15"/>
  <c r="H208" i="15"/>
  <c r="G209" i="15"/>
  <c r="H209" i="15"/>
  <c r="G210" i="15"/>
  <c r="H210" i="15"/>
  <c r="G211" i="15"/>
  <c r="H211" i="15"/>
  <c r="G212" i="15"/>
  <c r="H212" i="15"/>
  <c r="G213" i="15"/>
  <c r="H213" i="15"/>
  <c r="G214" i="15"/>
  <c r="H214" i="15"/>
  <c r="G215" i="15"/>
  <c r="H215" i="15"/>
  <c r="G216" i="15"/>
  <c r="H216" i="15"/>
  <c r="G217" i="15"/>
  <c r="H217" i="15"/>
  <c r="G218" i="15"/>
  <c r="H218" i="15"/>
  <c r="G219" i="15"/>
  <c r="H219" i="15"/>
  <c r="G220" i="15"/>
  <c r="H220" i="15"/>
  <c r="G221" i="15"/>
  <c r="H221" i="15"/>
  <c r="G222" i="15"/>
  <c r="H222" i="15"/>
  <c r="G223" i="15"/>
  <c r="H223" i="15"/>
  <c r="G224" i="15"/>
  <c r="H224" i="15"/>
  <c r="G225" i="15"/>
  <c r="H225" i="15"/>
  <c r="G226" i="15"/>
  <c r="H226" i="15"/>
  <c r="G227" i="15"/>
  <c r="H227" i="15"/>
  <c r="G228" i="15"/>
  <c r="H228" i="15"/>
  <c r="G229" i="15"/>
  <c r="H229" i="15"/>
  <c r="G230" i="15"/>
  <c r="H230" i="15"/>
  <c r="G231" i="15"/>
  <c r="H231" i="15"/>
  <c r="G232" i="15"/>
  <c r="H232" i="15"/>
  <c r="G233" i="15"/>
  <c r="H233" i="15"/>
  <c r="G234" i="15"/>
  <c r="H234" i="15"/>
  <c r="G235" i="15"/>
  <c r="H235" i="15"/>
  <c r="G236" i="15"/>
  <c r="H236" i="15"/>
  <c r="G237" i="15"/>
  <c r="H237" i="15"/>
  <c r="G238" i="15"/>
  <c r="H238" i="15"/>
  <c r="G239" i="15"/>
  <c r="H239" i="15"/>
  <c r="G240" i="15"/>
  <c r="H240" i="15"/>
  <c r="G241" i="15"/>
  <c r="H241" i="15"/>
  <c r="G242" i="15"/>
  <c r="H242" i="15"/>
  <c r="G243" i="15"/>
  <c r="H243" i="15"/>
  <c r="G244" i="15"/>
  <c r="H244" i="15"/>
  <c r="G245" i="15"/>
  <c r="H245" i="15"/>
  <c r="G246" i="15"/>
  <c r="H246" i="15"/>
  <c r="G247" i="15"/>
  <c r="H247" i="15"/>
  <c r="G248" i="15"/>
  <c r="H248" i="15"/>
  <c r="G249" i="15"/>
  <c r="H249" i="15"/>
  <c r="G250" i="15"/>
  <c r="H250" i="15"/>
  <c r="G251" i="15"/>
  <c r="H251" i="15"/>
  <c r="G252" i="15"/>
  <c r="H252" i="15"/>
  <c r="G253" i="15"/>
  <c r="H253" i="15"/>
  <c r="G254" i="15"/>
  <c r="H254" i="15"/>
  <c r="G255" i="15"/>
  <c r="H255" i="15"/>
  <c r="G256" i="15"/>
  <c r="H256" i="15"/>
  <c r="G257" i="15"/>
  <c r="H257" i="15"/>
  <c r="G258" i="15"/>
  <c r="H258" i="15"/>
  <c r="G259" i="15"/>
  <c r="H259" i="15"/>
  <c r="G260" i="15"/>
  <c r="H260" i="15"/>
  <c r="G261" i="15"/>
  <c r="H261" i="15"/>
  <c r="G262" i="15"/>
  <c r="H262" i="15"/>
  <c r="G263" i="15"/>
  <c r="H263" i="15"/>
  <c r="G264" i="15"/>
  <c r="H264" i="15"/>
  <c r="G265" i="15"/>
  <c r="H265" i="15"/>
  <c r="G266" i="15"/>
  <c r="H266" i="15"/>
  <c r="G267" i="15"/>
  <c r="H267" i="15"/>
  <c r="G268" i="15"/>
  <c r="H268" i="15"/>
  <c r="G269" i="15"/>
  <c r="H269" i="15"/>
  <c r="G270" i="15"/>
  <c r="H270" i="15"/>
  <c r="G271" i="15"/>
  <c r="H271" i="15"/>
  <c r="G272" i="15"/>
  <c r="H272" i="15"/>
  <c r="G273" i="15"/>
  <c r="H273" i="15"/>
  <c r="G274" i="15"/>
  <c r="H274" i="15"/>
  <c r="G275" i="15"/>
  <c r="H275" i="15"/>
  <c r="G276" i="15"/>
  <c r="H276" i="15"/>
  <c r="G277" i="15"/>
  <c r="H277" i="15"/>
  <c r="G278" i="15"/>
  <c r="H278" i="15"/>
  <c r="G279" i="15"/>
  <c r="H279" i="15"/>
  <c r="G280" i="15"/>
  <c r="H280" i="15"/>
  <c r="G281" i="15"/>
  <c r="H281" i="15"/>
  <c r="G282" i="15"/>
  <c r="H282" i="15"/>
  <c r="G283" i="15"/>
  <c r="H283" i="15"/>
  <c r="G284" i="15"/>
  <c r="H284" i="15"/>
  <c r="G285" i="15"/>
  <c r="H285" i="15"/>
  <c r="G286" i="15"/>
  <c r="H286" i="15"/>
  <c r="G287" i="15"/>
  <c r="H287" i="15"/>
  <c r="G288" i="15"/>
  <c r="H288" i="15"/>
  <c r="G289" i="15"/>
  <c r="H289" i="15"/>
  <c r="G290" i="15"/>
  <c r="H290" i="15"/>
  <c r="G291" i="15"/>
  <c r="H291" i="15"/>
  <c r="G292" i="15"/>
  <c r="H292" i="15"/>
  <c r="G293" i="15"/>
  <c r="H293" i="15"/>
  <c r="G294" i="15"/>
  <c r="H294" i="15"/>
  <c r="G295" i="15"/>
  <c r="H295" i="15"/>
  <c r="G296" i="15"/>
  <c r="H296" i="15"/>
  <c r="G297" i="15"/>
  <c r="H297" i="15"/>
  <c r="G298" i="15"/>
  <c r="H298" i="15"/>
  <c r="G299" i="15"/>
  <c r="H299" i="15"/>
  <c r="G300" i="15"/>
  <c r="H300" i="15"/>
  <c r="G301" i="15"/>
  <c r="H301" i="15"/>
  <c r="G302" i="15"/>
  <c r="H302" i="15"/>
  <c r="G303" i="15"/>
  <c r="H303" i="15"/>
  <c r="G304" i="15"/>
  <c r="H304" i="15"/>
  <c r="G305" i="15"/>
  <c r="H305" i="15"/>
  <c r="G306" i="15"/>
  <c r="H306" i="15"/>
  <c r="G307" i="15"/>
  <c r="H307" i="15"/>
  <c r="G308" i="15"/>
  <c r="H308" i="15"/>
  <c r="G309" i="15"/>
  <c r="H309" i="15"/>
  <c r="G310" i="15"/>
  <c r="H310" i="15"/>
  <c r="G311" i="15"/>
  <c r="H311" i="15"/>
  <c r="G312" i="15"/>
  <c r="H312" i="15"/>
  <c r="G313" i="15"/>
  <c r="H313" i="15"/>
  <c r="G314" i="15"/>
  <c r="H314" i="15"/>
  <c r="G315" i="15"/>
  <c r="H315" i="15"/>
  <c r="G316" i="15"/>
  <c r="H316" i="15"/>
  <c r="G317" i="15"/>
  <c r="H317" i="15"/>
  <c r="G318" i="15"/>
  <c r="H318" i="15"/>
  <c r="G319" i="15"/>
  <c r="H319" i="15"/>
  <c r="G320" i="15"/>
  <c r="H320" i="15"/>
  <c r="G321" i="15"/>
  <c r="H321" i="15"/>
  <c r="G322" i="15"/>
  <c r="H322" i="15"/>
  <c r="G323" i="15"/>
  <c r="H323" i="15"/>
  <c r="G324" i="15"/>
  <c r="H324" i="15"/>
  <c r="G325" i="15"/>
  <c r="H325" i="15"/>
  <c r="G326" i="15"/>
  <c r="H326" i="15"/>
  <c r="G327" i="15"/>
  <c r="H327" i="15"/>
  <c r="G328" i="15"/>
  <c r="H328" i="15"/>
  <c r="G329" i="15"/>
  <c r="H329" i="15"/>
  <c r="G330" i="15"/>
  <c r="H330" i="15"/>
  <c r="H2" i="15"/>
  <c r="G2" i="15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O39" i="13"/>
  <c r="G3" i="13"/>
  <c r="H3" i="13"/>
  <c r="G4" i="13"/>
  <c r="H4" i="13"/>
  <c r="G5" i="13"/>
  <c r="H5" i="13"/>
  <c r="G6" i="13"/>
  <c r="H6" i="13"/>
  <c r="G7" i="13"/>
  <c r="H7" i="13"/>
  <c r="G8" i="13"/>
  <c r="H8" i="13"/>
  <c r="G9" i="13"/>
  <c r="H9" i="13"/>
  <c r="G10" i="13"/>
  <c r="H10" i="13"/>
  <c r="G11" i="13"/>
  <c r="H11" i="13"/>
  <c r="G12" i="13"/>
  <c r="H12" i="13"/>
  <c r="G13" i="13"/>
  <c r="H13" i="13"/>
  <c r="G14" i="13"/>
  <c r="H14" i="13"/>
  <c r="G15" i="13"/>
  <c r="H15" i="13"/>
  <c r="G16" i="13"/>
  <c r="H16" i="13"/>
  <c r="G17" i="13"/>
  <c r="H17" i="13"/>
  <c r="G18" i="13"/>
  <c r="H18" i="13"/>
  <c r="G19" i="13"/>
  <c r="H19" i="13"/>
  <c r="G20" i="13"/>
  <c r="H20" i="13"/>
  <c r="G21" i="13"/>
  <c r="H21" i="13"/>
  <c r="G22" i="13"/>
  <c r="H22" i="13"/>
  <c r="G23" i="13"/>
  <c r="H23" i="13"/>
  <c r="G24" i="13"/>
  <c r="H24" i="13"/>
  <c r="G25" i="13"/>
  <c r="H25" i="13"/>
  <c r="G26" i="13"/>
  <c r="H26" i="13"/>
  <c r="G27" i="13"/>
  <c r="H27" i="13"/>
  <c r="G28" i="13"/>
  <c r="H28" i="13"/>
  <c r="G29" i="13"/>
  <c r="H29" i="13"/>
  <c r="G30" i="13"/>
  <c r="H30" i="13"/>
  <c r="G31" i="13"/>
  <c r="H31" i="13"/>
  <c r="G32" i="13"/>
  <c r="H32" i="13"/>
  <c r="G33" i="13"/>
  <c r="H33" i="13"/>
  <c r="G34" i="13"/>
  <c r="H34" i="13"/>
  <c r="G35" i="13"/>
  <c r="H35" i="13"/>
  <c r="G36" i="13"/>
  <c r="H36" i="13"/>
  <c r="G37" i="13"/>
  <c r="H37" i="13"/>
  <c r="G38" i="13"/>
  <c r="H38" i="13"/>
  <c r="G39" i="13"/>
  <c r="H39" i="13"/>
  <c r="G40" i="13"/>
  <c r="H40" i="13"/>
  <c r="G41" i="13"/>
  <c r="H41" i="13"/>
  <c r="G42" i="13"/>
  <c r="H42" i="13"/>
  <c r="G43" i="13"/>
  <c r="H43" i="13"/>
  <c r="G44" i="13"/>
  <c r="H44" i="13"/>
  <c r="G45" i="13"/>
  <c r="H45" i="13"/>
  <c r="G46" i="13"/>
  <c r="H46" i="13"/>
  <c r="G47" i="13"/>
  <c r="H47" i="13"/>
  <c r="G48" i="13"/>
  <c r="H48" i="13"/>
  <c r="G49" i="13"/>
  <c r="H49" i="13"/>
  <c r="G50" i="13"/>
  <c r="H50" i="13"/>
  <c r="G51" i="13"/>
  <c r="H51" i="13"/>
  <c r="G52" i="13"/>
  <c r="H52" i="13"/>
  <c r="G53" i="13"/>
  <c r="H53" i="13"/>
  <c r="G54" i="13"/>
  <c r="H54" i="13"/>
  <c r="G55" i="13"/>
  <c r="H55" i="13"/>
  <c r="G56" i="13"/>
  <c r="H56" i="13"/>
  <c r="G57" i="13"/>
  <c r="H57" i="13"/>
  <c r="G58" i="13"/>
  <c r="H58" i="13"/>
  <c r="G59" i="13"/>
  <c r="H59" i="13"/>
  <c r="G60" i="13"/>
  <c r="H60" i="13"/>
  <c r="G61" i="13"/>
  <c r="H61" i="13"/>
  <c r="G62" i="13"/>
  <c r="H62" i="13"/>
  <c r="G63" i="13"/>
  <c r="H63" i="13"/>
  <c r="G64" i="13"/>
  <c r="H64" i="13"/>
  <c r="G65" i="13"/>
  <c r="H65" i="13"/>
  <c r="G66" i="13"/>
  <c r="H66" i="13"/>
  <c r="G67" i="13"/>
  <c r="H67" i="13"/>
  <c r="G68" i="13"/>
  <c r="H68" i="13"/>
  <c r="G69" i="13"/>
  <c r="H69" i="13"/>
  <c r="G70" i="13"/>
  <c r="H70" i="13"/>
  <c r="G71" i="13"/>
  <c r="H71" i="13"/>
  <c r="G72" i="13"/>
  <c r="H72" i="13"/>
  <c r="G73" i="13"/>
  <c r="H73" i="13"/>
  <c r="G74" i="13"/>
  <c r="H74" i="13"/>
  <c r="G75" i="13"/>
  <c r="H75" i="13"/>
  <c r="G76" i="13"/>
  <c r="H76" i="13"/>
  <c r="G77" i="13"/>
  <c r="H77" i="13"/>
  <c r="G78" i="13"/>
  <c r="H78" i="13"/>
  <c r="G79" i="13"/>
  <c r="H79" i="13"/>
  <c r="G80" i="13"/>
  <c r="H80" i="13"/>
  <c r="G81" i="13"/>
  <c r="H81" i="13"/>
  <c r="G82" i="13"/>
  <c r="H82" i="13"/>
  <c r="G83" i="13"/>
  <c r="H83" i="13"/>
  <c r="G84" i="13"/>
  <c r="H84" i="13"/>
  <c r="G85" i="13"/>
  <c r="H85" i="13"/>
  <c r="G86" i="13"/>
  <c r="H86" i="13"/>
  <c r="G87" i="13"/>
  <c r="H87" i="13"/>
  <c r="G88" i="13"/>
  <c r="H88" i="13"/>
  <c r="G89" i="13"/>
  <c r="H89" i="13"/>
  <c r="G90" i="13"/>
  <c r="H90" i="13"/>
  <c r="G91" i="13"/>
  <c r="H91" i="13"/>
  <c r="G92" i="13"/>
  <c r="H92" i="13"/>
  <c r="G93" i="13"/>
  <c r="H93" i="13"/>
  <c r="G94" i="13"/>
  <c r="H94" i="13"/>
  <c r="G95" i="13"/>
  <c r="H95" i="13"/>
  <c r="G96" i="13"/>
  <c r="H96" i="13"/>
  <c r="G97" i="13"/>
  <c r="H97" i="13"/>
  <c r="G98" i="13"/>
  <c r="H98" i="13"/>
  <c r="G99" i="13"/>
  <c r="H99" i="13"/>
  <c r="G100" i="13"/>
  <c r="H100" i="13"/>
  <c r="G101" i="13"/>
  <c r="H101" i="13"/>
  <c r="G102" i="13"/>
  <c r="H102" i="13"/>
  <c r="G103" i="13"/>
  <c r="H103" i="13"/>
  <c r="G104" i="13"/>
  <c r="H104" i="13"/>
  <c r="G105" i="13"/>
  <c r="H105" i="13"/>
  <c r="G106" i="13"/>
  <c r="H106" i="13"/>
  <c r="G107" i="13"/>
  <c r="H107" i="13"/>
  <c r="G108" i="13"/>
  <c r="H108" i="13"/>
  <c r="G109" i="13"/>
  <c r="H109" i="13"/>
  <c r="G110" i="13"/>
  <c r="H110" i="13"/>
  <c r="G111" i="13"/>
  <c r="H111" i="13"/>
  <c r="G112" i="13"/>
  <c r="H112" i="13"/>
  <c r="G113" i="13"/>
  <c r="H113" i="13"/>
  <c r="G114" i="13"/>
  <c r="H114" i="13"/>
  <c r="G115" i="13"/>
  <c r="H115" i="13"/>
  <c r="G116" i="13"/>
  <c r="H116" i="13"/>
  <c r="G117" i="13"/>
  <c r="H117" i="13"/>
  <c r="G118" i="13"/>
  <c r="H118" i="13"/>
  <c r="G119" i="13"/>
  <c r="H119" i="13"/>
  <c r="G120" i="13"/>
  <c r="H120" i="13"/>
  <c r="G121" i="13"/>
  <c r="H121" i="13"/>
  <c r="G122" i="13"/>
  <c r="H122" i="13"/>
  <c r="G123" i="13"/>
  <c r="H123" i="13"/>
  <c r="G124" i="13"/>
  <c r="H124" i="13"/>
  <c r="G125" i="13"/>
  <c r="H125" i="13"/>
  <c r="G126" i="13"/>
  <c r="H126" i="13"/>
  <c r="G127" i="13"/>
  <c r="H127" i="13"/>
  <c r="G128" i="13"/>
  <c r="H128" i="13"/>
  <c r="G129" i="13"/>
  <c r="H129" i="13"/>
  <c r="G130" i="13"/>
  <c r="H130" i="13"/>
  <c r="G131" i="13"/>
  <c r="H131" i="13"/>
  <c r="G132" i="13"/>
  <c r="H132" i="13"/>
  <c r="G133" i="13"/>
  <c r="H133" i="13"/>
  <c r="G134" i="13"/>
  <c r="H134" i="13"/>
  <c r="G135" i="13"/>
  <c r="H135" i="13"/>
  <c r="G136" i="13"/>
  <c r="H136" i="13"/>
  <c r="G137" i="13"/>
  <c r="H137" i="13"/>
  <c r="G138" i="13"/>
  <c r="H138" i="13"/>
  <c r="G139" i="13"/>
  <c r="H139" i="13"/>
  <c r="G140" i="13"/>
  <c r="H140" i="13"/>
  <c r="G141" i="13"/>
  <c r="H141" i="13"/>
  <c r="G142" i="13"/>
  <c r="H142" i="13"/>
  <c r="G143" i="13"/>
  <c r="H143" i="13"/>
  <c r="G144" i="13"/>
  <c r="H144" i="13"/>
  <c r="G145" i="13"/>
  <c r="H145" i="13"/>
  <c r="G146" i="13"/>
  <c r="H146" i="13"/>
  <c r="G147" i="13"/>
  <c r="H147" i="13"/>
  <c r="G148" i="13"/>
  <c r="H148" i="13"/>
  <c r="G149" i="13"/>
  <c r="H149" i="13"/>
  <c r="G150" i="13"/>
  <c r="H150" i="13"/>
  <c r="G151" i="13"/>
  <c r="H151" i="13"/>
  <c r="G152" i="13"/>
  <c r="H152" i="13"/>
  <c r="G153" i="13"/>
  <c r="H153" i="13"/>
  <c r="G154" i="13"/>
  <c r="H154" i="13"/>
  <c r="G155" i="13"/>
  <c r="H155" i="13"/>
  <c r="G156" i="13"/>
  <c r="H156" i="13"/>
  <c r="G157" i="13"/>
  <c r="H157" i="13"/>
  <c r="G158" i="13"/>
  <c r="H158" i="13"/>
  <c r="G159" i="13"/>
  <c r="H159" i="13"/>
  <c r="G160" i="13"/>
  <c r="H160" i="13"/>
  <c r="G161" i="13"/>
  <c r="H161" i="13"/>
  <c r="G162" i="13"/>
  <c r="H162" i="13"/>
  <c r="G163" i="13"/>
  <c r="H163" i="13"/>
  <c r="G164" i="13"/>
  <c r="H164" i="13"/>
  <c r="H2" i="13"/>
  <c r="G2" i="13"/>
  <c r="L91" i="14"/>
  <c r="K91" i="14"/>
  <c r="J91" i="14"/>
  <c r="I91" i="14"/>
  <c r="M91" i="14" s="1"/>
  <c r="C91" i="14"/>
  <c r="B91" i="14"/>
  <c r="L90" i="14"/>
  <c r="K90" i="14"/>
  <c r="J90" i="14"/>
  <c r="I90" i="14"/>
  <c r="M90" i="14" s="1"/>
  <c r="C90" i="14"/>
  <c r="B90" i="14"/>
  <c r="L89" i="14"/>
  <c r="K89" i="14"/>
  <c r="J89" i="14"/>
  <c r="I89" i="14"/>
  <c r="M89" i="14" s="1"/>
  <c r="C89" i="14"/>
  <c r="B89" i="14"/>
  <c r="L88" i="14"/>
  <c r="K88" i="14"/>
  <c r="J88" i="14"/>
  <c r="I88" i="14"/>
  <c r="M88" i="14" s="1"/>
  <c r="C88" i="14"/>
  <c r="B88" i="14"/>
  <c r="L87" i="14"/>
  <c r="K87" i="14"/>
  <c r="J87" i="14"/>
  <c r="I87" i="14"/>
  <c r="M87" i="14" s="1"/>
  <c r="C87" i="14"/>
  <c r="B87" i="14"/>
  <c r="L86" i="14"/>
  <c r="K86" i="14"/>
  <c r="J86" i="14"/>
  <c r="I86" i="14"/>
  <c r="M86" i="14" s="1"/>
  <c r="C86" i="14"/>
  <c r="B86" i="14"/>
  <c r="L85" i="14"/>
  <c r="K85" i="14"/>
  <c r="J85" i="14"/>
  <c r="I85" i="14"/>
  <c r="M85" i="14" s="1"/>
  <c r="C85" i="14"/>
  <c r="B85" i="14"/>
  <c r="L84" i="14"/>
  <c r="K84" i="14"/>
  <c r="J84" i="14"/>
  <c r="I84" i="14"/>
  <c r="M84" i="14" s="1"/>
  <c r="C84" i="14"/>
  <c r="B84" i="14"/>
  <c r="L83" i="14"/>
  <c r="K83" i="14"/>
  <c r="J83" i="14"/>
  <c r="I83" i="14"/>
  <c r="M83" i="14" s="1"/>
  <c r="C83" i="14"/>
  <c r="B83" i="14"/>
  <c r="L82" i="14"/>
  <c r="K82" i="14"/>
  <c r="J82" i="14"/>
  <c r="I82" i="14"/>
  <c r="M82" i="14" s="1"/>
  <c r="C82" i="14"/>
  <c r="B82" i="14"/>
  <c r="L81" i="14"/>
  <c r="K81" i="14"/>
  <c r="J81" i="14"/>
  <c r="I81" i="14"/>
  <c r="M81" i="14" s="1"/>
  <c r="C81" i="14"/>
  <c r="B81" i="14"/>
  <c r="L80" i="14"/>
  <c r="K80" i="14"/>
  <c r="J80" i="14"/>
  <c r="I80" i="14"/>
  <c r="M80" i="14" s="1"/>
  <c r="C80" i="14"/>
  <c r="B80" i="14"/>
  <c r="L79" i="14"/>
  <c r="K79" i="14"/>
  <c r="J79" i="14"/>
  <c r="I79" i="14"/>
  <c r="M79" i="14" s="1"/>
  <c r="C79" i="14"/>
  <c r="B79" i="14"/>
  <c r="L78" i="14"/>
  <c r="K78" i="14"/>
  <c r="J78" i="14"/>
  <c r="I78" i="14"/>
  <c r="M78" i="14" s="1"/>
  <c r="C78" i="14"/>
  <c r="B78" i="14"/>
  <c r="L77" i="14"/>
  <c r="K77" i="14"/>
  <c r="J77" i="14"/>
  <c r="I77" i="14"/>
  <c r="M77" i="14" s="1"/>
  <c r="C77" i="14"/>
  <c r="B77" i="14"/>
  <c r="L76" i="14"/>
  <c r="K76" i="14"/>
  <c r="J76" i="14"/>
  <c r="I76" i="14"/>
  <c r="M76" i="14" s="1"/>
  <c r="C76" i="14"/>
  <c r="B76" i="14"/>
  <c r="L75" i="14"/>
  <c r="K75" i="14"/>
  <c r="J75" i="14"/>
  <c r="I75" i="14"/>
  <c r="M75" i="14" s="1"/>
  <c r="C75" i="14"/>
  <c r="B75" i="14"/>
  <c r="L74" i="14"/>
  <c r="K74" i="14"/>
  <c r="J74" i="14"/>
  <c r="I74" i="14"/>
  <c r="M74" i="14" s="1"/>
  <c r="C74" i="14"/>
  <c r="B74" i="14"/>
  <c r="L73" i="14"/>
  <c r="K73" i="14"/>
  <c r="J73" i="14"/>
  <c r="I73" i="14"/>
  <c r="M73" i="14" s="1"/>
  <c r="C73" i="14"/>
  <c r="B73" i="14"/>
  <c r="L72" i="14"/>
  <c r="K72" i="14"/>
  <c r="J72" i="14"/>
  <c r="I72" i="14"/>
  <c r="M72" i="14" s="1"/>
  <c r="C72" i="14"/>
  <c r="B72" i="14"/>
  <c r="L71" i="14"/>
  <c r="K71" i="14"/>
  <c r="J71" i="14"/>
  <c r="I71" i="14"/>
  <c r="M71" i="14" s="1"/>
  <c r="C71" i="14"/>
  <c r="B71" i="14"/>
  <c r="L70" i="14"/>
  <c r="K70" i="14"/>
  <c r="J70" i="14"/>
  <c r="I70" i="14"/>
  <c r="M70" i="14" s="1"/>
  <c r="C70" i="14"/>
  <c r="B70" i="14"/>
  <c r="L69" i="14"/>
  <c r="K69" i="14"/>
  <c r="J69" i="14"/>
  <c r="I69" i="14"/>
  <c r="M69" i="14" s="1"/>
  <c r="C69" i="14"/>
  <c r="B69" i="14"/>
  <c r="L68" i="14"/>
  <c r="K68" i="14"/>
  <c r="J68" i="14"/>
  <c r="I68" i="14"/>
  <c r="M68" i="14" s="1"/>
  <c r="C68" i="14"/>
  <c r="B68" i="14"/>
  <c r="L67" i="14"/>
  <c r="K67" i="14"/>
  <c r="J67" i="14"/>
  <c r="I67" i="14"/>
  <c r="M67" i="14" s="1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C48" i="14"/>
  <c r="B48" i="14"/>
  <c r="C47" i="14"/>
  <c r="B47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L23" i="14"/>
  <c r="K23" i="14"/>
  <c r="J23" i="14"/>
  <c r="I23" i="14"/>
  <c r="M23" i="14" s="1"/>
  <c r="C23" i="14"/>
  <c r="B23" i="14"/>
  <c r="L22" i="14"/>
  <c r="K22" i="14"/>
  <c r="J22" i="14"/>
  <c r="I22" i="14"/>
  <c r="M22" i="14" s="1"/>
  <c r="C22" i="14"/>
  <c r="B22" i="14"/>
  <c r="L21" i="14"/>
  <c r="K21" i="14"/>
  <c r="J21" i="14"/>
  <c r="I21" i="14"/>
  <c r="M21" i="14" s="1"/>
  <c r="C21" i="14"/>
  <c r="B21" i="14"/>
  <c r="L20" i="14"/>
  <c r="K20" i="14"/>
  <c r="J20" i="14"/>
  <c r="I20" i="14"/>
  <c r="M20" i="14" s="1"/>
  <c r="C20" i="14"/>
  <c r="B20" i="14"/>
  <c r="L19" i="14"/>
  <c r="K19" i="14"/>
  <c r="J19" i="14"/>
  <c r="I19" i="14"/>
  <c r="M19" i="14" s="1"/>
  <c r="C19" i="14"/>
  <c r="B19" i="14"/>
  <c r="L18" i="14"/>
  <c r="K18" i="14"/>
  <c r="J18" i="14"/>
  <c r="I18" i="14"/>
  <c r="M18" i="14" s="1"/>
  <c r="C18" i="14"/>
  <c r="B18" i="14"/>
  <c r="L17" i="14"/>
  <c r="K17" i="14"/>
  <c r="J17" i="14"/>
  <c r="I17" i="14"/>
  <c r="M17" i="14" s="1"/>
  <c r="C17" i="14"/>
  <c r="B17" i="14"/>
  <c r="L16" i="14"/>
  <c r="K16" i="14"/>
  <c r="J16" i="14"/>
  <c r="I16" i="14"/>
  <c r="M16" i="14" s="1"/>
  <c r="C16" i="14"/>
  <c r="B16" i="14"/>
  <c r="L15" i="14"/>
  <c r="K15" i="14"/>
  <c r="J15" i="14"/>
  <c r="I15" i="14"/>
  <c r="M15" i="14" s="1"/>
  <c r="C15" i="14"/>
  <c r="B15" i="14"/>
  <c r="L14" i="14"/>
  <c r="K14" i="14"/>
  <c r="J14" i="14"/>
  <c r="I14" i="14"/>
  <c r="M14" i="14" s="1"/>
  <c r="C14" i="14"/>
  <c r="B14" i="14"/>
  <c r="L13" i="14"/>
  <c r="K13" i="14"/>
  <c r="J13" i="14"/>
  <c r="I13" i="14"/>
  <c r="M13" i="14" s="1"/>
  <c r="C13" i="14"/>
  <c r="B13" i="14"/>
  <c r="L12" i="14"/>
  <c r="K12" i="14"/>
  <c r="J12" i="14"/>
  <c r="I12" i="14"/>
  <c r="M12" i="14" s="1"/>
  <c r="C12" i="14"/>
  <c r="B12" i="14"/>
  <c r="L11" i="14"/>
  <c r="K11" i="14"/>
  <c r="J11" i="14"/>
  <c r="I11" i="14"/>
  <c r="M11" i="14" s="1"/>
  <c r="C11" i="14"/>
  <c r="B11" i="14"/>
  <c r="L10" i="14"/>
  <c r="K10" i="14"/>
  <c r="J10" i="14"/>
  <c r="I10" i="14"/>
  <c r="M10" i="14" s="1"/>
  <c r="C10" i="14"/>
  <c r="B10" i="14"/>
  <c r="L9" i="14"/>
  <c r="K9" i="14"/>
  <c r="J9" i="14"/>
  <c r="I9" i="14"/>
  <c r="M9" i="14" s="1"/>
  <c r="C9" i="14"/>
  <c r="B9" i="14"/>
  <c r="L8" i="14"/>
  <c r="K8" i="14"/>
  <c r="J8" i="14"/>
  <c r="I8" i="14"/>
  <c r="M8" i="14" s="1"/>
  <c r="C8" i="14"/>
  <c r="B8" i="14"/>
  <c r="L7" i="14"/>
  <c r="K7" i="14"/>
  <c r="J7" i="14"/>
  <c r="I7" i="14"/>
  <c r="M7" i="14" s="1"/>
  <c r="C7" i="14"/>
  <c r="B7" i="14"/>
  <c r="L6" i="14"/>
  <c r="K6" i="14"/>
  <c r="J6" i="14"/>
  <c r="I6" i="14"/>
  <c r="M6" i="14" s="1"/>
  <c r="C6" i="14"/>
  <c r="B6" i="14"/>
  <c r="L5" i="14"/>
  <c r="K5" i="14"/>
  <c r="J5" i="14"/>
  <c r="I5" i="14"/>
  <c r="M5" i="14" s="1"/>
  <c r="C5" i="14"/>
  <c r="B5" i="14"/>
  <c r="L4" i="14"/>
  <c r="K4" i="14"/>
  <c r="J4" i="14"/>
  <c r="I4" i="14"/>
  <c r="M4" i="14" s="1"/>
  <c r="C4" i="14"/>
  <c r="B4" i="14"/>
  <c r="L3" i="14"/>
  <c r="K3" i="14"/>
  <c r="J3" i="14"/>
  <c r="I3" i="14"/>
  <c r="M3" i="14" s="1"/>
  <c r="C3" i="14"/>
  <c r="B3" i="14"/>
  <c r="K85" i="12" l="1"/>
  <c r="K87" i="12" s="1"/>
</calcChain>
</file>

<file path=xl/sharedStrings.xml><?xml version="1.0" encoding="utf-8"?>
<sst xmlns="http://schemas.openxmlformats.org/spreadsheetml/2006/main" count="4938" uniqueCount="405">
  <si>
    <t>Breast</t>
  </si>
  <si>
    <t>Lung</t>
  </si>
  <si>
    <t>Renal</t>
  </si>
  <si>
    <t>Urothelial</t>
  </si>
  <si>
    <t>Aflatoxin biosynthesis</t>
  </si>
  <si>
    <t>Alanine, aspartate and glutamate metabolism</t>
  </si>
  <si>
    <t>alpha-Linolenic acid metabolism</t>
  </si>
  <si>
    <t>Aminoacyl-tRNA biosynthesis</t>
  </si>
  <si>
    <t>Aminobenzoate degradation</t>
  </si>
  <si>
    <t>Amino sugar and nucleotide sugar metabolism</t>
  </si>
  <si>
    <t>Arachidonic acid metabolism</t>
  </si>
  <si>
    <t>Arginine and proline metabolism</t>
  </si>
  <si>
    <t>Arginine biosynthesis</t>
  </si>
  <si>
    <t>Ascorbate and aldarate metabolism</t>
  </si>
  <si>
    <t>Benzoate degradation</t>
  </si>
  <si>
    <t>beta-Alanine metabolism</t>
  </si>
  <si>
    <t>Betalain biosynthesis</t>
  </si>
  <si>
    <t>Biosynthesis of antibiotics</t>
  </si>
  <si>
    <t>Biosynthesis of secondary metabolites</t>
  </si>
  <si>
    <t>Biosynthesis of unsaturated fatty acids</t>
  </si>
  <si>
    <t>Biotin metabolism</t>
  </si>
  <si>
    <t>Butanoate metabolism</t>
  </si>
  <si>
    <t>C5-Branched dibasic acid metabolism</t>
  </si>
  <si>
    <t>Caffeine metabolism</t>
  </si>
  <si>
    <t>Caprolactam degradation</t>
  </si>
  <si>
    <t>Carbon fixation in photosynthetic organisms</t>
  </si>
  <si>
    <t>Carbon fixation pathways in prokaryotes</t>
  </si>
  <si>
    <t>Chloroalkane and chloroalkene degradation</t>
  </si>
  <si>
    <t>Citrate cycle (TCA cycle)</t>
  </si>
  <si>
    <t>Cyanoamino acid metabolism</t>
  </si>
  <si>
    <t>Cysteine and methionine metabolism</t>
  </si>
  <si>
    <t>D-Glutamine and D-glutamate metabolism</t>
  </si>
  <si>
    <t>Drug metabolism - cytochrome P450</t>
  </si>
  <si>
    <t>Drug metabolism - other enzymes</t>
  </si>
  <si>
    <t>Ether lipid metabolism</t>
  </si>
  <si>
    <t>Ethylbenzene degradation</t>
  </si>
  <si>
    <t>Fatty acid biosynthesis</t>
  </si>
  <si>
    <t>Fatty acid degradation</t>
  </si>
  <si>
    <t>Fatty acid elongation</t>
  </si>
  <si>
    <t>Flavone and flavonol biosynthesis</t>
  </si>
  <si>
    <t>Folate biosynthesis</t>
  </si>
  <si>
    <t>Fructose and mannose metabolism</t>
  </si>
  <si>
    <t>Galactose metabolism</t>
  </si>
  <si>
    <t>Geraniol degradation</t>
  </si>
  <si>
    <t>Glutathione metabolism</t>
  </si>
  <si>
    <t>Glycerolipid metabolism</t>
  </si>
  <si>
    <t>Glycerophospholipid metabolism</t>
  </si>
  <si>
    <t>Glycine, serine and threonine metabolism</t>
  </si>
  <si>
    <t>Glycolysis / Gluconeogenesis</t>
  </si>
  <si>
    <t>Glycosaminoglycan biosynthesis - chondroitin sulfate / dermatan sulfate</t>
  </si>
  <si>
    <t>Glycosaminoglycan biosynthesis - heparan sulfate / heparin</t>
  </si>
  <si>
    <t>Glycosaminoglycan biosynthesis - keratan sulfate</t>
  </si>
  <si>
    <t>Glycosaminoglycan degradation</t>
  </si>
  <si>
    <t>Glycosphingolipid biosynthesis - ganglio series</t>
  </si>
  <si>
    <t>Glycosphingolipid biosynthesis - globo and isoglobo series</t>
  </si>
  <si>
    <t>Glycosphingolipid biosynthesis - lacto and neolacto series</t>
  </si>
  <si>
    <t>Glyoxylate and dicarboxylate metabolism</t>
  </si>
  <si>
    <t>Histidine metabolism</t>
  </si>
  <si>
    <t>Inositol phosphate metabolism</t>
  </si>
  <si>
    <t>Insect hormone biosynthesis</t>
  </si>
  <si>
    <t>Isoquinoline alkaloid biosynthesis</t>
  </si>
  <si>
    <t>Limonene and pinene degradation</t>
  </si>
  <si>
    <t>Linoleic acid metabolism</t>
  </si>
  <si>
    <t>Lysine biosynthesis</t>
  </si>
  <si>
    <t>Lysine degradation</t>
  </si>
  <si>
    <t>Mannose type O-glycan biosynthesis</t>
  </si>
  <si>
    <t>Metabolic pathways</t>
  </si>
  <si>
    <t>Metabolism of xenobiotics by cytochrome P450</t>
  </si>
  <si>
    <t>Methane metabolism</t>
  </si>
  <si>
    <t>Microbial metabolism in diverse environments</t>
  </si>
  <si>
    <t>Mucin type O-glycan biosynthesis</t>
  </si>
  <si>
    <t>Naphthalene degradation</t>
  </si>
  <si>
    <t>Neomycin, kanamycin and gentamicin biosynthesis</t>
  </si>
  <si>
    <t>N-Glycan biosynthesis</t>
  </si>
  <si>
    <t>Nicotinate and nicotinamide metabolism</t>
  </si>
  <si>
    <t>Nitrogen metabolism</t>
  </si>
  <si>
    <t>Novobiocin biosynthesis</t>
  </si>
  <si>
    <t>One carbon pool by folate</t>
  </si>
  <si>
    <t>Other glycan degradation</t>
  </si>
  <si>
    <t>Other types of O-glycan biosynthesis</t>
  </si>
  <si>
    <t>Oxidative phosphorylation</t>
  </si>
  <si>
    <t>Pantothenate and CoA biosynthesis</t>
  </si>
  <si>
    <t>Pentose and glucuronate interconversions</t>
  </si>
  <si>
    <t>Pentose phosphate pathway</t>
  </si>
  <si>
    <t>Phenylalanine metabolism</t>
  </si>
  <si>
    <t>Phenylalanine, tyrosine and tryptophan biosynthesis</t>
  </si>
  <si>
    <t>Phenylpropanoid biosynthesis</t>
  </si>
  <si>
    <t>Porphyrin and chlorophyll metabolism</t>
  </si>
  <si>
    <t>Primary bile acid biosynthesis</t>
  </si>
  <si>
    <t>Propanoate metabolism</t>
  </si>
  <si>
    <t>Purine metabolism</t>
  </si>
  <si>
    <t>Pyrimidine metabolism</t>
  </si>
  <si>
    <t>Pyruvate metabolism</t>
  </si>
  <si>
    <t>Retinol metabolism</t>
  </si>
  <si>
    <t>Riboflavin metabolism</t>
  </si>
  <si>
    <t>Secondary bile acid biosynthesis</t>
  </si>
  <si>
    <t>Selenocompound metabolism</t>
  </si>
  <si>
    <t>Sphingolipid metabolism</t>
  </si>
  <si>
    <t>Starch and sucrose metabolism</t>
  </si>
  <si>
    <t>Steroid biosynthesis</t>
  </si>
  <si>
    <t>Steroid hormone biosynthesis</t>
  </si>
  <si>
    <t>Streptomycin biosynthesis</t>
  </si>
  <si>
    <t>Sulfur metabolism</t>
  </si>
  <si>
    <t>Synthesis and degradation of ketone bodies</t>
  </si>
  <si>
    <t>Taurine and hypotaurine metabolism</t>
  </si>
  <si>
    <t>Terpenoid backbone biosynthesis</t>
  </si>
  <si>
    <t>Thiamine metabolism</t>
  </si>
  <si>
    <t>Toluene degradation</t>
  </si>
  <si>
    <t>Tropane, piperidine and pyridine alkaloid biosynthesis</t>
  </si>
  <si>
    <t>Tryptophan metabolism</t>
  </si>
  <si>
    <t>Tyrosine metabolism</t>
  </si>
  <si>
    <t>Ubiquinone and other terpenoid-quinone biosynthesis</t>
  </si>
  <si>
    <t>Valine, leucine and isoleucine degradation</t>
  </si>
  <si>
    <t>Various types of N-glycan biosynthesis</t>
  </si>
  <si>
    <t>Vitamin B6 metabolism</t>
  </si>
  <si>
    <t>Biosynthesis of ansamycins</t>
  </si>
  <si>
    <t>Carbapenem biosynthesis</t>
  </si>
  <si>
    <t>D-Alanine metabolism</t>
  </si>
  <si>
    <t>D-Arginine and D-ornithine metabolism</t>
  </si>
  <si>
    <t>Glucosinolate biosynthesis</t>
  </si>
  <si>
    <t>Glycosylphosphatidylinositol (GPI)-anchor biosynthesis</t>
  </si>
  <si>
    <t>Lipoic acid metabolism</t>
  </si>
  <si>
    <t>Monobactam biosynthesis</t>
  </si>
  <si>
    <t>Phosphonate and phosphinate metabolism</t>
  </si>
  <si>
    <t>Sesquiterpenoid and triterpenoid biosynthesis</t>
  </si>
  <si>
    <t>Styrene degradation</t>
  </si>
  <si>
    <t>Brassinosteroid biosynthesis</t>
  </si>
  <si>
    <t>Acarbose and validamycin biosynthesis</t>
  </si>
  <si>
    <t>Biosynthesis of vancomycin group antibiotics</t>
  </si>
  <si>
    <t>Polyketide sugar unit biosynthesis</t>
  </si>
  <si>
    <t>Steroid degradation</t>
  </si>
  <si>
    <t>pathway</t>
  </si>
  <si>
    <t>BCM_BCNM</t>
  </si>
  <si>
    <t>BHM_BHNM</t>
  </si>
  <si>
    <t>RHM_RHNM</t>
  </si>
  <si>
    <t>UCM_UCNM</t>
  </si>
  <si>
    <t>UHM_UHNM</t>
  </si>
  <si>
    <t>LCM_LCNM</t>
  </si>
  <si>
    <t>LHM_LHNM</t>
  </si>
  <si>
    <t>RCM_RCNM</t>
  </si>
  <si>
    <t>BCM</t>
  </si>
  <si>
    <t>BHM</t>
  </si>
  <si>
    <t>RHM</t>
  </si>
  <si>
    <t>LCM</t>
  </si>
  <si>
    <t>LHM</t>
  </si>
  <si>
    <t>RCM</t>
  </si>
  <si>
    <t>UCM</t>
  </si>
  <si>
    <t>UHM</t>
  </si>
  <si>
    <t>Grand Total</t>
  </si>
  <si>
    <t>Pathway</t>
  </si>
  <si>
    <t>Code</t>
  </si>
  <si>
    <t>LevelA</t>
  </si>
  <si>
    <t>LevelB</t>
  </si>
  <si>
    <t>map00970</t>
  </si>
  <si>
    <t>Genetic Information Processing</t>
  </si>
  <si>
    <t>Translation</t>
  </si>
  <si>
    <t>Alanine aspartate and glutamate metabolism</t>
  </si>
  <si>
    <t>map00250</t>
  </si>
  <si>
    <t>Metabolism</t>
  </si>
  <si>
    <t>Amino acid metabolism</t>
  </si>
  <si>
    <t>map00330</t>
  </si>
  <si>
    <t>map00220</t>
  </si>
  <si>
    <t>map00270</t>
  </si>
  <si>
    <t>Glycine serine and threonine metabolism</t>
  </si>
  <si>
    <t>map00260</t>
  </si>
  <si>
    <t>map00340</t>
  </si>
  <si>
    <t>map00300</t>
  </si>
  <si>
    <t>map00310</t>
  </si>
  <si>
    <t>map00360</t>
  </si>
  <si>
    <t>Phenylalanine tyrosine and tryptophan biosynthesis</t>
  </si>
  <si>
    <t>map00400</t>
  </si>
  <si>
    <t>map00380</t>
  </si>
  <si>
    <t>map00350</t>
  </si>
  <si>
    <t>Valine leucine and isoleucine biosynthesis</t>
  </si>
  <si>
    <t>map00290</t>
  </si>
  <si>
    <t>Valine leucine and isoleucine degradation</t>
  </si>
  <si>
    <t>map00280</t>
  </si>
  <si>
    <t>map00525</t>
  </si>
  <si>
    <t>Biosynthesis of other secondary metabolites</t>
  </si>
  <si>
    <t>map00254</t>
  </si>
  <si>
    <t>map00965</t>
  </si>
  <si>
    <t>map00232</t>
  </si>
  <si>
    <t>map00332</t>
  </si>
  <si>
    <t>map00944</t>
  </si>
  <si>
    <t>map00966</t>
  </si>
  <si>
    <t>map00950</t>
  </si>
  <si>
    <t>map00261</t>
  </si>
  <si>
    <t>Neomycin kanamycin and gentamicin biosynthesis</t>
  </si>
  <si>
    <t>map00524</t>
  </si>
  <si>
    <t>map00401</t>
  </si>
  <si>
    <t>map00940</t>
  </si>
  <si>
    <t>map00521</t>
  </si>
  <si>
    <t>Tropane piperidine and pyridine alkaloid biosynthesis</t>
  </si>
  <si>
    <t>map00960</t>
  </si>
  <si>
    <t>map00520</t>
  </si>
  <si>
    <t>Carbohydrate metabolism</t>
  </si>
  <si>
    <t>map00053</t>
  </si>
  <si>
    <t>map00650</t>
  </si>
  <si>
    <t>map00660</t>
  </si>
  <si>
    <t>map00020</t>
  </si>
  <si>
    <t>map00051</t>
  </si>
  <si>
    <t>map00052</t>
  </si>
  <si>
    <t>map00010</t>
  </si>
  <si>
    <t>map00630</t>
  </si>
  <si>
    <t>map00562</t>
  </si>
  <si>
    <t>map00040</t>
  </si>
  <si>
    <t>map00030</t>
  </si>
  <si>
    <t>map00640</t>
  </si>
  <si>
    <t>map00620</t>
  </si>
  <si>
    <t>map00500</t>
  </si>
  <si>
    <t>map00710</t>
  </si>
  <si>
    <t>Energy metabolism</t>
  </si>
  <si>
    <t>map00720</t>
  </si>
  <si>
    <t>map00680</t>
  </si>
  <si>
    <t>map00910</t>
  </si>
  <si>
    <t>map00190</t>
  </si>
  <si>
    <t>map00920</t>
  </si>
  <si>
    <t>map00532</t>
  </si>
  <si>
    <t>Glycan biosynthesis and metabolism</t>
  </si>
  <si>
    <t>map00534</t>
  </si>
  <si>
    <t>map00533</t>
  </si>
  <si>
    <t>map00531</t>
  </si>
  <si>
    <t>map00604</t>
  </si>
  <si>
    <t>map00603</t>
  </si>
  <si>
    <t>map00601</t>
  </si>
  <si>
    <t>map00563</t>
  </si>
  <si>
    <t>map00515</t>
  </si>
  <si>
    <t>map00512</t>
  </si>
  <si>
    <t>map00510</t>
  </si>
  <si>
    <t>map00511</t>
  </si>
  <si>
    <t>map00514</t>
  </si>
  <si>
    <t>map00513</t>
  </si>
  <si>
    <t>map00592</t>
  </si>
  <si>
    <t>Lipid metabolism</t>
  </si>
  <si>
    <t>map00590</t>
  </si>
  <si>
    <t>map01040</t>
  </si>
  <si>
    <t>Cutin suberine and wax biosynthesis</t>
  </si>
  <si>
    <t>map00073</t>
  </si>
  <si>
    <t>map00565</t>
  </si>
  <si>
    <t>map00061</t>
  </si>
  <si>
    <t>map00071</t>
  </si>
  <si>
    <t>map00062</t>
  </si>
  <si>
    <t>map00561</t>
  </si>
  <si>
    <t>map00564</t>
  </si>
  <si>
    <t>map00591</t>
  </si>
  <si>
    <t>map00120</t>
  </si>
  <si>
    <t>map00121</t>
  </si>
  <si>
    <t>map00600</t>
  </si>
  <si>
    <t>map00100</t>
  </si>
  <si>
    <t>map00140</t>
  </si>
  <si>
    <t>map00072</t>
  </si>
  <si>
    <t>map00780</t>
  </si>
  <si>
    <t>Metabolism of cofactors and vitamins</t>
  </si>
  <si>
    <t>map00790</t>
  </si>
  <si>
    <t>map00785</t>
  </si>
  <si>
    <t>map00760</t>
  </si>
  <si>
    <t>map00670</t>
  </si>
  <si>
    <t>map00770</t>
  </si>
  <si>
    <t>map00860</t>
  </si>
  <si>
    <t>map00830</t>
  </si>
  <si>
    <t>map00740</t>
  </si>
  <si>
    <t>map00730</t>
  </si>
  <si>
    <t>map00130</t>
  </si>
  <si>
    <t>map00750</t>
  </si>
  <si>
    <t>map00410</t>
  </si>
  <si>
    <t>Metabolism of other amino acids</t>
  </si>
  <si>
    <t>map00460</t>
  </si>
  <si>
    <t>map00473</t>
  </si>
  <si>
    <t>map00472</t>
  </si>
  <si>
    <t>map00471</t>
  </si>
  <si>
    <t>map00480</t>
  </si>
  <si>
    <t>map00440</t>
  </si>
  <si>
    <t>map00450</t>
  </si>
  <si>
    <t>map00430</t>
  </si>
  <si>
    <t>map01051</t>
  </si>
  <si>
    <t>Metabolism of terpenoids and polyketides</t>
  </si>
  <si>
    <t>map01055</t>
  </si>
  <si>
    <t>map00905</t>
  </si>
  <si>
    <t>map00281</t>
  </si>
  <si>
    <t>map00981</t>
  </si>
  <si>
    <t>map00903</t>
  </si>
  <si>
    <t>map00523</t>
  </si>
  <si>
    <t>map00909</t>
  </si>
  <si>
    <t>map00900</t>
  </si>
  <si>
    <t>map00230</t>
  </si>
  <si>
    <t>Nucleotide metabolism</t>
  </si>
  <si>
    <t>map00240</t>
  </si>
  <si>
    <t>map00627</t>
  </si>
  <si>
    <t>Xenobiotics biodegradation and metabolism</t>
  </si>
  <si>
    <t>map00362</t>
  </si>
  <si>
    <t>map00930</t>
  </si>
  <si>
    <t>map00625</t>
  </si>
  <si>
    <t>map00982</t>
  </si>
  <si>
    <t>map00983</t>
  </si>
  <si>
    <t>map00642</t>
  </si>
  <si>
    <t>map00980</t>
  </si>
  <si>
    <t>map00626</t>
  </si>
  <si>
    <t>map00984</t>
  </si>
  <si>
    <t>map00643</t>
  </si>
  <si>
    <t>map00623</t>
  </si>
  <si>
    <t>map01130</t>
  </si>
  <si>
    <t>Global and overview maps</t>
  </si>
  <si>
    <t>map01110</t>
  </si>
  <si>
    <t>map01100</t>
  </si>
  <si>
    <t>map01120</t>
  </si>
  <si>
    <t>Metabolism: Biosynthesis of other secondary metabolites</t>
  </si>
  <si>
    <t>Metabolism: Amino acid metabolism</t>
  </si>
  <si>
    <t>Metabolism: Lipid metabolism</t>
  </si>
  <si>
    <t>Metabolism: Carbohydrate metabolism</t>
  </si>
  <si>
    <t>Metabolism: Xenobiotics biodegradation and metabolism</t>
  </si>
  <si>
    <t>Metabolism: Metabolism of other amino acids</t>
  </si>
  <si>
    <t>Metabolism: Metabolism of terpenoids and polyketides</t>
  </si>
  <si>
    <t>Metabolism: Metabolism of cofactors and vitamins</t>
  </si>
  <si>
    <t>Metabolism: Energy metabolism</t>
  </si>
  <si>
    <t>Metabolism: Glycan biosynthesis and metabolism</t>
  </si>
  <si>
    <t>Metabolism: Nucleotide metabolism</t>
  </si>
  <si>
    <t>FOLD CHANGE</t>
  </si>
  <si>
    <t>BC</t>
  </si>
  <si>
    <t>BH</t>
  </si>
  <si>
    <t>LC</t>
  </si>
  <si>
    <t>LH</t>
  </si>
  <si>
    <t>RC</t>
  </si>
  <si>
    <t>RH</t>
  </si>
  <si>
    <t>UC</t>
  </si>
  <si>
    <t>UH</t>
  </si>
  <si>
    <t>Group</t>
  </si>
  <si>
    <t>Gatto et al, 2014</t>
  </si>
  <si>
    <t>No</t>
  </si>
  <si>
    <t>Cell_type</t>
  </si>
  <si>
    <t>State</t>
  </si>
  <si>
    <t>Set</t>
  </si>
  <si>
    <t>Code_long</t>
  </si>
  <si>
    <t>Code_short</t>
  </si>
  <si>
    <t>ClassB</t>
  </si>
  <si>
    <t>Count</t>
  </si>
  <si>
    <t>Proportion</t>
  </si>
  <si>
    <t>Average of Proportion</t>
  </si>
  <si>
    <t>Column Labels</t>
  </si>
  <si>
    <t>Cancer</t>
  </si>
  <si>
    <t>MDS</t>
  </si>
  <si>
    <t>Breast_Cancer_MDS</t>
  </si>
  <si>
    <t>Row Labels</t>
  </si>
  <si>
    <t>nonMDS</t>
  </si>
  <si>
    <t>Breast_Cancer_nonMDS</t>
  </si>
  <si>
    <t>BcnM</t>
  </si>
  <si>
    <t>Healthy</t>
  </si>
  <si>
    <t>Breast_Healthy_MDS</t>
  </si>
  <si>
    <t>Breast_Healthy_nonMDS</t>
  </si>
  <si>
    <t>BhnM</t>
  </si>
  <si>
    <t>Kidney-Renal</t>
  </si>
  <si>
    <t>Kidney-Renal_Healthy_MDS</t>
  </si>
  <si>
    <t>Kidney-Renal_Healthy_nonMDS</t>
  </si>
  <si>
    <t>RHnM</t>
  </si>
  <si>
    <t>Lung_Cancer_MDS</t>
  </si>
  <si>
    <t>Lung_Cancer_nonMDS</t>
  </si>
  <si>
    <t>LcnM</t>
  </si>
  <si>
    <t>Lung_Healthy_MDS</t>
  </si>
  <si>
    <t>Lung_Healthy_nonMDS</t>
  </si>
  <si>
    <t>LhnM</t>
  </si>
  <si>
    <t>Kidney-Renal_Cancer_MDS</t>
  </si>
  <si>
    <t>Kidney-Renal_Cancer_nonMDS</t>
  </si>
  <si>
    <t>RcnM</t>
  </si>
  <si>
    <t>Urothelial_Cancer_MDS</t>
  </si>
  <si>
    <t>Urothelial_Cancer_nonMDS</t>
  </si>
  <si>
    <t>UcnM</t>
  </si>
  <si>
    <t>Urothelial_Healthy_MDS</t>
  </si>
  <si>
    <t>Urothelial_Healthy_nonMDS</t>
  </si>
  <si>
    <t>UhnM</t>
  </si>
  <si>
    <t>COUNT</t>
  </si>
  <si>
    <t>LOGICAL</t>
  </si>
  <si>
    <t>Celltype</t>
  </si>
  <si>
    <t>ClassA</t>
  </si>
  <si>
    <t>CM</t>
  </si>
  <si>
    <t>CNM</t>
  </si>
  <si>
    <t>HM</t>
  </si>
  <si>
    <t>HNM</t>
  </si>
  <si>
    <t>SUM</t>
  </si>
  <si>
    <t>Sum of CNM2</t>
  </si>
  <si>
    <t>Sum of CM2</t>
  </si>
  <si>
    <t>Sum of HM2</t>
  </si>
  <si>
    <t>Sum of HNM2</t>
  </si>
  <si>
    <t>log(p-value) Ficher test for proportions</t>
  </si>
  <si>
    <t>non_MDS</t>
  </si>
  <si>
    <t>B</t>
  </si>
  <si>
    <t>L</t>
  </si>
  <si>
    <t>R</t>
  </si>
  <si>
    <t>U</t>
  </si>
  <si>
    <r>
      <t>Alanine aspartate and glutamate metabolism</t>
    </r>
    <r>
      <rPr>
        <vertAlign val="superscript"/>
        <sz val="12"/>
        <rFont val="Arial"/>
        <family val="2"/>
      </rPr>
      <t>£</t>
    </r>
  </si>
  <si>
    <r>
      <t>Cysteine and methionine metabolism</t>
    </r>
    <r>
      <rPr>
        <vertAlign val="superscript"/>
        <sz val="12"/>
        <rFont val="Arial"/>
        <family val="2"/>
      </rPr>
      <t>£</t>
    </r>
  </si>
  <si>
    <r>
      <t>Glycine serine and threonine metabolism</t>
    </r>
    <r>
      <rPr>
        <vertAlign val="superscript"/>
        <sz val="12"/>
        <rFont val="Arial"/>
        <family val="2"/>
      </rPr>
      <t>£</t>
    </r>
  </si>
  <si>
    <r>
      <t>Valine leucine and isoleucine degradation</t>
    </r>
    <r>
      <rPr>
        <vertAlign val="superscript"/>
        <sz val="12"/>
        <rFont val="Arial"/>
        <family val="2"/>
      </rPr>
      <t>£</t>
    </r>
  </si>
  <si>
    <r>
      <t>Citrate cycle (TCA cycle)</t>
    </r>
    <r>
      <rPr>
        <vertAlign val="superscript"/>
        <sz val="12"/>
        <rFont val="Arial"/>
        <family val="2"/>
      </rPr>
      <t>£</t>
    </r>
  </si>
  <si>
    <r>
      <t>Inositol phosphate metabolism</t>
    </r>
    <r>
      <rPr>
        <vertAlign val="superscript"/>
        <sz val="12"/>
        <rFont val="Arial"/>
        <family val="2"/>
      </rPr>
      <t>£</t>
    </r>
  </si>
  <si>
    <r>
      <t>One carbon pool by folate</t>
    </r>
    <r>
      <rPr>
        <vertAlign val="superscript"/>
        <sz val="12"/>
        <rFont val="Arial"/>
        <family val="2"/>
      </rPr>
      <t>£</t>
    </r>
  </si>
  <si>
    <r>
      <t>Purine metabolism</t>
    </r>
    <r>
      <rPr>
        <vertAlign val="superscript"/>
        <sz val="12"/>
        <rFont val="Arial"/>
        <family val="2"/>
      </rPr>
      <t>£</t>
    </r>
  </si>
  <si>
    <r>
      <t>Pyrimidine metabolism</t>
    </r>
    <r>
      <rPr>
        <vertAlign val="superscript"/>
        <sz val="12"/>
        <rFont val="Arial"/>
        <family val="2"/>
      </rPr>
      <t>£</t>
    </r>
  </si>
  <si>
    <r>
      <t>Alanine aspartate and glutamate metabolism</t>
    </r>
    <r>
      <rPr>
        <vertAlign val="superscript"/>
        <sz val="12"/>
        <rFont val="Calibri"/>
        <family val="2"/>
        <scheme val="minor"/>
      </rPr>
      <t>£</t>
    </r>
  </si>
  <si>
    <r>
      <t>Cysteine and methionine metabolism</t>
    </r>
    <r>
      <rPr>
        <vertAlign val="superscript"/>
        <sz val="12"/>
        <rFont val="Calibri"/>
        <family val="2"/>
        <scheme val="minor"/>
      </rPr>
      <t>£</t>
    </r>
  </si>
  <si>
    <r>
      <t>Glycine serine and threonine metabolism</t>
    </r>
    <r>
      <rPr>
        <vertAlign val="superscript"/>
        <sz val="12"/>
        <rFont val="Calibri"/>
        <family val="2"/>
        <scheme val="minor"/>
      </rPr>
      <t>£</t>
    </r>
  </si>
  <si>
    <r>
      <t>Valine leucine and isoleucine degradation</t>
    </r>
    <r>
      <rPr>
        <vertAlign val="superscript"/>
        <sz val="12"/>
        <rFont val="Calibri"/>
        <family val="2"/>
        <scheme val="minor"/>
      </rPr>
      <t>£</t>
    </r>
  </si>
  <si>
    <r>
      <t>Citrate cycle (TCA cycle)</t>
    </r>
    <r>
      <rPr>
        <vertAlign val="superscript"/>
        <sz val="12"/>
        <rFont val="Calibri"/>
        <family val="2"/>
        <scheme val="minor"/>
      </rPr>
      <t>£</t>
    </r>
  </si>
  <si>
    <r>
      <t>Inositol phosphate metabolism</t>
    </r>
    <r>
      <rPr>
        <vertAlign val="superscript"/>
        <sz val="12"/>
        <rFont val="Calibri"/>
        <family val="2"/>
        <scheme val="minor"/>
      </rPr>
      <t>£</t>
    </r>
  </si>
  <si>
    <r>
      <t>One carbon pool by folate</t>
    </r>
    <r>
      <rPr>
        <vertAlign val="superscript"/>
        <sz val="12"/>
        <rFont val="Calibri"/>
        <family val="2"/>
        <scheme val="minor"/>
      </rPr>
      <t>£</t>
    </r>
  </si>
  <si>
    <r>
      <t>Purine metabolism</t>
    </r>
    <r>
      <rPr>
        <vertAlign val="superscript"/>
        <sz val="12"/>
        <rFont val="Calibri"/>
        <family val="2"/>
        <scheme val="minor"/>
      </rPr>
      <t>£</t>
    </r>
  </si>
  <si>
    <r>
      <t>Pyrimidine metabolism</t>
    </r>
    <r>
      <rPr>
        <vertAlign val="superscript"/>
        <sz val="12"/>
        <rFont val="Calibri"/>
        <family val="2"/>
        <scheme val="minor"/>
      </rPr>
      <t>£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</si>
</sst>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0">
    <font>
      <sz val="10"/>
      <name val="Arial"/>
      <family val="2"/>
    </font>
    <font>
      <sz val="10"/>
      <name val="Arial"/>
      <family val="2"/>
    </font>
    <font>
      <sz val="10"/>
      <name val="FreeSans"/>
      <family val="2"/>
    </font>
    <font>
      <sz val="10"/>
      <color indexed="31"/>
      <name val="FreeSans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sz val="11"/>
      <name val="Liberation Sans"/>
    </font>
    <font>
      <b/>
      <sz val="11"/>
      <name val="Liberation Sans"/>
    </font>
    <font>
      <b/>
      <sz val="11"/>
      <color theme="1"/>
      <name val="Liberation Sans"/>
    </font>
    <font>
      <sz val="10"/>
      <color rgb="FF0070C0"/>
      <name val="Arial"/>
      <family val="2"/>
    </font>
    <font>
      <b/>
      <sz val="10"/>
      <color rgb="FF0070C0"/>
      <name val="Arial"/>
      <family val="2"/>
    </font>
    <font>
      <sz val="10"/>
      <color theme="1"/>
      <name val="Calibri"/>
      <family val="2"/>
      <scheme val="minor"/>
    </font>
    <font>
      <sz val="12"/>
      <name val="Arial"/>
      <family val="2"/>
    </font>
    <font>
      <vertAlign val="superscript"/>
      <sz val="12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50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7" tint="0.79998168889431442"/>
        <bgColor theme="8" tint="0.79998168889431442"/>
      </patternFill>
    </fill>
    <fill>
      <patternFill patternType="solid">
        <fgColor theme="7"/>
        <bgColor theme="8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/>
      <diagonal/>
    </border>
    <border>
      <left style="medium">
        <color theme="8" tint="0.59999389629810485"/>
      </left>
      <right/>
      <top style="medium">
        <color theme="8" tint="0.59999389629810485"/>
      </top>
      <bottom/>
      <diagonal/>
    </border>
    <border>
      <left/>
      <right/>
      <top style="medium">
        <color theme="8" tint="0.59999389629810485"/>
      </top>
      <bottom/>
      <diagonal/>
    </border>
    <border>
      <left/>
      <right style="medium">
        <color indexed="64"/>
      </right>
      <top style="medium">
        <color theme="8" tint="0.59999389629810485"/>
      </top>
      <bottom/>
      <diagonal/>
    </border>
    <border>
      <left style="medium">
        <color indexed="64"/>
      </left>
      <right/>
      <top style="medium">
        <color theme="8" tint="0.59999389629810485"/>
      </top>
      <bottom/>
      <diagonal/>
    </border>
    <border>
      <left style="medium">
        <color indexed="64"/>
      </left>
      <right style="medium">
        <color theme="8" tint="0.59999389629810485"/>
      </right>
      <top style="medium">
        <color theme="8" tint="0.59999389629810485"/>
      </top>
      <bottom/>
      <diagonal/>
    </border>
    <border>
      <left style="medium">
        <color theme="8" tint="0.59999389629810485"/>
      </left>
      <right/>
      <top/>
      <bottom/>
      <diagonal/>
    </border>
    <border>
      <left style="medium">
        <color indexed="64"/>
      </left>
      <right style="medium">
        <color theme="8" tint="0.59999389629810485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Border="0" applyAlignment="0" applyProtection="0"/>
  </cellStyleXfs>
  <cellXfs count="138">
    <xf numFmtId="0" fontId="0" fillId="0" borderId="0" xfId="0"/>
    <xf numFmtId="0" fontId="0" fillId="0" borderId="0" xfId="0" applyNumberFormat="1"/>
    <xf numFmtId="0" fontId="0" fillId="4" borderId="0" xfId="0" applyFill="1"/>
    <xf numFmtId="0" fontId="0" fillId="4" borderId="0" xfId="0" applyFill="1" applyBorder="1"/>
    <xf numFmtId="0" fontId="0" fillId="4" borderId="0" xfId="0" applyFill="1" applyAlignment="1">
      <alignment horizontal="center" vertical="center"/>
    </xf>
    <xf numFmtId="0" fontId="5" fillId="4" borderId="0" xfId="0" applyFont="1" applyFill="1" applyBorder="1"/>
    <xf numFmtId="0" fontId="0" fillId="4" borderId="0" xfId="0" applyFont="1" applyFill="1" applyBorder="1"/>
    <xf numFmtId="166" fontId="5" fillId="4" borderId="0" xfId="0" applyNumberFormat="1" applyFont="1" applyFill="1" applyAlignment="1">
      <alignment horizontal="center" vertical="center"/>
    </xf>
    <xf numFmtId="166" fontId="0" fillId="4" borderId="0" xfId="0" applyNumberFormat="1" applyFont="1" applyFill="1" applyBorder="1" applyAlignment="1">
      <alignment horizontal="center" vertical="center"/>
    </xf>
    <xf numFmtId="0" fontId="0" fillId="4" borderId="0" xfId="0" applyFill="1" applyBorder="1" applyAlignment="1">
      <alignment horizontal="right" vertical="center"/>
    </xf>
    <xf numFmtId="166" fontId="0" fillId="4" borderId="3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7" xfId="0" applyNumberFormat="1" applyFont="1" applyFill="1" applyBorder="1" applyAlignment="1">
      <alignment horizontal="center" vertical="center"/>
    </xf>
    <xf numFmtId="166" fontId="5" fillId="4" borderId="0" xfId="0" applyNumberFormat="1" applyFont="1" applyFill="1" applyBorder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  <xf numFmtId="0" fontId="6" fillId="4" borderId="0" xfId="0" applyFont="1" applyFill="1"/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4" borderId="3" xfId="0" applyFont="1" applyFill="1" applyBorder="1"/>
    <xf numFmtId="0" fontId="7" fillId="4" borderId="9" xfId="0" applyFont="1" applyFill="1" applyBorder="1"/>
    <xf numFmtId="0" fontId="8" fillId="5" borderId="9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0" xfId="0" applyFont="1" applyFill="1"/>
    <xf numFmtId="0" fontId="6" fillId="4" borderId="3" xfId="0" applyFont="1" applyFill="1" applyBorder="1"/>
    <xf numFmtId="0" fontId="6" fillId="4" borderId="9" xfId="0" applyFont="1" applyFill="1" applyBorder="1"/>
    <xf numFmtId="0" fontId="6" fillId="4" borderId="9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/>
    <xf numFmtId="0" fontId="6" fillId="4" borderId="0" xfId="0" applyFont="1" applyFill="1" applyBorder="1"/>
    <xf numFmtId="0" fontId="6" fillId="4" borderId="0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6" fillId="6" borderId="5" xfId="0" applyFont="1" applyFill="1" applyBorder="1"/>
    <xf numFmtId="0" fontId="6" fillId="6" borderId="0" xfId="0" applyFont="1" applyFill="1" applyBorder="1"/>
    <xf numFmtId="0" fontId="6" fillId="6" borderId="0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4" borderId="7" xfId="0" applyFont="1" applyFill="1" applyBorder="1"/>
    <xf numFmtId="0" fontId="6" fillId="4" borderId="10" xfId="0" applyFont="1" applyFill="1" applyBorder="1"/>
    <xf numFmtId="0" fontId="6" fillId="4" borderId="10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5" borderId="0" xfId="0" applyFont="1" applyFill="1" applyBorder="1"/>
    <xf numFmtId="0" fontId="6" fillId="5" borderId="0" xfId="0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/>
    </xf>
    <xf numFmtId="0" fontId="6" fillId="5" borderId="10" xfId="0" applyFont="1" applyFill="1" applyBorder="1"/>
    <xf numFmtId="0" fontId="6" fillId="5" borderId="10" xfId="0" applyFont="1" applyFill="1" applyBorder="1" applyAlignment="1">
      <alignment horizontal="center" vertical="center"/>
    </xf>
    <xf numFmtId="0" fontId="0" fillId="0" borderId="0" xfId="0" pivotButton="1"/>
    <xf numFmtId="0" fontId="0" fillId="4" borderId="11" xfId="0" applyFill="1" applyBorder="1"/>
    <xf numFmtId="0" fontId="0" fillId="4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left"/>
    </xf>
    <xf numFmtId="166" fontId="0" fillId="4" borderId="11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left" indent="1"/>
    </xf>
    <xf numFmtId="0" fontId="0" fillId="4" borderId="11" xfId="0" applyFill="1" applyBorder="1" applyAlignment="1">
      <alignment horizontal="left" indent="2"/>
    </xf>
    <xf numFmtId="166" fontId="0" fillId="8" borderId="11" xfId="0" applyNumberFormat="1" applyFill="1" applyBorder="1" applyAlignment="1">
      <alignment horizontal="center" vertical="center"/>
    </xf>
    <xf numFmtId="0" fontId="0" fillId="4" borderId="12" xfId="0" applyFill="1" applyBorder="1"/>
    <xf numFmtId="0" fontId="0" fillId="8" borderId="11" xfId="0" applyFill="1" applyBorder="1" applyAlignment="1">
      <alignment horizontal="left" indent="2"/>
    </xf>
    <xf numFmtId="0" fontId="0" fillId="4" borderId="12" xfId="0" applyFill="1" applyBorder="1" applyAlignment="1">
      <alignment horizontal="center" vertical="center"/>
    </xf>
    <xf numFmtId="0" fontId="10" fillId="4" borderId="11" xfId="0" applyFont="1" applyFill="1" applyBorder="1" applyAlignment="1">
      <alignment horizontal="left" indent="2"/>
    </xf>
    <xf numFmtId="166" fontId="10" fillId="4" borderId="11" xfId="0" applyNumberFormat="1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left" indent="2"/>
    </xf>
    <xf numFmtId="166" fontId="9" fillId="4" borderId="11" xfId="0" applyNumberFormat="1" applyFont="1" applyFill="1" applyBorder="1" applyAlignment="1">
      <alignment horizontal="center" vertical="center"/>
    </xf>
    <xf numFmtId="0" fontId="11" fillId="4" borderId="0" xfId="0" applyFont="1" applyFill="1" applyBorder="1"/>
    <xf numFmtId="0" fontId="11" fillId="4" borderId="0" xfId="0" applyFont="1" applyFill="1" applyBorder="1" applyAlignment="1">
      <alignment vertical="center"/>
    </xf>
    <xf numFmtId="0" fontId="11" fillId="4" borderId="0" xfId="0" applyFont="1" applyFill="1" applyBorder="1" applyAlignment="1">
      <alignment horizontal="right" vertical="center"/>
    </xf>
    <xf numFmtId="0" fontId="11" fillId="4" borderId="0" xfId="0" applyFont="1" applyFill="1" applyBorder="1" applyAlignment="1">
      <alignment horizontal="left" vertical="center" wrapText="1"/>
    </xf>
    <xf numFmtId="0" fontId="0" fillId="9" borderId="11" xfId="0" applyFill="1" applyBorder="1" applyAlignment="1">
      <alignment horizontal="left" indent="2"/>
    </xf>
    <xf numFmtId="166" fontId="0" fillId="9" borderId="11" xfId="0" applyNumberFormat="1" applyFill="1" applyBorder="1" applyAlignment="1">
      <alignment horizontal="center" vertical="center"/>
    </xf>
    <xf numFmtId="0" fontId="10" fillId="9" borderId="11" xfId="0" applyFont="1" applyFill="1" applyBorder="1" applyAlignment="1">
      <alignment horizontal="left" indent="2"/>
    </xf>
    <xf numFmtId="166" fontId="10" fillId="9" borderId="11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textRotation="90"/>
    </xf>
    <xf numFmtId="0" fontId="0" fillId="4" borderId="11" xfId="0" applyFill="1" applyBorder="1" applyAlignment="1">
      <alignment textRotation="90"/>
    </xf>
    <xf numFmtId="0" fontId="0" fillId="4" borderId="11" xfId="0" applyFont="1" applyFill="1" applyBorder="1" applyAlignment="1">
      <alignment horizontal="center" vertical="center" textRotation="90"/>
    </xf>
    <xf numFmtId="0" fontId="0" fillId="4" borderId="11" xfId="0" applyFill="1" applyBorder="1" applyAlignment="1">
      <alignment horizontal="center" vertical="center" textRotation="90"/>
    </xf>
    <xf numFmtId="0" fontId="0" fillId="4" borderId="11" xfId="0" applyFont="1" applyFill="1" applyBorder="1" applyAlignment="1">
      <alignment horizontal="center" vertical="center"/>
    </xf>
    <xf numFmtId="0" fontId="5" fillId="4" borderId="11" xfId="0" applyFont="1" applyFill="1" applyBorder="1"/>
    <xf numFmtId="0" fontId="5" fillId="4" borderId="11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left" indent="2"/>
    </xf>
    <xf numFmtId="166" fontId="10" fillId="10" borderId="11" xfId="0" applyNumberFormat="1" applyFont="1" applyFill="1" applyBorder="1" applyAlignment="1">
      <alignment horizontal="center" vertical="center"/>
    </xf>
    <xf numFmtId="0" fontId="0" fillId="3" borderId="11" xfId="0" applyFill="1" applyBorder="1" applyAlignment="1">
      <alignment horizontal="left" indent="2"/>
    </xf>
    <xf numFmtId="166" fontId="0" fillId="3" borderId="11" xfId="0" applyNumberFormat="1" applyFill="1" applyBorder="1" applyAlignment="1">
      <alignment horizontal="center" vertical="center"/>
    </xf>
    <xf numFmtId="0" fontId="0" fillId="10" borderId="11" xfId="0" applyFill="1" applyBorder="1" applyAlignment="1">
      <alignment horizontal="left" indent="2"/>
    </xf>
    <xf numFmtId="166" fontId="0" fillId="10" borderId="11" xfId="0" applyNumberFormat="1" applyFill="1" applyBorder="1" applyAlignment="1">
      <alignment horizontal="center" vertical="center"/>
    </xf>
    <xf numFmtId="0" fontId="0" fillId="6" borderId="11" xfId="0" applyFill="1" applyBorder="1" applyAlignment="1">
      <alignment horizontal="left" indent="2"/>
    </xf>
    <xf numFmtId="166" fontId="0" fillId="6" borderId="11" xfId="0" applyNumberFormat="1" applyFill="1" applyBorder="1" applyAlignment="1">
      <alignment horizontal="center" vertical="center"/>
    </xf>
    <xf numFmtId="0" fontId="0" fillId="11" borderId="11" xfId="0" applyFill="1" applyBorder="1" applyAlignment="1">
      <alignment horizontal="left" indent="2"/>
    </xf>
    <xf numFmtId="166" fontId="0" fillId="11" borderId="11" xfId="0" applyNumberForma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left" indent="2"/>
    </xf>
    <xf numFmtId="166" fontId="10" fillId="6" borderId="11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right"/>
    </xf>
    <xf numFmtId="0" fontId="6" fillId="4" borderId="13" xfId="0" applyFont="1" applyFill="1" applyBorder="1"/>
    <xf numFmtId="0" fontId="6" fillId="4" borderId="14" xfId="0" applyFont="1" applyFill="1" applyBorder="1"/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166" fontId="0" fillId="4" borderId="16" xfId="0" applyNumberFormat="1" applyFont="1" applyFill="1" applyBorder="1" applyAlignment="1">
      <alignment horizontal="center" vertical="center"/>
    </xf>
    <xf numFmtId="166" fontId="0" fillId="4" borderId="17" xfId="0" applyNumberFormat="1" applyFont="1" applyFill="1" applyBorder="1" applyAlignment="1">
      <alignment horizontal="center" vertical="center"/>
    </xf>
    <xf numFmtId="0" fontId="6" fillId="4" borderId="18" xfId="0" applyFont="1" applyFill="1" applyBorder="1"/>
    <xf numFmtId="166" fontId="0" fillId="4" borderId="19" xfId="0" applyNumberFormat="1" applyFont="1" applyFill="1" applyBorder="1" applyAlignment="1">
      <alignment horizontal="center" vertical="center"/>
    </xf>
    <xf numFmtId="0" fontId="6" fillId="6" borderId="18" xfId="0" applyFont="1" applyFill="1" applyBorder="1"/>
    <xf numFmtId="0" fontId="6" fillId="4" borderId="0" xfId="0" applyFont="1" applyFill="1" applyAlignment="1">
      <alignment horizontal="center"/>
    </xf>
    <xf numFmtId="0" fontId="14" fillId="4" borderId="0" xfId="0" applyFont="1" applyFill="1" applyBorder="1" applyAlignment="1">
      <alignment horizontal="left" vertical="center"/>
    </xf>
    <xf numFmtId="166" fontId="12" fillId="4" borderId="0" xfId="0" applyNumberFormat="1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right" vertical="center"/>
    </xf>
    <xf numFmtId="0" fontId="12" fillId="4" borderId="0" xfId="0" applyFont="1" applyFill="1" applyBorder="1"/>
    <xf numFmtId="166" fontId="0" fillId="4" borderId="20" xfId="0" applyNumberFormat="1" applyFont="1" applyFill="1" applyBorder="1" applyAlignment="1">
      <alignment horizontal="center" vertical="center"/>
    </xf>
    <xf numFmtId="166" fontId="0" fillId="4" borderId="21" xfId="0" applyNumberFormat="1" applyFont="1" applyFill="1" applyBorder="1" applyAlignment="1">
      <alignment horizontal="center" vertical="center"/>
    </xf>
    <xf numFmtId="166" fontId="0" fillId="4" borderId="22" xfId="0" applyNumberFormat="1" applyFont="1" applyFill="1" applyBorder="1" applyAlignment="1">
      <alignment horizontal="center" vertical="center"/>
    </xf>
    <xf numFmtId="0" fontId="6" fillId="5" borderId="9" xfId="0" applyFont="1" applyFill="1" applyBorder="1"/>
    <xf numFmtId="0" fontId="6" fillId="5" borderId="9" xfId="0" applyFont="1" applyFill="1" applyBorder="1" applyAlignment="1">
      <alignment horizontal="center" vertical="center"/>
    </xf>
    <xf numFmtId="0" fontId="16" fillId="4" borderId="0" xfId="0" applyFont="1" applyFill="1"/>
    <xf numFmtId="0" fontId="16" fillId="4" borderId="0" xfId="0" applyFont="1" applyFill="1" applyAlignment="1">
      <alignment horizontal="center" vertical="center"/>
    </xf>
    <xf numFmtId="0" fontId="17" fillId="4" borderId="0" xfId="0" applyFont="1" applyFill="1"/>
    <xf numFmtId="0" fontId="18" fillId="12" borderId="0" xfId="0" applyFont="1" applyFill="1" applyBorder="1" applyAlignment="1">
      <alignment horizontal="right"/>
    </xf>
    <xf numFmtId="0" fontId="18" fillId="12" borderId="0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left"/>
    </xf>
    <xf numFmtId="2" fontId="18" fillId="4" borderId="2" xfId="0" applyNumberFormat="1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indent="1"/>
    </xf>
    <xf numFmtId="2" fontId="18" fillId="4" borderId="0" xfId="0" applyNumberFormat="1" applyFont="1" applyFill="1" applyAlignment="1">
      <alignment horizontal="center" vertical="center"/>
    </xf>
    <xf numFmtId="0" fontId="16" fillId="4" borderId="0" xfId="0" applyFont="1" applyFill="1" applyAlignment="1">
      <alignment horizontal="right" indent="2"/>
    </xf>
    <xf numFmtId="2" fontId="16" fillId="4" borderId="0" xfId="0" applyNumberFormat="1" applyFont="1" applyFill="1" applyAlignment="1">
      <alignment horizontal="center" vertical="center"/>
    </xf>
    <xf numFmtId="0" fontId="18" fillId="4" borderId="1" xfId="0" applyFont="1" applyFill="1" applyBorder="1" applyAlignment="1">
      <alignment horizontal="left"/>
    </xf>
    <xf numFmtId="2" fontId="18" fillId="4" borderId="1" xfId="0" applyNumberFormat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indent="2"/>
    </xf>
    <xf numFmtId="2" fontId="16" fillId="4" borderId="1" xfId="0" applyNumberFormat="1" applyFont="1" applyFill="1" applyBorder="1" applyAlignment="1">
      <alignment horizontal="center" vertical="center"/>
    </xf>
    <xf numFmtId="0" fontId="16" fillId="4" borderId="0" xfId="0" applyFont="1" applyFill="1" applyAlignment="1">
      <alignment horizontal="left" indent="2"/>
    </xf>
    <xf numFmtId="0" fontId="16" fillId="4" borderId="0" xfId="0" applyFont="1" applyFill="1" applyAlignment="1">
      <alignment horizontal="center"/>
    </xf>
    <xf numFmtId="0" fontId="16" fillId="4" borderId="2" xfId="0" applyFont="1" applyFill="1" applyBorder="1"/>
    <xf numFmtId="0" fontId="16" fillId="4" borderId="0" xfId="0" applyFont="1" applyFill="1" applyAlignment="1">
      <alignment horizontal="right"/>
    </xf>
    <xf numFmtId="0" fontId="17" fillId="4" borderId="0" xfId="0" applyFont="1" applyFill="1" applyAlignment="1">
      <alignment horizontal="right"/>
    </xf>
    <xf numFmtId="0" fontId="17" fillId="4" borderId="0" xfId="0" applyFont="1" applyFill="1" applyAlignment="1">
      <alignment horizontal="left"/>
    </xf>
    <xf numFmtId="0" fontId="17" fillId="4" borderId="2" xfId="0" applyFont="1" applyFill="1" applyBorder="1" applyAlignment="1">
      <alignment horizontal="left"/>
    </xf>
    <xf numFmtId="0" fontId="17" fillId="4" borderId="1" xfId="0" applyFont="1" applyFill="1" applyBorder="1" applyAlignment="1">
      <alignment horizontal="left"/>
    </xf>
    <xf numFmtId="0" fontId="4" fillId="4" borderId="0" xfId="0" applyFont="1" applyFill="1" applyBorder="1"/>
    <xf numFmtId="0" fontId="15" fillId="4" borderId="0" xfId="0" applyFont="1" applyFill="1" applyBorder="1"/>
    <xf numFmtId="9" fontId="1" fillId="4" borderId="0" xfId="1" applyFill="1" applyBorder="1"/>
    <xf numFmtId="0" fontId="14" fillId="4" borderId="0" xfId="0" applyFont="1" applyFill="1" applyBorder="1"/>
    <xf numFmtId="0" fontId="12" fillId="4" borderId="0" xfId="0" applyFont="1" applyFill="1" applyBorder="1" applyAlignment="1">
      <alignment horizontal="right"/>
    </xf>
  </cellXfs>
  <cellStyles count="4">
    <cellStyle name="Normal" xfId="0" builtinId="0"/>
    <cellStyle name="Percent" xfId="1" builtinId="5"/>
    <cellStyle name="Untitled1" xfId="2" xr:uid="{00000000-0005-0000-0000-000002000000}"/>
    <cellStyle name="Untitled2" xfId="3" xr:uid="{00000000-0005-0000-0000-000003000000}"/>
  </cellStyles>
  <dxfs count="36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fgColor theme="7" tint="0.79998168889431442"/>
        </patternFill>
      </fill>
    </dxf>
    <dxf>
      <fill>
        <patternFill>
          <f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fgColor theme="7" tint="0.79998168889431442"/>
        </patternFill>
      </fill>
    </dxf>
    <dxf>
      <fill>
        <patternFill>
          <fgColor theme="7" tint="0.79998168889431442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b/>
      </font>
    </dxf>
    <dxf>
      <font>
        <b/>
      </font>
    </dxf>
    <dxf>
      <font>
        <color rgb="FF0070C0"/>
      </font>
    </dxf>
    <dxf>
      <font>
        <color rgb="FF0070C0"/>
      </font>
    </dxf>
    <dxf>
      <font>
        <b/>
      </font>
    </dxf>
    <dxf>
      <font>
        <b/>
      </font>
    </dxf>
    <dxf>
      <font>
        <color rgb="FF0070C0"/>
      </font>
    </dxf>
    <dxf>
      <font>
        <color rgb="FF0070C0"/>
      </font>
    </dxf>
    <dxf>
      <font>
        <b/>
      </font>
    </dxf>
    <dxf>
      <font>
        <b/>
      </font>
    </dxf>
    <dxf>
      <font>
        <color rgb="FF0070C0"/>
      </font>
    </dxf>
    <dxf>
      <font>
        <color rgb="FF0070C0"/>
      </font>
    </dxf>
    <dxf>
      <border>
        <left style="thin">
          <color theme="8" tint="0.59999389629810485"/>
        </left>
        <bottom style="thin">
          <color theme="8" tint="0.59999389629810485"/>
        </bottom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bottom style="thin">
          <color theme="8" tint="0.59999389629810485"/>
        </bottom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bottom style="thin">
          <color theme="8" tint="0.59999389629810485"/>
        </bottom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bottom style="thin">
          <color theme="8" tint="0.59999389629810485"/>
        </bottom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bottom style="thin">
          <color theme="8" tint="0.59999389629810485"/>
        </bottom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bottom style="thin">
          <color theme="8" tint="0.59999389629810485"/>
        </bottom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bottom style="thin">
          <color theme="8" tint="0.59999389629810485"/>
        </bottom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bottom style="thin">
          <color theme="8" tint="0.59999389629810485"/>
        </bottom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bottom style="thin">
          <color theme="8" tint="0.59999389629810485"/>
        </bottom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bottom style="thin">
          <color theme="8" tint="0.59999389629810485"/>
        </bottom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bottom style="thin">
          <color theme="8" tint="0.59999389629810485"/>
        </bottom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bottom style="thin">
          <color theme="8" tint="0.59999389629810485"/>
        </bottom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bottom style="thin">
          <color theme="8" tint="0.59999389629810485"/>
        </bottom>
        <vertical style="thin">
          <color theme="8" tint="0.59999389629810485"/>
        </vertical>
        <horizontal style="thin">
          <color theme="8" tint="0.59999389629810485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vertical style="thin">
          <color theme="8" tint="0.59999389629810485"/>
        </vertical>
        <horizontal style="thin">
          <color theme="8" tint="0.59999389629810485"/>
        </horizontal>
      </border>
    </dxf>
    <dxf>
      <fill>
        <patternFill>
          <bgColor theme="0"/>
        </patternFill>
      </fill>
    </dxf>
    <dxf>
      <font>
        <b/>
        <color rgb="FF0070C0"/>
      </font>
    </dxf>
    <dxf>
      <font>
        <b/>
        <color rgb="FF0070C0"/>
      </font>
    </dxf>
    <dxf>
      <font>
        <b/>
      </font>
    </dxf>
    <dxf>
      <font>
        <b/>
      </font>
    </dxf>
    <dxf>
      <font>
        <color rgb="FF0070C0"/>
      </font>
    </dxf>
    <dxf>
      <font>
        <color rgb="FF0070C0"/>
      </font>
    </dxf>
    <dxf>
      <font>
        <b/>
      </font>
    </dxf>
    <dxf>
      <font>
        <b/>
      </font>
    </dxf>
    <dxf>
      <font>
        <color rgb="FF0070C0"/>
      </font>
    </dxf>
    <dxf>
      <font>
        <color rgb="FF0070C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color rgb="FF0070C0"/>
      </font>
    </dxf>
    <dxf>
      <font>
        <b/>
        <color rgb="FF0070C0"/>
      </font>
    </dxf>
    <dxf>
      <font>
        <b/>
      </font>
    </dxf>
    <dxf>
      <font>
        <color rgb="FF0070C0"/>
      </font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vertical style="thin">
          <color theme="8" tint="0.59999389629810485"/>
        </vertical>
        <horizontal style="thin">
          <color theme="8" tint="0.59999389629810485"/>
        </horizontal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8" tint="0.79998168889431442"/>
        </patternFill>
      </fill>
    </dxf>
    <dxf>
      <fill>
        <patternFill>
          <fgColor theme="8" tint="0.79998168889431442"/>
        </patternFill>
      </fill>
    </dxf>
    <dxf>
      <fill>
        <patternFill>
          <fgColor theme="8" tint="0.79998168889431442"/>
        </patternFill>
      </fill>
    </dxf>
    <dxf>
      <fill>
        <patternFill>
          <fgColor theme="8" tint="0.79998168889431442"/>
        </patternFill>
      </fill>
    </dxf>
    <dxf>
      <fill>
        <patternFill>
          <f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fgColor theme="8" tint="0.79998168889431442"/>
        </patternFill>
      </fill>
    </dxf>
    <dxf>
      <fill>
        <patternFill>
          <fgColor theme="8" tint="0.79998168889431442"/>
        </patternFill>
      </fill>
    </dxf>
    <dxf>
      <fill>
        <patternFill>
          <fgColor theme="8" tint="0.79998168889431442"/>
        </patternFill>
      </fill>
    </dxf>
    <dxf>
      <fill>
        <patternFill>
          <f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fgColor theme="8" tint="0.79998168889431442"/>
        </patternFill>
      </fill>
    </dxf>
    <dxf>
      <fill>
        <patternFill>
          <fgColor theme="8" tint="0.79998168889431442"/>
        </patternFill>
      </fill>
    </dxf>
    <dxf>
      <fill>
        <patternFill>
          <fgColor theme="8" tint="0.79998168889431442"/>
        </patternFill>
      </fill>
    </dxf>
    <dxf>
      <fill>
        <patternFill>
          <f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DEADA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99FF66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192FF"/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3461011</xdr:colOff>
      <xdr:row>44</xdr:row>
      <xdr:rowOff>37650</xdr:rowOff>
    </xdr:from>
    <xdr:to>
      <xdr:col>22</xdr:col>
      <xdr:colOff>304800</xdr:colOff>
      <xdr:row>47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A72FAE-619C-4B1B-9FC7-EE667EB13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81886" y="8829225"/>
          <a:ext cx="2758814" cy="571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3664324</xdr:colOff>
      <xdr:row>60</xdr:row>
      <xdr:rowOff>40341</xdr:rowOff>
    </xdr:from>
    <xdr:to>
      <xdr:col>11</xdr:col>
      <xdr:colOff>596078</xdr:colOff>
      <xdr:row>63</xdr:row>
      <xdr:rowOff>53778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B56BDE-5DCE-431F-8E1B-8B5C16F05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381824" y="11997017"/>
          <a:ext cx="3072578" cy="61855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Pathways_Venn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ises Gualapuro" refreshedDate="43579.969757407409" createdVersion="6" refreshedVersion="6" minRefreshableVersion="3" recordCount="89" xr:uid="{B52BE466-C8B6-4C5B-95F6-94346D803421}">
  <cacheSource type="worksheet">
    <worksheetSource ref="A2:M91" sheet="Shared" r:id="rId2"/>
  </cacheSource>
  <cacheFields count="13">
    <cacheField name="Celltype" numFmtId="0">
      <sharedItems count="4">
        <s v="Breast"/>
        <s v="Lung"/>
        <s v="Renal"/>
        <s v="Urothelial"/>
      </sharedItems>
    </cacheField>
    <cacheField name="ClassA" numFmtId="0">
      <sharedItems count="2">
        <s v="Metabolism"/>
        <s v="Genetic Information Processing"/>
      </sharedItems>
    </cacheField>
    <cacheField name="ClassB" numFmtId="0">
      <sharedItems count="10">
        <s v="Lipid metabolism"/>
        <s v="Glycan biosynthesis and metabolism"/>
        <s v="Translation"/>
        <s v="Carbohydrate metabolism"/>
        <s v="Xenobiotics biodegradation and metabolism"/>
        <s v="Metabolism of other amino acids"/>
        <s v="Metabolism of cofactors and vitamins"/>
        <s v="Metabolism of terpenoids and polyketides"/>
        <s v="Biosynthesis of other secondary metabolites"/>
        <s v="Amino acid metabolism"/>
      </sharedItems>
    </cacheField>
    <cacheField name="Pathway" numFmtId="0">
      <sharedItems/>
    </cacheField>
    <cacheField name="CM" numFmtId="0">
      <sharedItems containsString="0" containsBlank="1" containsNumber="1" containsInteger="1" minValue="1" maxValue="15"/>
    </cacheField>
    <cacheField name="CNM" numFmtId="0">
      <sharedItems containsString="0" containsBlank="1" containsNumber="1" containsInteger="1" minValue="1" maxValue="44"/>
    </cacheField>
    <cacheField name="HM" numFmtId="0">
      <sharedItems containsString="0" containsBlank="1" containsNumber="1" containsInteger="1" minValue="1" maxValue="15"/>
    </cacheField>
    <cacheField name="HNM" numFmtId="0">
      <sharedItems containsString="0" containsBlank="1" containsNumber="1" containsInteger="1" minValue="1" maxValue="50"/>
    </cacheField>
    <cacheField name="CM2" numFmtId="0">
      <sharedItems containsSemiMixedTypes="0" containsString="0" containsNumber="1" containsInteger="1" minValue="0" maxValue="1" count="2">
        <n v="1"/>
        <n v="0"/>
      </sharedItems>
    </cacheField>
    <cacheField name="CNM2" numFmtId="0">
      <sharedItems containsSemiMixedTypes="0" containsString="0" containsNumber="1" containsInteger="1" minValue="0" maxValue="1"/>
    </cacheField>
    <cacheField name="HM2" numFmtId="0">
      <sharedItems containsSemiMixedTypes="0" containsString="0" containsNumber="1" containsInteger="1" minValue="0" maxValue="1"/>
    </cacheField>
    <cacheField name="HNM2" numFmtId="0">
      <sharedItems containsSemiMixedTypes="0" containsString="0" containsNumber="1" containsInteger="1" minValue="0" maxValue="1"/>
    </cacheField>
    <cacheField name="SUM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ises Gualapuro" refreshedDate="43580.007104976852" createdVersion="6" refreshedVersion="6" minRefreshableVersion="3" recordCount="163" xr:uid="{36F109FE-EDB2-4298-BFCB-49D4E2525C9E}">
  <cacheSource type="worksheet">
    <worksheetSource ref="A1:K164" sheet="Top10"/>
  </cacheSource>
  <cacheFields count="11">
    <cacheField name="No" numFmtId="0">
      <sharedItems containsSemiMixedTypes="0" containsString="0" containsNumber="1" containsInteger="1" minValue="1" maxValue="163"/>
    </cacheField>
    <cacheField name="Cell_type" numFmtId="0">
      <sharedItems count="4">
        <s v="Breast"/>
        <s v="Kidney-Renal"/>
        <s v="Lung"/>
        <s v="Urothelial"/>
      </sharedItems>
    </cacheField>
    <cacheField name="State" numFmtId="0">
      <sharedItems count="2">
        <s v="Cancer"/>
        <s v="Healthy"/>
      </sharedItems>
    </cacheField>
    <cacheField name="Set" numFmtId="0">
      <sharedItems count="2">
        <s v="MDS"/>
        <s v="nonMDS"/>
      </sharedItems>
    </cacheField>
    <cacheField name="Code_long" numFmtId="0">
      <sharedItems/>
    </cacheField>
    <cacheField name="Code_short" numFmtId="0">
      <sharedItems/>
    </cacheField>
    <cacheField name="ClassA" numFmtId="0">
      <sharedItems count="1">
        <s v="Metabolism"/>
      </sharedItems>
    </cacheField>
    <cacheField name="ClassB" numFmtId="0">
      <sharedItems count="8">
        <s v="Carbohydrate metabolism"/>
        <s v="Energy metabolism"/>
        <s v="Xenobiotics biodegradation and metabolism"/>
        <s v="Lipid metabolism"/>
        <s v="Nucleotide metabolism"/>
        <s v="Amino acid metabolism"/>
        <s v="Metabolism of terpenoids and polyketides"/>
        <s v="Metabolism of other amino acids"/>
      </sharedItems>
    </cacheField>
    <cacheField name="Pathway" numFmtId="0">
      <sharedItems count="25">
        <s v="Amino sugar and nucleotide sugar metabolism"/>
        <s v="Carbon fixation pathways in prokaryotes"/>
        <s v="Citrate cycle (TCA cycle)"/>
        <s v="Drug metabolism - other enzymes"/>
        <s v="Fatty acid degradation"/>
        <s v="Glycolysis / Gluconeogenesis"/>
        <s v="Glyoxylate and dicarboxylate metabolism"/>
        <s v="Purine metabolism"/>
        <s v="Pyrimidine metabolism"/>
        <s v="Pyruvate metabolism"/>
        <s v="Tryptophan metabolism"/>
        <s v="alpha-Linolenic acid metabolism"/>
        <s v="Benzoate degradation"/>
        <s v="Biosynthesis of unsaturated fatty acids"/>
        <s v="Fatty acid elongation"/>
        <s v="Geraniol degradation"/>
        <s v="Lysine degradation"/>
        <s v="Valine leucine and isoleucine degradation"/>
        <s v="Glutathione metabolism"/>
        <s v="Metabolism of xenobiotics by cytochrome P450"/>
        <s v="Tyrosine metabolism"/>
        <s v="Galactose metabolism"/>
        <s v="Glycerolipid metabolism"/>
        <s v="Glycine serine and threonine metabolism"/>
        <s v="Drug metabolism - cytochrome P450"/>
      </sharedItems>
    </cacheField>
    <cacheField name="Count" numFmtId="0">
      <sharedItems containsSemiMixedTypes="0" containsString="0" containsNumber="1" containsInteger="1" minValue="24" maxValue="958"/>
    </cacheField>
    <cacheField name="Proportion" numFmtId="0">
      <sharedItems containsSemiMixedTypes="0" containsString="0" containsNumber="1" minValue="1.890136" maxValue="10.794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ises Gualapuro" refreshedDate="43580.021256134256" createdVersion="6" refreshedVersion="6" minRefreshableVersion="3" recordCount="329" xr:uid="{53E24D15-9984-43F2-BB38-1FA8905DE69B}">
  <cacheSource type="worksheet">
    <worksheetSource ref="A1:K330" sheet="Top20"/>
  </cacheSource>
  <cacheFields count="11">
    <cacheField name="No" numFmtId="0">
      <sharedItems containsSemiMixedTypes="0" containsString="0" containsNumber="1" containsInteger="1" minValue="1" maxValue="329"/>
    </cacheField>
    <cacheField name="Cell_type" numFmtId="0">
      <sharedItems count="4">
        <s v="Breast"/>
        <s v="Kidney-Renal"/>
        <s v="Lung"/>
        <s v="Urothelial"/>
      </sharedItems>
    </cacheField>
    <cacheField name="State" numFmtId="0">
      <sharedItems count="2">
        <s v="Cancer"/>
        <s v="Healthy"/>
      </sharedItems>
    </cacheField>
    <cacheField name="Set" numFmtId="0">
      <sharedItems count="2">
        <s v="MDS"/>
        <s v="nonMDS"/>
      </sharedItems>
    </cacheField>
    <cacheField name="Code_long" numFmtId="0">
      <sharedItems/>
    </cacheField>
    <cacheField name="Code_short" numFmtId="0">
      <sharedItems/>
    </cacheField>
    <cacheField name="ClassA" numFmtId="0">
      <sharedItems count="1">
        <s v="Metabolism"/>
      </sharedItems>
    </cacheField>
    <cacheField name="ClassB" numFmtId="0">
      <sharedItems count="10">
        <s v="Carbohydrate metabolism"/>
        <s v="Amino acid metabolism"/>
        <s v="Metabolism of other amino acids"/>
        <s v="Lipid metabolism"/>
        <s v="Energy metabolism"/>
        <s v="Xenobiotics biodegradation and metabolism"/>
        <s v="Metabolism of cofactors and vitamins"/>
        <s v="Nucleotide metabolism"/>
        <s v="Metabolism of terpenoids and polyketides"/>
        <s v="Glycan biosynthesis and metabolism"/>
      </sharedItems>
    </cacheField>
    <cacheField name="Pathway" numFmtId="0">
      <sharedItems count="43">
        <s v="Amino sugar and nucleotide sugar metabolism"/>
        <s v="Arginine and proline metabolism"/>
        <s v="beta-Alanine metabolism"/>
        <s v="Biosynthesis of unsaturated fatty acids"/>
        <s v="Carbon fixation pathways in prokaryotes"/>
        <s v="Citrate cycle (TCA cycle)"/>
        <s v="Drug metabolism - other enzymes"/>
        <s v="Fatty acid degradation"/>
        <s v="Fatty acid elongation"/>
        <s v="Galactose metabolism"/>
        <s v="Glutathione metabolism"/>
        <s v="Glycolysis / Gluconeogenesis"/>
        <s v="Glyoxylate and dicarboxylate metabolism"/>
        <s v="Nicotinate and nicotinamide metabolism"/>
        <s v="Purine metabolism"/>
        <s v="Pyrimidine metabolism"/>
        <s v="Pyruvate metabolism"/>
        <s v="Tryptophan metabolism"/>
        <s v="Tyrosine metabolism"/>
        <s v="Valine leucine and isoleucine degradation"/>
        <s v="alpha-Linolenic acid metabolism"/>
        <s v="Aminobenzoate degradation"/>
        <s v="Benzoate degradation"/>
        <s v="Butanoate metabolism"/>
        <s v="Caprolactam degradation"/>
        <s v="Fatty acid biosynthesis"/>
        <s v="Geraniol degradation"/>
        <s v="Glycerolipid metabolism"/>
        <s v="Lysine degradation"/>
        <s v="Metabolism of xenobiotics by cytochrome P450"/>
        <s v="Phenylalanine metabolism"/>
        <s v="Propanoate metabolism"/>
        <s v="Steroid biosynthesis"/>
        <s v="Arachidonic acid metabolism"/>
        <s v="Drug metabolism - cytochrome P450"/>
        <s v="Inositol phosphate metabolism"/>
        <s v="Glycosaminoglycan degradation"/>
        <s v="Fructose and mannose metabolism"/>
        <s v="Glycerophospholipid metabolism"/>
        <s v="Glycine serine and threonine metabolism"/>
        <s v="Starch and sucrose metabolism"/>
        <s v="Limonene and pinene degradation"/>
        <s v="Other glycan degradation"/>
      </sharedItems>
    </cacheField>
    <cacheField name="Count" numFmtId="0">
      <sharedItems containsSemiMixedTypes="0" containsString="0" containsNumber="1" containsInteger="1" minValue="17" maxValue="958"/>
    </cacheField>
    <cacheField name="Proportion" numFmtId="0">
      <sharedItems containsSemiMixedTypes="0" containsString="0" containsNumber="1" minValue="1.384304" maxValue="10.794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x v="0"/>
    <x v="0"/>
    <x v="0"/>
    <s v="Secondary bile acid biosynthesis"/>
    <n v="1"/>
    <n v="5"/>
    <m/>
    <n v="1"/>
    <x v="0"/>
    <n v="1"/>
    <n v="0"/>
    <n v="1"/>
    <n v="3"/>
  </r>
  <r>
    <x v="0"/>
    <x v="0"/>
    <x v="1"/>
    <s v="Mannose type O-glycan biosynthesis"/>
    <n v="1"/>
    <n v="8"/>
    <m/>
    <n v="3"/>
    <x v="0"/>
    <n v="1"/>
    <n v="0"/>
    <n v="1"/>
    <n v="3"/>
  </r>
  <r>
    <x v="0"/>
    <x v="1"/>
    <x v="2"/>
    <s v="Aminoacyl-tRNA biosynthesis"/>
    <n v="1"/>
    <n v="19"/>
    <m/>
    <n v="20"/>
    <x v="0"/>
    <n v="1"/>
    <n v="0"/>
    <n v="1"/>
    <n v="3"/>
  </r>
  <r>
    <x v="0"/>
    <x v="0"/>
    <x v="3"/>
    <s v="C5-Branched dibasic acid metabolism"/>
    <n v="1"/>
    <m/>
    <n v="1"/>
    <n v="4"/>
    <x v="0"/>
    <n v="0"/>
    <n v="1"/>
    <n v="1"/>
    <n v="3"/>
  </r>
  <r>
    <x v="0"/>
    <x v="0"/>
    <x v="4"/>
    <s v="Styrene degradation"/>
    <m/>
    <n v="5"/>
    <n v="1"/>
    <n v="5"/>
    <x v="1"/>
    <n v="1"/>
    <n v="1"/>
    <n v="1"/>
    <n v="3"/>
  </r>
  <r>
    <x v="0"/>
    <x v="0"/>
    <x v="5"/>
    <s v="Phosphonate and phosphinate metabolism"/>
    <m/>
    <n v="5"/>
    <n v="2"/>
    <n v="2"/>
    <x v="1"/>
    <n v="1"/>
    <n v="1"/>
    <n v="1"/>
    <n v="3"/>
  </r>
  <r>
    <x v="0"/>
    <x v="0"/>
    <x v="0"/>
    <s v="Cutin suberine and wax biosynthesis"/>
    <m/>
    <n v="1"/>
    <n v="1"/>
    <n v="2"/>
    <x v="1"/>
    <n v="1"/>
    <n v="1"/>
    <n v="1"/>
    <n v="3"/>
  </r>
  <r>
    <x v="0"/>
    <x v="0"/>
    <x v="6"/>
    <s v="Lipoic acid metabolism"/>
    <m/>
    <n v="5"/>
    <n v="2"/>
    <m/>
    <x v="1"/>
    <n v="1"/>
    <n v="1"/>
    <n v="0"/>
    <n v="2"/>
  </r>
  <r>
    <x v="0"/>
    <x v="0"/>
    <x v="7"/>
    <s v="Sesquiterpenoid and triterpenoid biosynthesis"/>
    <m/>
    <n v="2"/>
    <m/>
    <n v="2"/>
    <x v="1"/>
    <n v="1"/>
    <n v="0"/>
    <n v="1"/>
    <n v="2"/>
  </r>
  <r>
    <x v="0"/>
    <x v="0"/>
    <x v="8"/>
    <s v="Monobactam biosynthesis"/>
    <m/>
    <n v="2"/>
    <m/>
    <n v="2"/>
    <x v="1"/>
    <n v="1"/>
    <n v="0"/>
    <n v="1"/>
    <n v="2"/>
  </r>
  <r>
    <x v="0"/>
    <x v="0"/>
    <x v="1"/>
    <s v="Glycosylphosphatidylinositol (GPI)-anchor biosynthesis"/>
    <m/>
    <n v="2"/>
    <m/>
    <n v="4"/>
    <x v="1"/>
    <n v="1"/>
    <n v="0"/>
    <n v="1"/>
    <n v="2"/>
  </r>
  <r>
    <x v="0"/>
    <x v="0"/>
    <x v="8"/>
    <s v="Glucosinolate biosynthesis"/>
    <m/>
    <n v="3"/>
    <m/>
    <n v="3"/>
    <x v="1"/>
    <n v="1"/>
    <n v="0"/>
    <n v="1"/>
    <n v="2"/>
  </r>
  <r>
    <x v="0"/>
    <x v="0"/>
    <x v="5"/>
    <s v="D-Arginine and D-ornithine metabolism"/>
    <m/>
    <n v="1"/>
    <m/>
    <n v="1"/>
    <x v="1"/>
    <n v="1"/>
    <n v="0"/>
    <n v="1"/>
    <n v="2"/>
  </r>
  <r>
    <x v="0"/>
    <x v="0"/>
    <x v="5"/>
    <s v="D-Alanine metabolism"/>
    <m/>
    <n v="1"/>
    <m/>
    <n v="1"/>
    <x v="1"/>
    <n v="1"/>
    <n v="0"/>
    <n v="1"/>
    <n v="2"/>
  </r>
  <r>
    <x v="0"/>
    <x v="0"/>
    <x v="7"/>
    <s v="Biosynthesis of ansamycins"/>
    <m/>
    <n v="2"/>
    <m/>
    <n v="2"/>
    <x v="1"/>
    <n v="1"/>
    <n v="0"/>
    <n v="1"/>
    <n v="2"/>
  </r>
  <r>
    <x v="0"/>
    <x v="0"/>
    <x v="7"/>
    <s v="Brassinosteroid biosynthesis"/>
    <m/>
    <m/>
    <n v="1"/>
    <n v="2"/>
    <x v="1"/>
    <n v="0"/>
    <n v="1"/>
    <n v="1"/>
    <n v="2"/>
  </r>
  <r>
    <x v="0"/>
    <x v="0"/>
    <x v="8"/>
    <s v="Carbapenem biosynthesis"/>
    <m/>
    <n v="2"/>
    <m/>
    <m/>
    <x v="1"/>
    <n v="1"/>
    <n v="0"/>
    <n v="0"/>
    <n v="1"/>
  </r>
  <r>
    <x v="0"/>
    <x v="0"/>
    <x v="4"/>
    <s v="Steroid degradation"/>
    <m/>
    <m/>
    <m/>
    <n v="2"/>
    <x v="1"/>
    <n v="0"/>
    <n v="0"/>
    <n v="1"/>
    <n v="1"/>
  </r>
  <r>
    <x v="0"/>
    <x v="0"/>
    <x v="7"/>
    <s v="Polyketide sugar unit biosynthesis"/>
    <m/>
    <m/>
    <m/>
    <n v="1"/>
    <x v="1"/>
    <n v="0"/>
    <n v="0"/>
    <n v="1"/>
    <n v="1"/>
  </r>
  <r>
    <x v="0"/>
    <x v="0"/>
    <x v="7"/>
    <s v="Biosynthesis of vancomycin group antibiotics"/>
    <m/>
    <m/>
    <m/>
    <n v="1"/>
    <x v="1"/>
    <n v="0"/>
    <n v="0"/>
    <n v="1"/>
    <n v="1"/>
  </r>
  <r>
    <x v="0"/>
    <x v="0"/>
    <x v="8"/>
    <s v="Acarbose and validamycin biosynthesis"/>
    <m/>
    <m/>
    <m/>
    <n v="1"/>
    <x v="1"/>
    <n v="0"/>
    <n v="0"/>
    <n v="1"/>
    <n v="1"/>
  </r>
  <r>
    <x v="1"/>
    <x v="1"/>
    <x v="2"/>
    <s v="Aminoacyl-tRNA biosynthesis"/>
    <m/>
    <n v="20"/>
    <n v="1"/>
    <n v="19"/>
    <x v="1"/>
    <n v="1"/>
    <n v="1"/>
    <n v="1"/>
    <n v="3"/>
  </r>
  <r>
    <x v="1"/>
    <x v="0"/>
    <x v="1"/>
    <s v="Glycosaminoglycan biosynthesis - heparan sulfate / heparin"/>
    <m/>
    <n v="6"/>
    <n v="3"/>
    <n v="22"/>
    <x v="1"/>
    <n v="1"/>
    <n v="1"/>
    <n v="1"/>
    <n v="3"/>
  </r>
  <r>
    <x v="1"/>
    <x v="0"/>
    <x v="9"/>
    <s v="Lysine biosynthesis"/>
    <n v="2"/>
    <n v="2"/>
    <m/>
    <n v="4"/>
    <x v="0"/>
    <n v="1"/>
    <n v="0"/>
    <n v="1"/>
    <n v="3"/>
  </r>
  <r>
    <x v="1"/>
    <x v="0"/>
    <x v="1"/>
    <s v="Mannose type O-glycan biosynthesis"/>
    <n v="4"/>
    <n v="5"/>
    <m/>
    <n v="2"/>
    <x v="0"/>
    <n v="1"/>
    <n v="0"/>
    <n v="1"/>
    <n v="3"/>
  </r>
  <r>
    <x v="1"/>
    <x v="0"/>
    <x v="8"/>
    <s v="Novobiocin biosynthesis"/>
    <n v="7"/>
    <n v="4"/>
    <m/>
    <n v="5"/>
    <x v="0"/>
    <n v="1"/>
    <n v="0"/>
    <n v="1"/>
    <n v="3"/>
  </r>
  <r>
    <x v="1"/>
    <x v="0"/>
    <x v="9"/>
    <s v="Phenylalanine tyrosine and tryptophan biosynthesis"/>
    <n v="7"/>
    <n v="5"/>
    <m/>
    <n v="5"/>
    <x v="0"/>
    <n v="1"/>
    <n v="0"/>
    <n v="1"/>
    <n v="3"/>
  </r>
  <r>
    <x v="1"/>
    <x v="0"/>
    <x v="7"/>
    <s v="Biosynthesis of ansamycins"/>
    <m/>
    <n v="2"/>
    <m/>
    <n v="2"/>
    <x v="1"/>
    <n v="1"/>
    <n v="0"/>
    <n v="1"/>
    <n v="2"/>
  </r>
  <r>
    <x v="1"/>
    <x v="0"/>
    <x v="6"/>
    <s v="Biotin metabolism"/>
    <m/>
    <n v="27"/>
    <m/>
    <n v="36"/>
    <x v="1"/>
    <n v="1"/>
    <n v="0"/>
    <n v="1"/>
    <n v="2"/>
  </r>
  <r>
    <x v="1"/>
    <x v="0"/>
    <x v="3"/>
    <s v="C5-Branched dibasic acid metabolism"/>
    <n v="1"/>
    <m/>
    <m/>
    <n v="5"/>
    <x v="0"/>
    <n v="0"/>
    <n v="0"/>
    <n v="1"/>
    <n v="2"/>
  </r>
  <r>
    <x v="1"/>
    <x v="0"/>
    <x v="0"/>
    <s v="Cutin suberine and wax biosynthesis"/>
    <m/>
    <n v="1"/>
    <m/>
    <n v="2"/>
    <x v="1"/>
    <n v="1"/>
    <n v="0"/>
    <n v="1"/>
    <n v="2"/>
  </r>
  <r>
    <x v="1"/>
    <x v="0"/>
    <x v="5"/>
    <s v="D-Alanine metabolism"/>
    <m/>
    <n v="1"/>
    <m/>
    <n v="1"/>
    <x v="1"/>
    <n v="1"/>
    <n v="0"/>
    <n v="1"/>
    <n v="2"/>
  </r>
  <r>
    <x v="1"/>
    <x v="0"/>
    <x v="5"/>
    <s v="D-Arginine and D-ornithine metabolism"/>
    <m/>
    <n v="1"/>
    <m/>
    <n v="1"/>
    <x v="1"/>
    <n v="1"/>
    <n v="0"/>
    <n v="1"/>
    <n v="2"/>
  </r>
  <r>
    <x v="1"/>
    <x v="0"/>
    <x v="8"/>
    <s v="Flavone and flavonol biosynthesis"/>
    <m/>
    <n v="4"/>
    <m/>
    <n v="8"/>
    <x v="1"/>
    <n v="1"/>
    <n v="0"/>
    <n v="1"/>
    <n v="2"/>
  </r>
  <r>
    <x v="1"/>
    <x v="0"/>
    <x v="8"/>
    <s v="Glucosinolate biosynthesis"/>
    <m/>
    <n v="3"/>
    <m/>
    <n v="3"/>
    <x v="1"/>
    <n v="1"/>
    <n v="0"/>
    <n v="1"/>
    <n v="2"/>
  </r>
  <r>
    <x v="1"/>
    <x v="0"/>
    <x v="1"/>
    <s v="Glycosylphosphatidylinositol (GPI)-anchor biosynthesis"/>
    <m/>
    <n v="2"/>
    <m/>
    <n v="4"/>
    <x v="1"/>
    <n v="1"/>
    <n v="0"/>
    <n v="1"/>
    <n v="2"/>
  </r>
  <r>
    <x v="1"/>
    <x v="0"/>
    <x v="6"/>
    <s v="Lipoic acid metabolism"/>
    <n v="2"/>
    <n v="2"/>
    <m/>
    <m/>
    <x v="0"/>
    <n v="1"/>
    <n v="0"/>
    <n v="0"/>
    <n v="2"/>
  </r>
  <r>
    <x v="1"/>
    <x v="0"/>
    <x v="8"/>
    <s v="Monobactam biosynthesis"/>
    <m/>
    <n v="1"/>
    <m/>
    <n v="1"/>
    <x v="1"/>
    <n v="1"/>
    <n v="0"/>
    <n v="1"/>
    <n v="2"/>
  </r>
  <r>
    <x v="1"/>
    <x v="0"/>
    <x v="0"/>
    <s v="Secondary bile acid biosynthesis"/>
    <m/>
    <n v="4"/>
    <m/>
    <n v="2"/>
    <x v="1"/>
    <n v="1"/>
    <n v="0"/>
    <n v="1"/>
    <n v="2"/>
  </r>
  <r>
    <x v="1"/>
    <x v="0"/>
    <x v="7"/>
    <s v="Sesquiterpenoid and triterpenoid biosynthesis"/>
    <m/>
    <n v="2"/>
    <m/>
    <n v="2"/>
    <x v="1"/>
    <n v="1"/>
    <n v="0"/>
    <n v="1"/>
    <n v="2"/>
  </r>
  <r>
    <x v="1"/>
    <x v="0"/>
    <x v="8"/>
    <s v="Acarbose and validamycin biosynthesis"/>
    <m/>
    <m/>
    <m/>
    <n v="1"/>
    <x v="1"/>
    <n v="0"/>
    <n v="0"/>
    <n v="1"/>
    <n v="1"/>
  </r>
  <r>
    <x v="1"/>
    <x v="0"/>
    <x v="7"/>
    <s v="Biosynthesis of vancomycin group antibiotics"/>
    <m/>
    <m/>
    <m/>
    <n v="1"/>
    <x v="1"/>
    <n v="0"/>
    <n v="0"/>
    <n v="1"/>
    <n v="1"/>
  </r>
  <r>
    <x v="1"/>
    <x v="0"/>
    <x v="7"/>
    <s v="Polyketide sugar unit biosynthesis"/>
    <m/>
    <m/>
    <m/>
    <n v="1"/>
    <x v="1"/>
    <n v="0"/>
    <n v="0"/>
    <n v="1"/>
    <n v="1"/>
  </r>
  <r>
    <x v="2"/>
    <x v="0"/>
    <x v="7"/>
    <s v="Biosynthesis of ansamycins"/>
    <n v="1"/>
    <m/>
    <n v="1"/>
    <n v="1"/>
    <x v="0"/>
    <n v="0"/>
    <n v="1"/>
    <n v="1"/>
    <n v="3"/>
  </r>
  <r>
    <x v="2"/>
    <x v="0"/>
    <x v="3"/>
    <s v="C5-Branched dibasic acid metabolism"/>
    <m/>
    <n v="1"/>
    <n v="1"/>
    <n v="4"/>
    <x v="1"/>
    <n v="1"/>
    <n v="1"/>
    <n v="1"/>
    <n v="3"/>
  </r>
  <r>
    <x v="2"/>
    <x v="0"/>
    <x v="0"/>
    <s v="Cutin suberine and wax biosynthesis"/>
    <m/>
    <n v="1"/>
    <n v="1"/>
    <n v="3"/>
    <x v="1"/>
    <n v="1"/>
    <n v="1"/>
    <n v="1"/>
    <n v="3"/>
  </r>
  <r>
    <x v="2"/>
    <x v="0"/>
    <x v="1"/>
    <s v="Mannose type O-glycan biosynthesis"/>
    <n v="1"/>
    <n v="1"/>
    <m/>
    <n v="2"/>
    <x v="0"/>
    <n v="1"/>
    <n v="0"/>
    <n v="1"/>
    <n v="3"/>
  </r>
  <r>
    <x v="2"/>
    <x v="0"/>
    <x v="8"/>
    <s v="Neomycin kanamycin and gentamicin biosynthesis"/>
    <n v="10"/>
    <n v="3"/>
    <n v="15"/>
    <m/>
    <x v="0"/>
    <n v="1"/>
    <n v="1"/>
    <n v="0"/>
    <n v="3"/>
  </r>
  <r>
    <x v="2"/>
    <x v="0"/>
    <x v="1"/>
    <s v="Other types of O-glycan biosynthesis"/>
    <n v="2"/>
    <n v="1"/>
    <m/>
    <n v="3"/>
    <x v="0"/>
    <n v="1"/>
    <n v="0"/>
    <n v="1"/>
    <n v="3"/>
  </r>
  <r>
    <x v="2"/>
    <x v="0"/>
    <x v="5"/>
    <s v="D-Alanine metabolism"/>
    <m/>
    <n v="1"/>
    <n v="1"/>
    <m/>
    <x v="1"/>
    <n v="1"/>
    <n v="1"/>
    <n v="0"/>
    <n v="2"/>
  </r>
  <r>
    <x v="2"/>
    <x v="0"/>
    <x v="5"/>
    <s v="D-Arginine and D-ornithine metabolism"/>
    <m/>
    <n v="1"/>
    <n v="1"/>
    <m/>
    <x v="1"/>
    <n v="1"/>
    <n v="1"/>
    <n v="0"/>
    <n v="2"/>
  </r>
  <r>
    <x v="2"/>
    <x v="0"/>
    <x v="8"/>
    <s v="Glucosinolate biosynthesis"/>
    <m/>
    <n v="3"/>
    <m/>
    <n v="3"/>
    <x v="1"/>
    <n v="1"/>
    <n v="0"/>
    <n v="1"/>
    <n v="2"/>
  </r>
  <r>
    <x v="2"/>
    <x v="0"/>
    <x v="1"/>
    <s v="Glycosylphosphatidylinositol (GPI)-anchor biosynthesis"/>
    <m/>
    <n v="2"/>
    <m/>
    <n v="4"/>
    <x v="1"/>
    <n v="1"/>
    <n v="0"/>
    <n v="1"/>
    <n v="2"/>
  </r>
  <r>
    <x v="2"/>
    <x v="0"/>
    <x v="6"/>
    <s v="Lipoic acid metabolism"/>
    <n v="2"/>
    <n v="2"/>
    <m/>
    <m/>
    <x v="0"/>
    <n v="1"/>
    <n v="0"/>
    <n v="0"/>
    <n v="2"/>
  </r>
  <r>
    <x v="2"/>
    <x v="0"/>
    <x v="8"/>
    <s v="Monobactam biosynthesis"/>
    <m/>
    <n v="1"/>
    <n v="1"/>
    <m/>
    <x v="1"/>
    <n v="1"/>
    <n v="1"/>
    <n v="0"/>
    <n v="2"/>
  </r>
  <r>
    <x v="2"/>
    <x v="0"/>
    <x v="5"/>
    <s v="Phosphonate and phosphinate metabolism"/>
    <m/>
    <n v="4"/>
    <m/>
    <n v="4"/>
    <x v="1"/>
    <n v="1"/>
    <n v="0"/>
    <n v="1"/>
    <n v="2"/>
  </r>
  <r>
    <x v="2"/>
    <x v="0"/>
    <x v="0"/>
    <s v="Secondary bile acid biosynthesis"/>
    <m/>
    <n v="4"/>
    <m/>
    <n v="1"/>
    <x v="1"/>
    <n v="1"/>
    <n v="0"/>
    <n v="1"/>
    <n v="2"/>
  </r>
  <r>
    <x v="2"/>
    <x v="0"/>
    <x v="7"/>
    <s v="Sesquiterpenoid and triterpenoid biosynthesis"/>
    <m/>
    <n v="2"/>
    <m/>
    <n v="2"/>
    <x v="1"/>
    <n v="1"/>
    <n v="0"/>
    <n v="1"/>
    <n v="2"/>
  </r>
  <r>
    <x v="2"/>
    <x v="0"/>
    <x v="4"/>
    <s v="Styrene degradation"/>
    <m/>
    <n v="5"/>
    <m/>
    <n v="4"/>
    <x v="1"/>
    <n v="1"/>
    <n v="0"/>
    <n v="1"/>
    <n v="2"/>
  </r>
  <r>
    <x v="2"/>
    <x v="0"/>
    <x v="8"/>
    <s v="Acarbose and validamycin biosynthesis"/>
    <m/>
    <m/>
    <m/>
    <n v="1"/>
    <x v="1"/>
    <n v="0"/>
    <n v="0"/>
    <n v="1"/>
    <n v="1"/>
  </r>
  <r>
    <x v="2"/>
    <x v="0"/>
    <x v="7"/>
    <s v="Biosynthesis of vancomycin group antibiotics"/>
    <m/>
    <m/>
    <m/>
    <n v="1"/>
    <x v="1"/>
    <n v="0"/>
    <n v="0"/>
    <n v="1"/>
    <n v="1"/>
  </r>
  <r>
    <x v="2"/>
    <x v="0"/>
    <x v="6"/>
    <s v="Biotin metabolism"/>
    <m/>
    <n v="26"/>
    <m/>
    <m/>
    <x v="1"/>
    <n v="1"/>
    <n v="0"/>
    <n v="0"/>
    <n v="1"/>
  </r>
  <r>
    <x v="2"/>
    <x v="0"/>
    <x v="7"/>
    <s v="Polyketide sugar unit biosynthesis"/>
    <m/>
    <m/>
    <m/>
    <n v="1"/>
    <x v="1"/>
    <n v="0"/>
    <n v="0"/>
    <n v="1"/>
    <n v="1"/>
  </r>
  <r>
    <x v="2"/>
    <x v="0"/>
    <x v="4"/>
    <s v="Steroid degradation"/>
    <n v="3"/>
    <m/>
    <m/>
    <m/>
    <x v="0"/>
    <n v="0"/>
    <n v="0"/>
    <n v="0"/>
    <n v="1"/>
  </r>
  <r>
    <x v="3"/>
    <x v="0"/>
    <x v="8"/>
    <s v="Monobactam biosynthesis"/>
    <n v="1"/>
    <n v="1"/>
    <m/>
    <n v="2"/>
    <x v="0"/>
    <n v="1"/>
    <n v="0"/>
    <n v="1"/>
    <n v="3"/>
  </r>
  <r>
    <x v="3"/>
    <x v="0"/>
    <x v="3"/>
    <s v="C5-Branched dibasic acid metabolism"/>
    <n v="1"/>
    <m/>
    <n v="1"/>
    <n v="4"/>
    <x v="0"/>
    <n v="0"/>
    <n v="1"/>
    <n v="1"/>
    <n v="3"/>
  </r>
  <r>
    <x v="3"/>
    <x v="0"/>
    <x v="0"/>
    <s v="Cutin suberine and wax biosynthesis"/>
    <m/>
    <n v="1"/>
    <n v="1"/>
    <n v="3"/>
    <x v="1"/>
    <n v="1"/>
    <n v="1"/>
    <n v="1"/>
    <n v="3"/>
  </r>
  <r>
    <x v="3"/>
    <x v="0"/>
    <x v="1"/>
    <s v="Glycosaminoglycan biosynthesis - heparan sulfate / heparin"/>
    <m/>
    <n v="6"/>
    <n v="3"/>
    <n v="26"/>
    <x v="1"/>
    <n v="1"/>
    <n v="1"/>
    <n v="1"/>
    <n v="3"/>
  </r>
  <r>
    <x v="3"/>
    <x v="0"/>
    <x v="1"/>
    <s v="Glycosylphosphatidylinositol (GPI)-anchor biosynthesis"/>
    <m/>
    <n v="2"/>
    <n v="1"/>
    <n v="3"/>
    <x v="1"/>
    <n v="1"/>
    <n v="1"/>
    <n v="1"/>
    <n v="3"/>
  </r>
  <r>
    <x v="3"/>
    <x v="0"/>
    <x v="1"/>
    <s v="Mannose type O-glycan biosynthesis"/>
    <m/>
    <n v="9"/>
    <n v="5"/>
    <n v="5"/>
    <x v="1"/>
    <n v="1"/>
    <n v="1"/>
    <n v="1"/>
    <n v="3"/>
  </r>
  <r>
    <x v="3"/>
    <x v="0"/>
    <x v="1"/>
    <s v="Other types of O-glycan biosynthesis"/>
    <m/>
    <n v="3"/>
    <n v="2"/>
    <n v="2"/>
    <x v="1"/>
    <n v="1"/>
    <n v="1"/>
    <n v="1"/>
    <n v="3"/>
  </r>
  <r>
    <x v="3"/>
    <x v="0"/>
    <x v="5"/>
    <s v="Phosphonate and phosphinate metabolism"/>
    <m/>
    <n v="5"/>
    <n v="2"/>
    <n v="7"/>
    <x v="1"/>
    <n v="1"/>
    <n v="1"/>
    <n v="1"/>
    <n v="3"/>
  </r>
  <r>
    <x v="3"/>
    <x v="0"/>
    <x v="0"/>
    <s v="Primary bile acid biosynthesis"/>
    <m/>
    <n v="44"/>
    <n v="10"/>
    <n v="50"/>
    <x v="1"/>
    <n v="1"/>
    <n v="1"/>
    <n v="1"/>
    <n v="3"/>
  </r>
  <r>
    <x v="3"/>
    <x v="0"/>
    <x v="0"/>
    <s v="Secondary bile acid biosynthesis"/>
    <m/>
    <n v="4"/>
    <n v="3"/>
    <n v="6"/>
    <x v="1"/>
    <n v="1"/>
    <n v="1"/>
    <n v="1"/>
    <n v="3"/>
  </r>
  <r>
    <x v="3"/>
    <x v="0"/>
    <x v="8"/>
    <s v="Neomycin kanamycin and gentamicin biosynthesis"/>
    <n v="15"/>
    <m/>
    <n v="15"/>
    <m/>
    <x v="0"/>
    <n v="0"/>
    <n v="1"/>
    <n v="0"/>
    <n v="2"/>
  </r>
  <r>
    <x v="3"/>
    <x v="1"/>
    <x v="2"/>
    <s v="Aminoacyl-tRNA biosynthesis"/>
    <m/>
    <n v="20"/>
    <m/>
    <n v="20"/>
    <x v="1"/>
    <n v="1"/>
    <n v="0"/>
    <n v="1"/>
    <n v="2"/>
  </r>
  <r>
    <x v="3"/>
    <x v="0"/>
    <x v="7"/>
    <s v="Biosynthesis of ansamycins"/>
    <m/>
    <n v="2"/>
    <m/>
    <n v="2"/>
    <x v="1"/>
    <n v="1"/>
    <n v="0"/>
    <n v="1"/>
    <n v="2"/>
  </r>
  <r>
    <x v="3"/>
    <x v="0"/>
    <x v="5"/>
    <s v="D-Alanine metabolism"/>
    <m/>
    <n v="1"/>
    <m/>
    <n v="1"/>
    <x v="1"/>
    <n v="1"/>
    <n v="0"/>
    <n v="1"/>
    <n v="2"/>
  </r>
  <r>
    <x v="3"/>
    <x v="0"/>
    <x v="5"/>
    <s v="D-Arginine and D-ornithine metabolism"/>
    <m/>
    <n v="1"/>
    <m/>
    <n v="1"/>
    <x v="1"/>
    <n v="1"/>
    <n v="0"/>
    <n v="1"/>
    <n v="2"/>
  </r>
  <r>
    <x v="3"/>
    <x v="0"/>
    <x v="8"/>
    <s v="Glucosinolate biosynthesis"/>
    <m/>
    <n v="3"/>
    <m/>
    <n v="3"/>
    <x v="1"/>
    <n v="1"/>
    <n v="0"/>
    <n v="1"/>
    <n v="2"/>
  </r>
  <r>
    <x v="3"/>
    <x v="0"/>
    <x v="6"/>
    <s v="Lipoic acid metabolism"/>
    <m/>
    <n v="3"/>
    <m/>
    <n v="5"/>
    <x v="1"/>
    <n v="1"/>
    <n v="0"/>
    <n v="1"/>
    <n v="2"/>
  </r>
  <r>
    <x v="3"/>
    <x v="0"/>
    <x v="9"/>
    <s v="Lysine biosynthesis"/>
    <m/>
    <n v="4"/>
    <m/>
    <n v="5"/>
    <x v="1"/>
    <n v="1"/>
    <n v="0"/>
    <n v="1"/>
    <n v="2"/>
  </r>
  <r>
    <x v="3"/>
    <x v="0"/>
    <x v="7"/>
    <s v="Sesquiterpenoid and triterpenoid biosynthesis"/>
    <m/>
    <n v="2"/>
    <m/>
    <n v="2"/>
    <x v="1"/>
    <n v="1"/>
    <n v="0"/>
    <n v="1"/>
    <n v="2"/>
  </r>
  <r>
    <x v="3"/>
    <x v="0"/>
    <x v="4"/>
    <s v="Steroid degradation"/>
    <m/>
    <n v="3"/>
    <m/>
    <n v="1"/>
    <x v="1"/>
    <n v="1"/>
    <n v="0"/>
    <n v="1"/>
    <n v="2"/>
  </r>
  <r>
    <x v="3"/>
    <x v="0"/>
    <x v="7"/>
    <s v="Brassinosteroid biosynthesis"/>
    <m/>
    <m/>
    <n v="3"/>
    <m/>
    <x v="1"/>
    <n v="0"/>
    <n v="1"/>
    <n v="0"/>
    <n v="1"/>
  </r>
  <r>
    <x v="3"/>
    <x v="0"/>
    <x v="8"/>
    <s v="Acarbose and validamycin biosynthesis"/>
    <m/>
    <m/>
    <m/>
    <n v="1"/>
    <x v="1"/>
    <n v="0"/>
    <n v="0"/>
    <n v="1"/>
    <n v="1"/>
  </r>
  <r>
    <x v="3"/>
    <x v="0"/>
    <x v="7"/>
    <s v="Biosynthesis of vancomycin group antibiotics"/>
    <m/>
    <m/>
    <m/>
    <n v="1"/>
    <x v="1"/>
    <n v="0"/>
    <n v="0"/>
    <n v="1"/>
    <n v="1"/>
  </r>
  <r>
    <x v="3"/>
    <x v="0"/>
    <x v="8"/>
    <s v="Carbapenem biosynthesis"/>
    <m/>
    <m/>
    <m/>
    <n v="2"/>
    <x v="1"/>
    <n v="0"/>
    <n v="0"/>
    <n v="1"/>
    <n v="1"/>
  </r>
  <r>
    <x v="3"/>
    <x v="0"/>
    <x v="7"/>
    <s v="Polyketide sugar unit biosynthesis"/>
    <m/>
    <m/>
    <m/>
    <n v="1"/>
    <x v="1"/>
    <n v="0"/>
    <n v="0"/>
    <n v="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">
  <r>
    <n v="1"/>
    <x v="0"/>
    <x v="0"/>
    <x v="0"/>
    <s v="Breast_Cancer_MDS"/>
    <s v="BCM"/>
    <x v="0"/>
    <x v="0"/>
    <x v="0"/>
    <n v="26"/>
    <n v="1.9892879999999999"/>
  </r>
  <r>
    <n v="2"/>
    <x v="0"/>
    <x v="0"/>
    <x v="0"/>
    <s v="Breast_Cancer_MDS"/>
    <s v="BCM"/>
    <x v="0"/>
    <x v="1"/>
    <x v="1"/>
    <n v="26"/>
    <n v="1.9892879999999999"/>
  </r>
  <r>
    <n v="3"/>
    <x v="0"/>
    <x v="0"/>
    <x v="0"/>
    <s v="Breast_Cancer_MDS"/>
    <s v="BCM"/>
    <x v="0"/>
    <x v="0"/>
    <x v="2"/>
    <n v="26"/>
    <n v="1.9892879999999999"/>
  </r>
  <r>
    <n v="4"/>
    <x v="0"/>
    <x v="0"/>
    <x v="0"/>
    <s v="Breast_Cancer_MDS"/>
    <s v="BCM"/>
    <x v="0"/>
    <x v="2"/>
    <x v="3"/>
    <n v="41"/>
    <n v="3.1369549999999999"/>
  </r>
  <r>
    <n v="5"/>
    <x v="0"/>
    <x v="0"/>
    <x v="0"/>
    <s v="Breast_Cancer_MDS"/>
    <s v="BCM"/>
    <x v="0"/>
    <x v="3"/>
    <x v="4"/>
    <n v="37"/>
    <n v="2.8309099999999998"/>
  </r>
  <r>
    <n v="6"/>
    <x v="0"/>
    <x v="0"/>
    <x v="0"/>
    <s v="Breast_Cancer_MDS"/>
    <s v="BCM"/>
    <x v="0"/>
    <x v="0"/>
    <x v="5"/>
    <n v="58"/>
    <n v="4.4376429999999996"/>
  </r>
  <r>
    <n v="7"/>
    <x v="0"/>
    <x v="0"/>
    <x v="0"/>
    <s v="Breast_Cancer_MDS"/>
    <s v="BCM"/>
    <x v="0"/>
    <x v="0"/>
    <x v="6"/>
    <n v="26"/>
    <n v="1.9892879999999999"/>
  </r>
  <r>
    <n v="8"/>
    <x v="0"/>
    <x v="0"/>
    <x v="0"/>
    <s v="Breast_Cancer_MDS"/>
    <s v="BCM"/>
    <x v="0"/>
    <x v="4"/>
    <x v="7"/>
    <n v="69"/>
    <n v="5.2792649999999997"/>
  </r>
  <r>
    <n v="9"/>
    <x v="0"/>
    <x v="0"/>
    <x v="0"/>
    <s v="Breast_Cancer_MDS"/>
    <s v="BCM"/>
    <x v="0"/>
    <x v="4"/>
    <x v="8"/>
    <n v="55"/>
    <n v="4.2081099999999996"/>
  </r>
  <r>
    <n v="10"/>
    <x v="0"/>
    <x v="0"/>
    <x v="0"/>
    <s v="Breast_Cancer_MDS"/>
    <s v="BCM"/>
    <x v="0"/>
    <x v="0"/>
    <x v="9"/>
    <n v="44"/>
    <n v="3.3664879999999999"/>
  </r>
  <r>
    <n v="11"/>
    <x v="0"/>
    <x v="0"/>
    <x v="0"/>
    <s v="Breast_Cancer_MDS"/>
    <s v="BCM"/>
    <x v="0"/>
    <x v="5"/>
    <x v="10"/>
    <n v="28"/>
    <n v="2.1423109999999999"/>
  </r>
  <r>
    <n v="12"/>
    <x v="0"/>
    <x v="0"/>
    <x v="1"/>
    <s v="Breast_Cancer_nonMDS"/>
    <s v="BcnM"/>
    <x v="0"/>
    <x v="3"/>
    <x v="11"/>
    <n v="254"/>
    <n v="3.5341589999999998"/>
  </r>
  <r>
    <n v="13"/>
    <x v="0"/>
    <x v="0"/>
    <x v="1"/>
    <s v="Breast_Cancer_nonMDS"/>
    <s v="BcnM"/>
    <x v="0"/>
    <x v="2"/>
    <x v="12"/>
    <n v="281"/>
    <n v="3.909837"/>
  </r>
  <r>
    <n v="14"/>
    <x v="0"/>
    <x v="0"/>
    <x v="1"/>
    <s v="Breast_Cancer_nonMDS"/>
    <s v="BcnM"/>
    <x v="0"/>
    <x v="3"/>
    <x v="13"/>
    <n v="230"/>
    <n v="3.2002229999999998"/>
  </r>
  <r>
    <n v="15"/>
    <x v="0"/>
    <x v="0"/>
    <x v="1"/>
    <s v="Breast_Cancer_nonMDS"/>
    <s v="BcnM"/>
    <x v="0"/>
    <x v="1"/>
    <x v="1"/>
    <n v="208"/>
    <n v="2.8941140000000001"/>
  </r>
  <r>
    <n v="16"/>
    <x v="0"/>
    <x v="0"/>
    <x v="1"/>
    <s v="Breast_Cancer_nonMDS"/>
    <s v="BcnM"/>
    <x v="0"/>
    <x v="3"/>
    <x v="4"/>
    <n v="643"/>
    <n v="8.9467090000000002"/>
  </r>
  <r>
    <n v="17"/>
    <x v="0"/>
    <x v="0"/>
    <x v="1"/>
    <s v="Breast_Cancer_nonMDS"/>
    <s v="BcnM"/>
    <x v="0"/>
    <x v="3"/>
    <x v="14"/>
    <n v="400"/>
    <n v="5.5656049999999997"/>
  </r>
  <r>
    <n v="18"/>
    <x v="0"/>
    <x v="0"/>
    <x v="1"/>
    <s v="Breast_Cancer_nonMDS"/>
    <s v="BcnM"/>
    <x v="0"/>
    <x v="6"/>
    <x v="15"/>
    <n v="280"/>
    <n v="3.8959229999999998"/>
  </r>
  <r>
    <n v="19"/>
    <x v="0"/>
    <x v="0"/>
    <x v="1"/>
    <s v="Breast_Cancer_nonMDS"/>
    <s v="BcnM"/>
    <x v="0"/>
    <x v="5"/>
    <x v="16"/>
    <n v="219"/>
    <n v="3.0471680000000001"/>
  </r>
  <r>
    <n v="20"/>
    <x v="0"/>
    <x v="0"/>
    <x v="1"/>
    <s v="Breast_Cancer_nonMDS"/>
    <s v="BcnM"/>
    <x v="0"/>
    <x v="5"/>
    <x v="10"/>
    <n v="295"/>
    <n v="4.1046329999999998"/>
  </r>
  <r>
    <n v="21"/>
    <x v="0"/>
    <x v="0"/>
    <x v="1"/>
    <s v="Breast_Cancer_nonMDS"/>
    <s v="BcnM"/>
    <x v="0"/>
    <x v="5"/>
    <x v="17"/>
    <n v="323"/>
    <n v="4.4942260000000003"/>
  </r>
  <r>
    <n v="22"/>
    <x v="0"/>
    <x v="1"/>
    <x v="0"/>
    <s v="Breast_Healthy_MDS"/>
    <s v="BHM"/>
    <x v="0"/>
    <x v="2"/>
    <x v="3"/>
    <n v="55"/>
    <n v="3.4656579999999999"/>
  </r>
  <r>
    <n v="23"/>
    <x v="0"/>
    <x v="1"/>
    <x v="0"/>
    <s v="Breast_Healthy_MDS"/>
    <s v="BHM"/>
    <x v="0"/>
    <x v="3"/>
    <x v="4"/>
    <n v="56"/>
    <n v="3.52867"/>
  </r>
  <r>
    <n v="24"/>
    <x v="0"/>
    <x v="1"/>
    <x v="0"/>
    <s v="Breast_Healthy_MDS"/>
    <s v="BHM"/>
    <x v="0"/>
    <x v="7"/>
    <x v="18"/>
    <n v="35"/>
    <n v="2.205419"/>
  </r>
  <r>
    <n v="25"/>
    <x v="0"/>
    <x v="1"/>
    <x v="0"/>
    <s v="Breast_Healthy_MDS"/>
    <s v="BHM"/>
    <x v="0"/>
    <x v="0"/>
    <x v="5"/>
    <n v="53"/>
    <n v="3.3396349999999999"/>
  </r>
  <r>
    <n v="26"/>
    <x v="0"/>
    <x v="1"/>
    <x v="0"/>
    <s v="Breast_Healthy_MDS"/>
    <s v="BHM"/>
    <x v="0"/>
    <x v="2"/>
    <x v="19"/>
    <n v="38"/>
    <n v="2.3944549999999998"/>
  </r>
  <r>
    <n v="27"/>
    <x v="0"/>
    <x v="1"/>
    <x v="0"/>
    <s v="Breast_Healthy_MDS"/>
    <s v="BHM"/>
    <x v="0"/>
    <x v="4"/>
    <x v="7"/>
    <n v="88"/>
    <n v="5.5450540000000004"/>
  </r>
  <r>
    <n v="28"/>
    <x v="0"/>
    <x v="1"/>
    <x v="0"/>
    <s v="Breast_Healthy_MDS"/>
    <s v="BHM"/>
    <x v="0"/>
    <x v="4"/>
    <x v="8"/>
    <n v="74"/>
    <n v="4.6628860000000003"/>
  </r>
  <r>
    <n v="29"/>
    <x v="0"/>
    <x v="1"/>
    <x v="0"/>
    <s v="Breast_Healthy_MDS"/>
    <s v="BHM"/>
    <x v="0"/>
    <x v="0"/>
    <x v="9"/>
    <n v="41"/>
    <n v="2.583491"/>
  </r>
  <r>
    <n v="30"/>
    <x v="0"/>
    <x v="1"/>
    <x v="0"/>
    <s v="Breast_Healthy_MDS"/>
    <s v="BHM"/>
    <x v="0"/>
    <x v="5"/>
    <x v="10"/>
    <n v="39"/>
    <n v="2.4574669999999998"/>
  </r>
  <r>
    <n v="31"/>
    <x v="0"/>
    <x v="1"/>
    <x v="0"/>
    <s v="Breast_Healthy_MDS"/>
    <s v="BHM"/>
    <x v="0"/>
    <x v="5"/>
    <x v="20"/>
    <n v="37"/>
    <n v="2.3314430000000002"/>
  </r>
  <r>
    <n v="32"/>
    <x v="0"/>
    <x v="1"/>
    <x v="1"/>
    <s v="Breast_Healthy_nonMDS"/>
    <s v="BhnM"/>
    <x v="0"/>
    <x v="3"/>
    <x v="11"/>
    <n v="298"/>
    <n v="3.0636369999999999"/>
  </r>
  <r>
    <n v="33"/>
    <x v="0"/>
    <x v="1"/>
    <x v="1"/>
    <s v="Breast_Healthy_nonMDS"/>
    <s v="BhnM"/>
    <x v="0"/>
    <x v="2"/>
    <x v="12"/>
    <n v="350"/>
    <n v="3.5982319999999999"/>
  </r>
  <r>
    <n v="34"/>
    <x v="0"/>
    <x v="1"/>
    <x v="1"/>
    <s v="Breast_Healthy_nonMDS"/>
    <s v="BhnM"/>
    <x v="0"/>
    <x v="3"/>
    <x v="13"/>
    <n v="368"/>
    <n v="3.7832840000000001"/>
  </r>
  <r>
    <n v="35"/>
    <x v="0"/>
    <x v="1"/>
    <x v="1"/>
    <s v="Breast_Healthy_nonMDS"/>
    <s v="BhnM"/>
    <x v="0"/>
    <x v="1"/>
    <x v="1"/>
    <n v="267"/>
    <n v="2.7449370000000002"/>
  </r>
  <r>
    <n v="36"/>
    <x v="0"/>
    <x v="1"/>
    <x v="1"/>
    <s v="Breast_Healthy_nonMDS"/>
    <s v="BhnM"/>
    <x v="0"/>
    <x v="3"/>
    <x v="4"/>
    <n v="952"/>
    <n v="9.7871900000000007"/>
  </r>
  <r>
    <n v="37"/>
    <x v="0"/>
    <x v="1"/>
    <x v="1"/>
    <s v="Breast_Healthy_nonMDS"/>
    <s v="BhnM"/>
    <x v="0"/>
    <x v="3"/>
    <x v="14"/>
    <n v="680"/>
    <n v="6.99085"/>
  </r>
  <r>
    <n v="38"/>
    <x v="0"/>
    <x v="1"/>
    <x v="1"/>
    <s v="Breast_Healthy_nonMDS"/>
    <s v="BhnM"/>
    <x v="0"/>
    <x v="6"/>
    <x v="15"/>
    <n v="346"/>
    <n v="3.5571090000000001"/>
  </r>
  <r>
    <n v="39"/>
    <x v="0"/>
    <x v="1"/>
    <x v="1"/>
    <s v="Breast_Healthy_nonMDS"/>
    <s v="BhnM"/>
    <x v="0"/>
    <x v="5"/>
    <x v="16"/>
    <n v="275"/>
    <n v="2.8271820000000001"/>
  </r>
  <r>
    <n v="40"/>
    <x v="0"/>
    <x v="1"/>
    <x v="1"/>
    <s v="Breast_Healthy_nonMDS"/>
    <s v="BhnM"/>
    <x v="0"/>
    <x v="5"/>
    <x v="10"/>
    <n v="345"/>
    <n v="3.5468280000000001"/>
  </r>
  <r>
    <n v="41"/>
    <x v="0"/>
    <x v="1"/>
    <x v="1"/>
    <s v="Breast_Healthy_nonMDS"/>
    <s v="BhnM"/>
    <x v="0"/>
    <x v="5"/>
    <x v="17"/>
    <n v="452"/>
    <n v="4.6468590000000001"/>
  </r>
  <r>
    <n v="42"/>
    <x v="1"/>
    <x v="1"/>
    <x v="0"/>
    <s v="Kidney-Renal_Healthy_MDS"/>
    <s v="RHM"/>
    <x v="0"/>
    <x v="2"/>
    <x v="3"/>
    <n v="46"/>
    <n v="3.2417199999999999"/>
  </r>
  <r>
    <n v="43"/>
    <x v="1"/>
    <x v="1"/>
    <x v="0"/>
    <s v="Kidney-Renal_Healthy_MDS"/>
    <s v="RHM"/>
    <x v="0"/>
    <x v="3"/>
    <x v="4"/>
    <n v="52"/>
    <n v="3.6645530000000002"/>
  </r>
  <r>
    <n v="44"/>
    <x v="1"/>
    <x v="1"/>
    <x v="0"/>
    <s v="Kidney-Renal_Healthy_MDS"/>
    <s v="RHM"/>
    <x v="0"/>
    <x v="0"/>
    <x v="21"/>
    <n v="35"/>
    <n v="2.466526"/>
  </r>
  <r>
    <n v="45"/>
    <x v="1"/>
    <x v="1"/>
    <x v="0"/>
    <s v="Kidney-Renal_Healthy_MDS"/>
    <s v="RHM"/>
    <x v="0"/>
    <x v="7"/>
    <x v="18"/>
    <n v="35"/>
    <n v="2.466526"/>
  </r>
  <r>
    <n v="46"/>
    <x v="1"/>
    <x v="1"/>
    <x v="0"/>
    <s v="Kidney-Renal_Healthy_MDS"/>
    <s v="RHM"/>
    <x v="0"/>
    <x v="0"/>
    <x v="5"/>
    <n v="55"/>
    <n v="3.875969"/>
  </r>
  <r>
    <n v="47"/>
    <x v="1"/>
    <x v="1"/>
    <x v="0"/>
    <s v="Kidney-Renal_Healthy_MDS"/>
    <s v="RHM"/>
    <x v="0"/>
    <x v="2"/>
    <x v="19"/>
    <n v="36"/>
    <n v="2.5369980000000001"/>
  </r>
  <r>
    <n v="48"/>
    <x v="1"/>
    <x v="1"/>
    <x v="0"/>
    <s v="Kidney-Renal_Healthy_MDS"/>
    <s v="RHM"/>
    <x v="0"/>
    <x v="4"/>
    <x v="7"/>
    <n v="68"/>
    <n v="4.7921069999999997"/>
  </r>
  <r>
    <n v="49"/>
    <x v="1"/>
    <x v="1"/>
    <x v="0"/>
    <s v="Kidney-Renal_Healthy_MDS"/>
    <s v="RHM"/>
    <x v="0"/>
    <x v="4"/>
    <x v="8"/>
    <n v="48"/>
    <n v="3.3826640000000001"/>
  </r>
  <r>
    <n v="50"/>
    <x v="1"/>
    <x v="1"/>
    <x v="0"/>
    <s v="Kidney-Renal_Healthy_MDS"/>
    <s v="RHM"/>
    <x v="0"/>
    <x v="0"/>
    <x v="9"/>
    <n v="33"/>
    <n v="2.3255810000000001"/>
  </r>
  <r>
    <n v="51"/>
    <x v="1"/>
    <x v="1"/>
    <x v="0"/>
    <s v="Kidney-Renal_Healthy_MDS"/>
    <s v="RHM"/>
    <x v="0"/>
    <x v="5"/>
    <x v="20"/>
    <n v="36"/>
    <n v="2.5369980000000001"/>
  </r>
  <r>
    <n v="52"/>
    <x v="1"/>
    <x v="1"/>
    <x v="1"/>
    <s v="Kidney-Renal_Healthy_nonMDS"/>
    <s v="RHnM"/>
    <x v="0"/>
    <x v="3"/>
    <x v="11"/>
    <n v="295"/>
    <n v="3.3344640000000001"/>
  </r>
  <r>
    <n v="53"/>
    <x v="1"/>
    <x v="1"/>
    <x v="1"/>
    <s v="Kidney-Renal_Healthy_nonMDS"/>
    <s v="RHnM"/>
    <x v="0"/>
    <x v="2"/>
    <x v="12"/>
    <n v="348"/>
    <n v="3.9335369999999998"/>
  </r>
  <r>
    <n v="54"/>
    <x v="1"/>
    <x v="1"/>
    <x v="1"/>
    <s v="Kidney-Renal_Healthy_nonMDS"/>
    <s v="RHnM"/>
    <x v="0"/>
    <x v="3"/>
    <x v="13"/>
    <n v="310"/>
    <n v="3.504013"/>
  </r>
  <r>
    <n v="55"/>
    <x v="1"/>
    <x v="1"/>
    <x v="1"/>
    <s v="Kidney-Renal_Healthy_nonMDS"/>
    <s v="RHnM"/>
    <x v="0"/>
    <x v="1"/>
    <x v="1"/>
    <n v="251"/>
    <n v="2.8371200000000001"/>
  </r>
  <r>
    <n v="56"/>
    <x v="1"/>
    <x v="1"/>
    <x v="1"/>
    <s v="Kidney-Renal_Healthy_nonMDS"/>
    <s v="RHnM"/>
    <x v="0"/>
    <x v="3"/>
    <x v="4"/>
    <n v="955"/>
    <n v="10.79462"/>
  </r>
  <r>
    <n v="57"/>
    <x v="1"/>
    <x v="1"/>
    <x v="1"/>
    <s v="Kidney-Renal_Healthy_nonMDS"/>
    <s v="RHnM"/>
    <x v="0"/>
    <x v="3"/>
    <x v="14"/>
    <n v="621"/>
    <n v="7.0193289999999999"/>
  </r>
  <r>
    <n v="58"/>
    <x v="1"/>
    <x v="1"/>
    <x v="1"/>
    <s v="Kidney-Renal_Healthy_nonMDS"/>
    <s v="RHnM"/>
    <x v="0"/>
    <x v="6"/>
    <x v="15"/>
    <n v="345"/>
    <n v="3.8996270000000002"/>
  </r>
  <r>
    <n v="59"/>
    <x v="1"/>
    <x v="1"/>
    <x v="1"/>
    <s v="Kidney-Renal_Healthy_nonMDS"/>
    <s v="RHnM"/>
    <x v="0"/>
    <x v="5"/>
    <x v="16"/>
    <n v="276"/>
    <n v="3.1197020000000002"/>
  </r>
  <r>
    <n v="60"/>
    <x v="1"/>
    <x v="1"/>
    <x v="1"/>
    <s v="Kidney-Renal_Healthy_nonMDS"/>
    <s v="RHnM"/>
    <x v="0"/>
    <x v="5"/>
    <x v="10"/>
    <n v="350"/>
    <n v="3.956143"/>
  </r>
  <r>
    <n v="61"/>
    <x v="1"/>
    <x v="1"/>
    <x v="1"/>
    <s v="Kidney-Renal_Healthy_nonMDS"/>
    <s v="RHnM"/>
    <x v="0"/>
    <x v="5"/>
    <x v="17"/>
    <n v="444"/>
    <n v="5.0186500000000001"/>
  </r>
  <r>
    <n v="62"/>
    <x v="2"/>
    <x v="0"/>
    <x v="0"/>
    <s v="Lung_Cancer_MDS"/>
    <s v="LCM"/>
    <x v="0"/>
    <x v="2"/>
    <x v="3"/>
    <n v="30"/>
    <n v="2.6978420000000001"/>
  </r>
  <r>
    <n v="63"/>
    <x v="2"/>
    <x v="0"/>
    <x v="0"/>
    <s v="Lung_Cancer_MDS"/>
    <s v="LCM"/>
    <x v="0"/>
    <x v="3"/>
    <x v="4"/>
    <n v="28"/>
    <n v="2.5179860000000001"/>
  </r>
  <r>
    <n v="64"/>
    <x v="2"/>
    <x v="0"/>
    <x v="0"/>
    <s v="Lung_Cancer_MDS"/>
    <s v="LCM"/>
    <x v="0"/>
    <x v="3"/>
    <x v="14"/>
    <n v="24"/>
    <n v="2.1582729999999999"/>
  </r>
  <r>
    <n v="65"/>
    <x v="2"/>
    <x v="0"/>
    <x v="0"/>
    <s v="Lung_Cancer_MDS"/>
    <s v="LCM"/>
    <x v="0"/>
    <x v="0"/>
    <x v="21"/>
    <n v="24"/>
    <n v="2.1582729999999999"/>
  </r>
  <r>
    <n v="66"/>
    <x v="2"/>
    <x v="0"/>
    <x v="0"/>
    <s v="Lung_Cancer_MDS"/>
    <s v="LCM"/>
    <x v="0"/>
    <x v="0"/>
    <x v="5"/>
    <n v="46"/>
    <n v="4.1366909999999999"/>
  </r>
  <r>
    <n v="67"/>
    <x v="2"/>
    <x v="0"/>
    <x v="0"/>
    <s v="Lung_Cancer_MDS"/>
    <s v="LCM"/>
    <x v="0"/>
    <x v="4"/>
    <x v="7"/>
    <n v="59"/>
    <n v="5.3057550000000004"/>
  </r>
  <r>
    <n v="68"/>
    <x v="2"/>
    <x v="0"/>
    <x v="0"/>
    <s v="Lung_Cancer_MDS"/>
    <s v="LCM"/>
    <x v="0"/>
    <x v="4"/>
    <x v="8"/>
    <n v="56"/>
    <n v="5.035971"/>
  </r>
  <r>
    <n v="69"/>
    <x v="2"/>
    <x v="0"/>
    <x v="0"/>
    <s v="Lung_Cancer_MDS"/>
    <s v="LCM"/>
    <x v="0"/>
    <x v="0"/>
    <x v="9"/>
    <n v="27"/>
    <n v="2.428058"/>
  </r>
  <r>
    <n v="70"/>
    <x v="2"/>
    <x v="0"/>
    <x v="0"/>
    <s v="Lung_Cancer_MDS"/>
    <s v="LCM"/>
    <x v="0"/>
    <x v="5"/>
    <x v="10"/>
    <n v="26"/>
    <n v="2.3381289999999999"/>
  </r>
  <r>
    <n v="71"/>
    <x v="2"/>
    <x v="0"/>
    <x v="0"/>
    <s v="Lung_Cancer_MDS"/>
    <s v="LCM"/>
    <x v="0"/>
    <x v="5"/>
    <x v="20"/>
    <n v="26"/>
    <n v="2.3381289999999999"/>
  </r>
  <r>
    <n v="72"/>
    <x v="2"/>
    <x v="0"/>
    <x v="1"/>
    <s v="Lung_Cancer_nonMDS"/>
    <s v="LcnM"/>
    <x v="0"/>
    <x v="3"/>
    <x v="11"/>
    <n v="255"/>
    <n v="3.66432"/>
  </r>
  <r>
    <n v="73"/>
    <x v="2"/>
    <x v="0"/>
    <x v="1"/>
    <s v="Lung_Cancer_nonMDS"/>
    <s v="LcnM"/>
    <x v="0"/>
    <x v="2"/>
    <x v="12"/>
    <n v="279"/>
    <n v="4.0091970000000003"/>
  </r>
  <r>
    <n v="74"/>
    <x v="2"/>
    <x v="0"/>
    <x v="1"/>
    <s v="Lung_Cancer_nonMDS"/>
    <s v="LcnM"/>
    <x v="0"/>
    <x v="3"/>
    <x v="13"/>
    <n v="234"/>
    <n v="3.362552"/>
  </r>
  <r>
    <n v="75"/>
    <x v="2"/>
    <x v="0"/>
    <x v="1"/>
    <s v="Lung_Cancer_nonMDS"/>
    <s v="LcnM"/>
    <x v="0"/>
    <x v="1"/>
    <x v="1"/>
    <n v="206"/>
    <n v="2.9601950000000001"/>
  </r>
  <r>
    <n v="76"/>
    <x v="2"/>
    <x v="0"/>
    <x v="1"/>
    <s v="Lung_Cancer_nonMDS"/>
    <s v="LcnM"/>
    <x v="0"/>
    <x v="3"/>
    <x v="4"/>
    <n v="648"/>
    <n v="9.3116830000000004"/>
  </r>
  <r>
    <n v="77"/>
    <x v="2"/>
    <x v="0"/>
    <x v="1"/>
    <s v="Lung_Cancer_nonMDS"/>
    <s v="LcnM"/>
    <x v="0"/>
    <x v="3"/>
    <x v="14"/>
    <n v="400"/>
    <n v="5.7479519999999997"/>
  </r>
  <r>
    <n v="78"/>
    <x v="2"/>
    <x v="0"/>
    <x v="1"/>
    <s v="Lung_Cancer_nonMDS"/>
    <s v="LcnM"/>
    <x v="0"/>
    <x v="6"/>
    <x v="15"/>
    <n v="278"/>
    <n v="3.9948269999999999"/>
  </r>
  <r>
    <n v="79"/>
    <x v="2"/>
    <x v="0"/>
    <x v="1"/>
    <s v="Lung_Cancer_nonMDS"/>
    <s v="LcnM"/>
    <x v="0"/>
    <x v="5"/>
    <x v="16"/>
    <n v="220"/>
    <n v="3.1613739999999999"/>
  </r>
  <r>
    <n v="80"/>
    <x v="2"/>
    <x v="0"/>
    <x v="1"/>
    <s v="Lung_Cancer_nonMDS"/>
    <s v="LcnM"/>
    <x v="0"/>
    <x v="5"/>
    <x v="10"/>
    <n v="287"/>
    <n v="4.1241560000000002"/>
  </r>
  <r>
    <n v="81"/>
    <x v="2"/>
    <x v="0"/>
    <x v="1"/>
    <s v="Lung_Cancer_nonMDS"/>
    <s v="LcnM"/>
    <x v="0"/>
    <x v="5"/>
    <x v="17"/>
    <n v="318"/>
    <n v="4.5696219999999999"/>
  </r>
  <r>
    <n v="82"/>
    <x v="2"/>
    <x v="1"/>
    <x v="0"/>
    <s v="Lung_Healthy_MDS"/>
    <s v="LHM"/>
    <x v="0"/>
    <x v="2"/>
    <x v="3"/>
    <n v="38"/>
    <n v="3.1224319999999999"/>
  </r>
  <r>
    <n v="83"/>
    <x v="2"/>
    <x v="1"/>
    <x v="0"/>
    <s v="Lung_Healthy_MDS"/>
    <s v="LHM"/>
    <x v="0"/>
    <x v="3"/>
    <x v="4"/>
    <n v="44"/>
    <n v="3.6154480000000002"/>
  </r>
  <r>
    <n v="84"/>
    <x v="2"/>
    <x v="1"/>
    <x v="0"/>
    <s v="Lung_Healthy_MDS"/>
    <s v="LHM"/>
    <x v="0"/>
    <x v="0"/>
    <x v="21"/>
    <n v="26"/>
    <n v="2.1364010000000002"/>
  </r>
  <r>
    <n v="85"/>
    <x v="2"/>
    <x v="1"/>
    <x v="0"/>
    <s v="Lung_Healthy_MDS"/>
    <s v="LHM"/>
    <x v="0"/>
    <x v="3"/>
    <x v="22"/>
    <n v="24"/>
    <n v="1.972062"/>
  </r>
  <r>
    <n v="86"/>
    <x v="2"/>
    <x v="1"/>
    <x v="0"/>
    <s v="Lung_Healthy_MDS"/>
    <s v="LHM"/>
    <x v="0"/>
    <x v="5"/>
    <x v="23"/>
    <n v="24"/>
    <n v="1.972062"/>
  </r>
  <r>
    <n v="87"/>
    <x v="2"/>
    <x v="1"/>
    <x v="0"/>
    <s v="Lung_Healthy_MDS"/>
    <s v="LHM"/>
    <x v="0"/>
    <x v="0"/>
    <x v="5"/>
    <n v="50"/>
    <n v="4.1084630000000004"/>
  </r>
  <r>
    <n v="88"/>
    <x v="2"/>
    <x v="1"/>
    <x v="0"/>
    <s v="Lung_Healthy_MDS"/>
    <s v="LHM"/>
    <x v="0"/>
    <x v="2"/>
    <x v="19"/>
    <n v="24"/>
    <n v="1.972062"/>
  </r>
  <r>
    <n v="89"/>
    <x v="2"/>
    <x v="1"/>
    <x v="0"/>
    <s v="Lung_Healthy_MDS"/>
    <s v="LHM"/>
    <x v="0"/>
    <x v="4"/>
    <x v="7"/>
    <n v="67"/>
    <n v="5.5053409999999996"/>
  </r>
  <r>
    <n v="90"/>
    <x v="2"/>
    <x v="1"/>
    <x v="0"/>
    <s v="Lung_Healthy_MDS"/>
    <s v="LHM"/>
    <x v="0"/>
    <x v="4"/>
    <x v="8"/>
    <n v="50"/>
    <n v="4.1084630000000004"/>
  </r>
  <r>
    <n v="91"/>
    <x v="2"/>
    <x v="1"/>
    <x v="0"/>
    <s v="Lung_Healthy_MDS"/>
    <s v="LHM"/>
    <x v="0"/>
    <x v="0"/>
    <x v="9"/>
    <n v="32"/>
    <n v="2.6294170000000001"/>
  </r>
  <r>
    <n v="92"/>
    <x v="2"/>
    <x v="1"/>
    <x v="0"/>
    <s v="Lung_Healthy_MDS"/>
    <s v="LHM"/>
    <x v="0"/>
    <x v="5"/>
    <x v="10"/>
    <n v="25"/>
    <n v="2.0542319999999998"/>
  </r>
  <r>
    <n v="93"/>
    <x v="2"/>
    <x v="1"/>
    <x v="0"/>
    <s v="Lung_Healthy_MDS"/>
    <s v="LHM"/>
    <x v="0"/>
    <x v="5"/>
    <x v="20"/>
    <n v="25"/>
    <n v="2.0542319999999998"/>
  </r>
  <r>
    <n v="94"/>
    <x v="2"/>
    <x v="1"/>
    <x v="1"/>
    <s v="Lung_Healthy_nonMDS"/>
    <s v="LhnM"/>
    <x v="0"/>
    <x v="3"/>
    <x v="11"/>
    <n v="295"/>
    <n v="3.1413060000000002"/>
  </r>
  <r>
    <n v="95"/>
    <x v="2"/>
    <x v="1"/>
    <x v="1"/>
    <s v="Lung_Healthy_nonMDS"/>
    <s v="LhnM"/>
    <x v="0"/>
    <x v="2"/>
    <x v="12"/>
    <n v="348"/>
    <n v="3.705676"/>
  </r>
  <r>
    <n v="96"/>
    <x v="2"/>
    <x v="1"/>
    <x v="1"/>
    <s v="Lung_Healthy_nonMDS"/>
    <s v="LhnM"/>
    <x v="0"/>
    <x v="3"/>
    <x v="13"/>
    <n v="278"/>
    <n v="2.9602810000000002"/>
  </r>
  <r>
    <n v="97"/>
    <x v="2"/>
    <x v="1"/>
    <x v="1"/>
    <s v="Lung_Healthy_nonMDS"/>
    <s v="LhnM"/>
    <x v="0"/>
    <x v="1"/>
    <x v="1"/>
    <n v="254"/>
    <n v="2.704717"/>
  </r>
  <r>
    <n v="98"/>
    <x v="2"/>
    <x v="1"/>
    <x v="1"/>
    <s v="Lung_Healthy_nonMDS"/>
    <s v="LhnM"/>
    <x v="0"/>
    <x v="3"/>
    <x v="4"/>
    <n v="958"/>
    <n v="10.201257"/>
  </r>
  <r>
    <n v="99"/>
    <x v="2"/>
    <x v="1"/>
    <x v="1"/>
    <s v="Lung_Healthy_nonMDS"/>
    <s v="LhnM"/>
    <x v="0"/>
    <x v="3"/>
    <x v="14"/>
    <n v="584"/>
    <n v="6.2187200000000002"/>
  </r>
  <r>
    <n v="100"/>
    <x v="2"/>
    <x v="1"/>
    <x v="1"/>
    <s v="Lung_Healthy_nonMDS"/>
    <s v="LhnM"/>
    <x v="0"/>
    <x v="6"/>
    <x v="15"/>
    <n v="343"/>
    <n v="3.6524329999999998"/>
  </r>
  <r>
    <n v="101"/>
    <x v="2"/>
    <x v="1"/>
    <x v="1"/>
    <s v="Lung_Healthy_nonMDS"/>
    <s v="LhnM"/>
    <x v="0"/>
    <x v="5"/>
    <x v="16"/>
    <n v="268"/>
    <n v="2.853796"/>
  </r>
  <r>
    <n v="102"/>
    <x v="2"/>
    <x v="1"/>
    <x v="1"/>
    <s v="Lung_Healthy_nonMDS"/>
    <s v="LhnM"/>
    <x v="0"/>
    <x v="5"/>
    <x v="10"/>
    <n v="338"/>
    <n v="3.5991909999999998"/>
  </r>
  <r>
    <n v="103"/>
    <x v="2"/>
    <x v="1"/>
    <x v="1"/>
    <s v="Lung_Healthy_nonMDS"/>
    <s v="LhnM"/>
    <x v="0"/>
    <x v="5"/>
    <x v="17"/>
    <n v="446"/>
    <n v="4.7492279999999996"/>
  </r>
  <r>
    <n v="104"/>
    <x v="1"/>
    <x v="0"/>
    <x v="0"/>
    <s v="Kidney-Renal_Cancer_MDS"/>
    <s v="RCM"/>
    <x v="0"/>
    <x v="2"/>
    <x v="24"/>
    <n v="28"/>
    <n v="2.2187000000000001"/>
  </r>
  <r>
    <n v="105"/>
    <x v="1"/>
    <x v="0"/>
    <x v="0"/>
    <s v="Kidney-Renal_Cancer_MDS"/>
    <s v="RCM"/>
    <x v="0"/>
    <x v="2"/>
    <x v="3"/>
    <n v="46"/>
    <n v="3.6450079999999998"/>
  </r>
  <r>
    <n v="106"/>
    <x v="1"/>
    <x v="0"/>
    <x v="0"/>
    <s v="Kidney-Renal_Cancer_MDS"/>
    <s v="RCM"/>
    <x v="0"/>
    <x v="3"/>
    <x v="4"/>
    <n v="40"/>
    <n v="3.1695720000000001"/>
  </r>
  <r>
    <n v="107"/>
    <x v="1"/>
    <x v="0"/>
    <x v="0"/>
    <s v="Kidney-Renal_Cancer_MDS"/>
    <s v="RCM"/>
    <x v="0"/>
    <x v="7"/>
    <x v="18"/>
    <n v="35"/>
    <n v="2.7733759999999998"/>
  </r>
  <r>
    <n v="108"/>
    <x v="1"/>
    <x v="0"/>
    <x v="0"/>
    <s v="Kidney-Renal_Cancer_MDS"/>
    <s v="RCM"/>
    <x v="0"/>
    <x v="0"/>
    <x v="5"/>
    <n v="50"/>
    <n v="3.9619650000000002"/>
  </r>
  <r>
    <n v="109"/>
    <x v="1"/>
    <x v="0"/>
    <x v="0"/>
    <s v="Kidney-Renal_Cancer_MDS"/>
    <s v="RCM"/>
    <x v="0"/>
    <x v="2"/>
    <x v="19"/>
    <n v="30"/>
    <n v="2.3771789999999999"/>
  </r>
  <r>
    <n v="110"/>
    <x v="1"/>
    <x v="0"/>
    <x v="0"/>
    <s v="Kidney-Renal_Cancer_MDS"/>
    <s v="RCM"/>
    <x v="0"/>
    <x v="4"/>
    <x v="7"/>
    <n v="66"/>
    <n v="5.2297940000000001"/>
  </r>
  <r>
    <n v="111"/>
    <x v="1"/>
    <x v="0"/>
    <x v="0"/>
    <s v="Kidney-Renal_Cancer_MDS"/>
    <s v="RCM"/>
    <x v="0"/>
    <x v="4"/>
    <x v="8"/>
    <n v="53"/>
    <n v="4.1996830000000003"/>
  </r>
  <r>
    <n v="112"/>
    <x v="1"/>
    <x v="0"/>
    <x v="0"/>
    <s v="Kidney-Renal_Cancer_MDS"/>
    <s v="RCM"/>
    <x v="0"/>
    <x v="0"/>
    <x v="9"/>
    <n v="31"/>
    <n v="2.4564180000000002"/>
  </r>
  <r>
    <n v="113"/>
    <x v="1"/>
    <x v="0"/>
    <x v="0"/>
    <s v="Kidney-Renal_Cancer_MDS"/>
    <s v="RCM"/>
    <x v="0"/>
    <x v="5"/>
    <x v="10"/>
    <n v="28"/>
    <n v="2.2187000000000001"/>
  </r>
  <r>
    <n v="114"/>
    <x v="1"/>
    <x v="0"/>
    <x v="1"/>
    <s v="Kidney-Renal_Cancer_nonMDS"/>
    <s v="RcnM"/>
    <x v="0"/>
    <x v="3"/>
    <x v="11"/>
    <n v="258"/>
    <n v="3.6497380000000001"/>
  </r>
  <r>
    <n v="115"/>
    <x v="1"/>
    <x v="0"/>
    <x v="1"/>
    <s v="Kidney-Renal_Cancer_nonMDS"/>
    <s v="RcnM"/>
    <x v="0"/>
    <x v="2"/>
    <x v="12"/>
    <n v="279"/>
    <n v="3.9468100000000002"/>
  </r>
  <r>
    <n v="116"/>
    <x v="1"/>
    <x v="0"/>
    <x v="1"/>
    <s v="Kidney-Renal_Cancer_nonMDS"/>
    <s v="RcnM"/>
    <x v="0"/>
    <x v="3"/>
    <x v="13"/>
    <n v="241"/>
    <n v="3.4092519999999999"/>
  </r>
  <r>
    <n v="117"/>
    <x v="1"/>
    <x v="0"/>
    <x v="1"/>
    <s v="Kidney-Renal_Cancer_nonMDS"/>
    <s v="RcnM"/>
    <x v="0"/>
    <x v="1"/>
    <x v="1"/>
    <n v="200"/>
    <n v="2.8292540000000002"/>
  </r>
  <r>
    <n v="118"/>
    <x v="1"/>
    <x v="0"/>
    <x v="1"/>
    <s v="Kidney-Renal_Cancer_nonMDS"/>
    <s v="RcnM"/>
    <x v="0"/>
    <x v="3"/>
    <x v="4"/>
    <n v="639"/>
    <n v="9.0394679999999994"/>
  </r>
  <r>
    <n v="119"/>
    <x v="1"/>
    <x v="0"/>
    <x v="1"/>
    <s v="Kidney-Renal_Cancer_nonMDS"/>
    <s v="RcnM"/>
    <x v="0"/>
    <x v="3"/>
    <x v="14"/>
    <n v="402"/>
    <n v="5.6868020000000001"/>
  </r>
  <r>
    <n v="120"/>
    <x v="1"/>
    <x v="0"/>
    <x v="1"/>
    <s v="Kidney-Renal_Cancer_nonMDS"/>
    <s v="RcnM"/>
    <x v="0"/>
    <x v="6"/>
    <x v="15"/>
    <n v="276"/>
    <n v="3.9043709999999998"/>
  </r>
  <r>
    <n v="121"/>
    <x v="1"/>
    <x v="0"/>
    <x v="1"/>
    <s v="Kidney-Renal_Cancer_nonMDS"/>
    <s v="RcnM"/>
    <x v="0"/>
    <x v="5"/>
    <x v="16"/>
    <n v="220"/>
    <n v="3.1121799999999999"/>
  </r>
  <r>
    <n v="122"/>
    <x v="1"/>
    <x v="0"/>
    <x v="1"/>
    <s v="Kidney-Renal_Cancer_nonMDS"/>
    <s v="RcnM"/>
    <x v="0"/>
    <x v="5"/>
    <x v="10"/>
    <n v="293"/>
    <n v="4.1448580000000002"/>
  </r>
  <r>
    <n v="123"/>
    <x v="1"/>
    <x v="0"/>
    <x v="1"/>
    <s v="Kidney-Renal_Cancer_nonMDS"/>
    <s v="RcnM"/>
    <x v="0"/>
    <x v="5"/>
    <x v="17"/>
    <n v="321"/>
    <n v="4.540953"/>
  </r>
  <r>
    <n v="124"/>
    <x v="3"/>
    <x v="0"/>
    <x v="0"/>
    <s v="Urothelial_Cancer_MDS"/>
    <s v="UCM"/>
    <x v="0"/>
    <x v="2"/>
    <x v="3"/>
    <n v="49"/>
    <n v="4.0901500000000004"/>
  </r>
  <r>
    <n v="125"/>
    <x v="3"/>
    <x v="0"/>
    <x v="0"/>
    <s v="Urothelial_Cancer_MDS"/>
    <s v="UCM"/>
    <x v="0"/>
    <x v="3"/>
    <x v="4"/>
    <n v="34"/>
    <n v="2.838063"/>
  </r>
  <r>
    <n v="126"/>
    <x v="3"/>
    <x v="0"/>
    <x v="0"/>
    <s v="Urothelial_Cancer_MDS"/>
    <s v="UCM"/>
    <x v="0"/>
    <x v="0"/>
    <x v="21"/>
    <n v="25"/>
    <n v="2.086811"/>
  </r>
  <r>
    <n v="127"/>
    <x v="3"/>
    <x v="0"/>
    <x v="0"/>
    <s v="Urothelial_Cancer_MDS"/>
    <s v="UCM"/>
    <x v="0"/>
    <x v="7"/>
    <x v="18"/>
    <n v="30"/>
    <n v="2.5041739999999999"/>
  </r>
  <r>
    <n v="128"/>
    <x v="3"/>
    <x v="0"/>
    <x v="0"/>
    <s v="Urothelial_Cancer_MDS"/>
    <s v="UCM"/>
    <x v="0"/>
    <x v="0"/>
    <x v="5"/>
    <n v="53"/>
    <n v="4.4240399999999998"/>
  </r>
  <r>
    <n v="129"/>
    <x v="3"/>
    <x v="0"/>
    <x v="0"/>
    <s v="Urothelial_Cancer_MDS"/>
    <s v="UCM"/>
    <x v="0"/>
    <x v="2"/>
    <x v="19"/>
    <n v="25"/>
    <n v="2.086811"/>
  </r>
  <r>
    <n v="130"/>
    <x v="3"/>
    <x v="0"/>
    <x v="0"/>
    <s v="Urothelial_Cancer_MDS"/>
    <s v="UCM"/>
    <x v="0"/>
    <x v="4"/>
    <x v="7"/>
    <n v="67"/>
    <n v="5.5926539999999996"/>
  </r>
  <r>
    <n v="131"/>
    <x v="3"/>
    <x v="0"/>
    <x v="0"/>
    <s v="Urothelial_Cancer_MDS"/>
    <s v="UCM"/>
    <x v="0"/>
    <x v="4"/>
    <x v="8"/>
    <n v="64"/>
    <n v="5.3422369999999999"/>
  </r>
  <r>
    <n v="132"/>
    <x v="3"/>
    <x v="0"/>
    <x v="0"/>
    <s v="Urothelial_Cancer_MDS"/>
    <s v="UCM"/>
    <x v="0"/>
    <x v="0"/>
    <x v="9"/>
    <n v="33"/>
    <n v="2.754591"/>
  </r>
  <r>
    <n v="133"/>
    <x v="3"/>
    <x v="0"/>
    <x v="0"/>
    <s v="Urothelial_Cancer_MDS"/>
    <s v="UCM"/>
    <x v="0"/>
    <x v="5"/>
    <x v="10"/>
    <n v="24"/>
    <n v="2.003339"/>
  </r>
  <r>
    <n v="134"/>
    <x v="3"/>
    <x v="0"/>
    <x v="1"/>
    <s v="Urothelial_Cancer_nonMDS"/>
    <s v="UcnM"/>
    <x v="0"/>
    <x v="3"/>
    <x v="11"/>
    <n v="249"/>
    <n v="3.4791110000000001"/>
  </r>
  <r>
    <n v="135"/>
    <x v="3"/>
    <x v="0"/>
    <x v="1"/>
    <s v="Urothelial_Cancer_nonMDS"/>
    <s v="UcnM"/>
    <x v="0"/>
    <x v="2"/>
    <x v="12"/>
    <n v="281"/>
    <n v="3.9262260000000002"/>
  </r>
  <r>
    <n v="136"/>
    <x v="3"/>
    <x v="0"/>
    <x v="1"/>
    <s v="Urothelial_Cancer_nonMDS"/>
    <s v="UcnM"/>
    <x v="0"/>
    <x v="3"/>
    <x v="13"/>
    <n v="233"/>
    <n v="3.2555540000000001"/>
  </r>
  <r>
    <n v="137"/>
    <x v="3"/>
    <x v="0"/>
    <x v="1"/>
    <s v="Urothelial_Cancer_nonMDS"/>
    <s v="UcnM"/>
    <x v="0"/>
    <x v="1"/>
    <x v="1"/>
    <n v="210"/>
    <n v="2.9341900000000001"/>
  </r>
  <r>
    <n v="138"/>
    <x v="3"/>
    <x v="0"/>
    <x v="1"/>
    <s v="Urothelial_Cancer_nonMDS"/>
    <s v="UcnM"/>
    <x v="0"/>
    <x v="3"/>
    <x v="4"/>
    <n v="638"/>
    <n v="8.9143500000000007"/>
  </r>
  <r>
    <n v="139"/>
    <x v="3"/>
    <x v="0"/>
    <x v="1"/>
    <s v="Urothelial_Cancer_nonMDS"/>
    <s v="UcnM"/>
    <x v="0"/>
    <x v="3"/>
    <x v="14"/>
    <n v="405"/>
    <n v="5.6587959999999997"/>
  </r>
  <r>
    <n v="140"/>
    <x v="3"/>
    <x v="0"/>
    <x v="1"/>
    <s v="Urothelial_Cancer_nonMDS"/>
    <s v="UcnM"/>
    <x v="0"/>
    <x v="6"/>
    <x v="15"/>
    <n v="280"/>
    <n v="3.9122539999999999"/>
  </r>
  <r>
    <n v="141"/>
    <x v="3"/>
    <x v="0"/>
    <x v="1"/>
    <s v="Urothelial_Cancer_nonMDS"/>
    <s v="UcnM"/>
    <x v="0"/>
    <x v="5"/>
    <x v="16"/>
    <n v="223"/>
    <n v="3.115831"/>
  </r>
  <r>
    <n v="142"/>
    <x v="3"/>
    <x v="0"/>
    <x v="1"/>
    <s v="Urothelial_Cancer_nonMDS"/>
    <s v="UcnM"/>
    <x v="0"/>
    <x v="5"/>
    <x v="10"/>
    <n v="295"/>
    <n v="4.1218389999999996"/>
  </r>
  <r>
    <n v="143"/>
    <x v="3"/>
    <x v="0"/>
    <x v="1"/>
    <s v="Urothelial_Cancer_nonMDS"/>
    <s v="UcnM"/>
    <x v="0"/>
    <x v="5"/>
    <x v="17"/>
    <n v="321"/>
    <n v="4.4851190000000001"/>
  </r>
  <r>
    <n v="144"/>
    <x v="3"/>
    <x v="1"/>
    <x v="0"/>
    <s v="Urothelial_Healthy_MDS"/>
    <s v="UHM"/>
    <x v="0"/>
    <x v="2"/>
    <x v="3"/>
    <n v="59"/>
    <n v="3.4849380000000001"/>
  </r>
  <r>
    <n v="145"/>
    <x v="3"/>
    <x v="1"/>
    <x v="0"/>
    <s v="Urothelial_Healthy_MDS"/>
    <s v="UHM"/>
    <x v="0"/>
    <x v="3"/>
    <x v="4"/>
    <n v="48"/>
    <n v="2.8352040000000001"/>
  </r>
  <r>
    <n v="146"/>
    <x v="3"/>
    <x v="1"/>
    <x v="0"/>
    <s v="Urothelial_Healthy_MDS"/>
    <s v="UHM"/>
    <x v="0"/>
    <x v="0"/>
    <x v="21"/>
    <n v="32"/>
    <n v="1.890136"/>
  </r>
  <r>
    <n v="147"/>
    <x v="3"/>
    <x v="1"/>
    <x v="0"/>
    <s v="Urothelial_Healthy_MDS"/>
    <s v="UHM"/>
    <x v="0"/>
    <x v="7"/>
    <x v="18"/>
    <n v="42"/>
    <n v="2.4808029999999999"/>
  </r>
  <r>
    <n v="148"/>
    <x v="3"/>
    <x v="1"/>
    <x v="0"/>
    <s v="Urothelial_Healthy_MDS"/>
    <s v="UHM"/>
    <x v="0"/>
    <x v="0"/>
    <x v="5"/>
    <n v="62"/>
    <n v="3.6621380000000001"/>
  </r>
  <r>
    <n v="149"/>
    <x v="3"/>
    <x v="1"/>
    <x v="0"/>
    <s v="Urothelial_Healthy_MDS"/>
    <s v="UHM"/>
    <x v="0"/>
    <x v="2"/>
    <x v="19"/>
    <n v="39"/>
    <n v="2.3036029999999998"/>
  </r>
  <r>
    <n v="150"/>
    <x v="3"/>
    <x v="1"/>
    <x v="0"/>
    <s v="Urothelial_Healthy_MDS"/>
    <s v="UHM"/>
    <x v="0"/>
    <x v="4"/>
    <x v="7"/>
    <n v="93"/>
    <n v="5.493207"/>
  </r>
  <r>
    <n v="151"/>
    <x v="3"/>
    <x v="1"/>
    <x v="0"/>
    <s v="Urothelial_Healthy_MDS"/>
    <s v="UHM"/>
    <x v="0"/>
    <x v="4"/>
    <x v="8"/>
    <n v="73"/>
    <n v="4.3118720000000001"/>
  </r>
  <r>
    <n v="152"/>
    <x v="3"/>
    <x v="1"/>
    <x v="0"/>
    <s v="Urothelial_Healthy_MDS"/>
    <s v="UHM"/>
    <x v="0"/>
    <x v="0"/>
    <x v="9"/>
    <n v="46"/>
    <n v="2.7170700000000001"/>
  </r>
  <r>
    <n v="153"/>
    <x v="3"/>
    <x v="1"/>
    <x v="0"/>
    <s v="Urothelial_Healthy_MDS"/>
    <s v="UHM"/>
    <x v="0"/>
    <x v="5"/>
    <x v="20"/>
    <n v="34"/>
    <n v="2.0082689999999999"/>
  </r>
  <r>
    <n v="154"/>
    <x v="3"/>
    <x v="1"/>
    <x v="1"/>
    <s v="Urothelial_Healthy_nonMDS"/>
    <s v="UhnM"/>
    <x v="0"/>
    <x v="3"/>
    <x v="11"/>
    <n v="292"/>
    <n v="2.9509850000000002"/>
  </r>
  <r>
    <n v="155"/>
    <x v="3"/>
    <x v="1"/>
    <x v="1"/>
    <s v="Urothelial_Healthy_nonMDS"/>
    <s v="UhnM"/>
    <x v="0"/>
    <x v="2"/>
    <x v="12"/>
    <n v="346"/>
    <n v="3.4967160000000002"/>
  </r>
  <r>
    <n v="156"/>
    <x v="3"/>
    <x v="1"/>
    <x v="1"/>
    <s v="Urothelial_Healthy_nonMDS"/>
    <s v="UhnM"/>
    <x v="0"/>
    <x v="3"/>
    <x v="13"/>
    <n v="363"/>
    <n v="3.6685189999999999"/>
  </r>
  <r>
    <n v="157"/>
    <x v="3"/>
    <x v="1"/>
    <x v="1"/>
    <s v="Urothelial_Healthy_nonMDS"/>
    <s v="UhnM"/>
    <x v="0"/>
    <x v="1"/>
    <x v="1"/>
    <n v="262"/>
    <n v="2.647802"/>
  </r>
  <r>
    <n v="158"/>
    <x v="3"/>
    <x v="1"/>
    <x v="1"/>
    <s v="Urothelial_Healthy_nonMDS"/>
    <s v="UhnM"/>
    <x v="0"/>
    <x v="3"/>
    <x v="4"/>
    <n v="956"/>
    <n v="9.6614450000000005"/>
  </r>
  <r>
    <n v="159"/>
    <x v="3"/>
    <x v="1"/>
    <x v="1"/>
    <s v="Urothelial_Healthy_nonMDS"/>
    <s v="UhnM"/>
    <x v="0"/>
    <x v="3"/>
    <x v="14"/>
    <n v="676"/>
    <n v="6.8317329999999998"/>
  </r>
  <r>
    <n v="160"/>
    <x v="3"/>
    <x v="1"/>
    <x v="1"/>
    <s v="Urothelial_Healthy_nonMDS"/>
    <s v="UhnM"/>
    <x v="0"/>
    <x v="6"/>
    <x v="15"/>
    <n v="343"/>
    <n v="3.4663970000000002"/>
  </r>
  <r>
    <n v="161"/>
    <x v="3"/>
    <x v="1"/>
    <x v="1"/>
    <s v="Urothelial_Healthy_nonMDS"/>
    <s v="UhnM"/>
    <x v="0"/>
    <x v="5"/>
    <x v="16"/>
    <n v="274"/>
    <n v="2.769075"/>
  </r>
  <r>
    <n v="162"/>
    <x v="3"/>
    <x v="1"/>
    <x v="1"/>
    <s v="Urothelial_Healthy_nonMDS"/>
    <s v="UhnM"/>
    <x v="0"/>
    <x v="5"/>
    <x v="10"/>
    <n v="359"/>
    <n v="3.6280950000000001"/>
  </r>
  <r>
    <n v="163"/>
    <x v="3"/>
    <x v="1"/>
    <x v="1"/>
    <s v="Urothelial_Healthy_nonMDS"/>
    <s v="UhnM"/>
    <x v="0"/>
    <x v="5"/>
    <x v="17"/>
    <n v="452"/>
    <n v="4.5679639999999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9">
  <r>
    <n v="1"/>
    <x v="0"/>
    <x v="0"/>
    <x v="0"/>
    <s v="Breast_Cancer_MDS"/>
    <s v="BCM"/>
    <x v="0"/>
    <x v="0"/>
    <x v="0"/>
    <n v="26"/>
    <n v="1.9892879999999999"/>
  </r>
  <r>
    <n v="2"/>
    <x v="0"/>
    <x v="0"/>
    <x v="0"/>
    <s v="Breast_Cancer_MDS"/>
    <s v="BCM"/>
    <x v="0"/>
    <x v="1"/>
    <x v="1"/>
    <n v="21"/>
    <n v="1.606733"/>
  </r>
  <r>
    <n v="3"/>
    <x v="0"/>
    <x v="0"/>
    <x v="0"/>
    <s v="Breast_Cancer_MDS"/>
    <s v="BCM"/>
    <x v="0"/>
    <x v="2"/>
    <x v="2"/>
    <n v="24"/>
    <n v="1.836266"/>
  </r>
  <r>
    <n v="4"/>
    <x v="0"/>
    <x v="0"/>
    <x v="0"/>
    <s v="Breast_Cancer_MDS"/>
    <s v="BCM"/>
    <x v="0"/>
    <x v="3"/>
    <x v="3"/>
    <n v="25"/>
    <n v="1.9127769999999999"/>
  </r>
  <r>
    <n v="5"/>
    <x v="0"/>
    <x v="0"/>
    <x v="0"/>
    <s v="Breast_Cancer_MDS"/>
    <s v="BCM"/>
    <x v="0"/>
    <x v="4"/>
    <x v="4"/>
    <n v="26"/>
    <n v="1.9892879999999999"/>
  </r>
  <r>
    <n v="6"/>
    <x v="0"/>
    <x v="0"/>
    <x v="0"/>
    <s v="Breast_Cancer_MDS"/>
    <s v="BCM"/>
    <x v="0"/>
    <x v="0"/>
    <x v="5"/>
    <n v="26"/>
    <n v="1.9892879999999999"/>
  </r>
  <r>
    <n v="7"/>
    <x v="0"/>
    <x v="0"/>
    <x v="0"/>
    <s v="Breast_Cancer_MDS"/>
    <s v="BCM"/>
    <x v="0"/>
    <x v="5"/>
    <x v="6"/>
    <n v="41"/>
    <n v="3.1369549999999999"/>
  </r>
  <r>
    <n v="8"/>
    <x v="0"/>
    <x v="0"/>
    <x v="0"/>
    <s v="Breast_Cancer_MDS"/>
    <s v="BCM"/>
    <x v="0"/>
    <x v="3"/>
    <x v="7"/>
    <n v="37"/>
    <n v="2.8309099999999998"/>
  </r>
  <r>
    <n v="9"/>
    <x v="0"/>
    <x v="0"/>
    <x v="0"/>
    <s v="Breast_Cancer_MDS"/>
    <s v="BCM"/>
    <x v="0"/>
    <x v="3"/>
    <x v="8"/>
    <n v="24"/>
    <n v="1.836266"/>
  </r>
  <r>
    <n v="10"/>
    <x v="0"/>
    <x v="0"/>
    <x v="0"/>
    <s v="Breast_Cancer_MDS"/>
    <s v="BCM"/>
    <x v="0"/>
    <x v="0"/>
    <x v="9"/>
    <n v="23"/>
    <n v="1.759755"/>
  </r>
  <r>
    <n v="11"/>
    <x v="0"/>
    <x v="0"/>
    <x v="0"/>
    <s v="Breast_Cancer_MDS"/>
    <s v="BCM"/>
    <x v="0"/>
    <x v="2"/>
    <x v="10"/>
    <n v="25"/>
    <n v="1.9127769999999999"/>
  </r>
  <r>
    <n v="12"/>
    <x v="0"/>
    <x v="0"/>
    <x v="0"/>
    <s v="Breast_Cancer_MDS"/>
    <s v="BCM"/>
    <x v="0"/>
    <x v="0"/>
    <x v="11"/>
    <n v="58"/>
    <n v="4.4376429999999996"/>
  </r>
  <r>
    <n v="13"/>
    <x v="0"/>
    <x v="0"/>
    <x v="0"/>
    <s v="Breast_Cancer_MDS"/>
    <s v="BCM"/>
    <x v="0"/>
    <x v="0"/>
    <x v="12"/>
    <n v="26"/>
    <n v="1.9892879999999999"/>
  </r>
  <r>
    <n v="14"/>
    <x v="0"/>
    <x v="0"/>
    <x v="0"/>
    <s v="Breast_Cancer_MDS"/>
    <s v="BCM"/>
    <x v="0"/>
    <x v="6"/>
    <x v="13"/>
    <n v="21"/>
    <n v="1.606733"/>
  </r>
  <r>
    <n v="15"/>
    <x v="0"/>
    <x v="0"/>
    <x v="0"/>
    <s v="Breast_Cancer_MDS"/>
    <s v="BCM"/>
    <x v="0"/>
    <x v="7"/>
    <x v="14"/>
    <n v="69"/>
    <n v="5.2792649999999997"/>
  </r>
  <r>
    <n v="16"/>
    <x v="0"/>
    <x v="0"/>
    <x v="0"/>
    <s v="Breast_Cancer_MDS"/>
    <s v="BCM"/>
    <x v="0"/>
    <x v="7"/>
    <x v="15"/>
    <n v="55"/>
    <n v="4.2081099999999996"/>
  </r>
  <r>
    <n v="17"/>
    <x v="0"/>
    <x v="0"/>
    <x v="0"/>
    <s v="Breast_Cancer_MDS"/>
    <s v="BCM"/>
    <x v="0"/>
    <x v="0"/>
    <x v="16"/>
    <n v="44"/>
    <n v="3.3664879999999999"/>
  </r>
  <r>
    <n v="18"/>
    <x v="0"/>
    <x v="0"/>
    <x v="0"/>
    <s v="Breast_Cancer_MDS"/>
    <s v="BCM"/>
    <x v="0"/>
    <x v="1"/>
    <x v="17"/>
    <n v="28"/>
    <n v="2.1423109999999999"/>
  </r>
  <r>
    <n v="19"/>
    <x v="0"/>
    <x v="0"/>
    <x v="0"/>
    <s v="Breast_Cancer_MDS"/>
    <s v="BCM"/>
    <x v="0"/>
    <x v="1"/>
    <x v="18"/>
    <n v="23"/>
    <n v="1.759755"/>
  </r>
  <r>
    <n v="20"/>
    <x v="0"/>
    <x v="0"/>
    <x v="0"/>
    <s v="Breast_Cancer_MDS"/>
    <s v="BCM"/>
    <x v="0"/>
    <x v="1"/>
    <x v="19"/>
    <n v="23"/>
    <n v="1.759755"/>
  </r>
  <r>
    <n v="21"/>
    <x v="0"/>
    <x v="0"/>
    <x v="1"/>
    <s v="Breast_Cancer_nonMDS"/>
    <s v="BcnM"/>
    <x v="0"/>
    <x v="3"/>
    <x v="20"/>
    <n v="254"/>
    <n v="3.5341589999999998"/>
  </r>
  <r>
    <n v="22"/>
    <x v="0"/>
    <x v="0"/>
    <x v="1"/>
    <s v="Breast_Cancer_nonMDS"/>
    <s v="BcnM"/>
    <x v="0"/>
    <x v="5"/>
    <x v="21"/>
    <n v="128"/>
    <n v="1.780993"/>
  </r>
  <r>
    <n v="23"/>
    <x v="0"/>
    <x v="0"/>
    <x v="1"/>
    <s v="Breast_Cancer_nonMDS"/>
    <s v="BcnM"/>
    <x v="0"/>
    <x v="5"/>
    <x v="22"/>
    <n v="281"/>
    <n v="3.909837"/>
  </r>
  <r>
    <n v="24"/>
    <x v="0"/>
    <x v="0"/>
    <x v="1"/>
    <s v="Breast_Cancer_nonMDS"/>
    <s v="BcnM"/>
    <x v="0"/>
    <x v="2"/>
    <x v="2"/>
    <n v="151"/>
    <n v="2.101016"/>
  </r>
  <r>
    <n v="25"/>
    <x v="0"/>
    <x v="0"/>
    <x v="1"/>
    <s v="Breast_Cancer_nonMDS"/>
    <s v="BcnM"/>
    <x v="0"/>
    <x v="3"/>
    <x v="3"/>
    <n v="230"/>
    <n v="3.2002229999999998"/>
  </r>
  <r>
    <n v="26"/>
    <x v="0"/>
    <x v="0"/>
    <x v="1"/>
    <s v="Breast_Cancer_nonMDS"/>
    <s v="BcnM"/>
    <x v="0"/>
    <x v="0"/>
    <x v="23"/>
    <n v="204"/>
    <n v="2.8384580000000001"/>
  </r>
  <r>
    <n v="27"/>
    <x v="0"/>
    <x v="0"/>
    <x v="1"/>
    <s v="Breast_Cancer_nonMDS"/>
    <s v="BcnM"/>
    <x v="0"/>
    <x v="5"/>
    <x v="24"/>
    <n v="192"/>
    <n v="2.6714899999999999"/>
  </r>
  <r>
    <n v="28"/>
    <x v="0"/>
    <x v="0"/>
    <x v="1"/>
    <s v="Breast_Cancer_nonMDS"/>
    <s v="BcnM"/>
    <x v="0"/>
    <x v="4"/>
    <x v="4"/>
    <n v="208"/>
    <n v="2.8941140000000001"/>
  </r>
  <r>
    <n v="29"/>
    <x v="0"/>
    <x v="0"/>
    <x v="1"/>
    <s v="Breast_Cancer_nonMDS"/>
    <s v="BcnM"/>
    <x v="0"/>
    <x v="3"/>
    <x v="25"/>
    <n v="169"/>
    <n v="2.3514680000000001"/>
  </r>
  <r>
    <n v="30"/>
    <x v="0"/>
    <x v="0"/>
    <x v="1"/>
    <s v="Breast_Cancer_nonMDS"/>
    <s v="BcnM"/>
    <x v="0"/>
    <x v="3"/>
    <x v="7"/>
    <n v="643"/>
    <n v="8.9467090000000002"/>
  </r>
  <r>
    <n v="31"/>
    <x v="0"/>
    <x v="0"/>
    <x v="1"/>
    <s v="Breast_Cancer_nonMDS"/>
    <s v="BcnM"/>
    <x v="0"/>
    <x v="3"/>
    <x v="8"/>
    <n v="400"/>
    <n v="5.5656049999999997"/>
  </r>
  <r>
    <n v="32"/>
    <x v="0"/>
    <x v="0"/>
    <x v="1"/>
    <s v="Breast_Cancer_nonMDS"/>
    <s v="BcnM"/>
    <x v="0"/>
    <x v="8"/>
    <x v="26"/>
    <n v="280"/>
    <n v="3.8959229999999998"/>
  </r>
  <r>
    <n v="33"/>
    <x v="0"/>
    <x v="0"/>
    <x v="1"/>
    <s v="Breast_Cancer_nonMDS"/>
    <s v="BcnM"/>
    <x v="0"/>
    <x v="3"/>
    <x v="27"/>
    <n v="116"/>
    <n v="1.614025"/>
  </r>
  <r>
    <n v="34"/>
    <x v="0"/>
    <x v="0"/>
    <x v="1"/>
    <s v="Breast_Cancer_nonMDS"/>
    <s v="BcnM"/>
    <x v="0"/>
    <x v="1"/>
    <x v="28"/>
    <n v="219"/>
    <n v="3.0471680000000001"/>
  </r>
  <r>
    <n v="35"/>
    <x v="0"/>
    <x v="0"/>
    <x v="1"/>
    <s v="Breast_Cancer_nonMDS"/>
    <s v="BcnM"/>
    <x v="0"/>
    <x v="5"/>
    <x v="29"/>
    <n v="112"/>
    <n v="1.5583689999999999"/>
  </r>
  <r>
    <n v="36"/>
    <x v="0"/>
    <x v="0"/>
    <x v="1"/>
    <s v="Breast_Cancer_nonMDS"/>
    <s v="BcnM"/>
    <x v="0"/>
    <x v="1"/>
    <x v="30"/>
    <n v="155"/>
    <n v="2.1566719999999999"/>
  </r>
  <r>
    <n v="37"/>
    <x v="0"/>
    <x v="0"/>
    <x v="1"/>
    <s v="Breast_Cancer_nonMDS"/>
    <s v="BcnM"/>
    <x v="0"/>
    <x v="0"/>
    <x v="31"/>
    <n v="132"/>
    <n v="1.8366499999999999"/>
  </r>
  <r>
    <n v="38"/>
    <x v="0"/>
    <x v="0"/>
    <x v="1"/>
    <s v="Breast_Cancer_nonMDS"/>
    <s v="BcnM"/>
    <x v="0"/>
    <x v="3"/>
    <x v="32"/>
    <n v="144"/>
    <n v="2.0036179999999999"/>
  </r>
  <r>
    <n v="39"/>
    <x v="0"/>
    <x v="0"/>
    <x v="1"/>
    <s v="Breast_Cancer_nonMDS"/>
    <s v="BcnM"/>
    <x v="0"/>
    <x v="1"/>
    <x v="17"/>
    <n v="295"/>
    <n v="4.1046329999999998"/>
  </r>
  <r>
    <n v="40"/>
    <x v="0"/>
    <x v="0"/>
    <x v="1"/>
    <s v="Breast_Cancer_nonMDS"/>
    <s v="BcnM"/>
    <x v="0"/>
    <x v="1"/>
    <x v="19"/>
    <n v="323"/>
    <n v="4.4942260000000003"/>
  </r>
  <r>
    <n v="41"/>
    <x v="0"/>
    <x v="1"/>
    <x v="0"/>
    <s v="Breast_Healthy_MDS"/>
    <s v="BHM"/>
    <x v="0"/>
    <x v="0"/>
    <x v="0"/>
    <n v="27"/>
    <n v="1.7013229999999999"/>
  </r>
  <r>
    <n v="42"/>
    <x v="0"/>
    <x v="1"/>
    <x v="0"/>
    <s v="Breast_Healthy_MDS"/>
    <s v="BHM"/>
    <x v="0"/>
    <x v="3"/>
    <x v="33"/>
    <n v="28"/>
    <n v="1.764335"/>
  </r>
  <r>
    <n v="43"/>
    <x v="0"/>
    <x v="1"/>
    <x v="0"/>
    <s v="Breast_Healthy_MDS"/>
    <s v="BHM"/>
    <x v="0"/>
    <x v="2"/>
    <x v="2"/>
    <n v="24"/>
    <n v="1.5122869999999999"/>
  </r>
  <r>
    <n v="44"/>
    <x v="0"/>
    <x v="1"/>
    <x v="0"/>
    <s v="Breast_Healthy_MDS"/>
    <s v="BHM"/>
    <x v="0"/>
    <x v="4"/>
    <x v="4"/>
    <n v="25"/>
    <n v="1.575299"/>
  </r>
  <r>
    <n v="45"/>
    <x v="0"/>
    <x v="1"/>
    <x v="0"/>
    <s v="Breast_Healthy_MDS"/>
    <s v="BHM"/>
    <x v="0"/>
    <x v="5"/>
    <x v="34"/>
    <n v="32"/>
    <n v="2.0163829999999998"/>
  </r>
  <r>
    <n v="46"/>
    <x v="0"/>
    <x v="1"/>
    <x v="0"/>
    <s v="Breast_Healthy_MDS"/>
    <s v="BHM"/>
    <x v="0"/>
    <x v="5"/>
    <x v="6"/>
    <n v="55"/>
    <n v="3.4656579999999999"/>
  </r>
  <r>
    <n v="47"/>
    <x v="0"/>
    <x v="1"/>
    <x v="0"/>
    <s v="Breast_Healthy_MDS"/>
    <s v="BHM"/>
    <x v="0"/>
    <x v="3"/>
    <x v="25"/>
    <n v="25"/>
    <n v="1.575299"/>
  </r>
  <r>
    <n v="48"/>
    <x v="0"/>
    <x v="1"/>
    <x v="0"/>
    <s v="Breast_Healthy_MDS"/>
    <s v="BHM"/>
    <x v="0"/>
    <x v="3"/>
    <x v="7"/>
    <n v="56"/>
    <n v="3.52867"/>
  </r>
  <r>
    <n v="49"/>
    <x v="0"/>
    <x v="1"/>
    <x v="0"/>
    <s v="Breast_Healthy_MDS"/>
    <s v="BHM"/>
    <x v="0"/>
    <x v="0"/>
    <x v="9"/>
    <n v="29"/>
    <n v="1.8273470000000001"/>
  </r>
  <r>
    <n v="50"/>
    <x v="0"/>
    <x v="1"/>
    <x v="0"/>
    <s v="Breast_Healthy_MDS"/>
    <s v="BHM"/>
    <x v="0"/>
    <x v="2"/>
    <x v="10"/>
    <n v="35"/>
    <n v="2.205419"/>
  </r>
  <r>
    <n v="51"/>
    <x v="0"/>
    <x v="1"/>
    <x v="0"/>
    <s v="Breast_Healthy_MDS"/>
    <s v="BHM"/>
    <x v="0"/>
    <x v="0"/>
    <x v="11"/>
    <n v="53"/>
    <n v="3.3396349999999999"/>
  </r>
  <r>
    <n v="52"/>
    <x v="0"/>
    <x v="1"/>
    <x v="0"/>
    <s v="Breast_Healthy_MDS"/>
    <s v="BHM"/>
    <x v="0"/>
    <x v="0"/>
    <x v="35"/>
    <n v="33"/>
    <n v="2.0793949999999999"/>
  </r>
  <r>
    <n v="53"/>
    <x v="0"/>
    <x v="1"/>
    <x v="0"/>
    <s v="Breast_Healthy_MDS"/>
    <s v="BHM"/>
    <x v="0"/>
    <x v="5"/>
    <x v="29"/>
    <n v="38"/>
    <n v="2.3944549999999998"/>
  </r>
  <r>
    <n v="54"/>
    <x v="0"/>
    <x v="1"/>
    <x v="0"/>
    <s v="Breast_Healthy_MDS"/>
    <s v="BHM"/>
    <x v="0"/>
    <x v="1"/>
    <x v="30"/>
    <n v="27"/>
    <n v="1.7013229999999999"/>
  </r>
  <r>
    <n v="55"/>
    <x v="0"/>
    <x v="1"/>
    <x v="0"/>
    <s v="Breast_Healthy_MDS"/>
    <s v="BHM"/>
    <x v="0"/>
    <x v="7"/>
    <x v="14"/>
    <n v="88"/>
    <n v="5.5450540000000004"/>
  </r>
  <r>
    <n v="56"/>
    <x v="0"/>
    <x v="1"/>
    <x v="0"/>
    <s v="Breast_Healthy_MDS"/>
    <s v="BHM"/>
    <x v="0"/>
    <x v="7"/>
    <x v="15"/>
    <n v="74"/>
    <n v="4.6628860000000003"/>
  </r>
  <r>
    <n v="57"/>
    <x v="0"/>
    <x v="1"/>
    <x v="0"/>
    <s v="Breast_Healthy_MDS"/>
    <s v="BHM"/>
    <x v="0"/>
    <x v="0"/>
    <x v="16"/>
    <n v="41"/>
    <n v="2.583491"/>
  </r>
  <r>
    <n v="58"/>
    <x v="0"/>
    <x v="1"/>
    <x v="0"/>
    <s v="Breast_Healthy_MDS"/>
    <s v="BHM"/>
    <x v="0"/>
    <x v="1"/>
    <x v="17"/>
    <n v="39"/>
    <n v="2.4574669999999998"/>
  </r>
  <r>
    <n v="59"/>
    <x v="0"/>
    <x v="1"/>
    <x v="0"/>
    <s v="Breast_Healthy_MDS"/>
    <s v="BHM"/>
    <x v="0"/>
    <x v="1"/>
    <x v="18"/>
    <n v="37"/>
    <n v="2.3314430000000002"/>
  </r>
  <r>
    <n v="60"/>
    <x v="0"/>
    <x v="1"/>
    <x v="0"/>
    <s v="Breast_Healthy_MDS"/>
    <s v="BHM"/>
    <x v="0"/>
    <x v="1"/>
    <x v="19"/>
    <n v="29"/>
    <n v="1.8273470000000001"/>
  </r>
  <r>
    <n v="61"/>
    <x v="0"/>
    <x v="1"/>
    <x v="1"/>
    <s v="Breast_Healthy_nonMDS"/>
    <s v="BhnM"/>
    <x v="0"/>
    <x v="3"/>
    <x v="20"/>
    <n v="298"/>
    <n v="3.0636369999999999"/>
  </r>
  <r>
    <n v="62"/>
    <x v="0"/>
    <x v="1"/>
    <x v="1"/>
    <s v="Breast_Healthy_nonMDS"/>
    <s v="BhnM"/>
    <x v="0"/>
    <x v="5"/>
    <x v="21"/>
    <n v="148"/>
    <n v="1.5215380000000001"/>
  </r>
  <r>
    <n v="63"/>
    <x v="0"/>
    <x v="1"/>
    <x v="1"/>
    <s v="Breast_Healthy_nonMDS"/>
    <s v="BhnM"/>
    <x v="0"/>
    <x v="5"/>
    <x v="22"/>
    <n v="350"/>
    <n v="3.5982319999999999"/>
  </r>
  <r>
    <n v="64"/>
    <x v="0"/>
    <x v="1"/>
    <x v="1"/>
    <s v="Breast_Healthy_nonMDS"/>
    <s v="BhnM"/>
    <x v="0"/>
    <x v="2"/>
    <x v="2"/>
    <n v="249"/>
    <n v="2.559885"/>
  </r>
  <r>
    <n v="65"/>
    <x v="0"/>
    <x v="1"/>
    <x v="1"/>
    <s v="Breast_Healthy_nonMDS"/>
    <s v="BhnM"/>
    <x v="0"/>
    <x v="3"/>
    <x v="3"/>
    <n v="368"/>
    <n v="3.7832840000000001"/>
  </r>
  <r>
    <n v="66"/>
    <x v="0"/>
    <x v="1"/>
    <x v="1"/>
    <s v="Breast_Healthy_nonMDS"/>
    <s v="BhnM"/>
    <x v="0"/>
    <x v="0"/>
    <x v="23"/>
    <n v="252"/>
    <n v="2.5907269999999998"/>
  </r>
  <r>
    <n v="67"/>
    <x v="0"/>
    <x v="1"/>
    <x v="1"/>
    <s v="Breast_Healthy_nonMDS"/>
    <s v="BhnM"/>
    <x v="0"/>
    <x v="5"/>
    <x v="24"/>
    <n v="245"/>
    <n v="2.5187620000000002"/>
  </r>
  <r>
    <n v="68"/>
    <x v="0"/>
    <x v="1"/>
    <x v="1"/>
    <s v="Breast_Healthy_nonMDS"/>
    <s v="BhnM"/>
    <x v="0"/>
    <x v="4"/>
    <x v="4"/>
    <n v="267"/>
    <n v="2.7449370000000002"/>
  </r>
  <r>
    <n v="69"/>
    <x v="0"/>
    <x v="1"/>
    <x v="1"/>
    <s v="Breast_Healthy_nonMDS"/>
    <s v="BhnM"/>
    <x v="0"/>
    <x v="3"/>
    <x v="25"/>
    <n v="205"/>
    <n v="2.1075360000000001"/>
  </r>
  <r>
    <n v="70"/>
    <x v="0"/>
    <x v="1"/>
    <x v="1"/>
    <s v="Breast_Healthy_nonMDS"/>
    <s v="BhnM"/>
    <x v="0"/>
    <x v="3"/>
    <x v="7"/>
    <n v="952"/>
    <n v="9.7871900000000007"/>
  </r>
  <r>
    <n v="71"/>
    <x v="0"/>
    <x v="1"/>
    <x v="1"/>
    <s v="Breast_Healthy_nonMDS"/>
    <s v="BhnM"/>
    <x v="0"/>
    <x v="3"/>
    <x v="8"/>
    <n v="680"/>
    <n v="6.99085"/>
  </r>
  <r>
    <n v="72"/>
    <x v="0"/>
    <x v="1"/>
    <x v="1"/>
    <s v="Breast_Healthy_nonMDS"/>
    <s v="BhnM"/>
    <x v="0"/>
    <x v="8"/>
    <x v="26"/>
    <n v="346"/>
    <n v="3.5571090000000001"/>
  </r>
  <r>
    <n v="73"/>
    <x v="0"/>
    <x v="1"/>
    <x v="1"/>
    <s v="Breast_Healthy_nonMDS"/>
    <s v="BhnM"/>
    <x v="0"/>
    <x v="3"/>
    <x v="27"/>
    <n v="139"/>
    <n v="1.4290119999999999"/>
  </r>
  <r>
    <n v="74"/>
    <x v="0"/>
    <x v="1"/>
    <x v="1"/>
    <s v="Breast_Healthy_nonMDS"/>
    <s v="BhnM"/>
    <x v="0"/>
    <x v="9"/>
    <x v="36"/>
    <n v="171"/>
    <n v="1.7579929999999999"/>
  </r>
  <r>
    <n v="75"/>
    <x v="0"/>
    <x v="1"/>
    <x v="1"/>
    <s v="Breast_Healthy_nonMDS"/>
    <s v="BhnM"/>
    <x v="0"/>
    <x v="1"/>
    <x v="28"/>
    <n v="275"/>
    <n v="2.8271820000000001"/>
  </r>
  <r>
    <n v="76"/>
    <x v="0"/>
    <x v="1"/>
    <x v="1"/>
    <s v="Breast_Healthy_nonMDS"/>
    <s v="BhnM"/>
    <x v="0"/>
    <x v="1"/>
    <x v="30"/>
    <n v="181"/>
    <n v="1.8608"/>
  </r>
  <r>
    <n v="77"/>
    <x v="0"/>
    <x v="1"/>
    <x v="1"/>
    <s v="Breast_Healthy_nonMDS"/>
    <s v="BhnM"/>
    <x v="0"/>
    <x v="0"/>
    <x v="31"/>
    <n v="221"/>
    <n v="2.2720259999999999"/>
  </r>
  <r>
    <n v="78"/>
    <x v="0"/>
    <x v="1"/>
    <x v="1"/>
    <s v="Breast_Healthy_nonMDS"/>
    <s v="BhnM"/>
    <x v="0"/>
    <x v="3"/>
    <x v="32"/>
    <n v="140"/>
    <n v="1.4392929999999999"/>
  </r>
  <r>
    <n v="79"/>
    <x v="0"/>
    <x v="1"/>
    <x v="1"/>
    <s v="Breast_Healthy_nonMDS"/>
    <s v="BhnM"/>
    <x v="0"/>
    <x v="1"/>
    <x v="17"/>
    <n v="345"/>
    <n v="3.5468280000000001"/>
  </r>
  <r>
    <n v="80"/>
    <x v="0"/>
    <x v="1"/>
    <x v="1"/>
    <s v="Breast_Healthy_nonMDS"/>
    <s v="BhnM"/>
    <x v="0"/>
    <x v="1"/>
    <x v="19"/>
    <n v="452"/>
    <n v="4.6468590000000001"/>
  </r>
  <r>
    <n v="81"/>
    <x v="1"/>
    <x v="1"/>
    <x v="0"/>
    <s v="Kidney-Renal_Healthy_MDS"/>
    <s v="RHM"/>
    <x v="0"/>
    <x v="0"/>
    <x v="0"/>
    <n v="24"/>
    <n v="1.6913320000000001"/>
  </r>
  <r>
    <n v="82"/>
    <x v="1"/>
    <x v="1"/>
    <x v="0"/>
    <s v="Kidney-Renal_Healthy_MDS"/>
    <s v="RHM"/>
    <x v="0"/>
    <x v="5"/>
    <x v="34"/>
    <n v="32"/>
    <n v="2.255109"/>
  </r>
  <r>
    <n v="83"/>
    <x v="1"/>
    <x v="1"/>
    <x v="0"/>
    <s v="Kidney-Renal_Healthy_MDS"/>
    <s v="RHM"/>
    <x v="0"/>
    <x v="5"/>
    <x v="6"/>
    <n v="46"/>
    <n v="3.2417199999999999"/>
  </r>
  <r>
    <n v="84"/>
    <x v="1"/>
    <x v="1"/>
    <x v="0"/>
    <s v="Kidney-Renal_Healthy_MDS"/>
    <s v="RHM"/>
    <x v="0"/>
    <x v="3"/>
    <x v="7"/>
    <n v="52"/>
    <n v="3.6645530000000002"/>
  </r>
  <r>
    <n v="85"/>
    <x v="1"/>
    <x v="1"/>
    <x v="0"/>
    <s v="Kidney-Renal_Healthy_MDS"/>
    <s v="RHM"/>
    <x v="0"/>
    <x v="0"/>
    <x v="37"/>
    <n v="23"/>
    <n v="1.62086"/>
  </r>
  <r>
    <n v="86"/>
    <x v="1"/>
    <x v="1"/>
    <x v="0"/>
    <s v="Kidney-Renal_Healthy_MDS"/>
    <s v="RHM"/>
    <x v="0"/>
    <x v="0"/>
    <x v="9"/>
    <n v="35"/>
    <n v="2.466526"/>
  </r>
  <r>
    <n v="87"/>
    <x v="1"/>
    <x v="1"/>
    <x v="0"/>
    <s v="Kidney-Renal_Healthy_MDS"/>
    <s v="RHM"/>
    <x v="0"/>
    <x v="2"/>
    <x v="10"/>
    <n v="35"/>
    <n v="2.466526"/>
  </r>
  <r>
    <n v="88"/>
    <x v="1"/>
    <x v="1"/>
    <x v="0"/>
    <s v="Kidney-Renal_Healthy_MDS"/>
    <s v="RHM"/>
    <x v="0"/>
    <x v="3"/>
    <x v="27"/>
    <n v="24"/>
    <n v="1.6913320000000001"/>
  </r>
  <r>
    <n v="89"/>
    <x v="1"/>
    <x v="1"/>
    <x v="0"/>
    <s v="Kidney-Renal_Healthy_MDS"/>
    <s v="RHM"/>
    <x v="0"/>
    <x v="3"/>
    <x v="38"/>
    <n v="21"/>
    <n v="1.4799150000000001"/>
  </r>
  <r>
    <n v="90"/>
    <x v="1"/>
    <x v="1"/>
    <x v="0"/>
    <s v="Kidney-Renal_Healthy_MDS"/>
    <s v="RHM"/>
    <x v="0"/>
    <x v="1"/>
    <x v="39"/>
    <n v="22"/>
    <n v="1.5503880000000001"/>
  </r>
  <r>
    <n v="91"/>
    <x v="1"/>
    <x v="1"/>
    <x v="0"/>
    <s v="Kidney-Renal_Healthy_MDS"/>
    <s v="RHM"/>
    <x v="0"/>
    <x v="0"/>
    <x v="11"/>
    <n v="55"/>
    <n v="3.875969"/>
  </r>
  <r>
    <n v="92"/>
    <x v="1"/>
    <x v="1"/>
    <x v="0"/>
    <s v="Kidney-Renal_Healthy_MDS"/>
    <s v="RHM"/>
    <x v="0"/>
    <x v="0"/>
    <x v="35"/>
    <n v="26"/>
    <n v="1.832276"/>
  </r>
  <r>
    <n v="93"/>
    <x v="1"/>
    <x v="1"/>
    <x v="0"/>
    <s v="Kidney-Renal_Healthy_MDS"/>
    <s v="RHM"/>
    <x v="0"/>
    <x v="5"/>
    <x v="29"/>
    <n v="36"/>
    <n v="2.5369980000000001"/>
  </r>
  <r>
    <n v="94"/>
    <x v="1"/>
    <x v="1"/>
    <x v="0"/>
    <s v="Kidney-Renal_Healthy_MDS"/>
    <s v="RHM"/>
    <x v="0"/>
    <x v="1"/>
    <x v="30"/>
    <n v="23"/>
    <n v="1.62086"/>
  </r>
  <r>
    <n v="95"/>
    <x v="1"/>
    <x v="1"/>
    <x v="0"/>
    <s v="Kidney-Renal_Healthy_MDS"/>
    <s v="RHM"/>
    <x v="0"/>
    <x v="7"/>
    <x v="14"/>
    <n v="68"/>
    <n v="4.7921069999999997"/>
  </r>
  <r>
    <n v="96"/>
    <x v="1"/>
    <x v="1"/>
    <x v="0"/>
    <s v="Kidney-Renal_Healthy_MDS"/>
    <s v="RHM"/>
    <x v="0"/>
    <x v="7"/>
    <x v="15"/>
    <n v="48"/>
    <n v="3.3826640000000001"/>
  </r>
  <r>
    <n v="97"/>
    <x v="1"/>
    <x v="1"/>
    <x v="0"/>
    <s v="Kidney-Renal_Healthy_MDS"/>
    <s v="RHM"/>
    <x v="0"/>
    <x v="0"/>
    <x v="16"/>
    <n v="33"/>
    <n v="2.3255810000000001"/>
  </r>
  <r>
    <n v="98"/>
    <x v="1"/>
    <x v="1"/>
    <x v="0"/>
    <s v="Kidney-Renal_Healthy_MDS"/>
    <s v="RHM"/>
    <x v="0"/>
    <x v="0"/>
    <x v="40"/>
    <n v="23"/>
    <n v="1.62086"/>
  </r>
  <r>
    <n v="99"/>
    <x v="1"/>
    <x v="1"/>
    <x v="0"/>
    <s v="Kidney-Renal_Healthy_MDS"/>
    <s v="RHM"/>
    <x v="0"/>
    <x v="1"/>
    <x v="17"/>
    <n v="23"/>
    <n v="1.62086"/>
  </r>
  <r>
    <n v="100"/>
    <x v="1"/>
    <x v="1"/>
    <x v="0"/>
    <s v="Kidney-Renal_Healthy_MDS"/>
    <s v="RHM"/>
    <x v="0"/>
    <x v="1"/>
    <x v="18"/>
    <n v="36"/>
    <n v="2.5369980000000001"/>
  </r>
  <r>
    <n v="101"/>
    <x v="1"/>
    <x v="1"/>
    <x v="0"/>
    <s v="Kidney-Renal_Healthy_MDS"/>
    <s v="RHM"/>
    <x v="0"/>
    <x v="1"/>
    <x v="19"/>
    <n v="21"/>
    <n v="1.4799150000000001"/>
  </r>
  <r>
    <n v="102"/>
    <x v="1"/>
    <x v="1"/>
    <x v="1"/>
    <s v="Kidney-Renal_Healthy_nonMDS"/>
    <s v="RHnM"/>
    <x v="0"/>
    <x v="3"/>
    <x v="20"/>
    <n v="295"/>
    <n v="3.3344640000000001"/>
  </r>
  <r>
    <n v="103"/>
    <x v="1"/>
    <x v="1"/>
    <x v="1"/>
    <s v="Kidney-Renal_Healthy_nonMDS"/>
    <s v="RHnM"/>
    <x v="0"/>
    <x v="5"/>
    <x v="21"/>
    <n v="152"/>
    <n v="1.718097"/>
  </r>
  <r>
    <n v="104"/>
    <x v="1"/>
    <x v="1"/>
    <x v="1"/>
    <s v="Kidney-Renal_Healthy_nonMDS"/>
    <s v="RHnM"/>
    <x v="0"/>
    <x v="5"/>
    <x v="22"/>
    <n v="348"/>
    <n v="3.9335369999999998"/>
  </r>
  <r>
    <n v="105"/>
    <x v="1"/>
    <x v="1"/>
    <x v="1"/>
    <s v="Kidney-Renal_Healthy_nonMDS"/>
    <s v="RHnM"/>
    <x v="0"/>
    <x v="2"/>
    <x v="2"/>
    <n v="242"/>
    <n v="2.7353909999999999"/>
  </r>
  <r>
    <n v="106"/>
    <x v="1"/>
    <x v="1"/>
    <x v="1"/>
    <s v="Kidney-Renal_Healthy_nonMDS"/>
    <s v="RHnM"/>
    <x v="0"/>
    <x v="3"/>
    <x v="3"/>
    <n v="310"/>
    <n v="3.504013"/>
  </r>
  <r>
    <n v="107"/>
    <x v="1"/>
    <x v="1"/>
    <x v="1"/>
    <s v="Kidney-Renal_Healthy_nonMDS"/>
    <s v="RHnM"/>
    <x v="0"/>
    <x v="0"/>
    <x v="23"/>
    <n v="250"/>
    <n v="2.8258169999999998"/>
  </r>
  <r>
    <n v="108"/>
    <x v="1"/>
    <x v="1"/>
    <x v="1"/>
    <s v="Kidney-Renal_Healthy_nonMDS"/>
    <s v="RHnM"/>
    <x v="0"/>
    <x v="5"/>
    <x v="24"/>
    <n v="243"/>
    <n v="2.7466940000000002"/>
  </r>
  <r>
    <n v="109"/>
    <x v="1"/>
    <x v="1"/>
    <x v="1"/>
    <s v="Kidney-Renal_Healthy_nonMDS"/>
    <s v="RHnM"/>
    <x v="0"/>
    <x v="4"/>
    <x v="4"/>
    <n v="251"/>
    <n v="2.8371200000000001"/>
  </r>
  <r>
    <n v="110"/>
    <x v="1"/>
    <x v="1"/>
    <x v="1"/>
    <s v="Kidney-Renal_Healthy_nonMDS"/>
    <s v="RHnM"/>
    <x v="0"/>
    <x v="3"/>
    <x v="7"/>
    <n v="955"/>
    <n v="10.79462"/>
  </r>
  <r>
    <n v="111"/>
    <x v="1"/>
    <x v="1"/>
    <x v="1"/>
    <s v="Kidney-Renal_Healthy_nonMDS"/>
    <s v="RHnM"/>
    <x v="0"/>
    <x v="3"/>
    <x v="8"/>
    <n v="621"/>
    <n v="7.0193289999999999"/>
  </r>
  <r>
    <n v="112"/>
    <x v="1"/>
    <x v="1"/>
    <x v="1"/>
    <s v="Kidney-Renal_Healthy_nonMDS"/>
    <s v="RHnM"/>
    <x v="0"/>
    <x v="8"/>
    <x v="26"/>
    <n v="345"/>
    <n v="3.8996270000000002"/>
  </r>
  <r>
    <n v="113"/>
    <x v="1"/>
    <x v="1"/>
    <x v="1"/>
    <s v="Kidney-Renal_Healthy_nonMDS"/>
    <s v="RHnM"/>
    <x v="0"/>
    <x v="3"/>
    <x v="27"/>
    <n v="131"/>
    <n v="1.480728"/>
  </r>
  <r>
    <n v="114"/>
    <x v="1"/>
    <x v="1"/>
    <x v="1"/>
    <s v="Kidney-Renal_Healthy_nonMDS"/>
    <s v="RHnM"/>
    <x v="0"/>
    <x v="9"/>
    <x v="36"/>
    <n v="136"/>
    <n v="1.5372440000000001"/>
  </r>
  <r>
    <n v="115"/>
    <x v="1"/>
    <x v="1"/>
    <x v="1"/>
    <s v="Kidney-Renal_Healthy_nonMDS"/>
    <s v="RHnM"/>
    <x v="0"/>
    <x v="8"/>
    <x v="41"/>
    <n v="132"/>
    <n v="1.4920310000000001"/>
  </r>
  <r>
    <n v="116"/>
    <x v="1"/>
    <x v="1"/>
    <x v="1"/>
    <s v="Kidney-Renal_Healthy_nonMDS"/>
    <s v="RHnM"/>
    <x v="0"/>
    <x v="1"/>
    <x v="28"/>
    <n v="276"/>
    <n v="3.1197020000000002"/>
  </r>
  <r>
    <n v="117"/>
    <x v="1"/>
    <x v="1"/>
    <x v="1"/>
    <s v="Kidney-Renal_Healthy_nonMDS"/>
    <s v="RHnM"/>
    <x v="0"/>
    <x v="1"/>
    <x v="30"/>
    <n v="180"/>
    <n v="2.0345879999999998"/>
  </r>
  <r>
    <n v="118"/>
    <x v="1"/>
    <x v="1"/>
    <x v="1"/>
    <s v="Kidney-Renal_Healthy_nonMDS"/>
    <s v="RHnM"/>
    <x v="0"/>
    <x v="0"/>
    <x v="31"/>
    <n v="203"/>
    <n v="2.2945630000000001"/>
  </r>
  <r>
    <n v="119"/>
    <x v="1"/>
    <x v="1"/>
    <x v="1"/>
    <s v="Kidney-Renal_Healthy_nonMDS"/>
    <s v="RHnM"/>
    <x v="0"/>
    <x v="3"/>
    <x v="32"/>
    <n v="138"/>
    <n v="1.5598510000000001"/>
  </r>
  <r>
    <n v="120"/>
    <x v="1"/>
    <x v="1"/>
    <x v="1"/>
    <s v="Kidney-Renal_Healthy_nonMDS"/>
    <s v="RHnM"/>
    <x v="0"/>
    <x v="1"/>
    <x v="17"/>
    <n v="350"/>
    <n v="3.956143"/>
  </r>
  <r>
    <n v="121"/>
    <x v="1"/>
    <x v="1"/>
    <x v="1"/>
    <s v="Kidney-Renal_Healthy_nonMDS"/>
    <s v="RHnM"/>
    <x v="0"/>
    <x v="1"/>
    <x v="19"/>
    <n v="444"/>
    <n v="5.0186500000000001"/>
  </r>
  <r>
    <n v="122"/>
    <x v="2"/>
    <x v="0"/>
    <x v="0"/>
    <s v="Lung_Cancer_MDS"/>
    <s v="LCM"/>
    <x v="0"/>
    <x v="0"/>
    <x v="0"/>
    <n v="22"/>
    <n v="1.9784170000000001"/>
  </r>
  <r>
    <n v="123"/>
    <x v="2"/>
    <x v="0"/>
    <x v="0"/>
    <s v="Lung_Cancer_MDS"/>
    <s v="LCM"/>
    <x v="0"/>
    <x v="1"/>
    <x v="1"/>
    <n v="18"/>
    <n v="1.6187050000000001"/>
  </r>
  <r>
    <n v="124"/>
    <x v="2"/>
    <x v="0"/>
    <x v="0"/>
    <s v="Lung_Cancer_MDS"/>
    <s v="LCM"/>
    <x v="0"/>
    <x v="3"/>
    <x v="3"/>
    <n v="21"/>
    <n v="1.8884890000000001"/>
  </r>
  <r>
    <n v="125"/>
    <x v="2"/>
    <x v="0"/>
    <x v="0"/>
    <s v="Lung_Cancer_MDS"/>
    <s v="LCM"/>
    <x v="0"/>
    <x v="4"/>
    <x v="4"/>
    <n v="19"/>
    <n v="1.7086330000000001"/>
  </r>
  <r>
    <n v="126"/>
    <x v="2"/>
    <x v="0"/>
    <x v="0"/>
    <s v="Lung_Cancer_MDS"/>
    <s v="LCM"/>
    <x v="0"/>
    <x v="5"/>
    <x v="6"/>
    <n v="30"/>
    <n v="2.6978420000000001"/>
  </r>
  <r>
    <n v="127"/>
    <x v="2"/>
    <x v="0"/>
    <x v="0"/>
    <s v="Lung_Cancer_MDS"/>
    <s v="LCM"/>
    <x v="0"/>
    <x v="3"/>
    <x v="7"/>
    <n v="28"/>
    <n v="2.5179860000000001"/>
  </r>
  <r>
    <n v="128"/>
    <x v="2"/>
    <x v="0"/>
    <x v="0"/>
    <s v="Lung_Cancer_MDS"/>
    <s v="LCM"/>
    <x v="0"/>
    <x v="3"/>
    <x v="8"/>
    <n v="24"/>
    <n v="2.1582729999999999"/>
  </r>
  <r>
    <n v="129"/>
    <x v="2"/>
    <x v="0"/>
    <x v="0"/>
    <s v="Lung_Cancer_MDS"/>
    <s v="LCM"/>
    <x v="0"/>
    <x v="0"/>
    <x v="9"/>
    <n v="24"/>
    <n v="2.1582729999999999"/>
  </r>
  <r>
    <n v="130"/>
    <x v="2"/>
    <x v="0"/>
    <x v="0"/>
    <s v="Lung_Cancer_MDS"/>
    <s v="LCM"/>
    <x v="0"/>
    <x v="2"/>
    <x v="10"/>
    <n v="22"/>
    <n v="1.9784170000000001"/>
  </r>
  <r>
    <n v="131"/>
    <x v="2"/>
    <x v="0"/>
    <x v="0"/>
    <s v="Lung_Cancer_MDS"/>
    <s v="LCM"/>
    <x v="0"/>
    <x v="0"/>
    <x v="11"/>
    <n v="46"/>
    <n v="4.1366909999999999"/>
  </r>
  <r>
    <n v="132"/>
    <x v="2"/>
    <x v="0"/>
    <x v="0"/>
    <s v="Lung_Cancer_MDS"/>
    <s v="LCM"/>
    <x v="0"/>
    <x v="1"/>
    <x v="28"/>
    <n v="17"/>
    <n v="1.5287770000000001"/>
  </r>
  <r>
    <n v="133"/>
    <x v="2"/>
    <x v="0"/>
    <x v="0"/>
    <s v="Lung_Cancer_MDS"/>
    <s v="LCM"/>
    <x v="0"/>
    <x v="6"/>
    <x v="13"/>
    <n v="17"/>
    <n v="1.5287770000000001"/>
  </r>
  <r>
    <n v="134"/>
    <x v="2"/>
    <x v="0"/>
    <x v="0"/>
    <s v="Lung_Cancer_MDS"/>
    <s v="LCM"/>
    <x v="0"/>
    <x v="1"/>
    <x v="30"/>
    <n v="17"/>
    <n v="1.5287770000000001"/>
  </r>
  <r>
    <n v="135"/>
    <x v="2"/>
    <x v="0"/>
    <x v="0"/>
    <s v="Lung_Cancer_MDS"/>
    <s v="LCM"/>
    <x v="0"/>
    <x v="7"/>
    <x v="14"/>
    <n v="59"/>
    <n v="5.3057550000000004"/>
  </r>
  <r>
    <n v="136"/>
    <x v="2"/>
    <x v="0"/>
    <x v="0"/>
    <s v="Lung_Cancer_MDS"/>
    <s v="LCM"/>
    <x v="0"/>
    <x v="7"/>
    <x v="15"/>
    <n v="56"/>
    <n v="5.035971"/>
  </r>
  <r>
    <n v="137"/>
    <x v="2"/>
    <x v="0"/>
    <x v="0"/>
    <s v="Lung_Cancer_MDS"/>
    <s v="LCM"/>
    <x v="0"/>
    <x v="0"/>
    <x v="16"/>
    <n v="27"/>
    <n v="2.428058"/>
  </r>
  <r>
    <n v="138"/>
    <x v="2"/>
    <x v="0"/>
    <x v="0"/>
    <s v="Lung_Cancer_MDS"/>
    <s v="LCM"/>
    <x v="0"/>
    <x v="0"/>
    <x v="40"/>
    <n v="18"/>
    <n v="1.6187050000000001"/>
  </r>
  <r>
    <n v="139"/>
    <x v="2"/>
    <x v="0"/>
    <x v="0"/>
    <s v="Lung_Cancer_MDS"/>
    <s v="LCM"/>
    <x v="0"/>
    <x v="1"/>
    <x v="17"/>
    <n v="26"/>
    <n v="2.3381289999999999"/>
  </r>
  <r>
    <n v="140"/>
    <x v="2"/>
    <x v="0"/>
    <x v="0"/>
    <s v="Lung_Cancer_MDS"/>
    <s v="LCM"/>
    <x v="0"/>
    <x v="1"/>
    <x v="18"/>
    <n v="26"/>
    <n v="2.3381289999999999"/>
  </r>
  <r>
    <n v="141"/>
    <x v="2"/>
    <x v="0"/>
    <x v="0"/>
    <s v="Lung_Cancer_MDS"/>
    <s v="LCM"/>
    <x v="0"/>
    <x v="1"/>
    <x v="19"/>
    <n v="22"/>
    <n v="1.9784170000000001"/>
  </r>
  <r>
    <n v="142"/>
    <x v="2"/>
    <x v="0"/>
    <x v="1"/>
    <s v="Lung_Cancer_nonMDS"/>
    <s v="LcnM"/>
    <x v="0"/>
    <x v="3"/>
    <x v="20"/>
    <n v="255"/>
    <n v="3.66432"/>
  </r>
  <r>
    <n v="143"/>
    <x v="2"/>
    <x v="0"/>
    <x v="1"/>
    <s v="Lung_Cancer_nonMDS"/>
    <s v="LcnM"/>
    <x v="0"/>
    <x v="5"/>
    <x v="21"/>
    <n v="132"/>
    <n v="1.8968240000000001"/>
  </r>
  <r>
    <n v="144"/>
    <x v="2"/>
    <x v="0"/>
    <x v="1"/>
    <s v="Lung_Cancer_nonMDS"/>
    <s v="LcnM"/>
    <x v="0"/>
    <x v="5"/>
    <x v="22"/>
    <n v="279"/>
    <n v="4.0091970000000003"/>
  </r>
  <r>
    <n v="145"/>
    <x v="2"/>
    <x v="0"/>
    <x v="1"/>
    <s v="Lung_Cancer_nonMDS"/>
    <s v="LcnM"/>
    <x v="0"/>
    <x v="2"/>
    <x v="2"/>
    <n v="145"/>
    <n v="2.0836329999999998"/>
  </r>
  <r>
    <n v="146"/>
    <x v="2"/>
    <x v="0"/>
    <x v="1"/>
    <s v="Lung_Cancer_nonMDS"/>
    <s v="LcnM"/>
    <x v="0"/>
    <x v="3"/>
    <x v="3"/>
    <n v="234"/>
    <n v="3.362552"/>
  </r>
  <r>
    <n v="147"/>
    <x v="2"/>
    <x v="0"/>
    <x v="1"/>
    <s v="Lung_Cancer_nonMDS"/>
    <s v="LcnM"/>
    <x v="0"/>
    <x v="0"/>
    <x v="23"/>
    <n v="201"/>
    <n v="2.8883459999999999"/>
  </r>
  <r>
    <n v="148"/>
    <x v="2"/>
    <x v="0"/>
    <x v="1"/>
    <s v="Lung_Cancer_nonMDS"/>
    <s v="LcnM"/>
    <x v="0"/>
    <x v="5"/>
    <x v="24"/>
    <n v="189"/>
    <n v="2.7159070000000001"/>
  </r>
  <r>
    <n v="149"/>
    <x v="2"/>
    <x v="0"/>
    <x v="1"/>
    <s v="Lung_Cancer_nonMDS"/>
    <s v="LcnM"/>
    <x v="0"/>
    <x v="4"/>
    <x v="4"/>
    <n v="206"/>
    <n v="2.9601950000000001"/>
  </r>
  <r>
    <n v="150"/>
    <x v="2"/>
    <x v="0"/>
    <x v="1"/>
    <s v="Lung_Cancer_nonMDS"/>
    <s v="LcnM"/>
    <x v="0"/>
    <x v="3"/>
    <x v="25"/>
    <n v="172"/>
    <n v="2.471619"/>
  </r>
  <r>
    <n v="151"/>
    <x v="2"/>
    <x v="0"/>
    <x v="1"/>
    <s v="Lung_Cancer_nonMDS"/>
    <s v="LcnM"/>
    <x v="0"/>
    <x v="3"/>
    <x v="7"/>
    <n v="648"/>
    <n v="9.3116830000000004"/>
  </r>
  <r>
    <n v="152"/>
    <x v="2"/>
    <x v="0"/>
    <x v="1"/>
    <s v="Lung_Cancer_nonMDS"/>
    <s v="LcnM"/>
    <x v="0"/>
    <x v="3"/>
    <x v="8"/>
    <n v="400"/>
    <n v="5.7479519999999997"/>
  </r>
  <r>
    <n v="153"/>
    <x v="2"/>
    <x v="0"/>
    <x v="1"/>
    <s v="Lung_Cancer_nonMDS"/>
    <s v="LcnM"/>
    <x v="0"/>
    <x v="8"/>
    <x v="26"/>
    <n v="278"/>
    <n v="3.9948269999999999"/>
  </r>
  <r>
    <n v="154"/>
    <x v="2"/>
    <x v="0"/>
    <x v="1"/>
    <s v="Lung_Cancer_nonMDS"/>
    <s v="LcnM"/>
    <x v="0"/>
    <x v="3"/>
    <x v="27"/>
    <n v="118"/>
    <n v="1.695646"/>
  </r>
  <r>
    <n v="155"/>
    <x v="2"/>
    <x v="0"/>
    <x v="1"/>
    <s v="Lung_Cancer_nonMDS"/>
    <s v="LcnM"/>
    <x v="0"/>
    <x v="1"/>
    <x v="28"/>
    <n v="220"/>
    <n v="3.1613739999999999"/>
  </r>
  <r>
    <n v="156"/>
    <x v="2"/>
    <x v="0"/>
    <x v="1"/>
    <s v="Lung_Cancer_nonMDS"/>
    <s v="LcnM"/>
    <x v="0"/>
    <x v="5"/>
    <x v="29"/>
    <n v="110"/>
    <n v="1.580687"/>
  </r>
  <r>
    <n v="157"/>
    <x v="2"/>
    <x v="0"/>
    <x v="1"/>
    <s v="Lung_Cancer_nonMDS"/>
    <s v="LcnM"/>
    <x v="0"/>
    <x v="1"/>
    <x v="30"/>
    <n v="148"/>
    <n v="2.1267420000000001"/>
  </r>
  <r>
    <n v="158"/>
    <x v="2"/>
    <x v="0"/>
    <x v="1"/>
    <s v="Lung_Cancer_nonMDS"/>
    <s v="LcnM"/>
    <x v="0"/>
    <x v="0"/>
    <x v="31"/>
    <n v="137"/>
    <n v="1.968674"/>
  </r>
  <r>
    <n v="159"/>
    <x v="2"/>
    <x v="0"/>
    <x v="1"/>
    <s v="Lung_Cancer_nonMDS"/>
    <s v="LcnM"/>
    <x v="0"/>
    <x v="3"/>
    <x v="32"/>
    <n v="140"/>
    <n v="2.0117829999999999"/>
  </r>
  <r>
    <n v="160"/>
    <x v="2"/>
    <x v="0"/>
    <x v="1"/>
    <s v="Lung_Cancer_nonMDS"/>
    <s v="LcnM"/>
    <x v="0"/>
    <x v="1"/>
    <x v="17"/>
    <n v="287"/>
    <n v="4.1241560000000002"/>
  </r>
  <r>
    <n v="161"/>
    <x v="2"/>
    <x v="0"/>
    <x v="1"/>
    <s v="Lung_Cancer_nonMDS"/>
    <s v="LcnM"/>
    <x v="0"/>
    <x v="1"/>
    <x v="19"/>
    <n v="318"/>
    <n v="4.5696219999999999"/>
  </r>
  <r>
    <n v="162"/>
    <x v="2"/>
    <x v="1"/>
    <x v="0"/>
    <s v="Lung_Healthy_MDS"/>
    <s v="LHM"/>
    <x v="0"/>
    <x v="0"/>
    <x v="0"/>
    <n v="20"/>
    <n v="1.6433850000000001"/>
  </r>
  <r>
    <n v="163"/>
    <x v="2"/>
    <x v="1"/>
    <x v="0"/>
    <s v="Lung_Healthy_MDS"/>
    <s v="LHM"/>
    <x v="0"/>
    <x v="4"/>
    <x v="4"/>
    <n v="19"/>
    <n v="1.5612159999999999"/>
  </r>
  <r>
    <n v="164"/>
    <x v="2"/>
    <x v="1"/>
    <x v="0"/>
    <s v="Lung_Healthy_MDS"/>
    <s v="LHM"/>
    <x v="0"/>
    <x v="5"/>
    <x v="34"/>
    <n v="23"/>
    <n v="1.889893"/>
  </r>
  <r>
    <n v="165"/>
    <x v="2"/>
    <x v="1"/>
    <x v="0"/>
    <s v="Lung_Healthy_MDS"/>
    <s v="LHM"/>
    <x v="0"/>
    <x v="5"/>
    <x v="6"/>
    <n v="38"/>
    <n v="3.1224319999999999"/>
  </r>
  <r>
    <n v="166"/>
    <x v="2"/>
    <x v="1"/>
    <x v="0"/>
    <s v="Lung_Healthy_MDS"/>
    <s v="LHM"/>
    <x v="0"/>
    <x v="3"/>
    <x v="25"/>
    <n v="22"/>
    <n v="1.8077240000000001"/>
  </r>
  <r>
    <n v="167"/>
    <x v="2"/>
    <x v="1"/>
    <x v="0"/>
    <s v="Lung_Healthy_MDS"/>
    <s v="LHM"/>
    <x v="0"/>
    <x v="3"/>
    <x v="7"/>
    <n v="44"/>
    <n v="3.6154480000000002"/>
  </r>
  <r>
    <n v="168"/>
    <x v="2"/>
    <x v="1"/>
    <x v="0"/>
    <s v="Lung_Healthy_MDS"/>
    <s v="LHM"/>
    <x v="0"/>
    <x v="3"/>
    <x v="8"/>
    <n v="21"/>
    <n v="1.7255549999999999"/>
  </r>
  <r>
    <n v="169"/>
    <x v="2"/>
    <x v="1"/>
    <x v="0"/>
    <s v="Lung_Healthy_MDS"/>
    <s v="LHM"/>
    <x v="0"/>
    <x v="0"/>
    <x v="9"/>
    <n v="26"/>
    <n v="2.1364010000000002"/>
  </r>
  <r>
    <n v="170"/>
    <x v="2"/>
    <x v="1"/>
    <x v="0"/>
    <s v="Lung_Healthy_MDS"/>
    <s v="LHM"/>
    <x v="0"/>
    <x v="2"/>
    <x v="10"/>
    <n v="19"/>
    <n v="1.5612159999999999"/>
  </r>
  <r>
    <n v="171"/>
    <x v="2"/>
    <x v="1"/>
    <x v="0"/>
    <s v="Lung_Healthy_MDS"/>
    <s v="LHM"/>
    <x v="0"/>
    <x v="3"/>
    <x v="27"/>
    <n v="24"/>
    <n v="1.972062"/>
  </r>
  <r>
    <n v="172"/>
    <x v="2"/>
    <x v="1"/>
    <x v="0"/>
    <s v="Lung_Healthy_MDS"/>
    <s v="LHM"/>
    <x v="0"/>
    <x v="1"/>
    <x v="39"/>
    <n v="24"/>
    <n v="1.972062"/>
  </r>
  <r>
    <n v="173"/>
    <x v="2"/>
    <x v="1"/>
    <x v="0"/>
    <s v="Lung_Healthy_MDS"/>
    <s v="LHM"/>
    <x v="0"/>
    <x v="0"/>
    <x v="11"/>
    <n v="50"/>
    <n v="4.1084630000000004"/>
  </r>
  <r>
    <n v="174"/>
    <x v="2"/>
    <x v="1"/>
    <x v="0"/>
    <s v="Lung_Healthy_MDS"/>
    <s v="LHM"/>
    <x v="0"/>
    <x v="1"/>
    <x v="28"/>
    <n v="22"/>
    <n v="1.8077240000000001"/>
  </r>
  <r>
    <n v="175"/>
    <x v="2"/>
    <x v="1"/>
    <x v="0"/>
    <s v="Lung_Healthy_MDS"/>
    <s v="LHM"/>
    <x v="0"/>
    <x v="5"/>
    <x v="29"/>
    <n v="24"/>
    <n v="1.972062"/>
  </r>
  <r>
    <n v="176"/>
    <x v="2"/>
    <x v="1"/>
    <x v="0"/>
    <s v="Lung_Healthy_MDS"/>
    <s v="LHM"/>
    <x v="0"/>
    <x v="7"/>
    <x v="14"/>
    <n v="67"/>
    <n v="5.5053409999999996"/>
  </r>
  <r>
    <n v="177"/>
    <x v="2"/>
    <x v="1"/>
    <x v="0"/>
    <s v="Lung_Healthy_MDS"/>
    <s v="LHM"/>
    <x v="0"/>
    <x v="7"/>
    <x v="15"/>
    <n v="50"/>
    <n v="4.1084630000000004"/>
  </r>
  <r>
    <n v="178"/>
    <x v="2"/>
    <x v="1"/>
    <x v="0"/>
    <s v="Lung_Healthy_MDS"/>
    <s v="LHM"/>
    <x v="0"/>
    <x v="0"/>
    <x v="16"/>
    <n v="32"/>
    <n v="2.6294170000000001"/>
  </r>
  <r>
    <n v="179"/>
    <x v="2"/>
    <x v="1"/>
    <x v="0"/>
    <s v="Lung_Healthy_MDS"/>
    <s v="LHM"/>
    <x v="0"/>
    <x v="0"/>
    <x v="40"/>
    <n v="19"/>
    <n v="1.5612159999999999"/>
  </r>
  <r>
    <n v="180"/>
    <x v="2"/>
    <x v="1"/>
    <x v="0"/>
    <s v="Lung_Healthy_MDS"/>
    <s v="LHM"/>
    <x v="0"/>
    <x v="1"/>
    <x v="17"/>
    <n v="25"/>
    <n v="2.0542319999999998"/>
  </r>
  <r>
    <n v="181"/>
    <x v="2"/>
    <x v="1"/>
    <x v="0"/>
    <s v="Lung_Healthy_MDS"/>
    <s v="LHM"/>
    <x v="0"/>
    <x v="1"/>
    <x v="18"/>
    <n v="25"/>
    <n v="2.0542319999999998"/>
  </r>
  <r>
    <n v="182"/>
    <x v="2"/>
    <x v="1"/>
    <x v="0"/>
    <s v="Lung_Healthy_MDS"/>
    <s v="LHM"/>
    <x v="0"/>
    <x v="1"/>
    <x v="19"/>
    <n v="19"/>
    <n v="1.5612159999999999"/>
  </r>
  <r>
    <n v="183"/>
    <x v="2"/>
    <x v="1"/>
    <x v="1"/>
    <s v="Lung_Healthy_nonMDS"/>
    <s v="LhnM"/>
    <x v="0"/>
    <x v="3"/>
    <x v="20"/>
    <n v="295"/>
    <n v="3.1413060000000002"/>
  </r>
  <r>
    <n v="184"/>
    <x v="2"/>
    <x v="1"/>
    <x v="1"/>
    <s v="Lung_Healthy_nonMDS"/>
    <s v="LhnM"/>
    <x v="0"/>
    <x v="5"/>
    <x v="21"/>
    <n v="151"/>
    <n v="1.6079220000000001"/>
  </r>
  <r>
    <n v="185"/>
    <x v="2"/>
    <x v="1"/>
    <x v="1"/>
    <s v="Lung_Healthy_nonMDS"/>
    <s v="LhnM"/>
    <x v="0"/>
    <x v="5"/>
    <x v="22"/>
    <n v="348"/>
    <n v="3.705676"/>
  </r>
  <r>
    <n v="186"/>
    <x v="2"/>
    <x v="1"/>
    <x v="1"/>
    <s v="Lung_Healthy_nonMDS"/>
    <s v="LhnM"/>
    <x v="0"/>
    <x v="2"/>
    <x v="2"/>
    <n v="246"/>
    <n v="2.619529"/>
  </r>
  <r>
    <n v="187"/>
    <x v="2"/>
    <x v="1"/>
    <x v="1"/>
    <s v="Lung_Healthy_nonMDS"/>
    <s v="LhnM"/>
    <x v="0"/>
    <x v="3"/>
    <x v="3"/>
    <n v="278"/>
    <n v="2.9602810000000002"/>
  </r>
  <r>
    <n v="188"/>
    <x v="2"/>
    <x v="1"/>
    <x v="1"/>
    <s v="Lung_Healthy_nonMDS"/>
    <s v="LhnM"/>
    <x v="0"/>
    <x v="0"/>
    <x v="23"/>
    <n v="248"/>
    <n v="2.6408260000000001"/>
  </r>
  <r>
    <n v="189"/>
    <x v="2"/>
    <x v="1"/>
    <x v="1"/>
    <s v="Lung_Healthy_nonMDS"/>
    <s v="LhnM"/>
    <x v="0"/>
    <x v="5"/>
    <x v="24"/>
    <n v="236"/>
    <n v="2.5130439999999998"/>
  </r>
  <r>
    <n v="190"/>
    <x v="2"/>
    <x v="1"/>
    <x v="1"/>
    <s v="Lung_Healthy_nonMDS"/>
    <s v="LhnM"/>
    <x v="0"/>
    <x v="4"/>
    <x v="4"/>
    <n v="254"/>
    <n v="2.704717"/>
  </r>
  <r>
    <n v="191"/>
    <x v="2"/>
    <x v="1"/>
    <x v="1"/>
    <s v="Lung_Healthy_nonMDS"/>
    <s v="LhnM"/>
    <x v="0"/>
    <x v="3"/>
    <x v="25"/>
    <n v="207"/>
    <n v="2.2042380000000001"/>
  </r>
  <r>
    <n v="192"/>
    <x v="2"/>
    <x v="1"/>
    <x v="1"/>
    <s v="Lung_Healthy_nonMDS"/>
    <s v="LhnM"/>
    <x v="0"/>
    <x v="3"/>
    <x v="7"/>
    <n v="958"/>
    <n v="10.201257"/>
  </r>
  <r>
    <n v="193"/>
    <x v="2"/>
    <x v="1"/>
    <x v="1"/>
    <s v="Lung_Healthy_nonMDS"/>
    <s v="LhnM"/>
    <x v="0"/>
    <x v="3"/>
    <x v="8"/>
    <n v="584"/>
    <n v="6.2187200000000002"/>
  </r>
  <r>
    <n v="194"/>
    <x v="2"/>
    <x v="1"/>
    <x v="1"/>
    <s v="Lung_Healthy_nonMDS"/>
    <s v="LhnM"/>
    <x v="0"/>
    <x v="8"/>
    <x v="26"/>
    <n v="343"/>
    <n v="3.6524329999999998"/>
  </r>
  <r>
    <n v="195"/>
    <x v="2"/>
    <x v="1"/>
    <x v="1"/>
    <s v="Lung_Healthy_nonMDS"/>
    <s v="LhnM"/>
    <x v="0"/>
    <x v="9"/>
    <x v="36"/>
    <n v="174"/>
    <n v="1.852838"/>
  </r>
  <r>
    <n v="196"/>
    <x v="2"/>
    <x v="1"/>
    <x v="1"/>
    <s v="Lung_Healthy_nonMDS"/>
    <s v="LhnM"/>
    <x v="0"/>
    <x v="8"/>
    <x v="41"/>
    <n v="130"/>
    <n v="1.384304"/>
  </r>
  <r>
    <n v="197"/>
    <x v="2"/>
    <x v="1"/>
    <x v="1"/>
    <s v="Lung_Healthy_nonMDS"/>
    <s v="LhnM"/>
    <x v="0"/>
    <x v="1"/>
    <x v="28"/>
    <n v="268"/>
    <n v="2.853796"/>
  </r>
  <r>
    <n v="198"/>
    <x v="2"/>
    <x v="1"/>
    <x v="1"/>
    <s v="Lung_Healthy_nonMDS"/>
    <s v="LhnM"/>
    <x v="0"/>
    <x v="5"/>
    <x v="29"/>
    <n v="130"/>
    <n v="1.384304"/>
  </r>
  <r>
    <n v="199"/>
    <x v="2"/>
    <x v="1"/>
    <x v="1"/>
    <s v="Lung_Healthy_nonMDS"/>
    <s v="LhnM"/>
    <x v="0"/>
    <x v="9"/>
    <x v="42"/>
    <n v="133"/>
    <n v="1.41625"/>
  </r>
  <r>
    <n v="200"/>
    <x v="2"/>
    <x v="1"/>
    <x v="1"/>
    <s v="Lung_Healthy_nonMDS"/>
    <s v="LhnM"/>
    <x v="0"/>
    <x v="1"/>
    <x v="30"/>
    <n v="178"/>
    <n v="1.895432"/>
  </r>
  <r>
    <n v="201"/>
    <x v="2"/>
    <x v="1"/>
    <x v="1"/>
    <s v="Lung_Healthy_nonMDS"/>
    <s v="LhnM"/>
    <x v="0"/>
    <x v="0"/>
    <x v="31"/>
    <n v="216"/>
    <n v="2.3000750000000001"/>
  </r>
  <r>
    <n v="202"/>
    <x v="2"/>
    <x v="1"/>
    <x v="1"/>
    <s v="Lung_Healthy_nonMDS"/>
    <s v="LhnM"/>
    <x v="0"/>
    <x v="1"/>
    <x v="17"/>
    <n v="338"/>
    <n v="3.5991909999999998"/>
  </r>
  <r>
    <n v="203"/>
    <x v="2"/>
    <x v="1"/>
    <x v="1"/>
    <s v="Lung_Healthy_nonMDS"/>
    <s v="LhnM"/>
    <x v="0"/>
    <x v="1"/>
    <x v="19"/>
    <n v="446"/>
    <n v="4.7492279999999996"/>
  </r>
  <r>
    <n v="204"/>
    <x v="1"/>
    <x v="0"/>
    <x v="0"/>
    <s v="Kidney-Renal_Cancer_MDS"/>
    <s v="RCM"/>
    <x v="0"/>
    <x v="0"/>
    <x v="0"/>
    <n v="20"/>
    <n v="1.584786"/>
  </r>
  <r>
    <n v="205"/>
    <x v="1"/>
    <x v="0"/>
    <x v="0"/>
    <s v="Kidney-Renal_Cancer_MDS"/>
    <s v="RCM"/>
    <x v="0"/>
    <x v="4"/>
    <x v="4"/>
    <n v="27"/>
    <n v="2.1394609999999998"/>
  </r>
  <r>
    <n v="206"/>
    <x v="1"/>
    <x v="0"/>
    <x v="0"/>
    <s v="Kidney-Renal_Cancer_MDS"/>
    <s v="RCM"/>
    <x v="0"/>
    <x v="0"/>
    <x v="5"/>
    <n v="23"/>
    <n v="1.8225039999999999"/>
  </r>
  <r>
    <n v="207"/>
    <x v="1"/>
    <x v="0"/>
    <x v="0"/>
    <s v="Kidney-Renal_Cancer_MDS"/>
    <s v="RCM"/>
    <x v="0"/>
    <x v="5"/>
    <x v="34"/>
    <n v="28"/>
    <n v="2.2187000000000001"/>
  </r>
  <r>
    <n v="208"/>
    <x v="1"/>
    <x v="0"/>
    <x v="0"/>
    <s v="Kidney-Renal_Cancer_MDS"/>
    <s v="RCM"/>
    <x v="0"/>
    <x v="5"/>
    <x v="6"/>
    <n v="46"/>
    <n v="3.6450079999999998"/>
  </r>
  <r>
    <n v="209"/>
    <x v="1"/>
    <x v="0"/>
    <x v="0"/>
    <s v="Kidney-Renal_Cancer_MDS"/>
    <s v="RCM"/>
    <x v="0"/>
    <x v="3"/>
    <x v="7"/>
    <n v="40"/>
    <n v="3.1695720000000001"/>
  </r>
  <r>
    <n v="210"/>
    <x v="1"/>
    <x v="0"/>
    <x v="0"/>
    <s v="Kidney-Renal_Cancer_MDS"/>
    <s v="RCM"/>
    <x v="0"/>
    <x v="3"/>
    <x v="8"/>
    <n v="22"/>
    <n v="1.7432650000000001"/>
  </r>
  <r>
    <n v="211"/>
    <x v="1"/>
    <x v="0"/>
    <x v="0"/>
    <s v="Kidney-Renal_Cancer_MDS"/>
    <s v="RCM"/>
    <x v="0"/>
    <x v="0"/>
    <x v="37"/>
    <n v="19"/>
    <n v="1.505547"/>
  </r>
  <r>
    <n v="212"/>
    <x v="1"/>
    <x v="0"/>
    <x v="0"/>
    <s v="Kidney-Renal_Cancer_MDS"/>
    <s v="RCM"/>
    <x v="0"/>
    <x v="0"/>
    <x v="9"/>
    <n v="25"/>
    <n v="1.9809829999999999"/>
  </r>
  <r>
    <n v="213"/>
    <x v="1"/>
    <x v="0"/>
    <x v="0"/>
    <s v="Kidney-Renal_Cancer_MDS"/>
    <s v="RCM"/>
    <x v="0"/>
    <x v="2"/>
    <x v="10"/>
    <n v="35"/>
    <n v="2.7733759999999998"/>
  </r>
  <r>
    <n v="214"/>
    <x v="1"/>
    <x v="0"/>
    <x v="0"/>
    <s v="Kidney-Renal_Cancer_MDS"/>
    <s v="RCM"/>
    <x v="0"/>
    <x v="0"/>
    <x v="11"/>
    <n v="50"/>
    <n v="3.9619650000000002"/>
  </r>
  <r>
    <n v="215"/>
    <x v="1"/>
    <x v="0"/>
    <x v="0"/>
    <s v="Kidney-Renal_Cancer_MDS"/>
    <s v="RCM"/>
    <x v="0"/>
    <x v="1"/>
    <x v="28"/>
    <n v="19"/>
    <n v="1.505547"/>
  </r>
  <r>
    <n v="216"/>
    <x v="1"/>
    <x v="0"/>
    <x v="0"/>
    <s v="Kidney-Renal_Cancer_MDS"/>
    <s v="RCM"/>
    <x v="0"/>
    <x v="5"/>
    <x v="29"/>
    <n v="30"/>
    <n v="2.3771789999999999"/>
  </r>
  <r>
    <n v="217"/>
    <x v="1"/>
    <x v="0"/>
    <x v="0"/>
    <s v="Kidney-Renal_Cancer_MDS"/>
    <s v="RCM"/>
    <x v="0"/>
    <x v="6"/>
    <x v="13"/>
    <n v="19"/>
    <n v="1.505547"/>
  </r>
  <r>
    <n v="218"/>
    <x v="1"/>
    <x v="0"/>
    <x v="0"/>
    <s v="Kidney-Renal_Cancer_MDS"/>
    <s v="RCM"/>
    <x v="0"/>
    <x v="7"/>
    <x v="14"/>
    <n v="66"/>
    <n v="5.2297940000000001"/>
  </r>
  <r>
    <n v="219"/>
    <x v="1"/>
    <x v="0"/>
    <x v="0"/>
    <s v="Kidney-Renal_Cancer_MDS"/>
    <s v="RCM"/>
    <x v="0"/>
    <x v="7"/>
    <x v="15"/>
    <n v="53"/>
    <n v="4.1996830000000003"/>
  </r>
  <r>
    <n v="220"/>
    <x v="1"/>
    <x v="0"/>
    <x v="0"/>
    <s v="Kidney-Renal_Cancer_MDS"/>
    <s v="RCM"/>
    <x v="0"/>
    <x v="0"/>
    <x v="16"/>
    <n v="31"/>
    <n v="2.4564180000000002"/>
  </r>
  <r>
    <n v="221"/>
    <x v="1"/>
    <x v="0"/>
    <x v="0"/>
    <s v="Kidney-Renal_Cancer_MDS"/>
    <s v="RCM"/>
    <x v="0"/>
    <x v="1"/>
    <x v="17"/>
    <n v="28"/>
    <n v="2.2187000000000001"/>
  </r>
  <r>
    <n v="222"/>
    <x v="1"/>
    <x v="0"/>
    <x v="0"/>
    <s v="Kidney-Renal_Cancer_MDS"/>
    <s v="RCM"/>
    <x v="0"/>
    <x v="1"/>
    <x v="18"/>
    <n v="23"/>
    <n v="1.8225039999999999"/>
  </r>
  <r>
    <n v="223"/>
    <x v="1"/>
    <x v="0"/>
    <x v="0"/>
    <s v="Kidney-Renal_Cancer_MDS"/>
    <s v="RCM"/>
    <x v="0"/>
    <x v="1"/>
    <x v="19"/>
    <n v="19"/>
    <n v="1.505547"/>
  </r>
  <r>
    <n v="224"/>
    <x v="1"/>
    <x v="0"/>
    <x v="1"/>
    <s v="Kidney-Renal_Cancer_nonMDS"/>
    <s v="RcnM"/>
    <x v="0"/>
    <x v="3"/>
    <x v="20"/>
    <n v="258"/>
    <n v="3.6497380000000001"/>
  </r>
  <r>
    <n v="225"/>
    <x v="1"/>
    <x v="0"/>
    <x v="1"/>
    <s v="Kidney-Renal_Cancer_nonMDS"/>
    <s v="RcnM"/>
    <x v="0"/>
    <x v="5"/>
    <x v="21"/>
    <n v="126"/>
    <n v="1.78243"/>
  </r>
  <r>
    <n v="226"/>
    <x v="1"/>
    <x v="0"/>
    <x v="1"/>
    <s v="Kidney-Renal_Cancer_nonMDS"/>
    <s v="RcnM"/>
    <x v="0"/>
    <x v="5"/>
    <x v="22"/>
    <n v="279"/>
    <n v="3.9468100000000002"/>
  </r>
  <r>
    <n v="227"/>
    <x v="1"/>
    <x v="0"/>
    <x v="1"/>
    <s v="Kidney-Renal_Cancer_nonMDS"/>
    <s v="RcnM"/>
    <x v="0"/>
    <x v="2"/>
    <x v="2"/>
    <n v="155"/>
    <n v="2.192672"/>
  </r>
  <r>
    <n v="228"/>
    <x v="1"/>
    <x v="0"/>
    <x v="1"/>
    <s v="Kidney-Renal_Cancer_nonMDS"/>
    <s v="RcnM"/>
    <x v="0"/>
    <x v="3"/>
    <x v="3"/>
    <n v="241"/>
    <n v="3.4092519999999999"/>
  </r>
  <r>
    <n v="229"/>
    <x v="1"/>
    <x v="0"/>
    <x v="1"/>
    <s v="Kidney-Renal_Cancer_nonMDS"/>
    <s v="RcnM"/>
    <x v="0"/>
    <x v="0"/>
    <x v="23"/>
    <n v="197"/>
    <n v="2.786816"/>
  </r>
  <r>
    <n v="230"/>
    <x v="1"/>
    <x v="0"/>
    <x v="1"/>
    <s v="Kidney-Renal_Cancer_nonMDS"/>
    <s v="RcnM"/>
    <x v="0"/>
    <x v="5"/>
    <x v="24"/>
    <n v="187"/>
    <n v="2.6453530000000001"/>
  </r>
  <r>
    <n v="231"/>
    <x v="1"/>
    <x v="0"/>
    <x v="1"/>
    <s v="Kidney-Renal_Cancer_nonMDS"/>
    <s v="RcnM"/>
    <x v="0"/>
    <x v="4"/>
    <x v="4"/>
    <n v="200"/>
    <n v="2.8292540000000002"/>
  </r>
  <r>
    <n v="232"/>
    <x v="1"/>
    <x v="0"/>
    <x v="1"/>
    <s v="Kidney-Renal_Cancer_nonMDS"/>
    <s v="RcnM"/>
    <x v="0"/>
    <x v="3"/>
    <x v="25"/>
    <n v="162"/>
    <n v="2.291696"/>
  </r>
  <r>
    <n v="233"/>
    <x v="1"/>
    <x v="0"/>
    <x v="1"/>
    <s v="Kidney-Renal_Cancer_nonMDS"/>
    <s v="RcnM"/>
    <x v="0"/>
    <x v="3"/>
    <x v="7"/>
    <n v="639"/>
    <n v="9.0394679999999994"/>
  </r>
  <r>
    <n v="234"/>
    <x v="1"/>
    <x v="0"/>
    <x v="1"/>
    <s v="Kidney-Renal_Cancer_nonMDS"/>
    <s v="RcnM"/>
    <x v="0"/>
    <x v="3"/>
    <x v="8"/>
    <n v="402"/>
    <n v="5.6868020000000001"/>
  </r>
  <r>
    <n v="235"/>
    <x v="1"/>
    <x v="0"/>
    <x v="1"/>
    <s v="Kidney-Renal_Cancer_nonMDS"/>
    <s v="RcnM"/>
    <x v="0"/>
    <x v="8"/>
    <x v="26"/>
    <n v="276"/>
    <n v="3.9043709999999998"/>
  </r>
  <r>
    <n v="236"/>
    <x v="1"/>
    <x v="0"/>
    <x v="1"/>
    <s v="Kidney-Renal_Cancer_nonMDS"/>
    <s v="RcnM"/>
    <x v="0"/>
    <x v="3"/>
    <x v="27"/>
    <n v="119"/>
    <n v="1.683406"/>
  </r>
  <r>
    <n v="237"/>
    <x v="1"/>
    <x v="0"/>
    <x v="1"/>
    <s v="Kidney-Renal_Cancer_nonMDS"/>
    <s v="RcnM"/>
    <x v="0"/>
    <x v="1"/>
    <x v="28"/>
    <n v="220"/>
    <n v="3.1121799999999999"/>
  </r>
  <r>
    <n v="238"/>
    <x v="1"/>
    <x v="0"/>
    <x v="1"/>
    <s v="Kidney-Renal_Cancer_nonMDS"/>
    <s v="RcnM"/>
    <x v="0"/>
    <x v="5"/>
    <x v="29"/>
    <n v="116"/>
    <n v="1.640968"/>
  </r>
  <r>
    <n v="239"/>
    <x v="1"/>
    <x v="0"/>
    <x v="1"/>
    <s v="Kidney-Renal_Cancer_nonMDS"/>
    <s v="RcnM"/>
    <x v="0"/>
    <x v="1"/>
    <x v="30"/>
    <n v="158"/>
    <n v="2.2351109999999998"/>
  </r>
  <r>
    <n v="240"/>
    <x v="1"/>
    <x v="0"/>
    <x v="1"/>
    <s v="Kidney-Renal_Cancer_nonMDS"/>
    <s v="RcnM"/>
    <x v="0"/>
    <x v="0"/>
    <x v="31"/>
    <n v="134"/>
    <n v="1.8956010000000001"/>
  </r>
  <r>
    <n v="241"/>
    <x v="1"/>
    <x v="0"/>
    <x v="1"/>
    <s v="Kidney-Renal_Cancer_nonMDS"/>
    <s v="RcnM"/>
    <x v="0"/>
    <x v="3"/>
    <x v="32"/>
    <n v="139"/>
    <n v="1.966332"/>
  </r>
  <r>
    <n v="242"/>
    <x v="1"/>
    <x v="0"/>
    <x v="1"/>
    <s v="Kidney-Renal_Cancer_nonMDS"/>
    <s v="RcnM"/>
    <x v="0"/>
    <x v="1"/>
    <x v="17"/>
    <n v="293"/>
    <n v="4.1448580000000002"/>
  </r>
  <r>
    <n v="243"/>
    <x v="1"/>
    <x v="0"/>
    <x v="1"/>
    <s v="Kidney-Renal_Cancer_nonMDS"/>
    <s v="RcnM"/>
    <x v="0"/>
    <x v="1"/>
    <x v="19"/>
    <n v="321"/>
    <n v="4.540953"/>
  </r>
  <r>
    <n v="244"/>
    <x v="3"/>
    <x v="0"/>
    <x v="0"/>
    <s v="Urothelial_Cancer_MDS"/>
    <s v="UCM"/>
    <x v="0"/>
    <x v="0"/>
    <x v="0"/>
    <n v="21"/>
    <n v="1.7529220000000001"/>
  </r>
  <r>
    <n v="245"/>
    <x v="3"/>
    <x v="0"/>
    <x v="0"/>
    <s v="Urothelial_Cancer_MDS"/>
    <s v="UCM"/>
    <x v="0"/>
    <x v="3"/>
    <x v="33"/>
    <n v="19"/>
    <n v="1.585977"/>
  </r>
  <r>
    <n v="246"/>
    <x v="3"/>
    <x v="0"/>
    <x v="0"/>
    <s v="Urothelial_Cancer_MDS"/>
    <s v="UCM"/>
    <x v="0"/>
    <x v="1"/>
    <x v="1"/>
    <n v="22"/>
    <n v="1.8363940000000001"/>
  </r>
  <r>
    <n v="247"/>
    <x v="3"/>
    <x v="0"/>
    <x v="0"/>
    <s v="Urothelial_Cancer_MDS"/>
    <s v="UCM"/>
    <x v="0"/>
    <x v="2"/>
    <x v="2"/>
    <n v="19"/>
    <n v="1.585977"/>
  </r>
  <r>
    <n v="248"/>
    <x v="3"/>
    <x v="0"/>
    <x v="0"/>
    <s v="Urothelial_Cancer_MDS"/>
    <s v="UCM"/>
    <x v="0"/>
    <x v="3"/>
    <x v="3"/>
    <n v="22"/>
    <n v="1.8363940000000001"/>
  </r>
  <r>
    <n v="249"/>
    <x v="3"/>
    <x v="0"/>
    <x v="0"/>
    <s v="Urothelial_Cancer_MDS"/>
    <s v="UCM"/>
    <x v="0"/>
    <x v="4"/>
    <x v="4"/>
    <n v="22"/>
    <n v="1.8363940000000001"/>
  </r>
  <r>
    <n v="250"/>
    <x v="3"/>
    <x v="0"/>
    <x v="0"/>
    <s v="Urothelial_Cancer_MDS"/>
    <s v="UCM"/>
    <x v="0"/>
    <x v="0"/>
    <x v="5"/>
    <n v="19"/>
    <n v="1.585977"/>
  </r>
  <r>
    <n v="251"/>
    <x v="3"/>
    <x v="0"/>
    <x v="0"/>
    <s v="Urothelial_Cancer_MDS"/>
    <s v="UCM"/>
    <x v="0"/>
    <x v="5"/>
    <x v="34"/>
    <n v="23"/>
    <n v="1.9198660000000001"/>
  </r>
  <r>
    <n v="252"/>
    <x v="3"/>
    <x v="0"/>
    <x v="0"/>
    <s v="Urothelial_Cancer_MDS"/>
    <s v="UCM"/>
    <x v="0"/>
    <x v="5"/>
    <x v="6"/>
    <n v="49"/>
    <n v="4.0901500000000004"/>
  </r>
  <r>
    <n v="253"/>
    <x v="3"/>
    <x v="0"/>
    <x v="0"/>
    <s v="Urothelial_Cancer_MDS"/>
    <s v="UCM"/>
    <x v="0"/>
    <x v="3"/>
    <x v="7"/>
    <n v="34"/>
    <n v="2.838063"/>
  </r>
  <r>
    <n v="254"/>
    <x v="3"/>
    <x v="0"/>
    <x v="0"/>
    <s v="Urothelial_Cancer_MDS"/>
    <s v="UCM"/>
    <x v="0"/>
    <x v="3"/>
    <x v="8"/>
    <n v="19"/>
    <n v="1.585977"/>
  </r>
  <r>
    <n v="255"/>
    <x v="3"/>
    <x v="0"/>
    <x v="0"/>
    <s v="Urothelial_Cancer_MDS"/>
    <s v="UCM"/>
    <x v="0"/>
    <x v="0"/>
    <x v="37"/>
    <n v="21"/>
    <n v="1.7529220000000001"/>
  </r>
  <r>
    <n v="256"/>
    <x v="3"/>
    <x v="0"/>
    <x v="0"/>
    <s v="Urothelial_Cancer_MDS"/>
    <s v="UCM"/>
    <x v="0"/>
    <x v="0"/>
    <x v="9"/>
    <n v="25"/>
    <n v="2.086811"/>
  </r>
  <r>
    <n v="257"/>
    <x v="3"/>
    <x v="0"/>
    <x v="0"/>
    <s v="Urothelial_Cancer_MDS"/>
    <s v="UCM"/>
    <x v="0"/>
    <x v="2"/>
    <x v="10"/>
    <n v="30"/>
    <n v="2.5041739999999999"/>
  </r>
  <r>
    <n v="258"/>
    <x v="3"/>
    <x v="0"/>
    <x v="0"/>
    <s v="Urothelial_Cancer_MDS"/>
    <s v="UCM"/>
    <x v="0"/>
    <x v="0"/>
    <x v="11"/>
    <n v="53"/>
    <n v="4.4240399999999998"/>
  </r>
  <r>
    <n v="259"/>
    <x v="3"/>
    <x v="0"/>
    <x v="0"/>
    <s v="Urothelial_Cancer_MDS"/>
    <s v="UCM"/>
    <x v="0"/>
    <x v="0"/>
    <x v="35"/>
    <n v="19"/>
    <n v="1.585977"/>
  </r>
  <r>
    <n v="260"/>
    <x v="3"/>
    <x v="0"/>
    <x v="0"/>
    <s v="Urothelial_Cancer_MDS"/>
    <s v="UCM"/>
    <x v="0"/>
    <x v="5"/>
    <x v="29"/>
    <n v="25"/>
    <n v="2.086811"/>
  </r>
  <r>
    <n v="261"/>
    <x v="3"/>
    <x v="0"/>
    <x v="0"/>
    <s v="Urothelial_Cancer_MDS"/>
    <s v="UCM"/>
    <x v="0"/>
    <x v="6"/>
    <x v="13"/>
    <n v="19"/>
    <n v="1.585977"/>
  </r>
  <r>
    <n v="262"/>
    <x v="3"/>
    <x v="0"/>
    <x v="0"/>
    <s v="Urothelial_Cancer_MDS"/>
    <s v="UCM"/>
    <x v="0"/>
    <x v="7"/>
    <x v="14"/>
    <n v="67"/>
    <n v="5.5926539999999996"/>
  </r>
  <r>
    <n v="263"/>
    <x v="3"/>
    <x v="0"/>
    <x v="0"/>
    <s v="Urothelial_Cancer_MDS"/>
    <s v="UCM"/>
    <x v="0"/>
    <x v="7"/>
    <x v="15"/>
    <n v="64"/>
    <n v="5.3422369999999999"/>
  </r>
  <r>
    <n v="264"/>
    <x v="3"/>
    <x v="0"/>
    <x v="0"/>
    <s v="Urothelial_Cancer_MDS"/>
    <s v="UCM"/>
    <x v="0"/>
    <x v="0"/>
    <x v="16"/>
    <n v="33"/>
    <n v="2.754591"/>
  </r>
  <r>
    <n v="265"/>
    <x v="3"/>
    <x v="0"/>
    <x v="0"/>
    <s v="Urothelial_Cancer_MDS"/>
    <s v="UCM"/>
    <x v="0"/>
    <x v="0"/>
    <x v="40"/>
    <n v="19"/>
    <n v="1.585977"/>
  </r>
  <r>
    <n v="266"/>
    <x v="3"/>
    <x v="0"/>
    <x v="0"/>
    <s v="Urothelial_Cancer_MDS"/>
    <s v="UCM"/>
    <x v="0"/>
    <x v="1"/>
    <x v="17"/>
    <n v="24"/>
    <n v="2.003339"/>
  </r>
  <r>
    <n v="267"/>
    <x v="3"/>
    <x v="0"/>
    <x v="0"/>
    <s v="Urothelial_Cancer_MDS"/>
    <s v="UCM"/>
    <x v="0"/>
    <x v="1"/>
    <x v="19"/>
    <n v="22"/>
    <n v="1.8363940000000001"/>
  </r>
  <r>
    <n v="268"/>
    <x v="3"/>
    <x v="0"/>
    <x v="1"/>
    <s v="Urothelial_Cancer_nonMDS"/>
    <s v="UcnM"/>
    <x v="0"/>
    <x v="3"/>
    <x v="20"/>
    <n v="249"/>
    <n v="3.4791110000000001"/>
  </r>
  <r>
    <n v="269"/>
    <x v="3"/>
    <x v="0"/>
    <x v="1"/>
    <s v="Urothelial_Cancer_nonMDS"/>
    <s v="UcnM"/>
    <x v="0"/>
    <x v="5"/>
    <x v="21"/>
    <n v="129"/>
    <n v="1.8024309999999999"/>
  </r>
  <r>
    <n v="270"/>
    <x v="3"/>
    <x v="0"/>
    <x v="1"/>
    <s v="Urothelial_Cancer_nonMDS"/>
    <s v="UcnM"/>
    <x v="0"/>
    <x v="5"/>
    <x v="22"/>
    <n v="281"/>
    <n v="3.9262260000000002"/>
  </r>
  <r>
    <n v="271"/>
    <x v="3"/>
    <x v="0"/>
    <x v="1"/>
    <s v="Urothelial_Cancer_nonMDS"/>
    <s v="UcnM"/>
    <x v="0"/>
    <x v="2"/>
    <x v="2"/>
    <n v="153"/>
    <n v="2.1377670000000002"/>
  </r>
  <r>
    <n v="272"/>
    <x v="3"/>
    <x v="0"/>
    <x v="1"/>
    <s v="Urothelial_Cancer_nonMDS"/>
    <s v="UcnM"/>
    <x v="0"/>
    <x v="3"/>
    <x v="3"/>
    <n v="233"/>
    <n v="3.2555540000000001"/>
  </r>
  <r>
    <n v="273"/>
    <x v="3"/>
    <x v="0"/>
    <x v="1"/>
    <s v="Urothelial_Cancer_nonMDS"/>
    <s v="UcnM"/>
    <x v="0"/>
    <x v="0"/>
    <x v="23"/>
    <n v="195"/>
    <n v="2.7246049999999999"/>
  </r>
  <r>
    <n v="274"/>
    <x v="3"/>
    <x v="0"/>
    <x v="1"/>
    <s v="Urothelial_Cancer_nonMDS"/>
    <s v="UcnM"/>
    <x v="0"/>
    <x v="5"/>
    <x v="24"/>
    <n v="191"/>
    <n v="2.6687159999999999"/>
  </r>
  <r>
    <n v="275"/>
    <x v="3"/>
    <x v="0"/>
    <x v="1"/>
    <s v="Urothelial_Cancer_nonMDS"/>
    <s v="UcnM"/>
    <x v="0"/>
    <x v="4"/>
    <x v="4"/>
    <n v="210"/>
    <n v="2.9341900000000001"/>
  </r>
  <r>
    <n v="276"/>
    <x v="3"/>
    <x v="0"/>
    <x v="1"/>
    <s v="Urothelial_Cancer_nonMDS"/>
    <s v="UcnM"/>
    <x v="0"/>
    <x v="3"/>
    <x v="25"/>
    <n v="166"/>
    <n v="2.3194080000000001"/>
  </r>
  <r>
    <n v="277"/>
    <x v="3"/>
    <x v="0"/>
    <x v="1"/>
    <s v="Urothelial_Cancer_nonMDS"/>
    <s v="UcnM"/>
    <x v="0"/>
    <x v="3"/>
    <x v="7"/>
    <n v="638"/>
    <n v="8.9143500000000007"/>
  </r>
  <r>
    <n v="278"/>
    <x v="3"/>
    <x v="0"/>
    <x v="1"/>
    <s v="Urothelial_Cancer_nonMDS"/>
    <s v="UcnM"/>
    <x v="0"/>
    <x v="3"/>
    <x v="8"/>
    <n v="405"/>
    <n v="5.6587959999999997"/>
  </r>
  <r>
    <n v="279"/>
    <x v="3"/>
    <x v="0"/>
    <x v="1"/>
    <s v="Urothelial_Cancer_nonMDS"/>
    <s v="UcnM"/>
    <x v="0"/>
    <x v="8"/>
    <x v="26"/>
    <n v="280"/>
    <n v="3.9122539999999999"/>
  </r>
  <r>
    <n v="280"/>
    <x v="3"/>
    <x v="0"/>
    <x v="1"/>
    <s v="Urothelial_Cancer_nonMDS"/>
    <s v="UcnM"/>
    <x v="0"/>
    <x v="3"/>
    <x v="27"/>
    <n v="121"/>
    <n v="1.690653"/>
  </r>
  <r>
    <n v="281"/>
    <x v="3"/>
    <x v="0"/>
    <x v="1"/>
    <s v="Urothelial_Cancer_nonMDS"/>
    <s v="UcnM"/>
    <x v="0"/>
    <x v="1"/>
    <x v="28"/>
    <n v="223"/>
    <n v="3.115831"/>
  </r>
  <r>
    <n v="282"/>
    <x v="3"/>
    <x v="0"/>
    <x v="1"/>
    <s v="Urothelial_Cancer_nonMDS"/>
    <s v="UcnM"/>
    <x v="0"/>
    <x v="5"/>
    <x v="29"/>
    <n v="114"/>
    <n v="1.592846"/>
  </r>
  <r>
    <n v="283"/>
    <x v="3"/>
    <x v="0"/>
    <x v="1"/>
    <s v="Urothelial_Cancer_nonMDS"/>
    <s v="UcnM"/>
    <x v="0"/>
    <x v="1"/>
    <x v="30"/>
    <n v="158"/>
    <n v="2.2076289999999998"/>
  </r>
  <r>
    <n v="284"/>
    <x v="3"/>
    <x v="0"/>
    <x v="1"/>
    <s v="Urothelial_Cancer_nonMDS"/>
    <s v="UcnM"/>
    <x v="0"/>
    <x v="0"/>
    <x v="31"/>
    <n v="136"/>
    <n v="1.9002380000000001"/>
  </r>
  <r>
    <n v="285"/>
    <x v="3"/>
    <x v="0"/>
    <x v="1"/>
    <s v="Urothelial_Cancer_nonMDS"/>
    <s v="UcnM"/>
    <x v="0"/>
    <x v="3"/>
    <x v="32"/>
    <n v="141"/>
    <n v="1.970099"/>
  </r>
  <r>
    <n v="286"/>
    <x v="3"/>
    <x v="0"/>
    <x v="1"/>
    <s v="Urothelial_Cancer_nonMDS"/>
    <s v="UcnM"/>
    <x v="0"/>
    <x v="1"/>
    <x v="17"/>
    <n v="295"/>
    <n v="4.1218389999999996"/>
  </r>
  <r>
    <n v="287"/>
    <x v="3"/>
    <x v="0"/>
    <x v="1"/>
    <s v="Urothelial_Cancer_nonMDS"/>
    <s v="UcnM"/>
    <x v="0"/>
    <x v="1"/>
    <x v="19"/>
    <n v="321"/>
    <n v="4.4851190000000001"/>
  </r>
  <r>
    <n v="288"/>
    <x v="3"/>
    <x v="1"/>
    <x v="0"/>
    <s v="Urothelial_Healthy_MDS"/>
    <s v="UHM"/>
    <x v="0"/>
    <x v="0"/>
    <x v="0"/>
    <n v="31"/>
    <n v="1.8310690000000001"/>
  </r>
  <r>
    <n v="289"/>
    <x v="3"/>
    <x v="1"/>
    <x v="0"/>
    <s v="Urothelial_Healthy_MDS"/>
    <s v="UHM"/>
    <x v="0"/>
    <x v="2"/>
    <x v="2"/>
    <n v="25"/>
    <n v="1.476669"/>
  </r>
  <r>
    <n v="290"/>
    <x v="3"/>
    <x v="1"/>
    <x v="0"/>
    <s v="Urothelial_Healthy_MDS"/>
    <s v="UHM"/>
    <x v="0"/>
    <x v="3"/>
    <x v="3"/>
    <n v="26"/>
    <n v="1.5357350000000001"/>
  </r>
  <r>
    <n v="291"/>
    <x v="3"/>
    <x v="1"/>
    <x v="0"/>
    <s v="Urothelial_Healthy_MDS"/>
    <s v="UHM"/>
    <x v="0"/>
    <x v="4"/>
    <x v="4"/>
    <n v="27"/>
    <n v="1.5948020000000001"/>
  </r>
  <r>
    <n v="292"/>
    <x v="3"/>
    <x v="1"/>
    <x v="0"/>
    <s v="Urothelial_Healthy_MDS"/>
    <s v="UHM"/>
    <x v="0"/>
    <x v="0"/>
    <x v="5"/>
    <n v="30"/>
    <n v="1.7720020000000001"/>
  </r>
  <r>
    <n v="293"/>
    <x v="3"/>
    <x v="1"/>
    <x v="0"/>
    <s v="Urothelial_Healthy_MDS"/>
    <s v="UHM"/>
    <x v="0"/>
    <x v="5"/>
    <x v="34"/>
    <n v="30"/>
    <n v="1.7720020000000001"/>
  </r>
  <r>
    <n v="294"/>
    <x v="3"/>
    <x v="1"/>
    <x v="0"/>
    <s v="Urothelial_Healthy_MDS"/>
    <s v="UHM"/>
    <x v="0"/>
    <x v="5"/>
    <x v="6"/>
    <n v="59"/>
    <n v="3.4849380000000001"/>
  </r>
  <r>
    <n v="295"/>
    <x v="3"/>
    <x v="1"/>
    <x v="0"/>
    <s v="Urothelial_Healthy_MDS"/>
    <s v="UHM"/>
    <x v="0"/>
    <x v="3"/>
    <x v="7"/>
    <n v="48"/>
    <n v="2.8352040000000001"/>
  </r>
  <r>
    <n v="296"/>
    <x v="3"/>
    <x v="1"/>
    <x v="0"/>
    <s v="Urothelial_Healthy_MDS"/>
    <s v="UHM"/>
    <x v="0"/>
    <x v="0"/>
    <x v="37"/>
    <n v="25"/>
    <n v="1.476669"/>
  </r>
  <r>
    <n v="297"/>
    <x v="3"/>
    <x v="1"/>
    <x v="0"/>
    <s v="Urothelial_Healthy_MDS"/>
    <s v="UHM"/>
    <x v="0"/>
    <x v="0"/>
    <x v="9"/>
    <n v="32"/>
    <n v="1.890136"/>
  </r>
  <r>
    <n v="298"/>
    <x v="3"/>
    <x v="1"/>
    <x v="0"/>
    <s v="Urothelial_Healthy_MDS"/>
    <s v="UHM"/>
    <x v="0"/>
    <x v="2"/>
    <x v="10"/>
    <n v="42"/>
    <n v="2.4808029999999999"/>
  </r>
  <r>
    <n v="299"/>
    <x v="3"/>
    <x v="1"/>
    <x v="0"/>
    <s v="Urothelial_Healthy_MDS"/>
    <s v="UHM"/>
    <x v="0"/>
    <x v="1"/>
    <x v="39"/>
    <n v="25"/>
    <n v="1.476669"/>
  </r>
  <r>
    <n v="300"/>
    <x v="3"/>
    <x v="1"/>
    <x v="0"/>
    <s v="Urothelial_Healthy_MDS"/>
    <s v="UHM"/>
    <x v="0"/>
    <x v="0"/>
    <x v="11"/>
    <n v="62"/>
    <n v="3.6621380000000001"/>
  </r>
  <r>
    <n v="301"/>
    <x v="3"/>
    <x v="1"/>
    <x v="0"/>
    <s v="Urothelial_Healthy_MDS"/>
    <s v="UHM"/>
    <x v="0"/>
    <x v="0"/>
    <x v="35"/>
    <n v="30"/>
    <n v="1.7720020000000001"/>
  </r>
  <r>
    <n v="302"/>
    <x v="3"/>
    <x v="1"/>
    <x v="0"/>
    <s v="Urothelial_Healthy_MDS"/>
    <s v="UHM"/>
    <x v="0"/>
    <x v="5"/>
    <x v="29"/>
    <n v="39"/>
    <n v="2.3036029999999998"/>
  </r>
  <r>
    <n v="303"/>
    <x v="3"/>
    <x v="1"/>
    <x v="0"/>
    <s v="Urothelial_Healthy_MDS"/>
    <s v="UHM"/>
    <x v="0"/>
    <x v="7"/>
    <x v="14"/>
    <n v="93"/>
    <n v="5.493207"/>
  </r>
  <r>
    <n v="304"/>
    <x v="3"/>
    <x v="1"/>
    <x v="0"/>
    <s v="Urothelial_Healthy_MDS"/>
    <s v="UHM"/>
    <x v="0"/>
    <x v="7"/>
    <x v="15"/>
    <n v="73"/>
    <n v="4.3118720000000001"/>
  </r>
  <r>
    <n v="305"/>
    <x v="3"/>
    <x v="1"/>
    <x v="0"/>
    <s v="Urothelial_Healthy_MDS"/>
    <s v="UHM"/>
    <x v="0"/>
    <x v="0"/>
    <x v="16"/>
    <n v="46"/>
    <n v="2.7170700000000001"/>
  </r>
  <r>
    <n v="306"/>
    <x v="3"/>
    <x v="1"/>
    <x v="0"/>
    <s v="Urothelial_Healthy_MDS"/>
    <s v="UHM"/>
    <x v="0"/>
    <x v="0"/>
    <x v="40"/>
    <n v="27"/>
    <n v="1.5948020000000001"/>
  </r>
  <r>
    <n v="307"/>
    <x v="3"/>
    <x v="1"/>
    <x v="0"/>
    <s v="Urothelial_Healthy_MDS"/>
    <s v="UHM"/>
    <x v="0"/>
    <x v="1"/>
    <x v="17"/>
    <n v="31"/>
    <n v="1.8310690000000001"/>
  </r>
  <r>
    <n v="308"/>
    <x v="3"/>
    <x v="1"/>
    <x v="0"/>
    <s v="Urothelial_Healthy_MDS"/>
    <s v="UHM"/>
    <x v="0"/>
    <x v="1"/>
    <x v="18"/>
    <n v="34"/>
    <n v="2.0082689999999999"/>
  </r>
  <r>
    <n v="309"/>
    <x v="3"/>
    <x v="1"/>
    <x v="0"/>
    <s v="Urothelial_Healthy_MDS"/>
    <s v="UHM"/>
    <x v="0"/>
    <x v="1"/>
    <x v="19"/>
    <n v="28"/>
    <n v="1.653869"/>
  </r>
  <r>
    <n v="310"/>
    <x v="3"/>
    <x v="1"/>
    <x v="1"/>
    <s v="Urothelial_Healthy_nonMDS"/>
    <s v="UhnM"/>
    <x v="0"/>
    <x v="3"/>
    <x v="20"/>
    <n v="292"/>
    <n v="2.9509850000000002"/>
  </r>
  <r>
    <n v="311"/>
    <x v="3"/>
    <x v="1"/>
    <x v="1"/>
    <s v="Urothelial_Healthy_nonMDS"/>
    <s v="UhnM"/>
    <x v="0"/>
    <x v="5"/>
    <x v="21"/>
    <n v="156"/>
    <n v="1.576554"/>
  </r>
  <r>
    <n v="312"/>
    <x v="3"/>
    <x v="1"/>
    <x v="1"/>
    <s v="Urothelial_Healthy_nonMDS"/>
    <s v="UhnM"/>
    <x v="0"/>
    <x v="5"/>
    <x v="22"/>
    <n v="346"/>
    <n v="3.4967160000000002"/>
  </r>
  <r>
    <n v="313"/>
    <x v="3"/>
    <x v="1"/>
    <x v="1"/>
    <s v="Urothelial_Healthy_nonMDS"/>
    <s v="UhnM"/>
    <x v="0"/>
    <x v="2"/>
    <x v="2"/>
    <n v="245"/>
    <n v="2.4759980000000001"/>
  </r>
  <r>
    <n v="314"/>
    <x v="3"/>
    <x v="1"/>
    <x v="1"/>
    <s v="Urothelial_Healthy_nonMDS"/>
    <s v="UhnM"/>
    <x v="0"/>
    <x v="3"/>
    <x v="3"/>
    <n v="363"/>
    <n v="3.6685189999999999"/>
  </r>
  <r>
    <n v="315"/>
    <x v="3"/>
    <x v="1"/>
    <x v="1"/>
    <s v="Urothelial_Healthy_nonMDS"/>
    <s v="UhnM"/>
    <x v="0"/>
    <x v="0"/>
    <x v="23"/>
    <n v="251"/>
    <n v="2.536635"/>
  </r>
  <r>
    <n v="316"/>
    <x v="3"/>
    <x v="1"/>
    <x v="1"/>
    <s v="Urothelial_Healthy_nonMDS"/>
    <s v="UhnM"/>
    <x v="0"/>
    <x v="5"/>
    <x v="24"/>
    <n v="243"/>
    <n v="2.4557859999999998"/>
  </r>
  <r>
    <n v="317"/>
    <x v="3"/>
    <x v="1"/>
    <x v="1"/>
    <s v="Urothelial_Healthy_nonMDS"/>
    <s v="UhnM"/>
    <x v="0"/>
    <x v="4"/>
    <x v="4"/>
    <n v="262"/>
    <n v="2.647802"/>
  </r>
  <r>
    <n v="318"/>
    <x v="3"/>
    <x v="1"/>
    <x v="1"/>
    <s v="Urothelial_Healthy_nonMDS"/>
    <s v="UhnM"/>
    <x v="0"/>
    <x v="3"/>
    <x v="25"/>
    <n v="211"/>
    <n v="2.13239"/>
  </r>
  <r>
    <n v="319"/>
    <x v="3"/>
    <x v="1"/>
    <x v="1"/>
    <s v="Urothelial_Healthy_nonMDS"/>
    <s v="UhnM"/>
    <x v="0"/>
    <x v="3"/>
    <x v="7"/>
    <n v="956"/>
    <n v="9.6614450000000005"/>
  </r>
  <r>
    <n v="320"/>
    <x v="3"/>
    <x v="1"/>
    <x v="1"/>
    <s v="Urothelial_Healthy_nonMDS"/>
    <s v="UhnM"/>
    <x v="0"/>
    <x v="3"/>
    <x v="8"/>
    <n v="676"/>
    <n v="6.8317329999999998"/>
  </r>
  <r>
    <n v="321"/>
    <x v="3"/>
    <x v="1"/>
    <x v="1"/>
    <s v="Urothelial_Healthy_nonMDS"/>
    <s v="UhnM"/>
    <x v="0"/>
    <x v="8"/>
    <x v="26"/>
    <n v="343"/>
    <n v="3.4663970000000002"/>
  </r>
  <r>
    <n v="322"/>
    <x v="3"/>
    <x v="1"/>
    <x v="1"/>
    <s v="Urothelial_Healthy_nonMDS"/>
    <s v="UhnM"/>
    <x v="0"/>
    <x v="3"/>
    <x v="27"/>
    <n v="137"/>
    <n v="1.384538"/>
  </r>
  <r>
    <n v="323"/>
    <x v="3"/>
    <x v="1"/>
    <x v="1"/>
    <s v="Urothelial_Healthy_nonMDS"/>
    <s v="UhnM"/>
    <x v="0"/>
    <x v="9"/>
    <x v="36"/>
    <n v="170"/>
    <n v="1.7180390000000001"/>
  </r>
  <r>
    <n v="324"/>
    <x v="3"/>
    <x v="1"/>
    <x v="1"/>
    <s v="Urothelial_Healthy_nonMDS"/>
    <s v="UhnM"/>
    <x v="0"/>
    <x v="1"/>
    <x v="28"/>
    <n v="274"/>
    <n v="2.769075"/>
  </r>
  <r>
    <n v="325"/>
    <x v="3"/>
    <x v="1"/>
    <x v="1"/>
    <s v="Urothelial_Healthy_nonMDS"/>
    <s v="UhnM"/>
    <x v="0"/>
    <x v="1"/>
    <x v="30"/>
    <n v="186"/>
    <n v="1.879737"/>
  </r>
  <r>
    <n v="326"/>
    <x v="3"/>
    <x v="1"/>
    <x v="1"/>
    <s v="Urothelial_Healthy_nonMDS"/>
    <s v="UhnM"/>
    <x v="0"/>
    <x v="0"/>
    <x v="31"/>
    <n v="215"/>
    <n v="2.1728149999999999"/>
  </r>
  <r>
    <n v="327"/>
    <x v="3"/>
    <x v="1"/>
    <x v="1"/>
    <s v="Urothelial_Healthy_nonMDS"/>
    <s v="UhnM"/>
    <x v="0"/>
    <x v="3"/>
    <x v="32"/>
    <n v="147"/>
    <n v="1.4855989999999999"/>
  </r>
  <r>
    <n v="328"/>
    <x v="3"/>
    <x v="1"/>
    <x v="1"/>
    <s v="Urothelial_Healthy_nonMDS"/>
    <s v="UhnM"/>
    <x v="0"/>
    <x v="1"/>
    <x v="17"/>
    <n v="359"/>
    <n v="3.6280950000000001"/>
  </r>
  <r>
    <n v="329"/>
    <x v="3"/>
    <x v="1"/>
    <x v="1"/>
    <s v="Urothelial_Healthy_nonMDS"/>
    <s v="UhnM"/>
    <x v="0"/>
    <x v="1"/>
    <x v="19"/>
    <n v="452"/>
    <n v="4.567963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E8F0F-9437-4251-9FE1-6BDA7ED7855B}" name="PivotTable6" cacheId="5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N1:AD58" firstHeaderRow="1" firstDataRow="4" firstDataCol="1"/>
  <pivotFields count="11">
    <pivotField showAll="0" defaultSubtotal="0"/>
    <pivotField axis="axisCol" showAll="0" defaultSubtotal="0">
      <items count="4">
        <item x="0"/>
        <item x="1"/>
        <item x="2"/>
        <item x="3"/>
      </items>
    </pivotField>
    <pivotField axis="axisCol" showAll="0" defaultSubtotal="0">
      <items count="2">
        <item x="0"/>
        <item x="1"/>
      </items>
    </pivotField>
    <pivotField axis="axisCol" showAll="0" defaultSubtotal="0">
      <items count="2">
        <item x="0"/>
        <item x="1"/>
      </items>
    </pivotField>
    <pivotField showAll="0" defaultSubtotal="0"/>
    <pivotField showAll="0" defaultSubtotal="0"/>
    <pivotField axis="axisRow" showAll="0" defaultSubtotal="0">
      <items count="1">
        <item x="0"/>
      </items>
    </pivotField>
    <pivotField axis="axisRow" showAll="0" defaultSubtotal="0">
      <items count="10">
        <item x="1"/>
        <item x="0"/>
        <item x="4"/>
        <item x="3"/>
        <item x="2"/>
        <item x="8"/>
        <item x="7"/>
        <item x="5"/>
        <item x="6"/>
        <item x="9"/>
      </items>
    </pivotField>
    <pivotField axis="axisRow" showAll="0" defaultSubtotal="0">
      <items count="43">
        <item x="20"/>
        <item x="0"/>
        <item x="22"/>
        <item x="3"/>
        <item x="4"/>
        <item x="5"/>
        <item x="34"/>
        <item x="6"/>
        <item x="7"/>
        <item x="8"/>
        <item x="9"/>
        <item x="26"/>
        <item x="10"/>
        <item x="27"/>
        <item x="39"/>
        <item x="11"/>
        <item x="12"/>
        <item x="28"/>
        <item x="29"/>
        <item x="14"/>
        <item x="15"/>
        <item x="16"/>
        <item x="17"/>
        <item x="18"/>
        <item x="19"/>
        <item x="1"/>
        <item x="2"/>
        <item x="13"/>
        <item x="21"/>
        <item x="23"/>
        <item x="24"/>
        <item x="25"/>
        <item x="30"/>
        <item x="31"/>
        <item x="32"/>
        <item x="33"/>
        <item x="35"/>
        <item x="36"/>
        <item x="37"/>
        <item x="38"/>
        <item x="40"/>
        <item x="41"/>
        <item x="42"/>
      </items>
    </pivotField>
    <pivotField showAll="0" defaultSubtotal="0"/>
    <pivotField dataField="1" showAll="0" defaultSubtotal="0"/>
  </pivotFields>
  <rowFields count="3">
    <field x="6"/>
    <field x="7"/>
    <field x="8"/>
  </rowFields>
  <rowItems count="54">
    <i>
      <x/>
    </i>
    <i r="1">
      <x/>
    </i>
    <i r="2">
      <x v="14"/>
    </i>
    <i r="2">
      <x v="17"/>
    </i>
    <i r="2">
      <x v="22"/>
    </i>
    <i r="2">
      <x v="23"/>
    </i>
    <i r="2">
      <x v="24"/>
    </i>
    <i r="2">
      <x v="25"/>
    </i>
    <i r="2">
      <x v="32"/>
    </i>
    <i r="1">
      <x v="1"/>
    </i>
    <i r="2">
      <x v="1"/>
    </i>
    <i r="2">
      <x v="5"/>
    </i>
    <i r="2">
      <x v="10"/>
    </i>
    <i r="2">
      <x v="15"/>
    </i>
    <i r="2">
      <x v="16"/>
    </i>
    <i r="2">
      <x v="21"/>
    </i>
    <i r="2">
      <x v="29"/>
    </i>
    <i r="2">
      <x v="33"/>
    </i>
    <i r="2">
      <x v="36"/>
    </i>
    <i r="2">
      <x v="38"/>
    </i>
    <i r="2">
      <x v="40"/>
    </i>
    <i r="1">
      <x v="2"/>
    </i>
    <i r="2">
      <x v="4"/>
    </i>
    <i r="1">
      <x v="3"/>
    </i>
    <i r="2">
      <x/>
    </i>
    <i r="2">
      <x v="3"/>
    </i>
    <i r="2">
      <x v="8"/>
    </i>
    <i r="2">
      <x v="9"/>
    </i>
    <i r="2">
      <x v="13"/>
    </i>
    <i r="2">
      <x v="31"/>
    </i>
    <i r="2">
      <x v="34"/>
    </i>
    <i r="2">
      <x v="35"/>
    </i>
    <i r="2">
      <x v="39"/>
    </i>
    <i r="1">
      <x v="4"/>
    </i>
    <i r="2">
      <x v="12"/>
    </i>
    <i r="2">
      <x v="26"/>
    </i>
    <i r="1">
      <x v="5"/>
    </i>
    <i r="2">
      <x v="11"/>
    </i>
    <i r="2">
      <x v="41"/>
    </i>
    <i r="1">
      <x v="6"/>
    </i>
    <i r="2">
      <x v="19"/>
    </i>
    <i r="2">
      <x v="20"/>
    </i>
    <i r="1">
      <x v="7"/>
    </i>
    <i r="2">
      <x v="2"/>
    </i>
    <i r="2">
      <x v="6"/>
    </i>
    <i r="2">
      <x v="7"/>
    </i>
    <i r="2">
      <x v="18"/>
    </i>
    <i r="2">
      <x v="28"/>
    </i>
    <i r="2">
      <x v="30"/>
    </i>
    <i r="1">
      <x v="8"/>
    </i>
    <i r="2">
      <x v="27"/>
    </i>
    <i r="1">
      <x v="9"/>
    </i>
    <i r="2">
      <x v="37"/>
    </i>
    <i r="2">
      <x v="42"/>
    </i>
  </rowItems>
  <colFields count="3">
    <field x="1"/>
    <field x="2"/>
    <field x="3"/>
  </colFields>
  <colItems count="16">
    <i>
      <x/>
      <x/>
      <x/>
    </i>
    <i r="2">
      <x v="1"/>
    </i>
    <i r="1">
      <x v="1"/>
      <x/>
    </i>
    <i r="2">
      <x v="1"/>
    </i>
    <i>
      <x v="1"/>
      <x/>
      <x/>
    </i>
    <i r="2">
      <x v="1"/>
    </i>
    <i r="1">
      <x v="1"/>
      <x/>
    </i>
    <i r="2">
      <x v="1"/>
    </i>
    <i>
      <x v="2"/>
      <x/>
      <x/>
    </i>
    <i r="2">
      <x v="1"/>
    </i>
    <i r="1">
      <x v="1"/>
      <x/>
    </i>
    <i r="2">
      <x v="1"/>
    </i>
    <i>
      <x v="3"/>
      <x/>
      <x/>
    </i>
    <i r="2">
      <x v="1"/>
    </i>
    <i r="1">
      <x v="1"/>
      <x/>
    </i>
    <i r="2">
      <x v="1"/>
    </i>
  </colItems>
  <dataFields count="1">
    <dataField name="Average of Proportion" fld="10" subtotal="average" baseField="7" baseItem="0" numFmtId="166"/>
  </dataFields>
  <formats count="144">
    <format dxfId="90">
      <pivotArea type="all" dataOnly="0" outline="0" fieldPosition="0"/>
    </format>
    <format dxfId="91">
      <pivotArea outline="0" collapsedLevelsAreSubtotals="1" fieldPosition="0"/>
    </format>
    <format dxfId="92">
      <pivotArea type="origin" dataOnly="0" labelOnly="1" outline="0" fieldPosition="0"/>
    </format>
    <format dxfId="93">
      <pivotArea field="1" type="button" dataOnly="0" labelOnly="1" outline="0" axis="axisCol" fieldPosition="0"/>
    </format>
    <format dxfId="94">
      <pivotArea field="2" type="button" dataOnly="0" labelOnly="1" outline="0" axis="axisCol" fieldPosition="1"/>
    </format>
    <format dxfId="95">
      <pivotArea field="3" type="button" dataOnly="0" labelOnly="1" outline="0" axis="axisCol" fieldPosition="2"/>
    </format>
    <format dxfId="96">
      <pivotArea type="topRight" dataOnly="0" labelOnly="1" outline="0" fieldPosition="0"/>
    </format>
    <format dxfId="97">
      <pivotArea field="6" type="button" dataOnly="0" labelOnly="1" outline="0" axis="axisRow" fieldPosition="0"/>
    </format>
    <format dxfId="98">
      <pivotArea dataOnly="0" labelOnly="1" grandRow="1" outline="0" fieldPosition="0"/>
    </format>
    <format dxfId="99">
      <pivotArea dataOnly="0" labelOnly="1" fieldPosition="0">
        <references count="1">
          <reference field="1" count="0"/>
        </references>
      </pivotArea>
    </format>
    <format dxfId="100">
      <pivotArea dataOnly="0" labelOnly="1" grandCol="1" outline="0" fieldPosition="0"/>
    </format>
    <format dxfId="101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102">
      <pivotArea dataOnly="0" labelOnly="1" fieldPosition="0">
        <references count="2">
          <reference field="1" count="1" selected="0">
            <x v="1"/>
          </reference>
          <reference field="2" count="0"/>
        </references>
      </pivotArea>
    </format>
    <format dxfId="103">
      <pivotArea dataOnly="0" labelOnly="1" fieldPosition="0">
        <references count="2">
          <reference field="1" count="1" selected="0">
            <x v="2"/>
          </reference>
          <reference field="2" count="0"/>
        </references>
      </pivotArea>
    </format>
    <format dxfId="104">
      <pivotArea dataOnly="0" labelOnly="1" fieldPosition="0">
        <references count="2">
          <reference field="1" count="1" selected="0">
            <x v="3"/>
          </reference>
          <reference field="2" count="0"/>
        </references>
      </pivotArea>
    </format>
    <format dxfId="105">
      <pivotArea dataOnly="0" labelOnly="1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0"/>
        </references>
      </pivotArea>
    </format>
    <format dxfId="106">
      <pivotArea dataOnly="0" labelOnly="1" fieldPosition="0">
        <references count="3">
          <reference field="1" count="1" selected="0">
            <x v="0"/>
          </reference>
          <reference field="2" count="1" selected="0">
            <x v="1"/>
          </reference>
          <reference field="3" count="0"/>
        </references>
      </pivotArea>
    </format>
    <format dxfId="107">
      <pivotArea dataOnly="0" labelOnly="1" fieldPosition="0">
        <references count="3">
          <reference field="1" count="1" selected="0">
            <x v="1"/>
          </reference>
          <reference field="2" count="1" selected="0">
            <x v="0"/>
          </reference>
          <reference field="3" count="0"/>
        </references>
      </pivotArea>
    </format>
    <format dxfId="108">
      <pivotArea dataOnly="0" labelOnly="1" fieldPosition="0">
        <references count="3">
          <reference field="1" count="1" selected="0">
            <x v="1"/>
          </reference>
          <reference field="2" count="1" selected="0">
            <x v="1"/>
          </reference>
          <reference field="3" count="0"/>
        </references>
      </pivotArea>
    </format>
    <format dxfId="109">
      <pivotArea dataOnly="0" labelOnly="1" fieldPosition="0">
        <references count="3">
          <reference field="1" count="1" selected="0">
            <x v="2"/>
          </reference>
          <reference field="2" count="1" selected="0">
            <x v="0"/>
          </reference>
          <reference field="3" count="0"/>
        </references>
      </pivotArea>
    </format>
    <format dxfId="110">
      <pivotArea dataOnly="0" labelOnly="1" fieldPosition="0">
        <references count="3">
          <reference field="1" count="1" selected="0">
            <x v="2"/>
          </reference>
          <reference field="2" count="1" selected="0">
            <x v="1"/>
          </reference>
          <reference field="3" count="0"/>
        </references>
      </pivotArea>
    </format>
    <format dxfId="111">
      <pivotArea dataOnly="0" labelOnly="1" fieldPosition="0">
        <references count="3">
          <reference field="1" count="1" selected="0">
            <x v="3"/>
          </reference>
          <reference field="2" count="1" selected="0">
            <x v="0"/>
          </reference>
          <reference field="3" count="0"/>
        </references>
      </pivotArea>
    </format>
    <format dxfId="112">
      <pivotArea dataOnly="0" labelOnly="1" fieldPosition="0">
        <references count="3">
          <reference field="1" count="1" selected="0">
            <x v="3"/>
          </reference>
          <reference field="2" count="1" selected="0">
            <x v="1"/>
          </reference>
          <reference field="3" count="0"/>
        </references>
      </pivotArea>
    </format>
    <format dxfId="113">
      <pivotArea outline="0" collapsedLevelsAreSubtotals="1" fieldPosition="0"/>
    </format>
    <format dxfId="114">
      <pivotArea field="1" type="button" dataOnly="0" labelOnly="1" outline="0" axis="axisCol" fieldPosition="0"/>
    </format>
    <format dxfId="115">
      <pivotArea field="2" type="button" dataOnly="0" labelOnly="1" outline="0" axis="axisCol" fieldPosition="1"/>
    </format>
    <format dxfId="116">
      <pivotArea field="3" type="button" dataOnly="0" labelOnly="1" outline="0" axis="axisCol" fieldPosition="2"/>
    </format>
    <format dxfId="117">
      <pivotArea type="topRight" dataOnly="0" labelOnly="1" outline="0" fieldPosition="0"/>
    </format>
    <format dxfId="118">
      <pivotArea dataOnly="0" labelOnly="1" fieldPosition="0">
        <references count="1">
          <reference field="1" count="0"/>
        </references>
      </pivotArea>
    </format>
    <format dxfId="119">
      <pivotArea dataOnly="0" labelOnly="1" grandCol="1" outline="0" fieldPosition="0"/>
    </format>
    <format dxfId="120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121">
      <pivotArea dataOnly="0" labelOnly="1" fieldPosition="0">
        <references count="2">
          <reference field="1" count="1" selected="0">
            <x v="1"/>
          </reference>
          <reference field="2" count="0"/>
        </references>
      </pivotArea>
    </format>
    <format dxfId="122">
      <pivotArea dataOnly="0" labelOnly="1" fieldPosition="0">
        <references count="2">
          <reference field="1" count="1" selected="0">
            <x v="2"/>
          </reference>
          <reference field="2" count="0"/>
        </references>
      </pivotArea>
    </format>
    <format dxfId="123">
      <pivotArea dataOnly="0" labelOnly="1" fieldPosition="0">
        <references count="2">
          <reference field="1" count="1" selected="0">
            <x v="3"/>
          </reference>
          <reference field="2" count="0"/>
        </references>
      </pivotArea>
    </format>
    <format dxfId="124">
      <pivotArea dataOnly="0" labelOnly="1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0"/>
        </references>
      </pivotArea>
    </format>
    <format dxfId="125">
      <pivotArea dataOnly="0" labelOnly="1" fieldPosition="0">
        <references count="3">
          <reference field="1" count="1" selected="0">
            <x v="0"/>
          </reference>
          <reference field="2" count="1" selected="0">
            <x v="1"/>
          </reference>
          <reference field="3" count="0"/>
        </references>
      </pivotArea>
    </format>
    <format dxfId="126">
      <pivotArea dataOnly="0" labelOnly="1" fieldPosition="0">
        <references count="3">
          <reference field="1" count="1" selected="0">
            <x v="1"/>
          </reference>
          <reference field="2" count="1" selected="0">
            <x v="0"/>
          </reference>
          <reference field="3" count="0"/>
        </references>
      </pivotArea>
    </format>
    <format dxfId="127">
      <pivotArea dataOnly="0" labelOnly="1" fieldPosition="0">
        <references count="3">
          <reference field="1" count="1" selected="0">
            <x v="1"/>
          </reference>
          <reference field="2" count="1" selected="0">
            <x v="1"/>
          </reference>
          <reference field="3" count="0"/>
        </references>
      </pivotArea>
    </format>
    <format dxfId="128">
      <pivotArea dataOnly="0" labelOnly="1" fieldPosition="0">
        <references count="3">
          <reference field="1" count="1" selected="0">
            <x v="2"/>
          </reference>
          <reference field="2" count="1" selected="0">
            <x v="0"/>
          </reference>
          <reference field="3" count="0"/>
        </references>
      </pivotArea>
    </format>
    <format dxfId="129">
      <pivotArea dataOnly="0" labelOnly="1" fieldPosition="0">
        <references count="3">
          <reference field="1" count="1" selected="0">
            <x v="2"/>
          </reference>
          <reference field="2" count="1" selected="0">
            <x v="1"/>
          </reference>
          <reference field="3" count="0"/>
        </references>
      </pivotArea>
    </format>
    <format dxfId="130">
      <pivotArea dataOnly="0" labelOnly="1" fieldPosition="0">
        <references count="3">
          <reference field="1" count="1" selected="0">
            <x v="3"/>
          </reference>
          <reference field="2" count="1" selected="0">
            <x v="0"/>
          </reference>
          <reference field="3" count="0"/>
        </references>
      </pivotArea>
    </format>
    <format dxfId="131">
      <pivotArea dataOnly="0" labelOnly="1" fieldPosition="0">
        <references count="3">
          <reference field="1" count="1" selected="0">
            <x v="3"/>
          </reference>
          <reference field="2" count="1" selected="0">
            <x v="1"/>
          </reference>
          <reference field="3" count="0"/>
        </references>
      </pivotArea>
    </format>
    <format dxfId="132">
      <pivotArea outline="0" collapsedLevelsAreSubtotals="1" fieldPosition="0"/>
    </format>
    <format dxfId="133">
      <pivotArea field="1" type="button" dataOnly="0" labelOnly="1" outline="0" axis="axisCol" fieldPosition="0"/>
    </format>
    <format dxfId="134">
      <pivotArea field="2" type="button" dataOnly="0" labelOnly="1" outline="0" axis="axisCol" fieldPosition="1"/>
    </format>
    <format dxfId="135">
      <pivotArea field="3" type="button" dataOnly="0" labelOnly="1" outline="0" axis="axisCol" fieldPosition="2"/>
    </format>
    <format dxfId="136">
      <pivotArea type="topRight" dataOnly="0" labelOnly="1" outline="0" fieldPosition="0"/>
    </format>
    <format dxfId="137">
      <pivotArea dataOnly="0" labelOnly="1" fieldPosition="0">
        <references count="1">
          <reference field="1" count="0"/>
        </references>
      </pivotArea>
    </format>
    <format dxfId="138">
      <pivotArea dataOnly="0" labelOnly="1" grandCol="1" outline="0" fieldPosition="0"/>
    </format>
    <format dxfId="139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140">
      <pivotArea dataOnly="0" labelOnly="1" fieldPosition="0">
        <references count="2">
          <reference field="1" count="1" selected="0">
            <x v="1"/>
          </reference>
          <reference field="2" count="0"/>
        </references>
      </pivotArea>
    </format>
    <format dxfId="141">
      <pivotArea dataOnly="0" labelOnly="1" fieldPosition="0">
        <references count="2">
          <reference field="1" count="1" selected="0">
            <x v="2"/>
          </reference>
          <reference field="2" count="0"/>
        </references>
      </pivotArea>
    </format>
    <format dxfId="142">
      <pivotArea dataOnly="0" labelOnly="1" fieldPosition="0">
        <references count="2">
          <reference field="1" count="1" selected="0">
            <x v="3"/>
          </reference>
          <reference field="2" count="0"/>
        </references>
      </pivotArea>
    </format>
    <format dxfId="143">
      <pivotArea dataOnly="0" labelOnly="1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0"/>
        </references>
      </pivotArea>
    </format>
    <format dxfId="144">
      <pivotArea dataOnly="0" labelOnly="1" fieldPosition="0">
        <references count="3">
          <reference field="1" count="1" selected="0">
            <x v="0"/>
          </reference>
          <reference field="2" count="1" selected="0">
            <x v="1"/>
          </reference>
          <reference field="3" count="0"/>
        </references>
      </pivotArea>
    </format>
    <format dxfId="145">
      <pivotArea dataOnly="0" labelOnly="1" fieldPosition="0">
        <references count="3">
          <reference field="1" count="1" selected="0">
            <x v="1"/>
          </reference>
          <reference field="2" count="1" selected="0">
            <x v="0"/>
          </reference>
          <reference field="3" count="0"/>
        </references>
      </pivotArea>
    </format>
    <format dxfId="146">
      <pivotArea dataOnly="0" labelOnly="1" fieldPosition="0">
        <references count="3">
          <reference field="1" count="1" selected="0">
            <x v="1"/>
          </reference>
          <reference field="2" count="1" selected="0">
            <x v="1"/>
          </reference>
          <reference field="3" count="0"/>
        </references>
      </pivotArea>
    </format>
    <format dxfId="147">
      <pivotArea dataOnly="0" labelOnly="1" fieldPosition="0">
        <references count="3">
          <reference field="1" count="1" selected="0">
            <x v="2"/>
          </reference>
          <reference field="2" count="1" selected="0">
            <x v="0"/>
          </reference>
          <reference field="3" count="0"/>
        </references>
      </pivotArea>
    </format>
    <format dxfId="148">
      <pivotArea dataOnly="0" labelOnly="1" fieldPosition="0">
        <references count="3">
          <reference field="1" count="1" selected="0">
            <x v="2"/>
          </reference>
          <reference field="2" count="1" selected="0">
            <x v="1"/>
          </reference>
          <reference field="3" count="0"/>
        </references>
      </pivotArea>
    </format>
    <format dxfId="149">
      <pivotArea dataOnly="0" labelOnly="1" fieldPosition="0">
        <references count="3">
          <reference field="1" count="1" selected="0">
            <x v="3"/>
          </reference>
          <reference field="2" count="1" selected="0">
            <x v="0"/>
          </reference>
          <reference field="3" count="0"/>
        </references>
      </pivotArea>
    </format>
    <format dxfId="150">
      <pivotArea dataOnly="0" labelOnly="1" fieldPosition="0">
        <references count="3">
          <reference field="1" count="1" selected="0">
            <x v="3"/>
          </reference>
          <reference field="2" count="1" selected="0">
            <x v="1"/>
          </reference>
          <reference field="3" count="0"/>
        </references>
      </pivotArea>
    </format>
    <format dxfId="151">
      <pivotArea outline="0" collapsedLevelsAreSubtotals="1" fieldPosition="0"/>
    </format>
    <format dxfId="152">
      <pivotArea field="6" type="button" dataOnly="0" labelOnly="1" outline="0" axis="axisRow" fieldPosition="0"/>
    </format>
    <format dxfId="153">
      <pivotArea dataOnly="0" labelOnly="1" grandRow="1" outline="0" fieldPosition="0"/>
    </format>
    <format dxfId="154">
      <pivotArea dataOnly="0" labelOnly="1" grandCol="1" outline="0" offset="IV256" fieldPosition="0"/>
    </format>
    <format dxfId="155">
      <pivotArea dataOnly="0" labelOnly="1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0"/>
        </references>
      </pivotArea>
    </format>
    <format dxfId="156">
      <pivotArea dataOnly="0" labelOnly="1" fieldPosition="0">
        <references count="3">
          <reference field="1" count="1" selected="0">
            <x v="0"/>
          </reference>
          <reference field="2" count="1" selected="0">
            <x v="1"/>
          </reference>
          <reference field="3" count="0"/>
        </references>
      </pivotArea>
    </format>
    <format dxfId="157">
      <pivotArea dataOnly="0" labelOnly="1" fieldPosition="0">
        <references count="3">
          <reference field="1" count="1" selected="0">
            <x v="1"/>
          </reference>
          <reference field="2" count="1" selected="0">
            <x v="0"/>
          </reference>
          <reference field="3" count="0"/>
        </references>
      </pivotArea>
    </format>
    <format dxfId="158">
      <pivotArea dataOnly="0" labelOnly="1" fieldPosition="0">
        <references count="3">
          <reference field="1" count="1" selected="0">
            <x v="1"/>
          </reference>
          <reference field="2" count="1" selected="0">
            <x v="1"/>
          </reference>
          <reference field="3" count="0"/>
        </references>
      </pivotArea>
    </format>
    <format dxfId="159">
      <pivotArea dataOnly="0" labelOnly="1" fieldPosition="0">
        <references count="3">
          <reference field="1" count="1" selected="0">
            <x v="2"/>
          </reference>
          <reference field="2" count="1" selected="0">
            <x v="0"/>
          </reference>
          <reference field="3" count="0"/>
        </references>
      </pivotArea>
    </format>
    <format dxfId="160">
      <pivotArea dataOnly="0" labelOnly="1" fieldPosition="0">
        <references count="3">
          <reference field="1" count="1" selected="0">
            <x v="2"/>
          </reference>
          <reference field="2" count="1" selected="0">
            <x v="1"/>
          </reference>
          <reference field="3" count="0"/>
        </references>
      </pivotArea>
    </format>
    <format dxfId="161">
      <pivotArea dataOnly="0" labelOnly="1" fieldPosition="0">
        <references count="3">
          <reference field="1" count="1" selected="0">
            <x v="3"/>
          </reference>
          <reference field="2" count="1" selected="0">
            <x v="0"/>
          </reference>
          <reference field="3" count="0"/>
        </references>
      </pivotArea>
    </format>
    <format dxfId="162">
      <pivotArea dataOnly="0" labelOnly="1" fieldPosition="0">
        <references count="3">
          <reference field="1" count="1" selected="0">
            <x v="3"/>
          </reference>
          <reference field="2" count="1" selected="0">
            <x v="1"/>
          </reference>
          <reference field="3" count="0"/>
        </references>
      </pivotArea>
    </format>
    <format dxfId="163">
      <pivotArea outline="0" collapsedLevelsAreSubtotals="1" fieldPosition="0"/>
    </format>
    <format dxfId="164">
      <pivotArea type="origin" dataOnly="0" labelOnly="1" outline="0" offset="A2:A3" fieldPosition="0"/>
    </format>
    <format dxfId="165">
      <pivotArea field="6" type="button" dataOnly="0" labelOnly="1" outline="0" axis="axisRow" fieldPosition="0"/>
    </format>
    <format dxfId="166">
      <pivotArea dataOnly="0" labelOnly="1" grandRow="1" outline="0" fieldPosition="0"/>
    </format>
    <format dxfId="167">
      <pivotArea dataOnly="0" labelOnly="1" fieldPosition="0">
        <references count="1">
          <reference field="1" count="0"/>
        </references>
      </pivotArea>
    </format>
    <format dxfId="168">
      <pivotArea dataOnly="0" labelOnly="1" grandCol="1" outline="0" fieldPosition="0"/>
    </format>
    <format dxfId="169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170">
      <pivotArea dataOnly="0" labelOnly="1" fieldPosition="0">
        <references count="2">
          <reference field="1" count="1" selected="0">
            <x v="1"/>
          </reference>
          <reference field="2" count="0"/>
        </references>
      </pivotArea>
    </format>
    <format dxfId="171">
      <pivotArea dataOnly="0" labelOnly="1" fieldPosition="0">
        <references count="2">
          <reference field="1" count="1" selected="0">
            <x v="2"/>
          </reference>
          <reference field="2" count="0"/>
        </references>
      </pivotArea>
    </format>
    <format dxfId="172">
      <pivotArea dataOnly="0" labelOnly="1" fieldPosition="0">
        <references count="2">
          <reference field="1" count="1" selected="0">
            <x v="3"/>
          </reference>
          <reference field="2" count="0"/>
        </references>
      </pivotArea>
    </format>
    <format dxfId="173">
      <pivotArea dataOnly="0" labelOnly="1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0"/>
        </references>
      </pivotArea>
    </format>
    <format dxfId="174">
      <pivotArea dataOnly="0" labelOnly="1" fieldPosition="0">
        <references count="3">
          <reference field="1" count="1" selected="0">
            <x v="0"/>
          </reference>
          <reference field="2" count="1" selected="0">
            <x v="1"/>
          </reference>
          <reference field="3" count="0"/>
        </references>
      </pivotArea>
    </format>
    <format dxfId="175">
      <pivotArea dataOnly="0" labelOnly="1" fieldPosition="0">
        <references count="3">
          <reference field="1" count="1" selected="0">
            <x v="1"/>
          </reference>
          <reference field="2" count="1" selected="0">
            <x v="0"/>
          </reference>
          <reference field="3" count="0"/>
        </references>
      </pivotArea>
    </format>
    <format dxfId="176">
      <pivotArea dataOnly="0" labelOnly="1" fieldPosition="0">
        <references count="3">
          <reference field="1" count="1" selected="0">
            <x v="1"/>
          </reference>
          <reference field="2" count="1" selected="0">
            <x v="1"/>
          </reference>
          <reference field="3" count="0"/>
        </references>
      </pivotArea>
    </format>
    <format dxfId="177">
      <pivotArea dataOnly="0" labelOnly="1" fieldPosition="0">
        <references count="3">
          <reference field="1" count="1" selected="0">
            <x v="2"/>
          </reference>
          <reference field="2" count="1" selected="0">
            <x v="0"/>
          </reference>
          <reference field="3" count="0"/>
        </references>
      </pivotArea>
    </format>
    <format dxfId="178">
      <pivotArea dataOnly="0" labelOnly="1" fieldPosition="0">
        <references count="3">
          <reference field="1" count="1" selected="0">
            <x v="2"/>
          </reference>
          <reference field="2" count="1" selected="0">
            <x v="1"/>
          </reference>
          <reference field="3" count="0"/>
        </references>
      </pivotArea>
    </format>
    <format dxfId="179">
      <pivotArea dataOnly="0" labelOnly="1" fieldPosition="0">
        <references count="3">
          <reference field="1" count="1" selected="0">
            <x v="3"/>
          </reference>
          <reference field="2" count="1" selected="0">
            <x v="0"/>
          </reference>
          <reference field="3" count="0"/>
        </references>
      </pivotArea>
    </format>
    <format dxfId="180">
      <pivotArea dataOnly="0" labelOnly="1" fieldPosition="0">
        <references count="3">
          <reference field="1" count="1" selected="0">
            <x v="3"/>
          </reference>
          <reference field="2" count="1" selected="0">
            <x v="1"/>
          </reference>
          <reference field="3" count="0"/>
        </references>
      </pivotArea>
    </format>
    <format dxfId="181">
      <pivotArea type="all" dataOnly="0" outline="0" fieldPosition="0"/>
    </format>
    <format dxfId="89">
      <pivotArea type="all" dataOnly="0" outline="0" fieldPosition="0"/>
    </format>
    <format dxfId="88">
      <pivotArea outline="0" collapsedLevelsAreSubtotals="1" fieldPosition="0"/>
    </format>
    <format dxfId="87">
      <pivotArea type="origin" dataOnly="0" labelOnly="1" outline="0" fieldPosition="0"/>
    </format>
    <format dxfId="86">
      <pivotArea field="1" type="button" dataOnly="0" labelOnly="1" outline="0" axis="axisCol" fieldPosition="0"/>
    </format>
    <format dxfId="85">
      <pivotArea field="2" type="button" dataOnly="0" labelOnly="1" outline="0" axis="axisCol" fieldPosition="1"/>
    </format>
    <format dxfId="84">
      <pivotArea field="3" type="button" dataOnly="0" labelOnly="1" outline="0" axis="axisCol" fieldPosition="2"/>
    </format>
    <format dxfId="83">
      <pivotArea type="topRight" dataOnly="0" labelOnly="1" outline="0" fieldPosition="0"/>
    </format>
    <format dxfId="82">
      <pivotArea field="6" type="button" dataOnly="0" labelOnly="1" outline="0" axis="axisRow" fieldPosition="0"/>
    </format>
    <format dxfId="81">
      <pivotArea dataOnly="0" labelOnly="1" fieldPosition="0">
        <references count="1">
          <reference field="1" count="0"/>
        </references>
      </pivotArea>
    </format>
    <format dxfId="80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79">
      <pivotArea dataOnly="0" labelOnly="1" fieldPosition="0">
        <references count="2">
          <reference field="1" count="1" selected="0">
            <x v="1"/>
          </reference>
          <reference field="2" count="0"/>
        </references>
      </pivotArea>
    </format>
    <format dxfId="78">
      <pivotArea dataOnly="0" labelOnly="1" fieldPosition="0">
        <references count="2">
          <reference field="1" count="1" selected="0">
            <x v="2"/>
          </reference>
          <reference field="2" count="0"/>
        </references>
      </pivotArea>
    </format>
    <format dxfId="77">
      <pivotArea dataOnly="0" labelOnly="1" fieldPosition="0">
        <references count="2">
          <reference field="1" count="1" selected="0">
            <x v="3"/>
          </reference>
          <reference field="2" count="0"/>
        </references>
      </pivotArea>
    </format>
    <format dxfId="76">
      <pivotArea dataOnly="0" labelOnly="1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0"/>
        </references>
      </pivotArea>
    </format>
    <format dxfId="75">
      <pivotArea dataOnly="0" labelOnly="1" fieldPosition="0">
        <references count="3">
          <reference field="1" count="1" selected="0">
            <x v="0"/>
          </reference>
          <reference field="2" count="1" selected="0">
            <x v="1"/>
          </reference>
          <reference field="3" count="0"/>
        </references>
      </pivotArea>
    </format>
    <format dxfId="74">
      <pivotArea dataOnly="0" labelOnly="1" fieldPosition="0">
        <references count="3">
          <reference field="1" count="1" selected="0">
            <x v="1"/>
          </reference>
          <reference field="2" count="1" selected="0">
            <x v="0"/>
          </reference>
          <reference field="3" count="0"/>
        </references>
      </pivotArea>
    </format>
    <format dxfId="73">
      <pivotArea dataOnly="0" labelOnly="1" fieldPosition="0">
        <references count="3">
          <reference field="1" count="1" selected="0">
            <x v="1"/>
          </reference>
          <reference field="2" count="1" selected="0">
            <x v="1"/>
          </reference>
          <reference field="3" count="0"/>
        </references>
      </pivotArea>
    </format>
    <format dxfId="72">
      <pivotArea dataOnly="0" labelOnly="1" fieldPosition="0">
        <references count="3">
          <reference field="1" count="1" selected="0">
            <x v="2"/>
          </reference>
          <reference field="2" count="1" selected="0">
            <x v="0"/>
          </reference>
          <reference field="3" count="0"/>
        </references>
      </pivotArea>
    </format>
    <format dxfId="71">
      <pivotArea dataOnly="0" labelOnly="1" fieldPosition="0">
        <references count="3">
          <reference field="1" count="1" selected="0">
            <x v="2"/>
          </reference>
          <reference field="2" count="1" selected="0">
            <x v="1"/>
          </reference>
          <reference field="3" count="0"/>
        </references>
      </pivotArea>
    </format>
    <format dxfId="70">
      <pivotArea dataOnly="0" labelOnly="1" fieldPosition="0">
        <references count="3">
          <reference field="1" count="1" selected="0">
            <x v="3"/>
          </reference>
          <reference field="2" count="1" selected="0">
            <x v="0"/>
          </reference>
          <reference field="3" count="0"/>
        </references>
      </pivotArea>
    </format>
    <format dxfId="69">
      <pivotArea dataOnly="0" labelOnly="1" fieldPosition="0">
        <references count="3">
          <reference field="1" count="1" selected="0">
            <x v="3"/>
          </reference>
          <reference field="2" count="1" selected="0">
            <x v="1"/>
          </reference>
          <reference field="3" count="0"/>
        </references>
      </pivotArea>
    </format>
    <format dxfId="68">
      <pivotArea outline="0" collapsedLevelsAreSubtotals="1" fieldPosition="0"/>
    </format>
    <format dxfId="67">
      <pivotArea dataOnly="0" labelOnly="1" fieldPosition="0">
        <references count="1">
          <reference field="6" count="0"/>
        </references>
      </pivotArea>
    </format>
    <format dxfId="66">
      <pivotArea dataOnly="0" labelOnly="1" fieldPosition="0">
        <references count="2">
          <reference field="6" count="0" selected="0"/>
          <reference field="7" count="0"/>
        </references>
      </pivotArea>
    </format>
    <format dxfId="65">
      <pivotArea dataOnly="0" labelOnly="1" fieldPosition="0">
        <references count="3">
          <reference field="6" count="0" selected="0"/>
          <reference field="7" count="1" selected="0">
            <x v="0"/>
          </reference>
          <reference field="8" count="7">
            <x v="14"/>
            <x v="17"/>
            <x v="22"/>
            <x v="23"/>
            <x v="24"/>
            <x v="25"/>
            <x v="32"/>
          </reference>
        </references>
      </pivotArea>
    </format>
    <format dxfId="64">
      <pivotArea dataOnly="0" labelOnly="1" fieldPosition="0">
        <references count="3">
          <reference field="6" count="0" selected="0"/>
          <reference field="7" count="1" selected="0">
            <x v="1"/>
          </reference>
          <reference field="8" count="11">
            <x v="1"/>
            <x v="5"/>
            <x v="10"/>
            <x v="15"/>
            <x v="16"/>
            <x v="21"/>
            <x v="29"/>
            <x v="33"/>
            <x v="36"/>
            <x v="38"/>
            <x v="40"/>
          </reference>
        </references>
      </pivotArea>
    </format>
    <format dxfId="63">
      <pivotArea dataOnly="0" labelOnly="1" fieldPosition="0">
        <references count="3">
          <reference field="6" count="0" selected="0"/>
          <reference field="7" count="1" selected="0">
            <x v="2"/>
          </reference>
          <reference field="8" count="1">
            <x v="4"/>
          </reference>
        </references>
      </pivotArea>
    </format>
    <format dxfId="62">
      <pivotArea dataOnly="0" labelOnly="1" fieldPosition="0">
        <references count="3">
          <reference field="6" count="0" selected="0"/>
          <reference field="7" count="1" selected="0">
            <x v="3"/>
          </reference>
          <reference field="8" count="9">
            <x v="0"/>
            <x v="3"/>
            <x v="8"/>
            <x v="9"/>
            <x v="13"/>
            <x v="31"/>
            <x v="34"/>
            <x v="35"/>
            <x v="39"/>
          </reference>
        </references>
      </pivotArea>
    </format>
    <format dxfId="61">
      <pivotArea dataOnly="0" labelOnly="1" fieldPosition="0">
        <references count="3">
          <reference field="6" count="0" selected="0"/>
          <reference field="7" count="1" selected="0">
            <x v="4"/>
          </reference>
          <reference field="8" count="2">
            <x v="12"/>
            <x v="26"/>
          </reference>
        </references>
      </pivotArea>
    </format>
    <format dxfId="60">
      <pivotArea dataOnly="0" labelOnly="1" fieldPosition="0">
        <references count="3">
          <reference field="6" count="0" selected="0"/>
          <reference field="7" count="1" selected="0">
            <x v="5"/>
          </reference>
          <reference field="8" count="2">
            <x v="11"/>
            <x v="41"/>
          </reference>
        </references>
      </pivotArea>
    </format>
    <format dxfId="59">
      <pivotArea dataOnly="0" labelOnly="1" fieldPosition="0">
        <references count="3">
          <reference field="6" count="0" selected="0"/>
          <reference field="7" count="1" selected="0">
            <x v="6"/>
          </reference>
          <reference field="8" count="2">
            <x v="19"/>
            <x v="20"/>
          </reference>
        </references>
      </pivotArea>
    </format>
    <format dxfId="58">
      <pivotArea dataOnly="0" labelOnly="1" fieldPosition="0">
        <references count="3">
          <reference field="6" count="0" selected="0"/>
          <reference field="7" count="1" selected="0">
            <x v="7"/>
          </reference>
          <reference field="8" count="6">
            <x v="2"/>
            <x v="6"/>
            <x v="7"/>
            <x v="18"/>
            <x v="28"/>
            <x v="30"/>
          </reference>
        </references>
      </pivotArea>
    </format>
    <format dxfId="57">
      <pivotArea dataOnly="0" labelOnly="1" fieldPosition="0">
        <references count="3">
          <reference field="6" count="0" selected="0"/>
          <reference field="7" count="1" selected="0">
            <x v="8"/>
          </reference>
          <reference field="8" count="1">
            <x v="27"/>
          </reference>
        </references>
      </pivotArea>
    </format>
    <format dxfId="56">
      <pivotArea dataOnly="0" labelOnly="1" fieldPosition="0">
        <references count="3">
          <reference field="6" count="0" selected="0"/>
          <reference field="7" count="1" selected="0">
            <x v="9"/>
          </reference>
          <reference field="8" count="2">
            <x v="37"/>
            <x v="42"/>
          </reference>
        </references>
      </pivotArea>
    </format>
    <format dxfId="55">
      <pivotArea collapsedLevelsAreSubtotals="1" fieldPosition="0">
        <references count="3">
          <reference field="6" count="0" selected="0"/>
          <reference field="7" count="1" selected="0">
            <x v="0"/>
          </reference>
          <reference field="8" count="1">
            <x v="14"/>
          </reference>
        </references>
      </pivotArea>
    </format>
    <format dxfId="54">
      <pivotArea dataOnly="0" labelOnly="1" fieldPosition="0">
        <references count="3">
          <reference field="6" count="0" selected="0"/>
          <reference field="7" count="1" selected="0">
            <x v="0"/>
          </reference>
          <reference field="8" count="1">
            <x v="14"/>
          </reference>
        </references>
      </pivotArea>
    </format>
    <format dxfId="53">
      <pivotArea collapsedLevelsAreSubtotals="1" fieldPosition="0">
        <references count="3">
          <reference field="6" count="0" selected="0"/>
          <reference field="7" count="1" selected="0">
            <x v="0"/>
          </reference>
          <reference field="8" count="1">
            <x v="14"/>
          </reference>
        </references>
      </pivotArea>
    </format>
    <format dxfId="52">
      <pivotArea dataOnly="0" labelOnly="1" fieldPosition="0">
        <references count="3">
          <reference field="6" count="0" selected="0"/>
          <reference field="7" count="1" selected="0">
            <x v="0"/>
          </reference>
          <reference field="8" count="1">
            <x v="14"/>
          </reference>
        </references>
      </pivotArea>
    </format>
    <format dxfId="51">
      <pivotArea collapsedLevelsAreSubtotals="1" fieldPosition="0">
        <references count="3">
          <reference field="6" count="0" selected="0"/>
          <reference field="7" count="1" selected="0">
            <x v="0"/>
          </reference>
          <reference field="8" count="1">
            <x v="24"/>
          </reference>
        </references>
      </pivotArea>
    </format>
    <format dxfId="50">
      <pivotArea dataOnly="0" labelOnly="1" fieldPosition="0">
        <references count="3">
          <reference field="6" count="0" selected="0"/>
          <reference field="7" count="1" selected="0">
            <x v="0"/>
          </reference>
          <reference field="8" count="1">
            <x v="24"/>
          </reference>
        </references>
      </pivotArea>
    </format>
    <format dxfId="49">
      <pivotArea collapsedLevelsAreSubtotals="1" fieldPosition="0">
        <references count="3">
          <reference field="6" count="0" selected="0"/>
          <reference field="7" count="1" selected="0">
            <x v="0"/>
          </reference>
          <reference field="8" count="1">
            <x v="24"/>
          </reference>
        </references>
      </pivotArea>
    </format>
    <format dxfId="48">
      <pivotArea dataOnly="0" labelOnly="1" fieldPosition="0">
        <references count="3">
          <reference field="6" count="0" selected="0"/>
          <reference field="7" count="1" selected="0">
            <x v="0"/>
          </reference>
          <reference field="8" count="1">
            <x v="24"/>
          </reference>
        </references>
      </pivotArea>
    </format>
    <format dxfId="47">
      <pivotArea collapsedLevelsAreSubtotals="1" fieldPosition="0">
        <references count="3">
          <reference field="6" count="0" selected="0"/>
          <reference field="7" count="1" selected="0">
            <x v="1"/>
          </reference>
          <reference field="8" count="1">
            <x v="36"/>
          </reference>
        </references>
      </pivotArea>
    </format>
    <format dxfId="46">
      <pivotArea dataOnly="0" labelOnly="1" fieldPosition="0">
        <references count="3">
          <reference field="6" count="0" selected="0"/>
          <reference field="7" count="1" selected="0">
            <x v="1"/>
          </reference>
          <reference field="8" count="1">
            <x v="36"/>
          </reference>
        </references>
      </pivotArea>
    </format>
    <format dxfId="45">
      <pivotArea collapsedLevelsAreSubtotals="1" fieldPosition="0">
        <references count="3">
          <reference field="6" count="0" selected="0"/>
          <reference field="7" count="1" selected="0">
            <x v="1"/>
          </reference>
          <reference field="8" count="1">
            <x v="36"/>
          </reference>
        </references>
      </pivotArea>
    </format>
    <format dxfId="44">
      <pivotArea dataOnly="0" labelOnly="1" fieldPosition="0">
        <references count="3">
          <reference field="6" count="0" selected="0"/>
          <reference field="7" count="1" selected="0">
            <x v="1"/>
          </reference>
          <reference field="8" count="1">
            <x v="36"/>
          </reference>
        </references>
      </pivotArea>
    </format>
    <format dxfId="43">
      <pivotArea collapsedLevelsAreSubtotals="1" fieldPosition="0">
        <references count="3">
          <reference field="6" count="0" selected="0"/>
          <reference field="7" count="1" selected="0">
            <x v="1"/>
          </reference>
          <reference field="8" count="1">
            <x v="5"/>
          </reference>
        </references>
      </pivotArea>
    </format>
    <format dxfId="42">
      <pivotArea dataOnly="0" labelOnly="1" fieldPosition="0">
        <references count="3">
          <reference field="6" count="0" selected="0"/>
          <reference field="7" count="1" selected="0">
            <x v="1"/>
          </reference>
          <reference field="8" count="1">
            <x v="5"/>
          </reference>
        </references>
      </pivotArea>
    </format>
    <format dxfId="41">
      <pivotArea collapsedLevelsAreSubtotals="1" fieldPosition="0">
        <references count="3">
          <reference field="6" count="0" selected="0"/>
          <reference field="7" count="1" selected="0">
            <x v="6"/>
          </reference>
          <reference field="8" count="2">
            <x v="19"/>
            <x v="20"/>
          </reference>
        </references>
      </pivotArea>
    </format>
    <format dxfId="40">
      <pivotArea dataOnly="0" labelOnly="1" fieldPosition="0">
        <references count="3">
          <reference field="6" count="0" selected="0"/>
          <reference field="7" count="1" selected="0">
            <x v="6"/>
          </reference>
          <reference field="8" count="2">
            <x v="19"/>
            <x v="20"/>
          </reference>
        </references>
      </pivotArea>
    </format>
    <format dxfId="39">
      <pivotArea collapsedLevelsAreSubtotals="1" fieldPosition="0">
        <references count="3">
          <reference field="6" count="0" selected="0"/>
          <reference field="7" count="1" selected="0">
            <x v="6"/>
          </reference>
          <reference field="8" count="2">
            <x v="19"/>
            <x v="20"/>
          </reference>
        </references>
      </pivotArea>
    </format>
    <format dxfId="38">
      <pivotArea dataOnly="0" labelOnly="1" fieldPosition="0">
        <references count="3">
          <reference field="6" count="0" selected="0"/>
          <reference field="7" count="1" selected="0">
            <x v="6"/>
          </reference>
          <reference field="8" count="2">
            <x v="19"/>
            <x v="2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E81748-45AE-4DDF-A230-012652939FC0}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A3:AE51" firstHeaderRow="0" firstDataRow="1" firstDataCol="1"/>
  <pivotFields count="13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11">
        <item x="9"/>
        <item x="8"/>
        <item x="3"/>
        <item x="1"/>
        <item x="0"/>
        <item x="6"/>
        <item x="5"/>
        <item x="7"/>
        <item x="2"/>
        <item x="4"/>
        <item t="default"/>
      </items>
    </pivotField>
    <pivotField showAll="0"/>
    <pivotField showAll="0"/>
    <pivotField showAll="0"/>
    <pivotField showAll="0"/>
    <pivotField showAll="0"/>
    <pivotField dataField="1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showAll="0"/>
  </pivotFields>
  <rowFields count="3">
    <field x="0"/>
    <field x="1"/>
    <field x="2"/>
  </rowFields>
  <rowItems count="48">
    <i>
      <x/>
    </i>
    <i r="1">
      <x/>
    </i>
    <i r="2">
      <x v="8"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9"/>
    </i>
    <i>
      <x v="1"/>
    </i>
    <i r="1">
      <x/>
    </i>
    <i r="2">
      <x v="8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>
      <x v="2"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9"/>
    </i>
    <i>
      <x v="3"/>
    </i>
    <i r="1">
      <x/>
    </i>
    <i r="2">
      <x v="8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NM2" fld="9" baseField="0" baseItem="0"/>
    <dataField name="Sum of CM2" fld="8" baseField="0" baseItem="0"/>
    <dataField name="Sum of HM2" fld="10" baseField="0" baseItem="0"/>
    <dataField name="Sum of HNM2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41E653-85D8-4BC8-B91F-2C2DFFB8F84A}" name="PivotTable5" cacheId="3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N1:AD38" firstHeaderRow="1" firstDataRow="4" firstDataCol="1"/>
  <pivotFields count="11">
    <pivotField showAll="0" defaultSubtotal="0"/>
    <pivotField axis="axisCol" showAll="0" defaultSubtotal="0">
      <items count="4">
        <item x="0"/>
        <item x="1"/>
        <item x="2"/>
        <item x="3"/>
      </items>
    </pivotField>
    <pivotField axis="axisCol" showAll="0" defaultSubtotal="0">
      <items count="2">
        <item x="0"/>
        <item x="1"/>
      </items>
    </pivotField>
    <pivotField axis="axisCol" showAll="0" defaultSubtotal="0">
      <items count="2">
        <item x="0"/>
        <item x="1"/>
      </items>
    </pivotField>
    <pivotField showAll="0" defaultSubtotal="0"/>
    <pivotField showAll="0" defaultSubtotal="0"/>
    <pivotField axis="axisRow" showAll="0" defaultSubtotal="0">
      <items count="1">
        <item x="0"/>
      </items>
    </pivotField>
    <pivotField axis="axisRow" showAll="0" defaultSubtotal="0">
      <items count="8">
        <item x="5"/>
        <item x="0"/>
        <item x="1"/>
        <item x="3"/>
        <item x="7"/>
        <item x="6"/>
        <item x="4"/>
        <item x="2"/>
      </items>
    </pivotField>
    <pivotField axis="axisRow" showAll="0" defaultSubtotal="0">
      <items count="25">
        <item x="11"/>
        <item x="0"/>
        <item x="12"/>
        <item x="13"/>
        <item x="1"/>
        <item x="2"/>
        <item x="24"/>
        <item x="3"/>
        <item x="4"/>
        <item x="14"/>
        <item x="21"/>
        <item x="15"/>
        <item x="18"/>
        <item x="22"/>
        <item x="23"/>
        <item x="5"/>
        <item x="6"/>
        <item x="16"/>
        <item x="19"/>
        <item x="7"/>
        <item x="8"/>
        <item x="9"/>
        <item x="10"/>
        <item x="20"/>
        <item x="17"/>
      </items>
    </pivotField>
    <pivotField showAll="0" defaultSubtotal="0"/>
    <pivotField dataField="1" showAll="0" defaultSubtotal="0"/>
  </pivotFields>
  <rowFields count="3">
    <field x="6"/>
    <field x="7"/>
    <field x="8"/>
  </rowFields>
  <rowItems count="34">
    <i>
      <x/>
    </i>
    <i r="1">
      <x/>
    </i>
    <i r="2">
      <x v="14"/>
    </i>
    <i r="2">
      <x v="17"/>
    </i>
    <i r="2">
      <x v="22"/>
    </i>
    <i r="2">
      <x v="23"/>
    </i>
    <i r="2">
      <x v="24"/>
    </i>
    <i r="1">
      <x v="1"/>
    </i>
    <i r="2">
      <x v="1"/>
    </i>
    <i r="2">
      <x v="5"/>
    </i>
    <i r="2">
      <x v="10"/>
    </i>
    <i r="2">
      <x v="15"/>
    </i>
    <i r="2">
      <x v="16"/>
    </i>
    <i r="2">
      <x v="21"/>
    </i>
    <i r="1">
      <x v="2"/>
    </i>
    <i r="2">
      <x v="4"/>
    </i>
    <i r="1">
      <x v="3"/>
    </i>
    <i r="2">
      <x/>
    </i>
    <i r="2">
      <x v="3"/>
    </i>
    <i r="2">
      <x v="8"/>
    </i>
    <i r="2">
      <x v="9"/>
    </i>
    <i r="2">
      <x v="13"/>
    </i>
    <i r="1">
      <x v="4"/>
    </i>
    <i r="2">
      <x v="12"/>
    </i>
    <i r="1">
      <x v="5"/>
    </i>
    <i r="2">
      <x v="11"/>
    </i>
    <i r="1">
      <x v="6"/>
    </i>
    <i r="2">
      <x v="19"/>
    </i>
    <i r="2">
      <x v="20"/>
    </i>
    <i r="1">
      <x v="7"/>
    </i>
    <i r="2">
      <x v="2"/>
    </i>
    <i r="2">
      <x v="6"/>
    </i>
    <i r="2">
      <x v="7"/>
    </i>
    <i r="2">
      <x v="18"/>
    </i>
  </rowItems>
  <colFields count="3">
    <field x="1"/>
    <field x="2"/>
    <field x="3"/>
  </colFields>
  <colItems count="16">
    <i>
      <x/>
      <x/>
      <x/>
    </i>
    <i r="2">
      <x v="1"/>
    </i>
    <i r="1">
      <x v="1"/>
      <x/>
    </i>
    <i r="2">
      <x v="1"/>
    </i>
    <i>
      <x v="1"/>
      <x/>
      <x/>
    </i>
    <i r="2">
      <x v="1"/>
    </i>
    <i r="1">
      <x v="1"/>
      <x/>
    </i>
    <i r="2">
      <x v="1"/>
    </i>
    <i>
      <x v="2"/>
      <x/>
      <x/>
    </i>
    <i r="2">
      <x v="1"/>
    </i>
    <i r="1">
      <x v="1"/>
      <x/>
    </i>
    <i r="2">
      <x v="1"/>
    </i>
    <i>
      <x v="3"/>
      <x/>
      <x/>
    </i>
    <i r="2">
      <x v="1"/>
    </i>
    <i r="1">
      <x v="1"/>
      <x/>
    </i>
    <i r="2">
      <x v="1"/>
    </i>
  </colItems>
  <dataFields count="1">
    <dataField name="Average of Proportion" fld="10" subtotal="average" baseField="7" baseItem="0" numFmtId="166"/>
  </dataFields>
  <formats count="218">
    <format dxfId="361">
      <pivotArea type="all" dataOnly="0" outline="0" fieldPosition="0"/>
    </format>
    <format dxfId="360">
      <pivotArea outline="0" collapsedLevelsAreSubtotals="1" fieldPosition="0"/>
    </format>
    <format dxfId="359">
      <pivotArea type="origin" dataOnly="0" labelOnly="1" outline="0" fieldPosition="0"/>
    </format>
    <format dxfId="358">
      <pivotArea field="1" type="button" dataOnly="0" labelOnly="1" outline="0" axis="axisCol" fieldPosition="0"/>
    </format>
    <format dxfId="357">
      <pivotArea field="2" type="button" dataOnly="0" labelOnly="1" outline="0" axis="axisCol" fieldPosition="1"/>
    </format>
    <format dxfId="356">
      <pivotArea field="3" type="button" dataOnly="0" labelOnly="1" outline="0" axis="axisCol" fieldPosition="2"/>
    </format>
    <format dxfId="355">
      <pivotArea type="topRight" dataOnly="0" labelOnly="1" outline="0" fieldPosition="0"/>
    </format>
    <format dxfId="354">
      <pivotArea field="6" type="button" dataOnly="0" labelOnly="1" outline="0" axis="axisRow" fieldPosition="0"/>
    </format>
    <format dxfId="353">
      <pivotArea dataOnly="0" labelOnly="1" fieldPosition="0">
        <references count="1">
          <reference field="6" count="0"/>
        </references>
      </pivotArea>
    </format>
    <format dxfId="352">
      <pivotArea dataOnly="0" labelOnly="1" grandRow="1" outline="0" fieldPosition="0"/>
    </format>
    <format dxfId="351">
      <pivotArea dataOnly="0" labelOnly="1" fieldPosition="0">
        <references count="2">
          <reference field="6" count="0" selected="0"/>
          <reference field="7" count="0"/>
        </references>
      </pivotArea>
    </format>
    <format dxfId="350">
      <pivotArea dataOnly="0" labelOnly="1" fieldPosition="0">
        <references count="3">
          <reference field="6" count="0" selected="0"/>
          <reference field="7" count="1" selected="0">
            <x v="0"/>
          </reference>
          <reference field="8" count="5">
            <x v="14"/>
            <x v="17"/>
            <x v="22"/>
            <x v="23"/>
            <x v="24"/>
          </reference>
        </references>
      </pivotArea>
    </format>
    <format dxfId="349">
      <pivotArea dataOnly="0" labelOnly="1" fieldPosition="0">
        <references count="3">
          <reference field="6" count="0" selected="0"/>
          <reference field="7" count="1" selected="0">
            <x v="1"/>
          </reference>
          <reference field="8" count="6">
            <x v="1"/>
            <x v="5"/>
            <x v="10"/>
            <x v="15"/>
            <x v="16"/>
            <x v="21"/>
          </reference>
        </references>
      </pivotArea>
    </format>
    <format dxfId="348">
      <pivotArea dataOnly="0" labelOnly="1" fieldPosition="0">
        <references count="3">
          <reference field="6" count="0" selected="0"/>
          <reference field="7" count="1" selected="0">
            <x v="2"/>
          </reference>
          <reference field="8" count="1">
            <x v="4"/>
          </reference>
        </references>
      </pivotArea>
    </format>
    <format dxfId="347">
      <pivotArea dataOnly="0" labelOnly="1" fieldPosition="0">
        <references count="3">
          <reference field="6" count="0" selected="0"/>
          <reference field="7" count="1" selected="0">
            <x v="3"/>
          </reference>
          <reference field="8" count="5">
            <x v="0"/>
            <x v="3"/>
            <x v="8"/>
            <x v="9"/>
            <x v="13"/>
          </reference>
        </references>
      </pivotArea>
    </format>
    <format dxfId="346">
      <pivotArea dataOnly="0" labelOnly="1" fieldPosition="0">
        <references count="3">
          <reference field="6" count="0" selected="0"/>
          <reference field="7" count="1" selected="0">
            <x v="4"/>
          </reference>
          <reference field="8" count="1">
            <x v="12"/>
          </reference>
        </references>
      </pivotArea>
    </format>
    <format dxfId="345">
      <pivotArea dataOnly="0" labelOnly="1" fieldPosition="0">
        <references count="3">
          <reference field="6" count="0" selected="0"/>
          <reference field="7" count="1" selected="0">
            <x v="5"/>
          </reference>
          <reference field="8" count="1">
            <x v="11"/>
          </reference>
        </references>
      </pivotArea>
    </format>
    <format dxfId="344">
      <pivotArea dataOnly="0" labelOnly="1" fieldPosition="0">
        <references count="3">
          <reference field="6" count="0" selected="0"/>
          <reference field="7" count="1" selected="0">
            <x v="6"/>
          </reference>
          <reference field="8" count="2">
            <x v="19"/>
            <x v="20"/>
          </reference>
        </references>
      </pivotArea>
    </format>
    <format dxfId="343">
      <pivotArea dataOnly="0" labelOnly="1" fieldPosition="0">
        <references count="3">
          <reference field="6" count="0" selected="0"/>
          <reference field="7" count="1" selected="0">
            <x v="7"/>
          </reference>
          <reference field="8" count="4">
            <x v="2"/>
            <x v="6"/>
            <x v="7"/>
            <x v="18"/>
          </reference>
        </references>
      </pivotArea>
    </format>
    <format dxfId="342">
      <pivotArea dataOnly="0" labelOnly="1" fieldPosition="0">
        <references count="1">
          <reference field="1" count="0"/>
        </references>
      </pivotArea>
    </format>
    <format dxfId="341">
      <pivotArea dataOnly="0" labelOnly="1" grandCol="1" outline="0" fieldPosition="0"/>
    </format>
    <format dxfId="340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339">
      <pivotArea dataOnly="0" labelOnly="1" fieldPosition="0">
        <references count="2">
          <reference field="1" count="1" selected="0">
            <x v="1"/>
          </reference>
          <reference field="2" count="0"/>
        </references>
      </pivotArea>
    </format>
    <format dxfId="338">
      <pivotArea dataOnly="0" labelOnly="1" fieldPosition="0">
        <references count="2">
          <reference field="1" count="1" selected="0">
            <x v="2"/>
          </reference>
          <reference field="2" count="0"/>
        </references>
      </pivotArea>
    </format>
    <format dxfId="337">
      <pivotArea dataOnly="0" labelOnly="1" fieldPosition="0">
        <references count="2">
          <reference field="1" count="1" selected="0">
            <x v="3"/>
          </reference>
          <reference field="2" count="0"/>
        </references>
      </pivotArea>
    </format>
    <format dxfId="336">
      <pivotArea dataOnly="0" labelOnly="1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0"/>
        </references>
      </pivotArea>
    </format>
    <format dxfId="335">
      <pivotArea dataOnly="0" labelOnly="1" fieldPosition="0">
        <references count="3">
          <reference field="1" count="1" selected="0">
            <x v="0"/>
          </reference>
          <reference field="2" count="1" selected="0">
            <x v="1"/>
          </reference>
          <reference field="3" count="0"/>
        </references>
      </pivotArea>
    </format>
    <format dxfId="334">
      <pivotArea dataOnly="0" labelOnly="1" fieldPosition="0">
        <references count="3">
          <reference field="1" count="1" selected="0">
            <x v="1"/>
          </reference>
          <reference field="2" count="1" selected="0">
            <x v="0"/>
          </reference>
          <reference field="3" count="0"/>
        </references>
      </pivotArea>
    </format>
    <format dxfId="333">
      <pivotArea dataOnly="0" labelOnly="1" fieldPosition="0">
        <references count="3">
          <reference field="1" count="1" selected="0">
            <x v="1"/>
          </reference>
          <reference field="2" count="1" selected="0">
            <x v="1"/>
          </reference>
          <reference field="3" count="0"/>
        </references>
      </pivotArea>
    </format>
    <format dxfId="332">
      <pivotArea dataOnly="0" labelOnly="1" fieldPosition="0">
        <references count="3">
          <reference field="1" count="1" selected="0">
            <x v="2"/>
          </reference>
          <reference field="2" count="1" selected="0">
            <x v="0"/>
          </reference>
          <reference field="3" count="0"/>
        </references>
      </pivotArea>
    </format>
    <format dxfId="331">
      <pivotArea dataOnly="0" labelOnly="1" fieldPosition="0">
        <references count="3">
          <reference field="1" count="1" selected="0">
            <x v="2"/>
          </reference>
          <reference field="2" count="1" selected="0">
            <x v="1"/>
          </reference>
          <reference field="3" count="0"/>
        </references>
      </pivotArea>
    </format>
    <format dxfId="330">
      <pivotArea dataOnly="0" labelOnly="1" fieldPosition="0">
        <references count="3">
          <reference field="1" count="1" selected="0">
            <x v="3"/>
          </reference>
          <reference field="2" count="1" selected="0">
            <x v="0"/>
          </reference>
          <reference field="3" count="0"/>
        </references>
      </pivotArea>
    </format>
    <format dxfId="329">
      <pivotArea dataOnly="0" labelOnly="1" fieldPosition="0">
        <references count="3">
          <reference field="1" count="1" selected="0">
            <x v="3"/>
          </reference>
          <reference field="2" count="1" selected="0">
            <x v="1"/>
          </reference>
          <reference field="3" count="0"/>
        </references>
      </pivotArea>
    </format>
    <format dxfId="328">
      <pivotArea collapsedLevelsAreSubtotals="1" fieldPosition="0">
        <references count="3">
          <reference field="6" count="0" selected="0"/>
          <reference field="7" count="1" selected="0">
            <x v="0"/>
          </reference>
          <reference field="8" count="1">
            <x v="14"/>
          </reference>
        </references>
      </pivotArea>
    </format>
    <format dxfId="327">
      <pivotArea dataOnly="0" labelOnly="1" fieldPosition="0">
        <references count="3">
          <reference field="6" count="0" selected="0"/>
          <reference field="7" count="1" selected="0">
            <x v="0"/>
          </reference>
          <reference field="8" count="1">
            <x v="14"/>
          </reference>
        </references>
      </pivotArea>
    </format>
    <format dxfId="326">
      <pivotArea collapsedLevelsAreSubtotals="1" fieldPosition="0">
        <references count="3">
          <reference field="6" count="0" selected="0"/>
          <reference field="7" count="1" selected="0">
            <x v="0"/>
          </reference>
          <reference field="8" count="3">
            <x v="22"/>
            <x v="23"/>
            <x v="24"/>
          </reference>
        </references>
      </pivotArea>
    </format>
    <format dxfId="325">
      <pivotArea dataOnly="0" labelOnly="1" fieldPosition="0">
        <references count="3">
          <reference field="6" count="0" selected="0"/>
          <reference field="7" count="1" selected="0">
            <x v="0"/>
          </reference>
          <reference field="8" count="3">
            <x v="22"/>
            <x v="23"/>
            <x v="24"/>
          </reference>
        </references>
      </pivotArea>
    </format>
    <format dxfId="324">
      <pivotArea collapsedLevelsAreSubtotals="1" fieldPosition="0">
        <references count="3">
          <reference field="6" count="0" selected="0"/>
          <reference field="7" count="1" selected="0">
            <x v="1"/>
          </reference>
          <reference field="8" count="6">
            <x v="1"/>
            <x v="5"/>
            <x v="10"/>
            <x v="15"/>
            <x v="16"/>
            <x v="21"/>
          </reference>
        </references>
      </pivotArea>
    </format>
    <format dxfId="323">
      <pivotArea dataOnly="0" labelOnly="1" fieldPosition="0">
        <references count="3">
          <reference field="6" count="0" selected="0"/>
          <reference field="7" count="1" selected="0">
            <x v="1"/>
          </reference>
          <reference field="8" count="6">
            <x v="1"/>
            <x v="5"/>
            <x v="10"/>
            <x v="15"/>
            <x v="16"/>
            <x v="21"/>
          </reference>
        </references>
      </pivotArea>
    </format>
    <format dxfId="322">
      <pivotArea dataOnly="0" labelOnly="1" fieldPosition="0">
        <references count="3">
          <reference field="6" count="0" selected="0"/>
          <reference field="7" count="1" selected="0">
            <x v="2"/>
          </reference>
          <reference field="8" count="1">
            <x v="4"/>
          </reference>
        </references>
      </pivotArea>
    </format>
    <format dxfId="321">
      <pivotArea collapsedLevelsAreSubtotals="1" fieldPosition="0">
        <references count="3">
          <reference field="6" count="0" selected="0"/>
          <reference field="7" count="1" selected="0">
            <x v="3"/>
          </reference>
          <reference field="8" count="1">
            <x v="0"/>
          </reference>
        </references>
      </pivotArea>
    </format>
    <format dxfId="320">
      <pivotArea dataOnly="0" labelOnly="1" fieldPosition="0">
        <references count="3">
          <reference field="6" count="0" selected="0"/>
          <reference field="7" count="1" selected="0">
            <x v="3"/>
          </reference>
          <reference field="8" count="1">
            <x v="0"/>
          </reference>
        </references>
      </pivotArea>
    </format>
    <format dxfId="319">
      <pivotArea collapsedLevelsAreSubtotals="1" fieldPosition="0">
        <references count="3">
          <reference field="6" count="0" selected="0"/>
          <reference field="7" count="1" selected="0">
            <x v="3"/>
          </reference>
          <reference field="8" count="3">
            <x v="8"/>
            <x v="9"/>
            <x v="13"/>
          </reference>
        </references>
      </pivotArea>
    </format>
    <format dxfId="318">
      <pivotArea dataOnly="0" labelOnly="1" fieldPosition="0">
        <references count="3">
          <reference field="6" count="0" selected="0"/>
          <reference field="7" count="1" selected="0">
            <x v="3"/>
          </reference>
          <reference field="8" count="3">
            <x v="8"/>
            <x v="9"/>
            <x v="13"/>
          </reference>
        </references>
      </pivotArea>
    </format>
    <format dxfId="317">
      <pivotArea dataOnly="0" labelOnly="1" fieldPosition="0">
        <references count="3">
          <reference field="6" count="0" selected="0"/>
          <reference field="7" count="1" selected="0">
            <x v="4"/>
          </reference>
          <reference field="8" count="1">
            <x v="12"/>
          </reference>
        </references>
      </pivotArea>
    </format>
    <format dxfId="316">
      <pivotArea collapsedLevelsAreSubtotals="1" fieldPosition="0">
        <references count="3">
          <reference field="6" count="0" selected="0"/>
          <reference field="7" count="1" selected="0">
            <x v="6"/>
          </reference>
          <reference field="8" count="2">
            <x v="19"/>
            <x v="20"/>
          </reference>
        </references>
      </pivotArea>
    </format>
    <format dxfId="315">
      <pivotArea dataOnly="0" labelOnly="1" fieldPosition="0">
        <references count="3">
          <reference field="6" count="0" selected="0"/>
          <reference field="7" count="1" selected="0">
            <x v="6"/>
          </reference>
          <reference field="8" count="2">
            <x v="19"/>
            <x v="20"/>
          </reference>
        </references>
      </pivotArea>
    </format>
    <format dxfId="314">
      <pivotArea collapsedLevelsAreSubtotals="1" fieldPosition="0">
        <references count="3">
          <reference field="6" count="0" selected="0"/>
          <reference field="7" count="1" selected="0">
            <x v="7"/>
          </reference>
          <reference field="8" count="4">
            <x v="2"/>
            <x v="6"/>
            <x v="7"/>
            <x v="18"/>
          </reference>
        </references>
      </pivotArea>
    </format>
    <format dxfId="313">
      <pivotArea dataOnly="0" labelOnly="1" fieldPosition="0">
        <references count="3">
          <reference field="6" count="0" selected="0"/>
          <reference field="7" count="1" selected="0">
            <x v="7"/>
          </reference>
          <reference field="8" count="4">
            <x v="2"/>
            <x v="6"/>
            <x v="7"/>
            <x v="18"/>
          </reference>
        </references>
      </pivotArea>
    </format>
    <format dxfId="312">
      <pivotArea dataOnly="0" labelOnly="1" fieldPosition="0">
        <references count="3">
          <reference field="6" count="0" selected="0"/>
          <reference field="7" count="1" selected="0">
            <x v="5"/>
          </reference>
          <reference field="8" count="1">
            <x v="11"/>
          </reference>
        </references>
      </pivotArea>
    </format>
    <format dxfId="311">
      <pivotArea outline="0" collapsedLevelsAreSubtotals="1" fieldPosition="0"/>
    </format>
    <format dxfId="310">
      <pivotArea field="1" type="button" dataOnly="0" labelOnly="1" outline="0" axis="axisCol" fieldPosition="0"/>
    </format>
    <format dxfId="309">
      <pivotArea field="2" type="button" dataOnly="0" labelOnly="1" outline="0" axis="axisCol" fieldPosition="1"/>
    </format>
    <format dxfId="308">
      <pivotArea field="3" type="button" dataOnly="0" labelOnly="1" outline="0" axis="axisCol" fieldPosition="2"/>
    </format>
    <format dxfId="307">
      <pivotArea type="topRight" dataOnly="0" labelOnly="1" outline="0" fieldPosition="0"/>
    </format>
    <format dxfId="306">
      <pivotArea dataOnly="0" labelOnly="1" fieldPosition="0">
        <references count="1">
          <reference field="1" count="0"/>
        </references>
      </pivotArea>
    </format>
    <format dxfId="305">
      <pivotArea dataOnly="0" labelOnly="1" grandCol="1" outline="0" fieldPosition="0"/>
    </format>
    <format dxfId="304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303">
      <pivotArea dataOnly="0" labelOnly="1" fieldPosition="0">
        <references count="2">
          <reference field="1" count="1" selected="0">
            <x v="1"/>
          </reference>
          <reference field="2" count="0"/>
        </references>
      </pivotArea>
    </format>
    <format dxfId="302">
      <pivotArea dataOnly="0" labelOnly="1" fieldPosition="0">
        <references count="2">
          <reference field="1" count="1" selected="0">
            <x v="2"/>
          </reference>
          <reference field="2" count="0"/>
        </references>
      </pivotArea>
    </format>
    <format dxfId="301">
      <pivotArea dataOnly="0" labelOnly="1" fieldPosition="0">
        <references count="2">
          <reference field="1" count="1" selected="0">
            <x v="3"/>
          </reference>
          <reference field="2" count="0"/>
        </references>
      </pivotArea>
    </format>
    <format dxfId="300">
      <pivotArea dataOnly="0" labelOnly="1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0"/>
        </references>
      </pivotArea>
    </format>
    <format dxfId="299">
      <pivotArea dataOnly="0" labelOnly="1" fieldPosition="0">
        <references count="3">
          <reference field="1" count="1" selected="0">
            <x v="0"/>
          </reference>
          <reference field="2" count="1" selected="0">
            <x v="1"/>
          </reference>
          <reference field="3" count="0"/>
        </references>
      </pivotArea>
    </format>
    <format dxfId="298">
      <pivotArea dataOnly="0" labelOnly="1" fieldPosition="0">
        <references count="3">
          <reference field="1" count="1" selected="0">
            <x v="1"/>
          </reference>
          <reference field="2" count="1" selected="0">
            <x v="0"/>
          </reference>
          <reference field="3" count="0"/>
        </references>
      </pivotArea>
    </format>
    <format dxfId="297">
      <pivotArea dataOnly="0" labelOnly="1" fieldPosition="0">
        <references count="3">
          <reference field="1" count="1" selected="0">
            <x v="1"/>
          </reference>
          <reference field="2" count="1" selected="0">
            <x v="1"/>
          </reference>
          <reference field="3" count="0"/>
        </references>
      </pivotArea>
    </format>
    <format dxfId="296">
      <pivotArea dataOnly="0" labelOnly="1" fieldPosition="0">
        <references count="3">
          <reference field="1" count="1" selected="0">
            <x v="2"/>
          </reference>
          <reference field="2" count="1" selected="0">
            <x v="0"/>
          </reference>
          <reference field="3" count="0"/>
        </references>
      </pivotArea>
    </format>
    <format dxfId="295">
      <pivotArea dataOnly="0" labelOnly="1" fieldPosition="0">
        <references count="3">
          <reference field="1" count="1" selected="0">
            <x v="2"/>
          </reference>
          <reference field="2" count="1" selected="0">
            <x v="1"/>
          </reference>
          <reference field="3" count="0"/>
        </references>
      </pivotArea>
    </format>
    <format dxfId="294">
      <pivotArea dataOnly="0" labelOnly="1" fieldPosition="0">
        <references count="3">
          <reference field="1" count="1" selected="0">
            <x v="3"/>
          </reference>
          <reference field="2" count="1" selected="0">
            <x v="0"/>
          </reference>
          <reference field="3" count="0"/>
        </references>
      </pivotArea>
    </format>
    <format dxfId="293">
      <pivotArea dataOnly="0" labelOnly="1" fieldPosition="0">
        <references count="3">
          <reference field="1" count="1" selected="0">
            <x v="3"/>
          </reference>
          <reference field="2" count="1" selected="0">
            <x v="1"/>
          </reference>
          <reference field="3" count="0"/>
        </references>
      </pivotArea>
    </format>
    <format dxfId="292">
      <pivotArea outline="0" collapsedLevelsAreSubtotals="1" fieldPosition="0"/>
    </format>
    <format dxfId="291">
      <pivotArea field="1" type="button" dataOnly="0" labelOnly="1" outline="0" axis="axisCol" fieldPosition="0"/>
    </format>
    <format dxfId="290">
      <pivotArea field="2" type="button" dataOnly="0" labelOnly="1" outline="0" axis="axisCol" fieldPosition="1"/>
    </format>
    <format dxfId="289">
      <pivotArea field="3" type="button" dataOnly="0" labelOnly="1" outline="0" axis="axisCol" fieldPosition="2"/>
    </format>
    <format dxfId="288">
      <pivotArea type="topRight" dataOnly="0" labelOnly="1" outline="0" fieldPosition="0"/>
    </format>
    <format dxfId="287">
      <pivotArea dataOnly="0" labelOnly="1" fieldPosition="0">
        <references count="1">
          <reference field="1" count="0"/>
        </references>
      </pivotArea>
    </format>
    <format dxfId="286">
      <pivotArea dataOnly="0" labelOnly="1" grandCol="1" outline="0" fieldPosition="0"/>
    </format>
    <format dxfId="285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284">
      <pivotArea dataOnly="0" labelOnly="1" fieldPosition="0">
        <references count="2">
          <reference field="1" count="1" selected="0">
            <x v="1"/>
          </reference>
          <reference field="2" count="0"/>
        </references>
      </pivotArea>
    </format>
    <format dxfId="283">
      <pivotArea dataOnly="0" labelOnly="1" fieldPosition="0">
        <references count="2">
          <reference field="1" count="1" selected="0">
            <x v="2"/>
          </reference>
          <reference field="2" count="0"/>
        </references>
      </pivotArea>
    </format>
    <format dxfId="282">
      <pivotArea dataOnly="0" labelOnly="1" fieldPosition="0">
        <references count="2">
          <reference field="1" count="1" selected="0">
            <x v="3"/>
          </reference>
          <reference field="2" count="0"/>
        </references>
      </pivotArea>
    </format>
    <format dxfId="281">
      <pivotArea dataOnly="0" labelOnly="1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0"/>
        </references>
      </pivotArea>
    </format>
    <format dxfId="280">
      <pivotArea dataOnly="0" labelOnly="1" fieldPosition="0">
        <references count="3">
          <reference field="1" count="1" selected="0">
            <x v="0"/>
          </reference>
          <reference field="2" count="1" selected="0">
            <x v="1"/>
          </reference>
          <reference field="3" count="0"/>
        </references>
      </pivotArea>
    </format>
    <format dxfId="279">
      <pivotArea dataOnly="0" labelOnly="1" fieldPosition="0">
        <references count="3">
          <reference field="1" count="1" selected="0">
            <x v="1"/>
          </reference>
          <reference field="2" count="1" selected="0">
            <x v="0"/>
          </reference>
          <reference field="3" count="0"/>
        </references>
      </pivotArea>
    </format>
    <format dxfId="278">
      <pivotArea dataOnly="0" labelOnly="1" fieldPosition="0">
        <references count="3">
          <reference field="1" count="1" selected="0">
            <x v="1"/>
          </reference>
          <reference field="2" count="1" selected="0">
            <x v="1"/>
          </reference>
          <reference field="3" count="0"/>
        </references>
      </pivotArea>
    </format>
    <format dxfId="277">
      <pivotArea dataOnly="0" labelOnly="1" fieldPosition="0">
        <references count="3">
          <reference field="1" count="1" selected="0">
            <x v="2"/>
          </reference>
          <reference field="2" count="1" selected="0">
            <x v="0"/>
          </reference>
          <reference field="3" count="0"/>
        </references>
      </pivotArea>
    </format>
    <format dxfId="276">
      <pivotArea dataOnly="0" labelOnly="1" fieldPosition="0">
        <references count="3">
          <reference field="1" count="1" selected="0">
            <x v="2"/>
          </reference>
          <reference field="2" count="1" selected="0">
            <x v="1"/>
          </reference>
          <reference field="3" count="0"/>
        </references>
      </pivotArea>
    </format>
    <format dxfId="275">
      <pivotArea dataOnly="0" labelOnly="1" fieldPosition="0">
        <references count="3">
          <reference field="1" count="1" selected="0">
            <x v="3"/>
          </reference>
          <reference field="2" count="1" selected="0">
            <x v="0"/>
          </reference>
          <reference field="3" count="0"/>
        </references>
      </pivotArea>
    </format>
    <format dxfId="274">
      <pivotArea dataOnly="0" labelOnly="1" fieldPosition="0">
        <references count="3">
          <reference field="1" count="1" selected="0">
            <x v="3"/>
          </reference>
          <reference field="2" count="1" selected="0">
            <x v="1"/>
          </reference>
          <reference field="3" count="0"/>
        </references>
      </pivotArea>
    </format>
    <format dxfId="273">
      <pivotArea outline="0" collapsedLevelsAreSubtotals="1" fieldPosition="0"/>
    </format>
    <format dxfId="272">
      <pivotArea field="6" type="button" dataOnly="0" labelOnly="1" outline="0" axis="axisRow" fieldPosition="0"/>
    </format>
    <format dxfId="271">
      <pivotArea dataOnly="0" labelOnly="1" fieldPosition="0">
        <references count="1">
          <reference field="6" count="0"/>
        </references>
      </pivotArea>
    </format>
    <format dxfId="270">
      <pivotArea dataOnly="0" labelOnly="1" grandRow="1" outline="0" fieldPosition="0"/>
    </format>
    <format dxfId="269">
      <pivotArea dataOnly="0" labelOnly="1" fieldPosition="0">
        <references count="2">
          <reference field="6" count="0" selected="0"/>
          <reference field="7" count="0"/>
        </references>
      </pivotArea>
    </format>
    <format dxfId="268">
      <pivotArea dataOnly="0" labelOnly="1" fieldPosition="0">
        <references count="3">
          <reference field="6" count="0" selected="0"/>
          <reference field="7" count="1" selected="0">
            <x v="0"/>
          </reference>
          <reference field="8" count="5">
            <x v="14"/>
            <x v="17"/>
            <x v="22"/>
            <x v="23"/>
            <x v="24"/>
          </reference>
        </references>
      </pivotArea>
    </format>
    <format dxfId="267">
      <pivotArea dataOnly="0" labelOnly="1" fieldPosition="0">
        <references count="3">
          <reference field="6" count="0" selected="0"/>
          <reference field="7" count="1" selected="0">
            <x v="1"/>
          </reference>
          <reference field="8" count="6">
            <x v="1"/>
            <x v="5"/>
            <x v="10"/>
            <x v="15"/>
            <x v="16"/>
            <x v="21"/>
          </reference>
        </references>
      </pivotArea>
    </format>
    <format dxfId="266">
      <pivotArea dataOnly="0" labelOnly="1" fieldPosition="0">
        <references count="3">
          <reference field="6" count="0" selected="0"/>
          <reference field="7" count="1" selected="0">
            <x v="2"/>
          </reference>
          <reference field="8" count="1">
            <x v="4"/>
          </reference>
        </references>
      </pivotArea>
    </format>
    <format dxfId="265">
      <pivotArea dataOnly="0" labelOnly="1" fieldPosition="0">
        <references count="3">
          <reference field="6" count="0" selected="0"/>
          <reference field="7" count="1" selected="0">
            <x v="3"/>
          </reference>
          <reference field="8" count="5">
            <x v="0"/>
            <x v="3"/>
            <x v="8"/>
            <x v="9"/>
            <x v="13"/>
          </reference>
        </references>
      </pivotArea>
    </format>
    <format dxfId="264">
      <pivotArea dataOnly="0" labelOnly="1" fieldPosition="0">
        <references count="3">
          <reference field="6" count="0" selected="0"/>
          <reference field="7" count="1" selected="0">
            <x v="4"/>
          </reference>
          <reference field="8" count="1">
            <x v="12"/>
          </reference>
        </references>
      </pivotArea>
    </format>
    <format dxfId="263">
      <pivotArea dataOnly="0" labelOnly="1" fieldPosition="0">
        <references count="3">
          <reference field="6" count="0" selected="0"/>
          <reference field="7" count="1" selected="0">
            <x v="5"/>
          </reference>
          <reference field="8" count="1">
            <x v="11"/>
          </reference>
        </references>
      </pivotArea>
    </format>
    <format dxfId="262">
      <pivotArea dataOnly="0" labelOnly="1" fieldPosition="0">
        <references count="3">
          <reference field="6" count="0" selected="0"/>
          <reference field="7" count="1" selected="0">
            <x v="6"/>
          </reference>
          <reference field="8" count="2">
            <x v="19"/>
            <x v="20"/>
          </reference>
        </references>
      </pivotArea>
    </format>
    <format dxfId="261">
      <pivotArea dataOnly="0" labelOnly="1" fieldPosition="0">
        <references count="3">
          <reference field="6" count="0" selected="0"/>
          <reference field="7" count="1" selected="0">
            <x v="7"/>
          </reference>
          <reference field="8" count="4">
            <x v="2"/>
            <x v="6"/>
            <x v="7"/>
            <x v="18"/>
          </reference>
        </references>
      </pivotArea>
    </format>
    <format dxfId="260">
      <pivotArea dataOnly="0" labelOnly="1" grandCol="1" outline="0" offset="IV256" fieldPosition="0"/>
    </format>
    <format dxfId="259">
      <pivotArea dataOnly="0" labelOnly="1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0"/>
        </references>
      </pivotArea>
    </format>
    <format dxfId="258">
      <pivotArea dataOnly="0" labelOnly="1" fieldPosition="0">
        <references count="3">
          <reference field="1" count="1" selected="0">
            <x v="0"/>
          </reference>
          <reference field="2" count="1" selected="0">
            <x v="1"/>
          </reference>
          <reference field="3" count="0"/>
        </references>
      </pivotArea>
    </format>
    <format dxfId="257">
      <pivotArea dataOnly="0" labelOnly="1" fieldPosition="0">
        <references count="3">
          <reference field="1" count="1" selected="0">
            <x v="1"/>
          </reference>
          <reference field="2" count="1" selected="0">
            <x v="0"/>
          </reference>
          <reference field="3" count="0"/>
        </references>
      </pivotArea>
    </format>
    <format dxfId="256">
      <pivotArea dataOnly="0" labelOnly="1" fieldPosition="0">
        <references count="3">
          <reference field="1" count="1" selected="0">
            <x v="1"/>
          </reference>
          <reference field="2" count="1" selected="0">
            <x v="1"/>
          </reference>
          <reference field="3" count="0"/>
        </references>
      </pivotArea>
    </format>
    <format dxfId="255">
      <pivotArea dataOnly="0" labelOnly="1" fieldPosition="0">
        <references count="3">
          <reference field="1" count="1" selected="0">
            <x v="2"/>
          </reference>
          <reference field="2" count="1" selected="0">
            <x v="0"/>
          </reference>
          <reference field="3" count="0"/>
        </references>
      </pivotArea>
    </format>
    <format dxfId="254">
      <pivotArea dataOnly="0" labelOnly="1" fieldPosition="0">
        <references count="3">
          <reference field="1" count="1" selected="0">
            <x v="2"/>
          </reference>
          <reference field="2" count="1" selected="0">
            <x v="1"/>
          </reference>
          <reference field="3" count="0"/>
        </references>
      </pivotArea>
    </format>
    <format dxfId="253">
      <pivotArea dataOnly="0" labelOnly="1" fieldPosition="0">
        <references count="3">
          <reference field="1" count="1" selected="0">
            <x v="3"/>
          </reference>
          <reference field="2" count="1" selected="0">
            <x v="0"/>
          </reference>
          <reference field="3" count="0"/>
        </references>
      </pivotArea>
    </format>
    <format dxfId="252">
      <pivotArea dataOnly="0" labelOnly="1" fieldPosition="0">
        <references count="3">
          <reference field="1" count="1" selected="0">
            <x v="3"/>
          </reference>
          <reference field="2" count="1" selected="0">
            <x v="1"/>
          </reference>
          <reference field="3" count="0"/>
        </references>
      </pivotArea>
    </format>
    <format dxfId="251">
      <pivotArea outline="0" collapsedLevelsAreSubtotals="1" fieldPosition="0"/>
    </format>
    <format dxfId="250">
      <pivotArea type="origin" dataOnly="0" labelOnly="1" outline="0" offset="A2:A3" fieldPosition="0"/>
    </format>
    <format dxfId="249">
      <pivotArea field="6" type="button" dataOnly="0" labelOnly="1" outline="0" axis="axisRow" fieldPosition="0"/>
    </format>
    <format dxfId="248">
      <pivotArea dataOnly="0" labelOnly="1" fieldPosition="0">
        <references count="1">
          <reference field="6" count="0"/>
        </references>
      </pivotArea>
    </format>
    <format dxfId="247">
      <pivotArea dataOnly="0" labelOnly="1" grandRow="1" outline="0" fieldPosition="0"/>
    </format>
    <format dxfId="246">
      <pivotArea dataOnly="0" labelOnly="1" fieldPosition="0">
        <references count="2">
          <reference field="6" count="0" selected="0"/>
          <reference field="7" count="0"/>
        </references>
      </pivotArea>
    </format>
    <format dxfId="245">
      <pivotArea dataOnly="0" labelOnly="1" fieldPosition="0">
        <references count="3">
          <reference field="6" count="0" selected="0"/>
          <reference field="7" count="1" selected="0">
            <x v="0"/>
          </reference>
          <reference field="8" count="5">
            <x v="14"/>
            <x v="17"/>
            <x v="22"/>
            <x v="23"/>
            <x v="24"/>
          </reference>
        </references>
      </pivotArea>
    </format>
    <format dxfId="244">
      <pivotArea dataOnly="0" labelOnly="1" fieldPosition="0">
        <references count="3">
          <reference field="6" count="0" selected="0"/>
          <reference field="7" count="1" selected="0">
            <x v="1"/>
          </reference>
          <reference field="8" count="6">
            <x v="1"/>
            <x v="5"/>
            <x v="10"/>
            <x v="15"/>
            <x v="16"/>
            <x v="21"/>
          </reference>
        </references>
      </pivotArea>
    </format>
    <format dxfId="243">
      <pivotArea dataOnly="0" labelOnly="1" fieldPosition="0">
        <references count="3">
          <reference field="6" count="0" selected="0"/>
          <reference field="7" count="1" selected="0">
            <x v="2"/>
          </reference>
          <reference field="8" count="1">
            <x v="4"/>
          </reference>
        </references>
      </pivotArea>
    </format>
    <format dxfId="242">
      <pivotArea dataOnly="0" labelOnly="1" fieldPosition="0">
        <references count="3">
          <reference field="6" count="0" selected="0"/>
          <reference field="7" count="1" selected="0">
            <x v="3"/>
          </reference>
          <reference field="8" count="5">
            <x v="0"/>
            <x v="3"/>
            <x v="8"/>
            <x v="9"/>
            <x v="13"/>
          </reference>
        </references>
      </pivotArea>
    </format>
    <format dxfId="241">
      <pivotArea dataOnly="0" labelOnly="1" fieldPosition="0">
        <references count="3">
          <reference field="6" count="0" selected="0"/>
          <reference field="7" count="1" selected="0">
            <x v="4"/>
          </reference>
          <reference field="8" count="1">
            <x v="12"/>
          </reference>
        </references>
      </pivotArea>
    </format>
    <format dxfId="240">
      <pivotArea dataOnly="0" labelOnly="1" fieldPosition="0">
        <references count="3">
          <reference field="6" count="0" selected="0"/>
          <reference field="7" count="1" selected="0">
            <x v="5"/>
          </reference>
          <reference field="8" count="1">
            <x v="11"/>
          </reference>
        </references>
      </pivotArea>
    </format>
    <format dxfId="239">
      <pivotArea dataOnly="0" labelOnly="1" fieldPosition="0">
        <references count="3">
          <reference field="6" count="0" selected="0"/>
          <reference field="7" count="1" selected="0">
            <x v="6"/>
          </reference>
          <reference field="8" count="2">
            <x v="19"/>
            <x v="20"/>
          </reference>
        </references>
      </pivotArea>
    </format>
    <format dxfId="238">
      <pivotArea dataOnly="0" labelOnly="1" fieldPosition="0">
        <references count="3">
          <reference field="6" count="0" selected="0"/>
          <reference field="7" count="1" selected="0">
            <x v="7"/>
          </reference>
          <reference field="8" count="4">
            <x v="2"/>
            <x v="6"/>
            <x v="7"/>
            <x v="18"/>
          </reference>
        </references>
      </pivotArea>
    </format>
    <format dxfId="237">
      <pivotArea dataOnly="0" labelOnly="1" fieldPosition="0">
        <references count="1">
          <reference field="1" count="0"/>
        </references>
      </pivotArea>
    </format>
    <format dxfId="236">
      <pivotArea dataOnly="0" labelOnly="1" grandCol="1" outline="0" fieldPosition="0"/>
    </format>
    <format dxfId="235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234">
      <pivotArea dataOnly="0" labelOnly="1" fieldPosition="0">
        <references count="2">
          <reference field="1" count="1" selected="0">
            <x v="1"/>
          </reference>
          <reference field="2" count="0"/>
        </references>
      </pivotArea>
    </format>
    <format dxfId="233">
      <pivotArea dataOnly="0" labelOnly="1" fieldPosition="0">
        <references count="2">
          <reference field="1" count="1" selected="0">
            <x v="2"/>
          </reference>
          <reference field="2" count="0"/>
        </references>
      </pivotArea>
    </format>
    <format dxfId="232">
      <pivotArea dataOnly="0" labelOnly="1" fieldPosition="0">
        <references count="2">
          <reference field="1" count="1" selected="0">
            <x v="3"/>
          </reference>
          <reference field="2" count="0"/>
        </references>
      </pivotArea>
    </format>
    <format dxfId="231">
      <pivotArea dataOnly="0" labelOnly="1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0"/>
        </references>
      </pivotArea>
    </format>
    <format dxfId="230">
      <pivotArea dataOnly="0" labelOnly="1" fieldPosition="0">
        <references count="3">
          <reference field="1" count="1" selected="0">
            <x v="0"/>
          </reference>
          <reference field="2" count="1" selected="0">
            <x v="1"/>
          </reference>
          <reference field="3" count="0"/>
        </references>
      </pivotArea>
    </format>
    <format dxfId="229">
      <pivotArea dataOnly="0" labelOnly="1" fieldPosition="0">
        <references count="3">
          <reference field="1" count="1" selected="0">
            <x v="1"/>
          </reference>
          <reference field="2" count="1" selected="0">
            <x v="0"/>
          </reference>
          <reference field="3" count="0"/>
        </references>
      </pivotArea>
    </format>
    <format dxfId="228">
      <pivotArea dataOnly="0" labelOnly="1" fieldPosition="0">
        <references count="3">
          <reference field="1" count="1" selected="0">
            <x v="1"/>
          </reference>
          <reference field="2" count="1" selected="0">
            <x v="1"/>
          </reference>
          <reference field="3" count="0"/>
        </references>
      </pivotArea>
    </format>
    <format dxfId="227">
      <pivotArea dataOnly="0" labelOnly="1" fieldPosition="0">
        <references count="3">
          <reference field="1" count="1" selected="0">
            <x v="2"/>
          </reference>
          <reference field="2" count="1" selected="0">
            <x v="0"/>
          </reference>
          <reference field="3" count="0"/>
        </references>
      </pivotArea>
    </format>
    <format dxfId="226">
      <pivotArea dataOnly="0" labelOnly="1" fieldPosition="0">
        <references count="3">
          <reference field="1" count="1" selected="0">
            <x v="2"/>
          </reference>
          <reference field="2" count="1" selected="0">
            <x v="1"/>
          </reference>
          <reference field="3" count="0"/>
        </references>
      </pivotArea>
    </format>
    <format dxfId="225">
      <pivotArea dataOnly="0" labelOnly="1" fieldPosition="0">
        <references count="3">
          <reference field="1" count="1" selected="0">
            <x v="3"/>
          </reference>
          <reference field="2" count="1" selected="0">
            <x v="0"/>
          </reference>
          <reference field="3" count="0"/>
        </references>
      </pivotArea>
    </format>
    <format dxfId="224">
      <pivotArea dataOnly="0" labelOnly="1" fieldPosition="0">
        <references count="3">
          <reference field="1" count="1" selected="0">
            <x v="3"/>
          </reference>
          <reference field="2" count="1" selected="0">
            <x v="1"/>
          </reference>
          <reference field="3" count="0"/>
        </references>
      </pivotArea>
    </format>
    <format dxfId="223">
      <pivotArea dataOnly="0" labelOnly="1" fieldPosition="0">
        <references count="3">
          <reference field="6" count="0" selected="0"/>
          <reference field="7" count="1" selected="0">
            <x v="6"/>
          </reference>
          <reference field="8" count="1">
            <x v="19"/>
          </reference>
        </references>
      </pivotArea>
    </format>
    <format dxfId="222">
      <pivotArea dataOnly="0" labelOnly="1" fieldPosition="0">
        <references count="3">
          <reference field="6" count="0" selected="0"/>
          <reference field="7" count="1" selected="0">
            <x v="6"/>
          </reference>
          <reference field="8" count="1">
            <x v="19"/>
          </reference>
        </references>
      </pivotArea>
    </format>
    <format dxfId="221">
      <pivotArea collapsedLevelsAreSubtotals="1" fieldPosition="0">
        <references count="3">
          <reference field="6" count="0" selected="0"/>
          <reference field="7" count="1" selected="0">
            <x v="0"/>
          </reference>
          <reference field="8" count="1">
            <x v="14"/>
          </reference>
        </references>
      </pivotArea>
    </format>
    <format dxfId="220">
      <pivotArea dataOnly="0" labelOnly="1" fieldPosition="0">
        <references count="3">
          <reference field="6" count="0" selected="0"/>
          <reference field="7" count="1" selected="0">
            <x v="0"/>
          </reference>
          <reference field="8" count="1">
            <x v="14"/>
          </reference>
        </references>
      </pivotArea>
    </format>
    <format dxfId="219">
      <pivotArea type="all" dataOnly="0" outline="0" fieldPosition="0"/>
    </format>
    <format dxfId="218">
      <pivotArea outline="0" collapsedLevelsAreSubtotals="1" fieldPosition="0"/>
    </format>
    <format dxfId="217">
      <pivotArea type="origin" dataOnly="0" labelOnly="1" outline="0" fieldPosition="0"/>
    </format>
    <format dxfId="216">
      <pivotArea field="1" type="button" dataOnly="0" labelOnly="1" outline="0" axis="axisCol" fieldPosition="0"/>
    </format>
    <format dxfId="215">
      <pivotArea field="2" type="button" dataOnly="0" labelOnly="1" outline="0" axis="axisCol" fieldPosition="1"/>
    </format>
    <format dxfId="214">
      <pivotArea field="3" type="button" dataOnly="0" labelOnly="1" outline="0" axis="axisCol" fieldPosition="2"/>
    </format>
    <format dxfId="213">
      <pivotArea type="topRight" dataOnly="0" labelOnly="1" outline="0" fieldPosition="0"/>
    </format>
    <format dxfId="212">
      <pivotArea field="6" type="button" dataOnly="0" labelOnly="1" outline="0" axis="axisRow" fieldPosition="0"/>
    </format>
    <format dxfId="211">
      <pivotArea dataOnly="0" labelOnly="1" fieldPosition="0">
        <references count="1">
          <reference field="6" count="0"/>
        </references>
      </pivotArea>
    </format>
    <format dxfId="210">
      <pivotArea dataOnly="0" labelOnly="1" fieldPosition="0">
        <references count="2">
          <reference field="6" count="0" selected="0"/>
          <reference field="7" count="0"/>
        </references>
      </pivotArea>
    </format>
    <format dxfId="209">
      <pivotArea dataOnly="0" labelOnly="1" fieldPosition="0">
        <references count="3">
          <reference field="6" count="0" selected="0"/>
          <reference field="7" count="1" selected="0">
            <x v="0"/>
          </reference>
          <reference field="8" count="5">
            <x v="14"/>
            <x v="17"/>
            <x v="22"/>
            <x v="23"/>
            <x v="24"/>
          </reference>
        </references>
      </pivotArea>
    </format>
    <format dxfId="208">
      <pivotArea dataOnly="0" labelOnly="1" fieldPosition="0">
        <references count="3">
          <reference field="6" count="0" selected="0"/>
          <reference field="7" count="1" selected="0">
            <x v="1"/>
          </reference>
          <reference field="8" count="6">
            <x v="1"/>
            <x v="5"/>
            <x v="10"/>
            <x v="15"/>
            <x v="16"/>
            <x v="21"/>
          </reference>
        </references>
      </pivotArea>
    </format>
    <format dxfId="207">
      <pivotArea dataOnly="0" labelOnly="1" fieldPosition="0">
        <references count="3">
          <reference field="6" count="0" selected="0"/>
          <reference field="7" count="1" selected="0">
            <x v="3"/>
          </reference>
          <reference field="8" count="5">
            <x v="0"/>
            <x v="3"/>
            <x v="8"/>
            <x v="9"/>
            <x v="13"/>
          </reference>
        </references>
      </pivotArea>
    </format>
    <format dxfId="206">
      <pivotArea dataOnly="0" labelOnly="1" fieldPosition="0">
        <references count="3">
          <reference field="6" count="0" selected="0"/>
          <reference field="7" count="1" selected="0">
            <x v="6"/>
          </reference>
          <reference field="8" count="2">
            <x v="19"/>
            <x v="20"/>
          </reference>
        </references>
      </pivotArea>
    </format>
    <format dxfId="205">
      <pivotArea dataOnly="0" labelOnly="1" fieldPosition="0">
        <references count="3">
          <reference field="6" count="0" selected="0"/>
          <reference field="7" count="1" selected="0">
            <x v="7"/>
          </reference>
          <reference field="8" count="4">
            <x v="2"/>
            <x v="6"/>
            <x v="7"/>
            <x v="18"/>
          </reference>
        </references>
      </pivotArea>
    </format>
    <format dxfId="204">
      <pivotArea dataOnly="0" labelOnly="1" fieldPosition="0">
        <references count="1">
          <reference field="1" count="0"/>
        </references>
      </pivotArea>
    </format>
    <format dxfId="203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202">
      <pivotArea dataOnly="0" labelOnly="1" fieldPosition="0">
        <references count="2">
          <reference field="1" count="1" selected="0">
            <x v="1"/>
          </reference>
          <reference field="2" count="0"/>
        </references>
      </pivotArea>
    </format>
    <format dxfId="201">
      <pivotArea dataOnly="0" labelOnly="1" fieldPosition="0">
        <references count="2">
          <reference field="1" count="1" selected="0">
            <x v="2"/>
          </reference>
          <reference field="2" count="0"/>
        </references>
      </pivotArea>
    </format>
    <format dxfId="200">
      <pivotArea dataOnly="0" labelOnly="1" fieldPosition="0">
        <references count="2">
          <reference field="1" count="1" selected="0">
            <x v="3"/>
          </reference>
          <reference field="2" count="0"/>
        </references>
      </pivotArea>
    </format>
    <format dxfId="199">
      <pivotArea dataOnly="0" labelOnly="1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0"/>
        </references>
      </pivotArea>
    </format>
    <format dxfId="198">
      <pivotArea dataOnly="0" labelOnly="1" fieldPosition="0">
        <references count="3">
          <reference field="1" count="1" selected="0">
            <x v="0"/>
          </reference>
          <reference field="2" count="1" selected="0">
            <x v="1"/>
          </reference>
          <reference field="3" count="0"/>
        </references>
      </pivotArea>
    </format>
    <format dxfId="197">
      <pivotArea dataOnly="0" labelOnly="1" fieldPosition="0">
        <references count="3">
          <reference field="1" count="1" selected="0">
            <x v="1"/>
          </reference>
          <reference field="2" count="1" selected="0">
            <x v="0"/>
          </reference>
          <reference field="3" count="0"/>
        </references>
      </pivotArea>
    </format>
    <format dxfId="196">
      <pivotArea dataOnly="0" labelOnly="1" fieldPosition="0">
        <references count="3">
          <reference field="1" count="1" selected="0">
            <x v="1"/>
          </reference>
          <reference field="2" count="1" selected="0">
            <x v="1"/>
          </reference>
          <reference field="3" count="0"/>
        </references>
      </pivotArea>
    </format>
    <format dxfId="195">
      <pivotArea dataOnly="0" labelOnly="1" fieldPosition="0">
        <references count="3">
          <reference field="1" count="1" selected="0">
            <x v="2"/>
          </reference>
          <reference field="2" count="1" selected="0">
            <x v="0"/>
          </reference>
          <reference field="3" count="0"/>
        </references>
      </pivotArea>
    </format>
    <format dxfId="194">
      <pivotArea dataOnly="0" labelOnly="1" fieldPosition="0">
        <references count="3">
          <reference field="1" count="1" selected="0">
            <x v="2"/>
          </reference>
          <reference field="2" count="1" selected="0">
            <x v="1"/>
          </reference>
          <reference field="3" count="0"/>
        </references>
      </pivotArea>
    </format>
    <format dxfId="193">
      <pivotArea dataOnly="0" labelOnly="1" fieldPosition="0">
        <references count="3">
          <reference field="1" count="1" selected="0">
            <x v="3"/>
          </reference>
          <reference field="2" count="1" selected="0">
            <x v="0"/>
          </reference>
          <reference field="3" count="0"/>
        </references>
      </pivotArea>
    </format>
    <format dxfId="192">
      <pivotArea dataOnly="0" labelOnly="1" fieldPosition="0">
        <references count="3">
          <reference field="1" count="1" selected="0">
            <x v="3"/>
          </reference>
          <reference field="2" count="1" selected="0">
            <x v="1"/>
          </reference>
          <reference field="3" count="0"/>
        </references>
      </pivotArea>
    </format>
    <format dxfId="191">
      <pivotArea collapsedLevelsAreSubtotals="1" fieldPosition="0">
        <references count="3">
          <reference field="6" count="0" selected="0"/>
          <reference field="7" count="1" selected="0">
            <x v="6"/>
          </reference>
          <reference field="8" count="2">
            <x v="19"/>
            <x v="20"/>
          </reference>
        </references>
      </pivotArea>
    </format>
    <format dxfId="190">
      <pivotArea dataOnly="0" labelOnly="1" fieldPosition="0">
        <references count="3">
          <reference field="6" count="0" selected="0"/>
          <reference field="7" count="1" selected="0">
            <x v="6"/>
          </reference>
          <reference field="8" count="2">
            <x v="19"/>
            <x v="20"/>
          </reference>
        </references>
      </pivotArea>
    </format>
    <format dxfId="189">
      <pivotArea collapsedLevelsAreSubtotals="1" fieldPosition="0">
        <references count="3">
          <reference field="6" count="0" selected="0"/>
          <reference field="7" count="1" selected="0">
            <x v="6"/>
          </reference>
          <reference field="8" count="2">
            <x v="19"/>
            <x v="20"/>
          </reference>
        </references>
      </pivotArea>
    </format>
    <format dxfId="188">
      <pivotArea dataOnly="0" labelOnly="1" fieldPosition="0">
        <references count="3">
          <reference field="6" count="0" selected="0"/>
          <reference field="7" count="1" selected="0">
            <x v="6"/>
          </reference>
          <reference field="8" count="2">
            <x v="19"/>
            <x v="20"/>
          </reference>
        </references>
      </pivotArea>
    </format>
    <format dxfId="187">
      <pivotArea collapsedLevelsAreSubtotals="1" fieldPosition="0">
        <references count="3">
          <reference field="6" count="0" selected="0"/>
          <reference field="7" count="1" selected="0">
            <x v="0"/>
          </reference>
          <reference field="8" count="1">
            <x v="24"/>
          </reference>
        </references>
      </pivotArea>
    </format>
    <format dxfId="186">
      <pivotArea dataOnly="0" labelOnly="1" fieldPosition="0">
        <references count="3">
          <reference field="6" count="0" selected="0"/>
          <reference field="7" count="1" selected="0">
            <x v="0"/>
          </reference>
          <reference field="8" count="1">
            <x v="24"/>
          </reference>
        </references>
      </pivotArea>
    </format>
    <format dxfId="185">
      <pivotArea collapsedLevelsAreSubtotals="1" fieldPosition="0">
        <references count="3">
          <reference field="6" count="0" selected="0"/>
          <reference field="7" count="1" selected="0">
            <x v="0"/>
          </reference>
          <reference field="8" count="1">
            <x v="24"/>
          </reference>
        </references>
      </pivotArea>
    </format>
    <format dxfId="184">
      <pivotArea dataOnly="0" labelOnly="1" fieldPosition="0">
        <references count="3">
          <reference field="6" count="0" selected="0"/>
          <reference field="7" count="1" selected="0">
            <x v="0"/>
          </reference>
          <reference field="8" count="1">
            <x v="24"/>
          </reference>
        </references>
      </pivotArea>
    </format>
    <format dxfId="183">
      <pivotArea collapsedLevelsAreSubtotals="1" fieldPosition="0">
        <references count="3">
          <reference field="6" count="0" selected="0"/>
          <reference field="7" count="1" selected="0">
            <x v="1"/>
          </reference>
          <reference field="8" count="1">
            <x v="5"/>
          </reference>
        </references>
      </pivotArea>
    </format>
    <format dxfId="182">
      <pivotArea dataOnly="0" labelOnly="1" fieldPosition="0">
        <references count="3">
          <reference field="6" count="0" selected="0"/>
          <reference field="7" count="1" selected="0">
            <x v="1"/>
          </reference>
          <reference field="8" count="1">
            <x v="5"/>
          </reference>
        </references>
      </pivotArea>
    </format>
    <format dxfId="37">
      <pivotArea collapsedLevelsAreSubtotals="1" fieldPosition="0">
        <references count="3">
          <reference field="6" count="0" selected="0"/>
          <reference field="7" count="1" selected="0">
            <x v="0"/>
          </reference>
          <reference field="8" count="1">
            <x v="14"/>
          </reference>
        </references>
      </pivotArea>
    </format>
    <format dxfId="36">
      <pivotArea dataOnly="0" labelOnly="1" fieldPosition="0">
        <references count="3">
          <reference field="6" count="0" selected="0"/>
          <reference field="7" count="1" selected="0">
            <x v="0"/>
          </reference>
          <reference field="8" count="1">
            <x v="14"/>
          </reference>
        </references>
      </pivotArea>
    </format>
    <format dxfId="35">
      <pivotArea collapsedLevelsAreSubtotals="1" fieldPosition="0">
        <references count="3">
          <reference field="6" count="0" selected="0"/>
          <reference field="7" count="1" selected="0">
            <x v="1"/>
          </reference>
          <reference field="8" count="1">
            <x v="21"/>
          </reference>
        </references>
      </pivotArea>
    </format>
    <format dxfId="34">
      <pivotArea dataOnly="0" labelOnly="1" fieldPosition="0">
        <references count="3">
          <reference field="6" count="0" selected="0"/>
          <reference field="7" count="1" selected="0">
            <x v="1"/>
          </reference>
          <reference field="8" count="1">
            <x v="21"/>
          </reference>
        </references>
      </pivotArea>
    </format>
    <format dxfId="33">
      <pivotArea collapsedLevelsAreSubtotals="1" fieldPosition="0">
        <references count="3">
          <reference field="6" count="0" selected="0"/>
          <reference field="7" count="1" selected="0">
            <x v="6"/>
          </reference>
          <reference field="8" count="2">
            <x v="19"/>
            <x v="20"/>
          </reference>
        </references>
      </pivotArea>
    </format>
    <format dxfId="32">
      <pivotArea dataOnly="0" labelOnly="1" fieldPosition="0">
        <references count="3">
          <reference field="6" count="0" selected="0"/>
          <reference field="7" count="1" selected="0">
            <x v="6"/>
          </reference>
          <reference field="8" count="2">
            <x v="19"/>
            <x v="20"/>
          </reference>
        </references>
      </pivotArea>
    </format>
    <format dxfId="31">
      <pivotArea collapsedLevelsAreSubtotals="1" fieldPosition="0">
        <references count="3">
          <reference field="6" count="0" selected="0"/>
          <reference field="7" count="1" selected="0">
            <x v="0"/>
          </reference>
          <reference field="8" count="1">
            <x v="24"/>
          </reference>
        </references>
      </pivotArea>
    </format>
    <format dxfId="30">
      <pivotArea dataOnly="0" labelOnly="1" fieldPosition="0">
        <references count="3">
          <reference field="6" count="0" selected="0"/>
          <reference field="7" count="1" selected="0">
            <x v="0"/>
          </reference>
          <reference field="8" count="1">
            <x v="24"/>
          </reference>
        </references>
      </pivotArea>
    </format>
    <format dxfId="29">
      <pivotArea collapsedLevelsAreSubtotals="1" fieldPosition="0">
        <references count="3">
          <reference field="6" count="0" selected="0"/>
          <reference field="7" count="1" selected="0">
            <x v="0"/>
          </reference>
          <reference field="8" count="1">
            <x v="23"/>
          </reference>
        </references>
      </pivotArea>
    </format>
    <format dxfId="28">
      <pivotArea dataOnly="0" labelOnly="1" fieldPosition="0">
        <references count="3">
          <reference field="6" count="0" selected="0"/>
          <reference field="7" count="1" selected="0">
            <x v="0"/>
          </reference>
          <reference field="8" count="1">
            <x v="23"/>
          </reference>
        </references>
      </pivotArea>
    </format>
    <format dxfId="27">
      <pivotArea collapsedLevelsAreSubtotals="1" fieldPosition="0">
        <references count="3">
          <reference field="6" count="0" selected="0"/>
          <reference field="7" count="1" selected="0">
            <x v="0"/>
          </reference>
          <reference field="8" count="1">
            <x v="17"/>
          </reference>
        </references>
      </pivotArea>
    </format>
    <format dxfId="26">
      <pivotArea dataOnly="0" labelOnly="1" fieldPosition="0">
        <references count="3">
          <reference field="6" count="0" selected="0"/>
          <reference field="7" count="1" selected="0">
            <x v="0"/>
          </reference>
          <reference field="8" count="1">
            <x v="17"/>
          </reference>
        </references>
      </pivotArea>
    </format>
    <format dxfId="25">
      <pivotArea collapsedLevelsAreSubtotals="1" fieldPosition="0">
        <references count="3">
          <reference field="6" count="0" selected="0"/>
          <reference field="7" count="1" selected="0">
            <x v="1"/>
          </reference>
          <reference field="8" count="1">
            <x v="15"/>
          </reference>
        </references>
      </pivotArea>
    </format>
    <format dxfId="24">
      <pivotArea collapsedLevelsAreSubtotals="1" fieldPosition="0">
        <references count="3">
          <reference field="6" count="0" selected="0"/>
          <reference field="7" count="1" selected="0">
            <x v="1"/>
          </reference>
          <reference field="8" count="1">
            <x v="15"/>
          </reference>
        </references>
      </pivotArea>
    </format>
    <format dxfId="23">
      <pivotArea collapsedLevelsAreSubtotals="1" fieldPosition="0">
        <references count="3">
          <reference field="6" count="0" selected="0"/>
          <reference field="7" count="1" selected="0">
            <x v="1"/>
          </reference>
          <reference field="8" count="1">
            <x v="10"/>
          </reference>
        </references>
      </pivotArea>
    </format>
    <format dxfId="22">
      <pivotArea dataOnly="0" labelOnly="1" fieldPosition="0">
        <references count="3">
          <reference field="6" count="0" selected="0"/>
          <reference field="7" count="1" selected="0">
            <x v="1"/>
          </reference>
          <reference field="8" count="1">
            <x v="10"/>
          </reference>
        </references>
      </pivotArea>
    </format>
    <format dxfId="21">
      <pivotArea collapsedLevelsAreSubtotals="1" fieldPosition="0">
        <references count="3">
          <reference field="6" count="0" selected="0"/>
          <reference field="7" count="1" selected="0">
            <x v="3"/>
          </reference>
          <reference field="8" count="2">
            <x v="0"/>
            <x v="3"/>
          </reference>
        </references>
      </pivotArea>
    </format>
    <format dxfId="20">
      <pivotArea dataOnly="0" labelOnly="1" fieldPosition="0">
        <references count="3">
          <reference field="6" count="0" selected="0"/>
          <reference field="7" count="1" selected="0">
            <x v="3"/>
          </reference>
          <reference field="8" count="2">
            <x v="0"/>
            <x v="3"/>
          </reference>
        </references>
      </pivotArea>
    </format>
    <format dxfId="19">
      <pivotArea collapsedLevelsAreSubtotals="1" fieldPosition="0">
        <references count="3">
          <reference field="6" count="0" selected="0"/>
          <reference field="7" count="1" selected="0">
            <x v="2"/>
          </reference>
          <reference field="8" count="1">
            <x v="4"/>
          </reference>
        </references>
      </pivotArea>
    </format>
    <format dxfId="18">
      <pivotArea dataOnly="0" labelOnly="1" fieldPosition="0">
        <references count="3">
          <reference field="6" count="0" selected="0"/>
          <reference field="7" count="1" selected="0">
            <x v="2"/>
          </reference>
          <reference field="8" count="1">
            <x v="4"/>
          </reference>
        </references>
      </pivotArea>
    </format>
    <format dxfId="17">
      <pivotArea collapsedLevelsAreSubtotals="1" fieldPosition="0">
        <references count="3">
          <reference field="6" count="0" selected="0"/>
          <reference field="7" count="1" selected="0">
            <x v="4"/>
          </reference>
          <reference field="8" count="1">
            <x v="12"/>
          </reference>
        </references>
      </pivotArea>
    </format>
    <format dxfId="16">
      <pivotArea dataOnly="0" labelOnly="1" fieldPosition="0">
        <references count="3">
          <reference field="6" count="0" selected="0"/>
          <reference field="7" count="1" selected="0">
            <x v="4"/>
          </reference>
          <reference field="8" count="1">
            <x v="12"/>
          </reference>
        </references>
      </pivotArea>
    </format>
    <format dxfId="15">
      <pivotArea collapsedLevelsAreSubtotals="1" fieldPosition="0">
        <references count="3">
          <reference field="6" count="0" selected="0"/>
          <reference field="7" count="1" selected="0">
            <x v="7"/>
          </reference>
          <reference field="8" count="2">
            <x v="7"/>
            <x v="18"/>
          </reference>
        </references>
      </pivotArea>
    </format>
    <format dxfId="14">
      <pivotArea dataOnly="0" labelOnly="1" fieldPosition="0">
        <references count="3">
          <reference field="6" count="0" selected="0"/>
          <reference field="7" count="1" selected="0">
            <x v="7"/>
          </reference>
          <reference field="8" count="2">
            <x v="7"/>
            <x v="18"/>
          </reference>
        </references>
      </pivotArea>
    </format>
    <format dxfId="13">
      <pivotArea collapsedLevelsAreSubtotals="1" fieldPosition="0">
        <references count="3">
          <reference field="6" count="0" selected="0"/>
          <reference field="7" count="1" selected="0">
            <x v="3"/>
          </reference>
          <reference field="8" count="2">
            <x v="8"/>
            <x v="9"/>
          </reference>
        </references>
      </pivotArea>
    </format>
    <format dxfId="12">
      <pivotArea dataOnly="0" labelOnly="1" fieldPosition="0">
        <references count="3">
          <reference field="6" count="0" selected="0"/>
          <reference field="7" count="1" selected="0">
            <x v="3"/>
          </reference>
          <reference field="8" count="2">
            <x v="8"/>
            <x v="9"/>
          </reference>
        </references>
      </pivotArea>
    </format>
    <format dxfId="11">
      <pivotArea collapsedLevelsAreSubtotals="1" fieldPosition="0">
        <references count="3">
          <reference field="6" count="0" selected="0"/>
          <reference field="7" count="1" selected="0">
            <x v="0"/>
          </reference>
          <reference field="8" count="1">
            <x v="22"/>
          </reference>
        </references>
      </pivotArea>
    </format>
    <format dxfId="10">
      <pivotArea dataOnly="0" labelOnly="1" fieldPosition="0">
        <references count="3">
          <reference field="6" count="0" selected="0"/>
          <reference field="7" count="1" selected="0">
            <x v="0"/>
          </reference>
          <reference field="8" count="1">
            <x v="22"/>
          </reference>
        </references>
      </pivotArea>
    </format>
    <format dxfId="9">
      <pivotArea collapsedLevelsAreSubtotals="1" fieldPosition="0">
        <references count="3">
          <reference field="6" count="0" selected="0"/>
          <reference field="7" count="1" selected="0">
            <x v="0"/>
          </reference>
          <reference field="8" count="1">
            <x v="14"/>
          </reference>
        </references>
      </pivotArea>
    </format>
    <format dxfId="8">
      <pivotArea dataOnly="0" labelOnly="1" fieldPosition="0">
        <references count="3">
          <reference field="6" count="0" selected="0"/>
          <reference field="7" count="1" selected="0">
            <x v="0"/>
          </reference>
          <reference field="8" count="1">
            <x v="14"/>
          </reference>
        </references>
      </pivotArea>
    </format>
    <format dxfId="7">
      <pivotArea collapsedLevelsAreSubtotals="1" fieldPosition="0">
        <references count="3">
          <reference field="6" count="0" selected="0"/>
          <reference field="7" count="1" selected="0">
            <x v="1"/>
          </reference>
          <reference field="8" count="2">
            <x v="1"/>
            <x v="5"/>
          </reference>
        </references>
      </pivotArea>
    </format>
    <format dxfId="6">
      <pivotArea dataOnly="0" labelOnly="1" fieldPosition="0">
        <references count="3">
          <reference field="6" count="0" selected="0"/>
          <reference field="7" count="1" selected="0">
            <x v="1"/>
          </reference>
          <reference field="8" count="2">
            <x v="1"/>
            <x v="5"/>
          </reference>
        </references>
      </pivotArea>
    </format>
    <format dxfId="5">
      <pivotArea collapsedLevelsAreSubtotals="1" fieldPosition="0">
        <references count="3">
          <reference field="6" count="0" selected="0"/>
          <reference field="7" count="1" selected="0">
            <x v="5"/>
          </reference>
          <reference field="8" count="1">
            <x v="11"/>
          </reference>
        </references>
      </pivotArea>
    </format>
    <format dxfId="4">
      <pivotArea dataOnly="0" labelOnly="1" fieldPosition="0">
        <references count="3">
          <reference field="6" count="0" selected="0"/>
          <reference field="7" count="1" selected="0">
            <x v="5"/>
          </reference>
          <reference field="8" count="1">
            <x v="11"/>
          </reference>
        </references>
      </pivotArea>
    </format>
    <format dxfId="3">
      <pivotArea collapsedLevelsAreSubtotals="1" fieldPosition="0">
        <references count="3">
          <reference field="6" count="0" selected="0"/>
          <reference field="7" count="1" selected="0">
            <x v="7"/>
          </reference>
          <reference field="8" count="1">
            <x v="2"/>
          </reference>
        </references>
      </pivotArea>
    </format>
    <format dxfId="2">
      <pivotArea dataOnly="0" labelOnly="1" fieldPosition="0">
        <references count="3">
          <reference field="6" count="0" selected="0"/>
          <reference field="7" count="1" selected="0">
            <x v="7"/>
          </reference>
          <reference field="8" count="1">
            <x v="2"/>
          </reference>
        </references>
      </pivotArea>
    </format>
    <format dxfId="1">
      <pivotArea collapsedLevelsAreSubtotals="1" fieldPosition="0">
        <references count="3">
          <reference field="6" count="0" selected="0"/>
          <reference field="7" count="1" selected="0">
            <x v="7"/>
          </reference>
          <reference field="8" count="1">
            <x v="6"/>
          </reference>
        </references>
      </pivotArea>
    </format>
    <format dxfId="0">
      <pivotArea dataOnly="0" labelOnly="1" fieldPosition="0">
        <references count="3">
          <reference field="6" count="0" selected="0"/>
          <reference field="7" count="1" selected="0">
            <x v="7"/>
          </reference>
          <reference field="8" count="1">
            <x v="6"/>
          </reference>
        </references>
      </pivotArea>
    </format>
  </formats>
  <conditionalFormats count="3">
    <conditionalFormat priority="3">
      <pivotAreas count="17">
        <pivotArea type="data" collapsedLevelsAreSubtotals="1" fieldPosition="0">
          <references count="4">
            <reference field="4294967294" count="1" selected="0">
              <x v="0"/>
            </reference>
            <reference field="6" count="1" selected="0">
              <x v="0"/>
            </reference>
            <reference field="7" count="1" selected="0">
              <x v="0"/>
            </reference>
            <reference field="8" count="3">
              <x v="14"/>
              <x v="17"/>
              <x v="2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6" count="1" selected="0">
              <x v="0"/>
            </reference>
            <reference field="7" count="1" selected="0">
              <x v="0"/>
            </reference>
            <reference field="8" count="1">
              <x v="2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0"/>
            </reference>
            <reference field="7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6" count="1" selected="0">
              <x v="0"/>
            </reference>
            <reference field="7" count="1" selected="0">
              <x v="1"/>
            </reference>
            <reference field="8" count="2">
              <x v="1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6" count="1" selected="0">
              <x v="0"/>
            </reference>
            <reference field="7" count="1" selected="0">
              <x v="1"/>
            </reference>
            <reference field="8" count="3">
              <x v="15"/>
              <x v="16"/>
              <x v="2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0"/>
            </reference>
            <reference field="7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6" count="1" selected="0">
              <x v="0"/>
            </reference>
            <reference field="7" count="1" selected="0">
              <x v="2"/>
            </reference>
            <reference field="8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0"/>
            </reference>
            <reference field="7" count="1"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6" count="1" selected="0">
              <x v="0"/>
            </reference>
            <reference field="7" count="1" selected="0">
              <x v="3"/>
            </reference>
            <reference field="8" count="5">
              <x v="0"/>
              <x v="3"/>
              <x v="8"/>
              <x v="9"/>
              <x v="1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0"/>
            </reference>
            <reference field="7" count="1">
              <x v="4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6" count="1" selected="0">
              <x v="0"/>
            </reference>
            <reference field="7" count="1" selected="0">
              <x v="4"/>
            </reference>
            <reference field="8" count="1">
              <x v="1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0"/>
            </reference>
            <reference field="7" count="1"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6" count="1" selected="0">
              <x v="0"/>
            </reference>
            <reference field="7" count="1" selected="0">
              <x v="5"/>
            </reference>
            <reference field="8" count="1">
              <x v="1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0"/>
            </reference>
            <reference field="7" count="1">
              <x v="6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6" count="1" selected="0">
              <x v="0"/>
            </reference>
            <reference field="7" count="1" selected="0">
              <x v="6"/>
            </reference>
            <reference field="8" count="2">
              <x v="19"/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0"/>
            </reference>
            <reference field="7" count="1"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6" count="1" selected="0">
              <x v="0"/>
            </reference>
            <reference field="7" count="1" selected="0">
              <x v="7"/>
            </reference>
            <reference field="8" count="4">
              <x v="2"/>
              <x v="6"/>
              <x v="7"/>
              <x v="18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6" count="1" selected="0">
              <x v="0"/>
            </reference>
            <reference field="7" count="1" selected="0">
              <x v="0"/>
            </reference>
            <reference field="8" count="1">
              <x v="2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6" count="1" selected="0">
              <x v="0"/>
            </reference>
            <reference field="7" count="1" selected="0">
              <x v="1"/>
            </reference>
            <reference field="8" count="1">
              <x v="1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3"/>
  <sheetViews>
    <sheetView tabSelected="1" topLeftCell="A80" workbookViewId="0">
      <selection sqref="A1:D126"/>
    </sheetView>
  </sheetViews>
  <sheetFormatPr defaultRowHeight="12.75"/>
  <cols>
    <col min="1" max="1" width="62.140625" bestFit="1" customWidth="1"/>
    <col min="2" max="2" width="9.5703125" bestFit="1" customWidth="1"/>
    <col min="3" max="3" width="27.42578125" bestFit="1" customWidth="1"/>
    <col min="4" max="4" width="38.7109375" bestFit="1" customWidth="1"/>
  </cols>
  <sheetData>
    <row r="1" spans="1:4">
      <c r="A1" t="s">
        <v>149</v>
      </c>
      <c r="B1" t="s">
        <v>150</v>
      </c>
      <c r="C1" t="s">
        <v>151</v>
      </c>
      <c r="D1" t="s">
        <v>152</v>
      </c>
    </row>
    <row r="2" spans="1:4">
      <c r="A2" t="s">
        <v>7</v>
      </c>
      <c r="B2" t="s">
        <v>153</v>
      </c>
      <c r="C2" t="s">
        <v>154</v>
      </c>
      <c r="D2" t="s">
        <v>155</v>
      </c>
    </row>
    <row r="3" spans="1:4">
      <c r="A3" t="s">
        <v>156</v>
      </c>
      <c r="B3" t="s">
        <v>157</v>
      </c>
      <c r="C3" t="s">
        <v>158</v>
      </c>
      <c r="D3" t="s">
        <v>159</v>
      </c>
    </row>
    <row r="4" spans="1:4">
      <c r="A4" t="s">
        <v>11</v>
      </c>
      <c r="B4" t="s">
        <v>160</v>
      </c>
      <c r="C4" t="s">
        <v>158</v>
      </c>
      <c r="D4" t="s">
        <v>159</v>
      </c>
    </row>
    <row r="5" spans="1:4">
      <c r="A5" t="s">
        <v>12</v>
      </c>
      <c r="B5" t="s">
        <v>161</v>
      </c>
      <c r="C5" t="s">
        <v>158</v>
      </c>
      <c r="D5" t="s">
        <v>159</v>
      </c>
    </row>
    <row r="6" spans="1:4">
      <c r="A6" t="s">
        <v>30</v>
      </c>
      <c r="B6" t="s">
        <v>162</v>
      </c>
      <c r="C6" t="s">
        <v>158</v>
      </c>
      <c r="D6" t="s">
        <v>159</v>
      </c>
    </row>
    <row r="7" spans="1:4">
      <c r="A7" t="s">
        <v>163</v>
      </c>
      <c r="B7" t="s">
        <v>164</v>
      </c>
      <c r="C7" t="s">
        <v>158</v>
      </c>
      <c r="D7" t="s">
        <v>159</v>
      </c>
    </row>
    <row r="8" spans="1:4">
      <c r="A8" t="s">
        <v>57</v>
      </c>
      <c r="B8" t="s">
        <v>165</v>
      </c>
      <c r="C8" t="s">
        <v>158</v>
      </c>
      <c r="D8" t="s">
        <v>159</v>
      </c>
    </row>
    <row r="9" spans="1:4">
      <c r="A9" t="s">
        <v>63</v>
      </c>
      <c r="B9" t="s">
        <v>166</v>
      </c>
      <c r="C9" t="s">
        <v>158</v>
      </c>
      <c r="D9" t="s">
        <v>159</v>
      </c>
    </row>
    <row r="10" spans="1:4">
      <c r="A10" t="s">
        <v>64</v>
      </c>
      <c r="B10" t="s">
        <v>167</v>
      </c>
      <c r="C10" t="s">
        <v>158</v>
      </c>
      <c r="D10" t="s">
        <v>159</v>
      </c>
    </row>
    <row r="11" spans="1:4">
      <c r="A11" t="s">
        <v>84</v>
      </c>
      <c r="B11" t="s">
        <v>168</v>
      </c>
      <c r="C11" t="s">
        <v>158</v>
      </c>
      <c r="D11" t="s">
        <v>159</v>
      </c>
    </row>
    <row r="12" spans="1:4">
      <c r="A12" t="s">
        <v>169</v>
      </c>
      <c r="B12" t="s">
        <v>170</v>
      </c>
      <c r="C12" t="s">
        <v>158</v>
      </c>
      <c r="D12" t="s">
        <v>159</v>
      </c>
    </row>
    <row r="13" spans="1:4">
      <c r="A13" t="s">
        <v>109</v>
      </c>
      <c r="B13" t="s">
        <v>171</v>
      </c>
      <c r="C13" t="s">
        <v>158</v>
      </c>
      <c r="D13" t="s">
        <v>159</v>
      </c>
    </row>
    <row r="14" spans="1:4">
      <c r="A14" t="s">
        <v>110</v>
      </c>
      <c r="B14" t="s">
        <v>172</v>
      </c>
      <c r="C14" t="s">
        <v>158</v>
      </c>
      <c r="D14" t="s">
        <v>159</v>
      </c>
    </row>
    <row r="15" spans="1:4">
      <c r="A15" t="s">
        <v>173</v>
      </c>
      <c r="B15" t="s">
        <v>174</v>
      </c>
      <c r="C15" t="s">
        <v>158</v>
      </c>
      <c r="D15" t="s">
        <v>159</v>
      </c>
    </row>
    <row r="16" spans="1:4">
      <c r="A16" t="s">
        <v>175</v>
      </c>
      <c r="B16" t="s">
        <v>176</v>
      </c>
      <c r="C16" t="s">
        <v>158</v>
      </c>
      <c r="D16" t="s">
        <v>159</v>
      </c>
    </row>
    <row r="17" spans="1:4">
      <c r="A17" t="s">
        <v>127</v>
      </c>
      <c r="B17" t="s">
        <v>177</v>
      </c>
      <c r="C17" t="s">
        <v>158</v>
      </c>
      <c r="D17" t="s">
        <v>178</v>
      </c>
    </row>
    <row r="18" spans="1:4">
      <c r="A18" t="s">
        <v>4</v>
      </c>
      <c r="B18" t="s">
        <v>179</v>
      </c>
      <c r="C18" t="s">
        <v>158</v>
      </c>
      <c r="D18" t="s">
        <v>178</v>
      </c>
    </row>
    <row r="19" spans="1:4">
      <c r="A19" t="s">
        <v>16</v>
      </c>
      <c r="B19" t="s">
        <v>180</v>
      </c>
      <c r="C19" t="s">
        <v>158</v>
      </c>
      <c r="D19" t="s">
        <v>178</v>
      </c>
    </row>
    <row r="20" spans="1:4">
      <c r="A20" t="s">
        <v>23</v>
      </c>
      <c r="B20" t="s">
        <v>181</v>
      </c>
      <c r="C20" t="s">
        <v>158</v>
      </c>
      <c r="D20" t="s">
        <v>178</v>
      </c>
    </row>
    <row r="21" spans="1:4">
      <c r="A21" t="s">
        <v>116</v>
      </c>
      <c r="B21" t="s">
        <v>182</v>
      </c>
      <c r="C21" t="s">
        <v>158</v>
      </c>
      <c r="D21" t="s">
        <v>178</v>
      </c>
    </row>
    <row r="22" spans="1:4">
      <c r="A22" t="s">
        <v>39</v>
      </c>
      <c r="B22" t="s">
        <v>183</v>
      </c>
      <c r="C22" t="s">
        <v>158</v>
      </c>
      <c r="D22" t="s">
        <v>178</v>
      </c>
    </row>
    <row r="23" spans="1:4">
      <c r="A23" t="s">
        <v>119</v>
      </c>
      <c r="B23" t="s">
        <v>184</v>
      </c>
      <c r="C23" t="s">
        <v>158</v>
      </c>
      <c r="D23" t="s">
        <v>178</v>
      </c>
    </row>
    <row r="24" spans="1:4">
      <c r="A24" t="s">
        <v>60</v>
      </c>
      <c r="B24" t="s">
        <v>185</v>
      </c>
      <c r="C24" t="s">
        <v>158</v>
      </c>
      <c r="D24" t="s">
        <v>178</v>
      </c>
    </row>
    <row r="25" spans="1:4">
      <c r="A25" t="s">
        <v>122</v>
      </c>
      <c r="B25" t="s">
        <v>186</v>
      </c>
      <c r="C25" t="s">
        <v>158</v>
      </c>
      <c r="D25" t="s">
        <v>178</v>
      </c>
    </row>
    <row r="26" spans="1:4">
      <c r="A26" t="s">
        <v>187</v>
      </c>
      <c r="B26" t="s">
        <v>188</v>
      </c>
      <c r="C26" t="s">
        <v>158</v>
      </c>
      <c r="D26" t="s">
        <v>178</v>
      </c>
    </row>
    <row r="27" spans="1:4">
      <c r="A27" t="s">
        <v>76</v>
      </c>
      <c r="B27" t="s">
        <v>189</v>
      </c>
      <c r="C27" t="s">
        <v>158</v>
      </c>
      <c r="D27" t="s">
        <v>178</v>
      </c>
    </row>
    <row r="28" spans="1:4">
      <c r="A28" t="s">
        <v>86</v>
      </c>
      <c r="B28" t="s">
        <v>190</v>
      </c>
      <c r="C28" t="s">
        <v>158</v>
      </c>
      <c r="D28" t="s">
        <v>178</v>
      </c>
    </row>
    <row r="29" spans="1:4">
      <c r="A29" t="s">
        <v>101</v>
      </c>
      <c r="B29" t="s">
        <v>191</v>
      </c>
      <c r="C29" t="s">
        <v>158</v>
      </c>
      <c r="D29" t="s">
        <v>178</v>
      </c>
    </row>
    <row r="30" spans="1:4">
      <c r="A30" t="s">
        <v>192</v>
      </c>
      <c r="B30" t="s">
        <v>193</v>
      </c>
      <c r="C30" t="s">
        <v>158</v>
      </c>
      <c r="D30" t="s">
        <v>178</v>
      </c>
    </row>
    <row r="31" spans="1:4">
      <c r="A31" t="s">
        <v>9</v>
      </c>
      <c r="B31" t="s">
        <v>194</v>
      </c>
      <c r="C31" t="s">
        <v>158</v>
      </c>
      <c r="D31" t="s">
        <v>195</v>
      </c>
    </row>
    <row r="32" spans="1:4">
      <c r="A32" t="s">
        <v>13</v>
      </c>
      <c r="B32" t="s">
        <v>196</v>
      </c>
      <c r="C32" t="s">
        <v>158</v>
      </c>
      <c r="D32" t="s">
        <v>195</v>
      </c>
    </row>
    <row r="33" spans="1:4">
      <c r="A33" t="s">
        <v>21</v>
      </c>
      <c r="B33" t="s">
        <v>197</v>
      </c>
      <c r="C33" t="s">
        <v>158</v>
      </c>
      <c r="D33" t="s">
        <v>195</v>
      </c>
    </row>
    <row r="34" spans="1:4">
      <c r="A34" t="s">
        <v>22</v>
      </c>
      <c r="B34" t="s">
        <v>198</v>
      </c>
      <c r="C34" t="s">
        <v>158</v>
      </c>
      <c r="D34" t="s">
        <v>195</v>
      </c>
    </row>
    <row r="35" spans="1:4">
      <c r="A35" t="s">
        <v>28</v>
      </c>
      <c r="B35" t="s">
        <v>199</v>
      </c>
      <c r="C35" t="s">
        <v>158</v>
      </c>
      <c r="D35" t="s">
        <v>195</v>
      </c>
    </row>
    <row r="36" spans="1:4">
      <c r="A36" t="s">
        <v>41</v>
      </c>
      <c r="B36" t="s">
        <v>200</v>
      </c>
      <c r="C36" t="s">
        <v>158</v>
      </c>
      <c r="D36" t="s">
        <v>195</v>
      </c>
    </row>
    <row r="37" spans="1:4">
      <c r="A37" t="s">
        <v>42</v>
      </c>
      <c r="B37" t="s">
        <v>201</v>
      </c>
      <c r="C37" t="s">
        <v>158</v>
      </c>
      <c r="D37" t="s">
        <v>195</v>
      </c>
    </row>
    <row r="38" spans="1:4">
      <c r="A38" t="s">
        <v>48</v>
      </c>
      <c r="B38" t="s">
        <v>202</v>
      </c>
      <c r="C38" t="s">
        <v>158</v>
      </c>
      <c r="D38" t="s">
        <v>195</v>
      </c>
    </row>
    <row r="39" spans="1:4">
      <c r="A39" t="s">
        <v>56</v>
      </c>
      <c r="B39" t="s">
        <v>203</v>
      </c>
      <c r="C39" t="s">
        <v>158</v>
      </c>
      <c r="D39" t="s">
        <v>195</v>
      </c>
    </row>
    <row r="40" spans="1:4">
      <c r="A40" t="s">
        <v>58</v>
      </c>
      <c r="B40" t="s">
        <v>204</v>
      </c>
      <c r="C40" t="s">
        <v>158</v>
      </c>
      <c r="D40" t="s">
        <v>195</v>
      </c>
    </row>
    <row r="41" spans="1:4">
      <c r="A41" t="s">
        <v>82</v>
      </c>
      <c r="B41" t="s">
        <v>205</v>
      </c>
      <c r="C41" t="s">
        <v>158</v>
      </c>
      <c r="D41" t="s">
        <v>195</v>
      </c>
    </row>
    <row r="42" spans="1:4">
      <c r="A42" t="s">
        <v>83</v>
      </c>
      <c r="B42" t="s">
        <v>206</v>
      </c>
      <c r="C42" t="s">
        <v>158</v>
      </c>
      <c r="D42" t="s">
        <v>195</v>
      </c>
    </row>
    <row r="43" spans="1:4">
      <c r="A43" t="s">
        <v>89</v>
      </c>
      <c r="B43" t="s">
        <v>207</v>
      </c>
      <c r="C43" t="s">
        <v>158</v>
      </c>
      <c r="D43" t="s">
        <v>195</v>
      </c>
    </row>
    <row r="44" spans="1:4">
      <c r="A44" t="s">
        <v>92</v>
      </c>
      <c r="B44" t="s">
        <v>208</v>
      </c>
      <c r="C44" t="s">
        <v>158</v>
      </c>
      <c r="D44" t="s">
        <v>195</v>
      </c>
    </row>
    <row r="45" spans="1:4">
      <c r="A45" t="s">
        <v>98</v>
      </c>
      <c r="B45" t="s">
        <v>209</v>
      </c>
      <c r="C45" t="s">
        <v>158</v>
      </c>
      <c r="D45" t="s">
        <v>195</v>
      </c>
    </row>
    <row r="46" spans="1:4">
      <c r="A46" t="s">
        <v>25</v>
      </c>
      <c r="B46" t="s">
        <v>210</v>
      </c>
      <c r="C46" t="s">
        <v>158</v>
      </c>
      <c r="D46" t="s">
        <v>211</v>
      </c>
    </row>
    <row r="47" spans="1:4">
      <c r="A47" t="s">
        <v>26</v>
      </c>
      <c r="B47" t="s">
        <v>212</v>
      </c>
      <c r="C47" t="s">
        <v>158</v>
      </c>
      <c r="D47" t="s">
        <v>211</v>
      </c>
    </row>
    <row r="48" spans="1:4">
      <c r="A48" t="s">
        <v>68</v>
      </c>
      <c r="B48" t="s">
        <v>213</v>
      </c>
      <c r="C48" t="s">
        <v>158</v>
      </c>
      <c r="D48" t="s">
        <v>211</v>
      </c>
    </row>
    <row r="49" spans="1:4">
      <c r="A49" t="s">
        <v>75</v>
      </c>
      <c r="B49" t="s">
        <v>214</v>
      </c>
      <c r="C49" t="s">
        <v>158</v>
      </c>
      <c r="D49" t="s">
        <v>211</v>
      </c>
    </row>
    <row r="50" spans="1:4">
      <c r="A50" t="s">
        <v>80</v>
      </c>
      <c r="B50" t="s">
        <v>215</v>
      </c>
      <c r="C50" t="s">
        <v>158</v>
      </c>
      <c r="D50" t="s">
        <v>211</v>
      </c>
    </row>
    <row r="51" spans="1:4">
      <c r="A51" t="s">
        <v>102</v>
      </c>
      <c r="B51" t="s">
        <v>216</v>
      </c>
      <c r="C51" t="s">
        <v>158</v>
      </c>
      <c r="D51" t="s">
        <v>211</v>
      </c>
    </row>
    <row r="52" spans="1:4">
      <c r="A52" t="s">
        <v>49</v>
      </c>
      <c r="B52" t="s">
        <v>217</v>
      </c>
      <c r="C52" t="s">
        <v>158</v>
      </c>
      <c r="D52" t="s">
        <v>218</v>
      </c>
    </row>
    <row r="53" spans="1:4">
      <c r="A53" t="s">
        <v>50</v>
      </c>
      <c r="B53" t="s">
        <v>219</v>
      </c>
      <c r="C53" t="s">
        <v>158</v>
      </c>
      <c r="D53" t="s">
        <v>218</v>
      </c>
    </row>
    <row r="54" spans="1:4">
      <c r="A54" t="s">
        <v>51</v>
      </c>
      <c r="B54" t="s">
        <v>220</v>
      </c>
      <c r="C54" t="s">
        <v>158</v>
      </c>
      <c r="D54" t="s">
        <v>218</v>
      </c>
    </row>
    <row r="55" spans="1:4">
      <c r="A55" t="s">
        <v>52</v>
      </c>
      <c r="B55" t="s">
        <v>221</v>
      </c>
      <c r="C55" t="s">
        <v>158</v>
      </c>
      <c r="D55" t="s">
        <v>218</v>
      </c>
    </row>
    <row r="56" spans="1:4">
      <c r="A56" t="s">
        <v>53</v>
      </c>
      <c r="B56" t="s">
        <v>222</v>
      </c>
      <c r="C56" t="s">
        <v>158</v>
      </c>
      <c r="D56" t="s">
        <v>218</v>
      </c>
    </row>
    <row r="57" spans="1:4">
      <c r="A57" t="s">
        <v>54</v>
      </c>
      <c r="B57" t="s">
        <v>223</v>
      </c>
      <c r="C57" t="s">
        <v>158</v>
      </c>
      <c r="D57" t="s">
        <v>218</v>
      </c>
    </row>
    <row r="58" spans="1:4">
      <c r="A58" t="s">
        <v>55</v>
      </c>
      <c r="B58" t="s">
        <v>224</v>
      </c>
      <c r="C58" t="s">
        <v>158</v>
      </c>
      <c r="D58" t="s">
        <v>218</v>
      </c>
    </row>
    <row r="59" spans="1:4">
      <c r="A59" t="s">
        <v>120</v>
      </c>
      <c r="B59" t="s">
        <v>225</v>
      </c>
      <c r="C59" t="s">
        <v>158</v>
      </c>
      <c r="D59" t="s">
        <v>218</v>
      </c>
    </row>
    <row r="60" spans="1:4">
      <c r="A60" t="s">
        <v>65</v>
      </c>
      <c r="B60" t="s">
        <v>226</v>
      </c>
      <c r="C60" t="s">
        <v>158</v>
      </c>
      <c r="D60" t="s">
        <v>218</v>
      </c>
    </row>
    <row r="61" spans="1:4">
      <c r="A61" t="s">
        <v>70</v>
      </c>
      <c r="B61" t="s">
        <v>227</v>
      </c>
      <c r="C61" t="s">
        <v>158</v>
      </c>
      <c r="D61" t="s">
        <v>218</v>
      </c>
    </row>
    <row r="62" spans="1:4">
      <c r="A62" t="s">
        <v>73</v>
      </c>
      <c r="B62" t="s">
        <v>228</v>
      </c>
      <c r="C62" t="s">
        <v>158</v>
      </c>
      <c r="D62" t="s">
        <v>218</v>
      </c>
    </row>
    <row r="63" spans="1:4">
      <c r="A63" t="s">
        <v>78</v>
      </c>
      <c r="B63" t="s">
        <v>229</v>
      </c>
      <c r="C63" t="s">
        <v>158</v>
      </c>
      <c r="D63" t="s">
        <v>218</v>
      </c>
    </row>
    <row r="64" spans="1:4">
      <c r="A64" t="s">
        <v>79</v>
      </c>
      <c r="B64" t="s">
        <v>230</v>
      </c>
      <c r="C64" t="s">
        <v>158</v>
      </c>
      <c r="D64" t="s">
        <v>218</v>
      </c>
    </row>
    <row r="65" spans="1:4">
      <c r="A65" t="s">
        <v>113</v>
      </c>
      <c r="B65" t="s">
        <v>231</v>
      </c>
      <c r="C65" t="s">
        <v>158</v>
      </c>
      <c r="D65" t="s">
        <v>218</v>
      </c>
    </row>
    <row r="66" spans="1:4">
      <c r="A66" t="s">
        <v>6</v>
      </c>
      <c r="B66" t="s">
        <v>232</v>
      </c>
      <c r="C66" t="s">
        <v>158</v>
      </c>
      <c r="D66" t="s">
        <v>233</v>
      </c>
    </row>
    <row r="67" spans="1:4">
      <c r="A67" t="s">
        <v>10</v>
      </c>
      <c r="B67" t="s">
        <v>234</v>
      </c>
      <c r="C67" t="s">
        <v>158</v>
      </c>
      <c r="D67" t="s">
        <v>233</v>
      </c>
    </row>
    <row r="68" spans="1:4">
      <c r="A68" t="s">
        <v>19</v>
      </c>
      <c r="B68" t="s">
        <v>235</v>
      </c>
      <c r="C68" t="s">
        <v>158</v>
      </c>
      <c r="D68" t="s">
        <v>233</v>
      </c>
    </row>
    <row r="69" spans="1:4">
      <c r="A69" t="s">
        <v>236</v>
      </c>
      <c r="B69" t="s">
        <v>237</v>
      </c>
      <c r="C69" t="s">
        <v>158</v>
      </c>
      <c r="D69" t="s">
        <v>233</v>
      </c>
    </row>
    <row r="70" spans="1:4">
      <c r="A70" t="s">
        <v>34</v>
      </c>
      <c r="B70" t="s">
        <v>238</v>
      </c>
      <c r="C70" t="s">
        <v>158</v>
      </c>
      <c r="D70" t="s">
        <v>233</v>
      </c>
    </row>
    <row r="71" spans="1:4">
      <c r="A71" t="s">
        <v>36</v>
      </c>
      <c r="B71" t="s">
        <v>239</v>
      </c>
      <c r="C71" t="s">
        <v>158</v>
      </c>
      <c r="D71" t="s">
        <v>233</v>
      </c>
    </row>
    <row r="72" spans="1:4">
      <c r="A72" t="s">
        <v>37</v>
      </c>
      <c r="B72" t="s">
        <v>240</v>
      </c>
      <c r="C72" t="s">
        <v>158</v>
      </c>
      <c r="D72" t="s">
        <v>233</v>
      </c>
    </row>
    <row r="73" spans="1:4">
      <c r="A73" t="s">
        <v>38</v>
      </c>
      <c r="B73" t="s">
        <v>241</v>
      </c>
      <c r="C73" t="s">
        <v>158</v>
      </c>
      <c r="D73" t="s">
        <v>233</v>
      </c>
    </row>
    <row r="74" spans="1:4">
      <c r="A74" t="s">
        <v>45</v>
      </c>
      <c r="B74" t="s">
        <v>242</v>
      </c>
      <c r="C74" t="s">
        <v>158</v>
      </c>
      <c r="D74" t="s">
        <v>233</v>
      </c>
    </row>
    <row r="75" spans="1:4">
      <c r="A75" t="s">
        <v>46</v>
      </c>
      <c r="B75" t="s">
        <v>243</v>
      </c>
      <c r="C75" t="s">
        <v>158</v>
      </c>
      <c r="D75" t="s">
        <v>233</v>
      </c>
    </row>
    <row r="76" spans="1:4">
      <c r="A76" t="s">
        <v>62</v>
      </c>
      <c r="B76" t="s">
        <v>244</v>
      </c>
      <c r="C76" t="s">
        <v>158</v>
      </c>
      <c r="D76" t="s">
        <v>233</v>
      </c>
    </row>
    <row r="77" spans="1:4">
      <c r="A77" t="s">
        <v>88</v>
      </c>
      <c r="B77" t="s">
        <v>245</v>
      </c>
      <c r="C77" t="s">
        <v>158</v>
      </c>
      <c r="D77" t="s">
        <v>233</v>
      </c>
    </row>
    <row r="78" spans="1:4">
      <c r="A78" t="s">
        <v>95</v>
      </c>
      <c r="B78" t="s">
        <v>246</v>
      </c>
      <c r="C78" t="s">
        <v>158</v>
      </c>
      <c r="D78" t="s">
        <v>233</v>
      </c>
    </row>
    <row r="79" spans="1:4">
      <c r="A79" t="s">
        <v>97</v>
      </c>
      <c r="B79" t="s">
        <v>247</v>
      </c>
      <c r="C79" t="s">
        <v>158</v>
      </c>
      <c r="D79" t="s">
        <v>233</v>
      </c>
    </row>
    <row r="80" spans="1:4">
      <c r="A80" t="s">
        <v>99</v>
      </c>
      <c r="B80" t="s">
        <v>248</v>
      </c>
      <c r="C80" t="s">
        <v>158</v>
      </c>
      <c r="D80" t="s">
        <v>233</v>
      </c>
    </row>
    <row r="81" spans="1:4">
      <c r="A81" t="s">
        <v>100</v>
      </c>
      <c r="B81" t="s">
        <v>249</v>
      </c>
      <c r="C81" t="s">
        <v>158</v>
      </c>
      <c r="D81" t="s">
        <v>233</v>
      </c>
    </row>
    <row r="82" spans="1:4">
      <c r="A82" t="s">
        <v>103</v>
      </c>
      <c r="B82" t="s">
        <v>250</v>
      </c>
      <c r="C82" t="s">
        <v>158</v>
      </c>
      <c r="D82" t="s">
        <v>233</v>
      </c>
    </row>
    <row r="83" spans="1:4">
      <c r="A83" t="s">
        <v>20</v>
      </c>
      <c r="B83" t="s">
        <v>251</v>
      </c>
      <c r="C83" t="s">
        <v>158</v>
      </c>
      <c r="D83" t="s">
        <v>252</v>
      </c>
    </row>
    <row r="84" spans="1:4">
      <c r="A84" t="s">
        <v>40</v>
      </c>
      <c r="B84" t="s">
        <v>253</v>
      </c>
      <c r="C84" t="s">
        <v>158</v>
      </c>
      <c r="D84" t="s">
        <v>252</v>
      </c>
    </row>
    <row r="85" spans="1:4">
      <c r="A85" t="s">
        <v>121</v>
      </c>
      <c r="B85" t="s">
        <v>254</v>
      </c>
      <c r="C85" t="s">
        <v>158</v>
      </c>
      <c r="D85" t="s">
        <v>252</v>
      </c>
    </row>
    <row r="86" spans="1:4">
      <c r="A86" t="s">
        <v>74</v>
      </c>
      <c r="B86" t="s">
        <v>255</v>
      </c>
      <c r="C86" t="s">
        <v>158</v>
      </c>
      <c r="D86" t="s">
        <v>252</v>
      </c>
    </row>
    <row r="87" spans="1:4">
      <c r="A87" t="s">
        <v>77</v>
      </c>
      <c r="B87" t="s">
        <v>256</v>
      </c>
      <c r="C87" t="s">
        <v>158</v>
      </c>
      <c r="D87" t="s">
        <v>252</v>
      </c>
    </row>
    <row r="88" spans="1:4">
      <c r="A88" t="s">
        <v>81</v>
      </c>
      <c r="B88" t="s">
        <v>257</v>
      </c>
      <c r="C88" t="s">
        <v>158</v>
      </c>
      <c r="D88" t="s">
        <v>252</v>
      </c>
    </row>
    <row r="89" spans="1:4">
      <c r="A89" t="s">
        <v>87</v>
      </c>
      <c r="B89" t="s">
        <v>258</v>
      </c>
      <c r="C89" t="s">
        <v>158</v>
      </c>
      <c r="D89" t="s">
        <v>252</v>
      </c>
    </row>
    <row r="90" spans="1:4">
      <c r="A90" t="s">
        <v>93</v>
      </c>
      <c r="B90" t="s">
        <v>259</v>
      </c>
      <c r="C90" t="s">
        <v>158</v>
      </c>
      <c r="D90" t="s">
        <v>252</v>
      </c>
    </row>
    <row r="91" spans="1:4">
      <c r="A91" t="s">
        <v>94</v>
      </c>
      <c r="B91" t="s">
        <v>260</v>
      </c>
      <c r="C91" t="s">
        <v>158</v>
      </c>
      <c r="D91" t="s">
        <v>252</v>
      </c>
    </row>
    <row r="92" spans="1:4">
      <c r="A92" t="s">
        <v>106</v>
      </c>
      <c r="B92" t="s">
        <v>261</v>
      </c>
      <c r="C92" t="s">
        <v>158</v>
      </c>
      <c r="D92" t="s">
        <v>252</v>
      </c>
    </row>
    <row r="93" spans="1:4">
      <c r="A93" t="s">
        <v>111</v>
      </c>
      <c r="B93" t="s">
        <v>262</v>
      </c>
      <c r="C93" t="s">
        <v>158</v>
      </c>
      <c r="D93" t="s">
        <v>252</v>
      </c>
    </row>
    <row r="94" spans="1:4">
      <c r="A94" t="s">
        <v>114</v>
      </c>
      <c r="B94" t="s">
        <v>263</v>
      </c>
      <c r="C94" t="s">
        <v>158</v>
      </c>
      <c r="D94" t="s">
        <v>252</v>
      </c>
    </row>
    <row r="95" spans="1:4">
      <c r="A95" t="s">
        <v>15</v>
      </c>
      <c r="B95" t="s">
        <v>264</v>
      </c>
      <c r="C95" t="s">
        <v>158</v>
      </c>
      <c r="D95" t="s">
        <v>265</v>
      </c>
    </row>
    <row r="96" spans="1:4">
      <c r="A96" t="s">
        <v>29</v>
      </c>
      <c r="B96" t="s">
        <v>266</v>
      </c>
      <c r="C96" t="s">
        <v>158</v>
      </c>
      <c r="D96" t="s">
        <v>265</v>
      </c>
    </row>
    <row r="97" spans="1:4">
      <c r="A97" t="s">
        <v>117</v>
      </c>
      <c r="B97" t="s">
        <v>267</v>
      </c>
      <c r="C97" t="s">
        <v>158</v>
      </c>
      <c r="D97" t="s">
        <v>265</v>
      </c>
    </row>
    <row r="98" spans="1:4">
      <c r="A98" t="s">
        <v>118</v>
      </c>
      <c r="B98" t="s">
        <v>268</v>
      </c>
      <c r="C98" t="s">
        <v>158</v>
      </c>
      <c r="D98" t="s">
        <v>265</v>
      </c>
    </row>
    <row r="99" spans="1:4">
      <c r="A99" t="s">
        <v>31</v>
      </c>
      <c r="B99" t="s">
        <v>269</v>
      </c>
      <c r="C99" t="s">
        <v>158</v>
      </c>
      <c r="D99" t="s">
        <v>265</v>
      </c>
    </row>
    <row r="100" spans="1:4">
      <c r="A100" t="s">
        <v>44</v>
      </c>
      <c r="B100" t="s">
        <v>270</v>
      </c>
      <c r="C100" t="s">
        <v>158</v>
      </c>
      <c r="D100" t="s">
        <v>265</v>
      </c>
    </row>
    <row r="101" spans="1:4">
      <c r="A101" t="s">
        <v>123</v>
      </c>
      <c r="B101" t="s">
        <v>271</v>
      </c>
      <c r="C101" t="s">
        <v>158</v>
      </c>
      <c r="D101" t="s">
        <v>265</v>
      </c>
    </row>
    <row r="102" spans="1:4">
      <c r="A102" t="s">
        <v>96</v>
      </c>
      <c r="B102" t="s">
        <v>272</v>
      </c>
      <c r="C102" t="s">
        <v>158</v>
      </c>
      <c r="D102" t="s">
        <v>265</v>
      </c>
    </row>
    <row r="103" spans="1:4">
      <c r="A103" t="s">
        <v>104</v>
      </c>
      <c r="B103" t="s">
        <v>273</v>
      </c>
      <c r="C103" t="s">
        <v>158</v>
      </c>
      <c r="D103" t="s">
        <v>265</v>
      </c>
    </row>
    <row r="104" spans="1:4">
      <c r="A104" t="s">
        <v>115</v>
      </c>
      <c r="B104" t="s">
        <v>274</v>
      </c>
      <c r="C104" t="s">
        <v>158</v>
      </c>
      <c r="D104" t="s">
        <v>275</v>
      </c>
    </row>
    <row r="105" spans="1:4">
      <c r="A105" t="s">
        <v>128</v>
      </c>
      <c r="B105" t="s">
        <v>276</v>
      </c>
      <c r="C105" t="s">
        <v>158</v>
      </c>
      <c r="D105" t="s">
        <v>275</v>
      </c>
    </row>
    <row r="106" spans="1:4">
      <c r="A106" t="s">
        <v>126</v>
      </c>
      <c r="B106" t="s">
        <v>277</v>
      </c>
      <c r="C106" t="s">
        <v>158</v>
      </c>
      <c r="D106" t="s">
        <v>275</v>
      </c>
    </row>
    <row r="107" spans="1:4">
      <c r="A107" t="s">
        <v>43</v>
      </c>
      <c r="B107" t="s">
        <v>278</v>
      </c>
      <c r="C107" t="s">
        <v>158</v>
      </c>
      <c r="D107" t="s">
        <v>275</v>
      </c>
    </row>
    <row r="108" spans="1:4">
      <c r="A108" t="s">
        <v>59</v>
      </c>
      <c r="B108" t="s">
        <v>279</v>
      </c>
      <c r="C108" t="s">
        <v>158</v>
      </c>
      <c r="D108" t="s">
        <v>275</v>
      </c>
    </row>
    <row r="109" spans="1:4">
      <c r="A109" t="s">
        <v>61</v>
      </c>
      <c r="B109" t="s">
        <v>280</v>
      </c>
      <c r="C109" t="s">
        <v>158</v>
      </c>
      <c r="D109" t="s">
        <v>275</v>
      </c>
    </row>
    <row r="110" spans="1:4">
      <c r="A110" t="s">
        <v>129</v>
      </c>
      <c r="B110" t="s">
        <v>281</v>
      </c>
      <c r="C110" t="s">
        <v>158</v>
      </c>
      <c r="D110" t="s">
        <v>275</v>
      </c>
    </row>
    <row r="111" spans="1:4">
      <c r="A111" t="s">
        <v>124</v>
      </c>
      <c r="B111" t="s">
        <v>282</v>
      </c>
      <c r="C111" t="s">
        <v>158</v>
      </c>
      <c r="D111" t="s">
        <v>275</v>
      </c>
    </row>
    <row r="112" spans="1:4">
      <c r="A112" t="s">
        <v>105</v>
      </c>
      <c r="B112" t="s">
        <v>283</v>
      </c>
      <c r="C112" t="s">
        <v>158</v>
      </c>
      <c r="D112" t="s">
        <v>275</v>
      </c>
    </row>
    <row r="113" spans="1:4">
      <c r="A113" t="s">
        <v>90</v>
      </c>
      <c r="B113" t="s">
        <v>284</v>
      </c>
      <c r="C113" t="s">
        <v>158</v>
      </c>
      <c r="D113" t="s">
        <v>285</v>
      </c>
    </row>
    <row r="114" spans="1:4">
      <c r="A114" t="s">
        <v>91</v>
      </c>
      <c r="B114" t="s">
        <v>286</v>
      </c>
      <c r="C114" t="s">
        <v>158</v>
      </c>
      <c r="D114" t="s">
        <v>285</v>
      </c>
    </row>
    <row r="115" spans="1:4">
      <c r="A115" t="s">
        <v>8</v>
      </c>
      <c r="B115" t="s">
        <v>287</v>
      </c>
      <c r="C115" t="s">
        <v>158</v>
      </c>
      <c r="D115" t="s">
        <v>288</v>
      </c>
    </row>
    <row r="116" spans="1:4">
      <c r="A116" t="s">
        <v>14</v>
      </c>
      <c r="B116" t="s">
        <v>289</v>
      </c>
      <c r="C116" t="s">
        <v>158</v>
      </c>
      <c r="D116" t="s">
        <v>288</v>
      </c>
    </row>
    <row r="117" spans="1:4">
      <c r="A117" t="s">
        <v>24</v>
      </c>
      <c r="B117" t="s">
        <v>290</v>
      </c>
      <c r="C117" t="s">
        <v>158</v>
      </c>
      <c r="D117" t="s">
        <v>288</v>
      </c>
    </row>
    <row r="118" spans="1:4">
      <c r="A118" t="s">
        <v>27</v>
      </c>
      <c r="B118" t="s">
        <v>291</v>
      </c>
      <c r="C118" t="s">
        <v>158</v>
      </c>
      <c r="D118" t="s">
        <v>288</v>
      </c>
    </row>
    <row r="119" spans="1:4">
      <c r="A119" t="s">
        <v>32</v>
      </c>
      <c r="B119" t="s">
        <v>292</v>
      </c>
      <c r="C119" t="s">
        <v>158</v>
      </c>
      <c r="D119" t="s">
        <v>288</v>
      </c>
    </row>
    <row r="120" spans="1:4">
      <c r="A120" t="s">
        <v>33</v>
      </c>
      <c r="B120" t="s">
        <v>293</v>
      </c>
      <c r="C120" t="s">
        <v>158</v>
      </c>
      <c r="D120" t="s">
        <v>288</v>
      </c>
    </row>
    <row r="121" spans="1:4">
      <c r="A121" t="s">
        <v>35</v>
      </c>
      <c r="B121" t="s">
        <v>294</v>
      </c>
      <c r="C121" t="s">
        <v>158</v>
      </c>
      <c r="D121" t="s">
        <v>288</v>
      </c>
    </row>
    <row r="122" spans="1:4">
      <c r="A122" t="s">
        <v>67</v>
      </c>
      <c r="B122" t="s">
        <v>295</v>
      </c>
      <c r="C122" t="s">
        <v>158</v>
      </c>
      <c r="D122" t="s">
        <v>288</v>
      </c>
    </row>
    <row r="123" spans="1:4">
      <c r="A123" t="s">
        <v>71</v>
      </c>
      <c r="B123" t="s">
        <v>296</v>
      </c>
      <c r="C123" t="s">
        <v>158</v>
      </c>
      <c r="D123" t="s">
        <v>288</v>
      </c>
    </row>
    <row r="124" spans="1:4">
      <c r="A124" t="s">
        <v>130</v>
      </c>
      <c r="B124" t="s">
        <v>297</v>
      </c>
      <c r="C124" t="s">
        <v>158</v>
      </c>
      <c r="D124" t="s">
        <v>288</v>
      </c>
    </row>
    <row r="125" spans="1:4">
      <c r="A125" t="s">
        <v>125</v>
      </c>
      <c r="B125" t="s">
        <v>298</v>
      </c>
      <c r="C125" t="s">
        <v>158</v>
      </c>
      <c r="D125" t="s">
        <v>288</v>
      </c>
    </row>
    <row r="126" spans="1:4">
      <c r="A126" t="s">
        <v>107</v>
      </c>
      <c r="B126" t="s">
        <v>299</v>
      </c>
      <c r="C126" t="s">
        <v>158</v>
      </c>
      <c r="D126" t="s">
        <v>288</v>
      </c>
    </row>
    <row r="130" spans="1:4">
      <c r="A130" t="s">
        <v>17</v>
      </c>
      <c r="B130" t="s">
        <v>300</v>
      </c>
      <c r="C130" t="s">
        <v>158</v>
      </c>
      <c r="D130" t="s">
        <v>301</v>
      </c>
    </row>
    <row r="131" spans="1:4">
      <c r="A131" t="s">
        <v>18</v>
      </c>
      <c r="B131" t="s">
        <v>302</v>
      </c>
      <c r="C131" t="s">
        <v>158</v>
      </c>
      <c r="D131" t="s">
        <v>301</v>
      </c>
    </row>
    <row r="132" spans="1:4">
      <c r="A132" t="s">
        <v>66</v>
      </c>
      <c r="B132" t="s">
        <v>303</v>
      </c>
      <c r="C132" t="s">
        <v>158</v>
      </c>
      <c r="D132" t="s">
        <v>301</v>
      </c>
    </row>
    <row r="133" spans="1:4">
      <c r="A133" t="s">
        <v>69</v>
      </c>
      <c r="B133" t="s">
        <v>304</v>
      </c>
      <c r="C133" t="s">
        <v>158</v>
      </c>
      <c r="D133" t="s">
        <v>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5D47E-B4CF-4EDE-9BDA-3F518E486359}">
  <dimension ref="A1:AE332"/>
  <sheetViews>
    <sheetView workbookViewId="0">
      <selection activeCell="A21" sqref="A21"/>
    </sheetView>
  </sheetViews>
  <sheetFormatPr defaultRowHeight="12.75"/>
  <cols>
    <col min="1" max="1" width="4" style="63" bestFit="1" customWidth="1"/>
    <col min="2" max="2" width="12" style="63" bestFit="1" customWidth="1"/>
    <col min="3" max="3" width="7.28515625" style="63" bestFit="1" customWidth="1"/>
    <col min="4" max="4" width="8.140625" style="63" bestFit="1" customWidth="1"/>
    <col min="5" max="5" width="28" style="63" bestFit="1" customWidth="1"/>
    <col min="6" max="6" width="10.42578125" style="63" bestFit="1" customWidth="1"/>
    <col min="7" max="7" width="11.42578125" style="63" customWidth="1"/>
    <col min="8" max="8" width="9.140625" style="63"/>
    <col min="9" max="9" width="41.28515625" style="63" bestFit="1" customWidth="1"/>
    <col min="10" max="11" width="9.140625" style="63"/>
    <col min="12" max="13" width="9.140625" style="2"/>
    <col min="14" max="14" width="48.28515625" style="2" bestFit="1" customWidth="1"/>
    <col min="15" max="15" width="19.28515625" style="4" bestFit="1" customWidth="1"/>
    <col min="16" max="16" width="8.5703125" style="4" bestFit="1" customWidth="1"/>
    <col min="17" max="17" width="9.85546875" style="4" bestFit="1" customWidth="1"/>
    <col min="18" max="18" width="8.5703125" style="4" bestFit="1" customWidth="1"/>
    <col min="19" max="19" width="15.28515625" style="4" bestFit="1" customWidth="1"/>
    <col min="20" max="20" width="8.5703125" style="4" bestFit="1" customWidth="1"/>
    <col min="21" max="21" width="9.85546875" style="4" bestFit="1" customWidth="1"/>
    <col min="22" max="22" width="8.5703125" style="4" bestFit="1" customWidth="1"/>
    <col min="23" max="23" width="9.42578125" style="4" bestFit="1" customWidth="1"/>
    <col min="24" max="24" width="8.5703125" style="4" bestFit="1" customWidth="1"/>
    <col min="25" max="25" width="9.85546875" style="4" bestFit="1" customWidth="1"/>
    <col min="26" max="26" width="8.5703125" style="4" bestFit="1" customWidth="1"/>
    <col min="27" max="27" width="11.85546875" style="4" bestFit="1" customWidth="1"/>
    <col min="28" max="28" width="8.5703125" style="4" bestFit="1" customWidth="1"/>
    <col min="29" max="29" width="9.85546875" style="4" bestFit="1" customWidth="1"/>
    <col min="30" max="30" width="8.5703125" style="4" bestFit="1" customWidth="1"/>
    <col min="31" max="31" width="11.7109375" style="4" bestFit="1" customWidth="1"/>
    <col min="32" max="32" width="9.85546875" style="2" bestFit="1" customWidth="1"/>
    <col min="33" max="33" width="8.5703125" style="2" bestFit="1" customWidth="1"/>
    <col min="34" max="34" width="13.140625" style="2" bestFit="1" customWidth="1"/>
    <col min="35" max="35" width="10.7109375" style="2" bestFit="1" customWidth="1"/>
    <col min="36" max="36" width="11.85546875" style="2" bestFit="1" customWidth="1"/>
    <col min="37" max="37" width="8.5703125" style="2" bestFit="1" customWidth="1"/>
    <col min="38" max="38" width="12.5703125" style="2" bestFit="1" customWidth="1"/>
    <col min="39" max="39" width="9.85546875" style="2" bestFit="1" customWidth="1"/>
    <col min="40" max="40" width="8.5703125" style="2" bestFit="1" customWidth="1"/>
    <col min="41" max="41" width="13.140625" style="2" bestFit="1" customWidth="1"/>
    <col min="42" max="42" width="15.140625" style="2" bestFit="1" customWidth="1"/>
    <col min="43" max="43" width="11.7109375" style="2" bestFit="1" customWidth="1"/>
    <col min="44" max="16384" width="9.140625" style="2"/>
  </cols>
  <sheetData>
    <row r="1" spans="1:31">
      <c r="A1" s="63" t="s">
        <v>327</v>
      </c>
      <c r="B1" s="63" t="s">
        <v>328</v>
      </c>
      <c r="C1" s="63" t="s">
        <v>329</v>
      </c>
      <c r="D1" s="63" t="s">
        <v>330</v>
      </c>
      <c r="E1" s="63" t="s">
        <v>331</v>
      </c>
      <c r="F1" s="63" t="s">
        <v>332</v>
      </c>
      <c r="G1" s="63" t="s">
        <v>371</v>
      </c>
      <c r="H1" s="63" t="s">
        <v>333</v>
      </c>
      <c r="I1" s="63" t="s">
        <v>149</v>
      </c>
      <c r="J1" s="63" t="s">
        <v>334</v>
      </c>
      <c r="K1" s="63" t="s">
        <v>335</v>
      </c>
      <c r="N1" s="2" t="s">
        <v>336</v>
      </c>
      <c r="O1" s="4" t="s">
        <v>337</v>
      </c>
      <c r="AE1" s="2"/>
    </row>
    <row r="2" spans="1:31">
      <c r="A2" s="3">
        <v>1</v>
      </c>
      <c r="B2" s="64" t="s">
        <v>0</v>
      </c>
      <c r="C2" s="64" t="s">
        <v>338</v>
      </c>
      <c r="D2" s="64" t="s">
        <v>339</v>
      </c>
      <c r="E2" s="64" t="s">
        <v>340</v>
      </c>
      <c r="F2" s="64" t="s">
        <v>140</v>
      </c>
      <c r="G2" s="63" t="str">
        <f>VLOOKUP(I2,ClassPathways!$A$1:$D$126,3,FALSE)</f>
        <v>Metabolism</v>
      </c>
      <c r="H2" s="63" t="str">
        <f>VLOOKUP(I2,ClassPathways!$A$1:$D$126,4,FALSE)</f>
        <v>Carbohydrate metabolism</v>
      </c>
      <c r="I2" s="64" t="s">
        <v>9</v>
      </c>
      <c r="J2" s="65">
        <v>26</v>
      </c>
      <c r="K2" s="65">
        <v>1.9892879999999999</v>
      </c>
      <c r="N2" s="49"/>
      <c r="O2" s="58" t="s">
        <v>0</v>
      </c>
      <c r="P2" s="58"/>
      <c r="Q2" s="58"/>
      <c r="R2" s="58"/>
      <c r="S2" s="58" t="s">
        <v>349</v>
      </c>
      <c r="T2" s="58"/>
      <c r="U2" s="58"/>
      <c r="V2" s="58"/>
      <c r="W2" s="58" t="s">
        <v>1</v>
      </c>
      <c r="X2" s="58"/>
      <c r="Y2" s="58"/>
      <c r="Z2" s="58"/>
      <c r="AA2" s="58" t="s">
        <v>3</v>
      </c>
      <c r="AB2" s="58"/>
      <c r="AC2" s="58"/>
      <c r="AD2" s="58"/>
      <c r="AE2" s="2"/>
    </row>
    <row r="3" spans="1:31">
      <c r="A3" s="65">
        <v>2</v>
      </c>
      <c r="B3" s="64" t="s">
        <v>0</v>
      </c>
      <c r="C3" s="64" t="s">
        <v>338</v>
      </c>
      <c r="D3" s="64" t="s">
        <v>339</v>
      </c>
      <c r="E3" s="64" t="s">
        <v>340</v>
      </c>
      <c r="F3" s="64" t="s">
        <v>140</v>
      </c>
      <c r="G3" s="63" t="str">
        <f>VLOOKUP(I3,ClassPathways!$A$1:$D$126,3,FALSE)</f>
        <v>Metabolism</v>
      </c>
      <c r="H3" s="63" t="str">
        <f>VLOOKUP(I3,ClassPathways!$A$1:$D$126,4,FALSE)</f>
        <v>Amino acid metabolism</v>
      </c>
      <c r="I3" s="64" t="s">
        <v>11</v>
      </c>
      <c r="J3" s="65">
        <v>21</v>
      </c>
      <c r="K3" s="65">
        <v>1.606733</v>
      </c>
      <c r="N3" s="56"/>
      <c r="O3" s="58" t="s">
        <v>338</v>
      </c>
      <c r="P3" s="58"/>
      <c r="Q3" s="58" t="s">
        <v>345</v>
      </c>
      <c r="R3" s="58"/>
      <c r="S3" s="58" t="s">
        <v>338</v>
      </c>
      <c r="T3" s="58"/>
      <c r="U3" s="58" t="s">
        <v>345</v>
      </c>
      <c r="V3" s="58"/>
      <c r="W3" s="58" t="s">
        <v>338</v>
      </c>
      <c r="X3" s="58"/>
      <c r="Y3" s="58" t="s">
        <v>345</v>
      </c>
      <c r="Z3" s="58"/>
      <c r="AA3" s="58" t="s">
        <v>338</v>
      </c>
      <c r="AB3" s="58"/>
      <c r="AC3" s="58" t="s">
        <v>345</v>
      </c>
      <c r="AD3" s="58"/>
      <c r="AE3" s="2"/>
    </row>
    <row r="4" spans="1:31">
      <c r="A4" s="65">
        <v>3</v>
      </c>
      <c r="B4" s="64" t="s">
        <v>0</v>
      </c>
      <c r="C4" s="64" t="s">
        <v>338</v>
      </c>
      <c r="D4" s="64" t="s">
        <v>339</v>
      </c>
      <c r="E4" s="64" t="s">
        <v>340</v>
      </c>
      <c r="F4" s="64" t="s">
        <v>140</v>
      </c>
      <c r="G4" s="63" t="str">
        <f>VLOOKUP(I4,ClassPathways!$A$1:$D$126,3,FALSE)</f>
        <v>Metabolism</v>
      </c>
      <c r="H4" s="63" t="str">
        <f>VLOOKUP(I4,ClassPathways!$A$1:$D$126,4,FALSE)</f>
        <v>Metabolism of other amino acids</v>
      </c>
      <c r="I4" s="64" t="s">
        <v>15</v>
      </c>
      <c r="J4" s="65">
        <v>24</v>
      </c>
      <c r="K4" s="65">
        <v>1.836266</v>
      </c>
      <c r="N4" s="49" t="s">
        <v>341</v>
      </c>
      <c r="O4" s="50" t="s">
        <v>339</v>
      </c>
      <c r="P4" s="50" t="s">
        <v>342</v>
      </c>
      <c r="Q4" s="50" t="s">
        <v>339</v>
      </c>
      <c r="R4" s="50" t="s">
        <v>342</v>
      </c>
      <c r="S4" s="50" t="s">
        <v>339</v>
      </c>
      <c r="T4" s="50" t="s">
        <v>342</v>
      </c>
      <c r="U4" s="50" t="s">
        <v>339</v>
      </c>
      <c r="V4" s="50" t="s">
        <v>342</v>
      </c>
      <c r="W4" s="50" t="s">
        <v>339</v>
      </c>
      <c r="X4" s="50" t="s">
        <v>342</v>
      </c>
      <c r="Y4" s="50" t="s">
        <v>339</v>
      </c>
      <c r="Z4" s="50" t="s">
        <v>342</v>
      </c>
      <c r="AA4" s="50" t="s">
        <v>339</v>
      </c>
      <c r="AB4" s="50" t="s">
        <v>342</v>
      </c>
      <c r="AC4" s="50" t="s">
        <v>339</v>
      </c>
      <c r="AD4" s="50" t="s">
        <v>342</v>
      </c>
      <c r="AE4" s="2"/>
    </row>
    <row r="5" spans="1:31">
      <c r="A5" s="65">
        <v>4</v>
      </c>
      <c r="B5" s="64" t="s">
        <v>0</v>
      </c>
      <c r="C5" s="64" t="s">
        <v>338</v>
      </c>
      <c r="D5" s="64" t="s">
        <v>339</v>
      </c>
      <c r="E5" s="64" t="s">
        <v>340</v>
      </c>
      <c r="F5" s="64" t="s">
        <v>140</v>
      </c>
      <c r="G5" s="63" t="str">
        <f>VLOOKUP(I5,ClassPathways!$A$1:$D$126,3,FALSE)</f>
        <v>Metabolism</v>
      </c>
      <c r="H5" s="63" t="str">
        <f>VLOOKUP(I5,ClassPathways!$A$1:$D$126,4,FALSE)</f>
        <v>Lipid metabolism</v>
      </c>
      <c r="I5" s="64" t="s">
        <v>19</v>
      </c>
      <c r="J5" s="65">
        <v>25</v>
      </c>
      <c r="K5" s="65">
        <v>1.9127769999999999</v>
      </c>
      <c r="N5" s="51" t="s">
        <v>158</v>
      </c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2"/>
    </row>
    <row r="6" spans="1:31">
      <c r="A6" s="65">
        <v>5</v>
      </c>
      <c r="B6" s="64" t="s">
        <v>0</v>
      </c>
      <c r="C6" s="64" t="s">
        <v>338</v>
      </c>
      <c r="D6" s="64" t="s">
        <v>339</v>
      </c>
      <c r="E6" s="64" t="s">
        <v>340</v>
      </c>
      <c r="F6" s="64" t="s">
        <v>140</v>
      </c>
      <c r="G6" s="63" t="str">
        <f>VLOOKUP(I6,ClassPathways!$A$1:$D$126,3,FALSE)</f>
        <v>Metabolism</v>
      </c>
      <c r="H6" s="63" t="str">
        <f>VLOOKUP(I6,ClassPathways!$A$1:$D$126,4,FALSE)</f>
        <v>Energy metabolism</v>
      </c>
      <c r="I6" s="64" t="s">
        <v>26</v>
      </c>
      <c r="J6" s="65">
        <v>26</v>
      </c>
      <c r="K6" s="65">
        <v>1.9892879999999999</v>
      </c>
      <c r="N6" s="53" t="s">
        <v>159</v>
      </c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2"/>
    </row>
    <row r="7" spans="1:31">
      <c r="A7" s="65">
        <v>6</v>
      </c>
      <c r="B7" s="64" t="s">
        <v>0</v>
      </c>
      <c r="C7" s="64" t="s">
        <v>338</v>
      </c>
      <c r="D7" s="64" t="s">
        <v>339</v>
      </c>
      <c r="E7" s="64" t="s">
        <v>340</v>
      </c>
      <c r="F7" s="64" t="s">
        <v>140</v>
      </c>
      <c r="G7" s="63" t="str">
        <f>VLOOKUP(I7,ClassPathways!$A$1:$D$126,3,FALSE)</f>
        <v>Metabolism</v>
      </c>
      <c r="H7" s="63" t="str">
        <f>VLOOKUP(I7,ClassPathways!$A$1:$D$126,4,FALSE)</f>
        <v>Carbohydrate metabolism</v>
      </c>
      <c r="I7" s="64" t="s">
        <v>28</v>
      </c>
      <c r="J7" s="65">
        <v>26</v>
      </c>
      <c r="K7" s="65">
        <v>1.9892879999999999</v>
      </c>
      <c r="N7" s="59" t="s">
        <v>163</v>
      </c>
      <c r="O7" s="60"/>
      <c r="P7" s="60"/>
      <c r="Q7" s="60"/>
      <c r="R7" s="60"/>
      <c r="S7" s="60"/>
      <c r="T7" s="60"/>
      <c r="U7" s="60">
        <v>1.5503880000000001</v>
      </c>
      <c r="V7" s="60"/>
      <c r="W7" s="60"/>
      <c r="X7" s="60"/>
      <c r="Y7" s="60">
        <v>1.972062</v>
      </c>
      <c r="Z7" s="60"/>
      <c r="AA7" s="60"/>
      <c r="AB7" s="60"/>
      <c r="AC7" s="60">
        <v>1.476669</v>
      </c>
      <c r="AD7" s="60"/>
      <c r="AE7" s="2"/>
    </row>
    <row r="8" spans="1:31">
      <c r="A8" s="65">
        <v>7</v>
      </c>
      <c r="B8" s="64" t="s">
        <v>0</v>
      </c>
      <c r="C8" s="64" t="s">
        <v>338</v>
      </c>
      <c r="D8" s="64" t="s">
        <v>339</v>
      </c>
      <c r="E8" s="64" t="s">
        <v>340</v>
      </c>
      <c r="F8" s="64" t="s">
        <v>140</v>
      </c>
      <c r="G8" s="63" t="str">
        <f>VLOOKUP(I8,ClassPathways!$A$1:$D$126,3,FALSE)</f>
        <v>Metabolism</v>
      </c>
      <c r="H8" s="63" t="str">
        <f>VLOOKUP(I8,ClassPathways!$A$1:$D$126,4,FALSE)</f>
        <v>Xenobiotics biodegradation and metabolism</v>
      </c>
      <c r="I8" s="64" t="s">
        <v>33</v>
      </c>
      <c r="J8" s="65">
        <v>41</v>
      </c>
      <c r="K8" s="65">
        <v>3.1369549999999999</v>
      </c>
      <c r="N8" s="54" t="s">
        <v>64</v>
      </c>
      <c r="O8" s="52"/>
      <c r="P8" s="52">
        <v>3.0471680000000001</v>
      </c>
      <c r="Q8" s="52"/>
      <c r="R8" s="52">
        <v>2.8271820000000001</v>
      </c>
      <c r="S8" s="52">
        <v>1.505547</v>
      </c>
      <c r="T8" s="52">
        <v>3.1121799999999999</v>
      </c>
      <c r="U8" s="52"/>
      <c r="V8" s="52">
        <v>3.1197020000000002</v>
      </c>
      <c r="W8" s="52">
        <v>1.5287770000000001</v>
      </c>
      <c r="X8" s="52">
        <v>3.1613739999999999</v>
      </c>
      <c r="Y8" s="52">
        <v>1.8077240000000001</v>
      </c>
      <c r="Z8" s="52">
        <v>2.853796</v>
      </c>
      <c r="AA8" s="52"/>
      <c r="AB8" s="52">
        <v>3.115831</v>
      </c>
      <c r="AC8" s="52"/>
      <c r="AD8" s="52">
        <v>2.769075</v>
      </c>
      <c r="AE8" s="2"/>
    </row>
    <row r="9" spans="1:31">
      <c r="A9" s="65">
        <v>8</v>
      </c>
      <c r="B9" s="64" t="s">
        <v>0</v>
      </c>
      <c r="C9" s="64" t="s">
        <v>338</v>
      </c>
      <c r="D9" s="64" t="s">
        <v>339</v>
      </c>
      <c r="E9" s="64" t="s">
        <v>340</v>
      </c>
      <c r="F9" s="64" t="s">
        <v>140</v>
      </c>
      <c r="G9" s="63" t="str">
        <f>VLOOKUP(I9,ClassPathways!$A$1:$D$126,3,FALSE)</f>
        <v>Metabolism</v>
      </c>
      <c r="H9" s="63" t="str">
        <f>VLOOKUP(I9,ClassPathways!$A$1:$D$126,4,FALSE)</f>
        <v>Lipid metabolism</v>
      </c>
      <c r="I9" s="64" t="s">
        <v>37</v>
      </c>
      <c r="J9" s="65">
        <v>37</v>
      </c>
      <c r="K9" s="65">
        <v>2.8309099999999998</v>
      </c>
      <c r="N9" s="54" t="s">
        <v>109</v>
      </c>
      <c r="O9" s="52">
        <v>2.1423109999999999</v>
      </c>
      <c r="P9" s="52">
        <v>4.1046329999999998</v>
      </c>
      <c r="Q9" s="52">
        <v>2.4574669999999998</v>
      </c>
      <c r="R9" s="52">
        <v>3.5468280000000001</v>
      </c>
      <c r="S9" s="52">
        <v>2.2187000000000001</v>
      </c>
      <c r="T9" s="52">
        <v>4.1448580000000002</v>
      </c>
      <c r="U9" s="52">
        <v>1.62086</v>
      </c>
      <c r="V9" s="52">
        <v>3.956143</v>
      </c>
      <c r="W9" s="52">
        <v>2.3381289999999999</v>
      </c>
      <c r="X9" s="52">
        <v>4.1241560000000002</v>
      </c>
      <c r="Y9" s="52">
        <v>2.0542319999999998</v>
      </c>
      <c r="Z9" s="52">
        <v>3.5991909999999998</v>
      </c>
      <c r="AA9" s="52">
        <v>2.003339</v>
      </c>
      <c r="AB9" s="52">
        <v>4.1218389999999996</v>
      </c>
      <c r="AC9" s="52">
        <v>1.8310690000000001</v>
      </c>
      <c r="AD9" s="52">
        <v>3.6280950000000001</v>
      </c>
      <c r="AE9" s="2"/>
    </row>
    <row r="10" spans="1:31">
      <c r="A10" s="65">
        <v>9</v>
      </c>
      <c r="B10" s="64" t="s">
        <v>0</v>
      </c>
      <c r="C10" s="64" t="s">
        <v>338</v>
      </c>
      <c r="D10" s="64" t="s">
        <v>339</v>
      </c>
      <c r="E10" s="64" t="s">
        <v>340</v>
      </c>
      <c r="F10" s="64" t="s">
        <v>140</v>
      </c>
      <c r="G10" s="63" t="str">
        <f>VLOOKUP(I10,ClassPathways!$A$1:$D$126,3,FALSE)</f>
        <v>Metabolism</v>
      </c>
      <c r="H10" s="63" t="str">
        <f>VLOOKUP(I10,ClassPathways!$A$1:$D$126,4,FALSE)</f>
        <v>Lipid metabolism</v>
      </c>
      <c r="I10" s="64" t="s">
        <v>38</v>
      </c>
      <c r="J10" s="65">
        <v>24</v>
      </c>
      <c r="K10" s="65">
        <v>1.836266</v>
      </c>
      <c r="N10" s="54" t="s">
        <v>110</v>
      </c>
      <c r="O10" s="52">
        <v>1.759755</v>
      </c>
      <c r="P10" s="52"/>
      <c r="Q10" s="52">
        <v>2.3314430000000002</v>
      </c>
      <c r="R10" s="52"/>
      <c r="S10" s="52">
        <v>1.8225039999999999</v>
      </c>
      <c r="T10" s="52"/>
      <c r="U10" s="52">
        <v>2.5369980000000001</v>
      </c>
      <c r="V10" s="52"/>
      <c r="W10" s="52">
        <v>2.3381289999999999</v>
      </c>
      <c r="X10" s="52"/>
      <c r="Y10" s="52">
        <v>2.0542319999999998</v>
      </c>
      <c r="Z10" s="52"/>
      <c r="AA10" s="52"/>
      <c r="AB10" s="52"/>
      <c r="AC10" s="52">
        <v>2.0082689999999999</v>
      </c>
      <c r="AD10" s="52"/>
      <c r="AE10" s="2"/>
    </row>
    <row r="11" spans="1:31">
      <c r="A11" s="65">
        <v>10</v>
      </c>
      <c r="B11" s="64" t="s">
        <v>0</v>
      </c>
      <c r="C11" s="64" t="s">
        <v>338</v>
      </c>
      <c r="D11" s="64" t="s">
        <v>339</v>
      </c>
      <c r="E11" s="64" t="s">
        <v>340</v>
      </c>
      <c r="F11" s="64" t="s">
        <v>140</v>
      </c>
      <c r="G11" s="63" t="str">
        <f>VLOOKUP(I11,ClassPathways!$A$1:$D$126,3,FALSE)</f>
        <v>Metabolism</v>
      </c>
      <c r="H11" s="63" t="str">
        <f>VLOOKUP(I11,ClassPathways!$A$1:$D$126,4,FALSE)</f>
        <v>Carbohydrate metabolism</v>
      </c>
      <c r="I11" s="64" t="s">
        <v>42</v>
      </c>
      <c r="J11" s="65">
        <v>23</v>
      </c>
      <c r="K11" s="65">
        <v>1.759755</v>
      </c>
      <c r="N11" s="59" t="s">
        <v>175</v>
      </c>
      <c r="O11" s="60">
        <v>1.759755</v>
      </c>
      <c r="P11" s="60">
        <v>4.4942260000000003</v>
      </c>
      <c r="Q11" s="60">
        <v>1.8273470000000001</v>
      </c>
      <c r="R11" s="60">
        <v>4.6468590000000001</v>
      </c>
      <c r="S11" s="60">
        <v>1.505547</v>
      </c>
      <c r="T11" s="60">
        <v>4.540953</v>
      </c>
      <c r="U11" s="60">
        <v>1.4799150000000001</v>
      </c>
      <c r="V11" s="60">
        <v>5.0186500000000001</v>
      </c>
      <c r="W11" s="60">
        <v>1.9784170000000001</v>
      </c>
      <c r="X11" s="60">
        <v>4.5696219999999999</v>
      </c>
      <c r="Y11" s="60">
        <v>1.5612159999999999</v>
      </c>
      <c r="Z11" s="60">
        <v>4.7492279999999996</v>
      </c>
      <c r="AA11" s="60">
        <v>1.8363940000000001</v>
      </c>
      <c r="AB11" s="60">
        <v>4.4851190000000001</v>
      </c>
      <c r="AC11" s="60">
        <v>1.653869</v>
      </c>
      <c r="AD11" s="60">
        <v>4.5679639999999999</v>
      </c>
      <c r="AE11" s="2"/>
    </row>
    <row r="12" spans="1:31">
      <c r="A12" s="65">
        <v>11</v>
      </c>
      <c r="B12" s="64" t="s">
        <v>0</v>
      </c>
      <c r="C12" s="64" t="s">
        <v>338</v>
      </c>
      <c r="D12" s="64" t="s">
        <v>339</v>
      </c>
      <c r="E12" s="64" t="s">
        <v>340</v>
      </c>
      <c r="F12" s="64" t="s">
        <v>140</v>
      </c>
      <c r="G12" s="63" t="str">
        <f>VLOOKUP(I12,ClassPathways!$A$1:$D$126,3,FALSE)</f>
        <v>Metabolism</v>
      </c>
      <c r="H12" s="63" t="str">
        <f>VLOOKUP(I12,ClassPathways!$A$1:$D$126,4,FALSE)</f>
        <v>Metabolism of other amino acids</v>
      </c>
      <c r="I12" s="64" t="s">
        <v>44</v>
      </c>
      <c r="J12" s="65">
        <v>25</v>
      </c>
      <c r="K12" s="65">
        <v>1.9127769999999999</v>
      </c>
      <c r="N12" s="54" t="s">
        <v>11</v>
      </c>
      <c r="O12" s="52">
        <v>1.606733</v>
      </c>
      <c r="P12" s="52"/>
      <c r="Q12" s="52"/>
      <c r="R12" s="52"/>
      <c r="S12" s="52"/>
      <c r="T12" s="52"/>
      <c r="U12" s="52"/>
      <c r="V12" s="52"/>
      <c r="W12" s="52">
        <v>1.6187050000000001</v>
      </c>
      <c r="X12" s="52"/>
      <c r="Y12" s="52"/>
      <c r="Z12" s="52"/>
      <c r="AA12" s="52">
        <v>1.8363940000000001</v>
      </c>
      <c r="AB12" s="52"/>
      <c r="AC12" s="52"/>
      <c r="AD12" s="52"/>
      <c r="AE12" s="2"/>
    </row>
    <row r="13" spans="1:31">
      <c r="A13" s="65">
        <v>12</v>
      </c>
      <c r="B13" s="64" t="s">
        <v>0</v>
      </c>
      <c r="C13" s="64" t="s">
        <v>338</v>
      </c>
      <c r="D13" s="64" t="s">
        <v>339</v>
      </c>
      <c r="E13" s="64" t="s">
        <v>340</v>
      </c>
      <c r="F13" s="64" t="s">
        <v>140</v>
      </c>
      <c r="G13" s="63" t="str">
        <f>VLOOKUP(I13,ClassPathways!$A$1:$D$126,3,FALSE)</f>
        <v>Metabolism</v>
      </c>
      <c r="H13" s="63" t="str">
        <f>VLOOKUP(I13,ClassPathways!$A$1:$D$126,4,FALSE)</f>
        <v>Carbohydrate metabolism</v>
      </c>
      <c r="I13" s="64" t="s">
        <v>48</v>
      </c>
      <c r="J13" s="65">
        <v>58</v>
      </c>
      <c r="K13" s="65">
        <v>4.4376429999999996</v>
      </c>
      <c r="N13" s="54" t="s">
        <v>84</v>
      </c>
      <c r="O13" s="52"/>
      <c r="P13" s="52">
        <v>2.1566719999999999</v>
      </c>
      <c r="Q13" s="52">
        <v>1.7013229999999999</v>
      </c>
      <c r="R13" s="52">
        <v>1.8608</v>
      </c>
      <c r="S13" s="52"/>
      <c r="T13" s="52">
        <v>2.2351109999999998</v>
      </c>
      <c r="U13" s="52">
        <v>1.62086</v>
      </c>
      <c r="V13" s="52">
        <v>2.0345879999999998</v>
      </c>
      <c r="W13" s="52">
        <v>1.5287770000000001</v>
      </c>
      <c r="X13" s="52">
        <v>2.1267420000000001</v>
      </c>
      <c r="Y13" s="52"/>
      <c r="Z13" s="52">
        <v>1.895432</v>
      </c>
      <c r="AA13" s="52"/>
      <c r="AB13" s="52">
        <v>2.2076289999999998</v>
      </c>
      <c r="AC13" s="52"/>
      <c r="AD13" s="52">
        <v>1.879737</v>
      </c>
      <c r="AE13" s="2"/>
    </row>
    <row r="14" spans="1:31">
      <c r="A14" s="65">
        <v>13</v>
      </c>
      <c r="B14" s="64" t="s">
        <v>0</v>
      </c>
      <c r="C14" s="64" t="s">
        <v>338</v>
      </c>
      <c r="D14" s="64" t="s">
        <v>339</v>
      </c>
      <c r="E14" s="64" t="s">
        <v>340</v>
      </c>
      <c r="F14" s="64" t="s">
        <v>140</v>
      </c>
      <c r="G14" s="63" t="str">
        <f>VLOOKUP(I14,ClassPathways!$A$1:$D$126,3,FALSE)</f>
        <v>Metabolism</v>
      </c>
      <c r="H14" s="63" t="str">
        <f>VLOOKUP(I14,ClassPathways!$A$1:$D$126,4,FALSE)</f>
        <v>Carbohydrate metabolism</v>
      </c>
      <c r="I14" s="64" t="s">
        <v>56</v>
      </c>
      <c r="J14" s="65">
        <v>26</v>
      </c>
      <c r="K14" s="65">
        <v>1.9892879999999999</v>
      </c>
      <c r="N14" s="53" t="s">
        <v>195</v>
      </c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2"/>
    </row>
    <row r="15" spans="1:31">
      <c r="A15" s="65">
        <v>14</v>
      </c>
      <c r="B15" s="64" t="s">
        <v>0</v>
      </c>
      <c r="C15" s="64" t="s">
        <v>338</v>
      </c>
      <c r="D15" s="64" t="s">
        <v>339</v>
      </c>
      <c r="E15" s="64" t="s">
        <v>340</v>
      </c>
      <c r="F15" s="64" t="s">
        <v>140</v>
      </c>
      <c r="G15" s="63" t="str">
        <f>VLOOKUP(I15,ClassPathways!$A$1:$D$126,3,FALSE)</f>
        <v>Metabolism</v>
      </c>
      <c r="H15" s="63" t="str">
        <f>VLOOKUP(I15,ClassPathways!$A$1:$D$126,4,FALSE)</f>
        <v>Metabolism of cofactors and vitamins</v>
      </c>
      <c r="I15" s="64" t="s">
        <v>74</v>
      </c>
      <c r="J15" s="65">
        <v>21</v>
      </c>
      <c r="K15" s="65">
        <v>1.606733</v>
      </c>
      <c r="N15" s="54" t="s">
        <v>9</v>
      </c>
      <c r="O15" s="52">
        <v>1.9892879999999999</v>
      </c>
      <c r="P15" s="52"/>
      <c r="Q15" s="52">
        <v>1.7013229999999999</v>
      </c>
      <c r="R15" s="52"/>
      <c r="S15" s="52">
        <v>1.584786</v>
      </c>
      <c r="T15" s="52"/>
      <c r="U15" s="52">
        <v>1.6913320000000001</v>
      </c>
      <c r="V15" s="52"/>
      <c r="W15" s="52">
        <v>1.9784170000000001</v>
      </c>
      <c r="X15" s="52"/>
      <c r="Y15" s="52">
        <v>1.6433850000000001</v>
      </c>
      <c r="Z15" s="52"/>
      <c r="AA15" s="52">
        <v>1.7529220000000001</v>
      </c>
      <c r="AB15" s="52"/>
      <c r="AC15" s="52">
        <v>1.8310690000000001</v>
      </c>
      <c r="AD15" s="52"/>
      <c r="AE15" s="2"/>
    </row>
    <row r="16" spans="1:31">
      <c r="A16" s="65">
        <v>15</v>
      </c>
      <c r="B16" s="64" t="s">
        <v>0</v>
      </c>
      <c r="C16" s="64" t="s">
        <v>338</v>
      </c>
      <c r="D16" s="64" t="s">
        <v>339</v>
      </c>
      <c r="E16" s="64" t="s">
        <v>340</v>
      </c>
      <c r="F16" s="64" t="s">
        <v>140</v>
      </c>
      <c r="G16" s="63" t="str">
        <f>VLOOKUP(I16,ClassPathways!$A$1:$D$126,3,FALSE)</f>
        <v>Metabolism</v>
      </c>
      <c r="H16" s="63" t="str">
        <f>VLOOKUP(I16,ClassPathways!$A$1:$D$126,4,FALSE)</f>
        <v>Nucleotide metabolism</v>
      </c>
      <c r="I16" s="64" t="s">
        <v>90</v>
      </c>
      <c r="J16" s="65">
        <v>69</v>
      </c>
      <c r="K16" s="65">
        <v>5.2792649999999997</v>
      </c>
      <c r="N16" s="61" t="s">
        <v>28</v>
      </c>
      <c r="O16" s="62">
        <v>1.9892879999999999</v>
      </c>
      <c r="P16" s="62"/>
      <c r="Q16" s="62"/>
      <c r="R16" s="62"/>
      <c r="S16" s="62">
        <v>1.8225039999999999</v>
      </c>
      <c r="T16" s="62"/>
      <c r="U16" s="62"/>
      <c r="V16" s="62"/>
      <c r="W16" s="62"/>
      <c r="X16" s="62"/>
      <c r="Y16" s="62"/>
      <c r="Z16" s="62"/>
      <c r="AA16" s="62">
        <v>1.585977</v>
      </c>
      <c r="AB16" s="62"/>
      <c r="AC16" s="62">
        <v>1.7720020000000001</v>
      </c>
      <c r="AD16" s="62"/>
      <c r="AE16" s="2"/>
    </row>
    <row r="17" spans="1:31">
      <c r="A17" s="65">
        <v>16</v>
      </c>
      <c r="B17" s="64" t="s">
        <v>0</v>
      </c>
      <c r="C17" s="64" t="s">
        <v>338</v>
      </c>
      <c r="D17" s="64" t="s">
        <v>339</v>
      </c>
      <c r="E17" s="64" t="s">
        <v>340</v>
      </c>
      <c r="F17" s="64" t="s">
        <v>140</v>
      </c>
      <c r="G17" s="63" t="str">
        <f>VLOOKUP(I17,ClassPathways!$A$1:$D$126,3,FALSE)</f>
        <v>Metabolism</v>
      </c>
      <c r="H17" s="63" t="str">
        <f>VLOOKUP(I17,ClassPathways!$A$1:$D$126,4,FALSE)</f>
        <v>Nucleotide metabolism</v>
      </c>
      <c r="I17" s="64" t="s">
        <v>91</v>
      </c>
      <c r="J17" s="65">
        <v>55</v>
      </c>
      <c r="K17" s="65">
        <v>4.2081099999999996</v>
      </c>
      <c r="N17" s="54" t="s">
        <v>42</v>
      </c>
      <c r="O17" s="52">
        <v>1.759755</v>
      </c>
      <c r="P17" s="52"/>
      <c r="Q17" s="52">
        <v>1.8273470000000001</v>
      </c>
      <c r="R17" s="52"/>
      <c r="S17" s="52">
        <v>1.9809829999999999</v>
      </c>
      <c r="T17" s="52"/>
      <c r="U17" s="52">
        <v>2.466526</v>
      </c>
      <c r="V17" s="52"/>
      <c r="W17" s="52">
        <v>2.1582729999999999</v>
      </c>
      <c r="X17" s="52"/>
      <c r="Y17" s="52">
        <v>2.1364010000000002</v>
      </c>
      <c r="Z17" s="52"/>
      <c r="AA17" s="52">
        <v>2.086811</v>
      </c>
      <c r="AB17" s="52"/>
      <c r="AC17" s="52">
        <v>1.890136</v>
      </c>
      <c r="AD17" s="52"/>
      <c r="AE17" s="2"/>
    </row>
    <row r="18" spans="1:31">
      <c r="A18" s="65">
        <v>17</v>
      </c>
      <c r="B18" s="64" t="s">
        <v>0</v>
      </c>
      <c r="C18" s="64" t="s">
        <v>338</v>
      </c>
      <c r="D18" s="64" t="s">
        <v>339</v>
      </c>
      <c r="E18" s="64" t="s">
        <v>340</v>
      </c>
      <c r="F18" s="64" t="s">
        <v>140</v>
      </c>
      <c r="G18" s="63" t="str">
        <f>VLOOKUP(I18,ClassPathways!$A$1:$D$126,3,FALSE)</f>
        <v>Metabolism</v>
      </c>
      <c r="H18" s="63" t="str">
        <f>VLOOKUP(I18,ClassPathways!$A$1:$D$126,4,FALSE)</f>
        <v>Carbohydrate metabolism</v>
      </c>
      <c r="I18" s="64" t="s">
        <v>92</v>
      </c>
      <c r="J18" s="65">
        <v>44</v>
      </c>
      <c r="K18" s="65">
        <v>3.3664879999999999</v>
      </c>
      <c r="N18" s="54" t="s">
        <v>48</v>
      </c>
      <c r="O18" s="52">
        <v>4.4376429999999996</v>
      </c>
      <c r="P18" s="52"/>
      <c r="Q18" s="52">
        <v>3.3396349999999999</v>
      </c>
      <c r="R18" s="52"/>
      <c r="S18" s="52">
        <v>3.9619650000000002</v>
      </c>
      <c r="T18" s="52"/>
      <c r="U18" s="52">
        <v>3.875969</v>
      </c>
      <c r="V18" s="52"/>
      <c r="W18" s="52">
        <v>4.1366909999999999</v>
      </c>
      <c r="X18" s="52"/>
      <c r="Y18" s="52">
        <v>4.1084630000000004</v>
      </c>
      <c r="Z18" s="52"/>
      <c r="AA18" s="52">
        <v>4.4240399999999998</v>
      </c>
      <c r="AB18" s="52"/>
      <c r="AC18" s="52">
        <v>3.6621380000000001</v>
      </c>
      <c r="AD18" s="52"/>
      <c r="AE18" s="2"/>
    </row>
    <row r="19" spans="1:31">
      <c r="A19" s="65">
        <v>18</v>
      </c>
      <c r="B19" s="64" t="s">
        <v>0</v>
      </c>
      <c r="C19" s="64" t="s">
        <v>338</v>
      </c>
      <c r="D19" s="64" t="s">
        <v>339</v>
      </c>
      <c r="E19" s="64" t="s">
        <v>340</v>
      </c>
      <c r="F19" s="64" t="s">
        <v>140</v>
      </c>
      <c r="G19" s="63" t="str">
        <f>VLOOKUP(I19,ClassPathways!$A$1:$D$126,3,FALSE)</f>
        <v>Metabolism</v>
      </c>
      <c r="H19" s="63" t="str">
        <f>VLOOKUP(I19,ClassPathways!$A$1:$D$126,4,FALSE)</f>
        <v>Amino acid metabolism</v>
      </c>
      <c r="I19" s="64" t="s">
        <v>109</v>
      </c>
      <c r="J19" s="65">
        <v>28</v>
      </c>
      <c r="K19" s="65">
        <v>2.1423109999999999</v>
      </c>
      <c r="N19" s="54" t="s">
        <v>56</v>
      </c>
      <c r="O19" s="52">
        <v>1.9892879999999999</v>
      </c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2"/>
    </row>
    <row r="20" spans="1:31">
      <c r="A20" s="65">
        <v>19</v>
      </c>
      <c r="B20" s="64" t="s">
        <v>0</v>
      </c>
      <c r="C20" s="64" t="s">
        <v>338</v>
      </c>
      <c r="D20" s="64" t="s">
        <v>339</v>
      </c>
      <c r="E20" s="64" t="s">
        <v>340</v>
      </c>
      <c r="F20" s="64" t="s">
        <v>140</v>
      </c>
      <c r="G20" s="63" t="str">
        <f>VLOOKUP(I20,ClassPathways!$A$1:$D$126,3,FALSE)</f>
        <v>Metabolism</v>
      </c>
      <c r="H20" s="63" t="str">
        <f>VLOOKUP(I20,ClassPathways!$A$1:$D$126,4,FALSE)</f>
        <v>Amino acid metabolism</v>
      </c>
      <c r="I20" s="64" t="s">
        <v>110</v>
      </c>
      <c r="J20" s="65">
        <v>23</v>
      </c>
      <c r="K20" s="65">
        <v>1.759755</v>
      </c>
      <c r="N20" s="54" t="s">
        <v>92</v>
      </c>
      <c r="O20" s="52">
        <v>3.3664879999999999</v>
      </c>
      <c r="P20" s="52"/>
      <c r="Q20" s="52">
        <v>2.583491</v>
      </c>
      <c r="R20" s="52"/>
      <c r="S20" s="52">
        <v>2.4564180000000002</v>
      </c>
      <c r="T20" s="52"/>
      <c r="U20" s="52">
        <v>2.3255810000000001</v>
      </c>
      <c r="V20" s="52"/>
      <c r="W20" s="52">
        <v>2.428058</v>
      </c>
      <c r="X20" s="52"/>
      <c r="Y20" s="52">
        <v>2.6294170000000001</v>
      </c>
      <c r="Z20" s="52"/>
      <c r="AA20" s="52">
        <v>2.754591</v>
      </c>
      <c r="AB20" s="52"/>
      <c r="AC20" s="52">
        <v>2.7170700000000001</v>
      </c>
      <c r="AD20" s="52"/>
      <c r="AE20" s="2"/>
    </row>
    <row r="21" spans="1:31">
      <c r="A21" s="65">
        <v>20</v>
      </c>
      <c r="B21" s="64" t="s">
        <v>0</v>
      </c>
      <c r="C21" s="64" t="s">
        <v>338</v>
      </c>
      <c r="D21" s="64" t="s">
        <v>339</v>
      </c>
      <c r="E21" s="64" t="s">
        <v>340</v>
      </c>
      <c r="F21" s="64" t="s">
        <v>140</v>
      </c>
      <c r="G21" s="63" t="str">
        <f>VLOOKUP(I21,ClassPathways!$A$1:$D$126,3,FALSE)</f>
        <v>Metabolism</v>
      </c>
      <c r="H21" s="63" t="str">
        <f>VLOOKUP(I21,ClassPathways!$A$1:$D$126,4,FALSE)</f>
        <v>Amino acid metabolism</v>
      </c>
      <c r="I21" s="64" t="s">
        <v>175</v>
      </c>
      <c r="J21" s="65">
        <v>23</v>
      </c>
      <c r="K21" s="65">
        <v>1.759755</v>
      </c>
      <c r="N21" s="54" t="s">
        <v>21</v>
      </c>
      <c r="O21" s="52"/>
      <c r="P21" s="52">
        <v>2.8384580000000001</v>
      </c>
      <c r="Q21" s="52"/>
      <c r="R21" s="52">
        <v>2.5907269999999998</v>
      </c>
      <c r="S21" s="52"/>
      <c r="T21" s="52">
        <v>2.786816</v>
      </c>
      <c r="U21" s="52"/>
      <c r="V21" s="52">
        <v>2.8258169999999998</v>
      </c>
      <c r="W21" s="52"/>
      <c r="X21" s="52">
        <v>2.8883459999999999</v>
      </c>
      <c r="Y21" s="52"/>
      <c r="Z21" s="52">
        <v>2.6408260000000001</v>
      </c>
      <c r="AA21" s="52"/>
      <c r="AB21" s="52">
        <v>2.7246049999999999</v>
      </c>
      <c r="AC21" s="52"/>
      <c r="AD21" s="52">
        <v>2.536635</v>
      </c>
      <c r="AE21" s="2"/>
    </row>
    <row r="22" spans="1:31">
      <c r="A22" s="65">
        <v>21</v>
      </c>
      <c r="B22" s="64" t="s">
        <v>0</v>
      </c>
      <c r="C22" s="64" t="s">
        <v>338</v>
      </c>
      <c r="D22" s="64" t="s">
        <v>342</v>
      </c>
      <c r="E22" s="64" t="s">
        <v>343</v>
      </c>
      <c r="F22" s="64" t="s">
        <v>344</v>
      </c>
      <c r="G22" s="63" t="str">
        <f>VLOOKUP(I22,ClassPathways!$A$1:$D$126,3,FALSE)</f>
        <v>Metabolism</v>
      </c>
      <c r="H22" s="63" t="str">
        <f>VLOOKUP(I22,ClassPathways!$A$1:$D$126,4,FALSE)</f>
        <v>Lipid metabolism</v>
      </c>
      <c r="I22" s="64" t="s">
        <v>6</v>
      </c>
      <c r="J22" s="65">
        <v>254</v>
      </c>
      <c r="K22" s="65">
        <v>3.5341589999999998</v>
      </c>
      <c r="N22" s="54" t="s">
        <v>89</v>
      </c>
      <c r="O22" s="52"/>
      <c r="P22" s="52">
        <v>1.8366499999999999</v>
      </c>
      <c r="Q22" s="52"/>
      <c r="R22" s="52">
        <v>2.2720259999999999</v>
      </c>
      <c r="S22" s="52"/>
      <c r="T22" s="52">
        <v>1.8956010000000001</v>
      </c>
      <c r="U22" s="52"/>
      <c r="V22" s="52">
        <v>2.2945630000000001</v>
      </c>
      <c r="W22" s="52"/>
      <c r="X22" s="52">
        <v>1.968674</v>
      </c>
      <c r="Y22" s="52"/>
      <c r="Z22" s="52">
        <v>2.3000750000000001</v>
      </c>
      <c r="AA22" s="52"/>
      <c r="AB22" s="52">
        <v>1.9002380000000001</v>
      </c>
      <c r="AC22" s="52"/>
      <c r="AD22" s="52">
        <v>2.1728149999999999</v>
      </c>
      <c r="AE22" s="2"/>
    </row>
    <row r="23" spans="1:31">
      <c r="A23" s="65">
        <v>22</v>
      </c>
      <c r="B23" s="64" t="s">
        <v>0</v>
      </c>
      <c r="C23" s="64" t="s">
        <v>338</v>
      </c>
      <c r="D23" s="64" t="s">
        <v>342</v>
      </c>
      <c r="E23" s="64" t="s">
        <v>343</v>
      </c>
      <c r="F23" s="64" t="s">
        <v>344</v>
      </c>
      <c r="G23" s="63" t="str">
        <f>VLOOKUP(I23,ClassPathways!$A$1:$D$126,3,FALSE)</f>
        <v>Metabolism</v>
      </c>
      <c r="H23" s="63" t="str">
        <f>VLOOKUP(I23,ClassPathways!$A$1:$D$126,4,FALSE)</f>
        <v>Xenobiotics biodegradation and metabolism</v>
      </c>
      <c r="I23" s="64" t="s">
        <v>8</v>
      </c>
      <c r="J23" s="65">
        <v>128</v>
      </c>
      <c r="K23" s="65">
        <v>1.780993</v>
      </c>
      <c r="N23" s="59" t="s">
        <v>58</v>
      </c>
      <c r="O23" s="60"/>
      <c r="P23" s="60"/>
      <c r="Q23" s="60">
        <v>2.0793949999999999</v>
      </c>
      <c r="R23" s="60"/>
      <c r="S23" s="60"/>
      <c r="T23" s="60"/>
      <c r="U23" s="60">
        <v>1.832276</v>
      </c>
      <c r="V23" s="60"/>
      <c r="W23" s="60"/>
      <c r="X23" s="60"/>
      <c r="Y23" s="60"/>
      <c r="Z23" s="60"/>
      <c r="AA23" s="60">
        <v>1.585977</v>
      </c>
      <c r="AB23" s="60"/>
      <c r="AC23" s="60">
        <v>1.7720020000000001</v>
      </c>
      <c r="AD23" s="60"/>
      <c r="AE23" s="2"/>
    </row>
    <row r="24" spans="1:31">
      <c r="A24" s="65">
        <v>23</v>
      </c>
      <c r="B24" s="64" t="s">
        <v>0</v>
      </c>
      <c r="C24" s="64" t="s">
        <v>338</v>
      </c>
      <c r="D24" s="64" t="s">
        <v>342</v>
      </c>
      <c r="E24" s="64" t="s">
        <v>343</v>
      </c>
      <c r="F24" s="64" t="s">
        <v>344</v>
      </c>
      <c r="G24" s="63" t="str">
        <f>VLOOKUP(I24,ClassPathways!$A$1:$D$126,3,FALSE)</f>
        <v>Metabolism</v>
      </c>
      <c r="H24" s="63" t="str">
        <f>VLOOKUP(I24,ClassPathways!$A$1:$D$126,4,FALSE)</f>
        <v>Xenobiotics biodegradation and metabolism</v>
      </c>
      <c r="I24" s="64" t="s">
        <v>14</v>
      </c>
      <c r="J24" s="65">
        <v>281</v>
      </c>
      <c r="K24" s="65">
        <v>3.909837</v>
      </c>
      <c r="N24" s="54" t="s">
        <v>41</v>
      </c>
      <c r="O24" s="52"/>
      <c r="P24" s="52"/>
      <c r="Q24" s="52"/>
      <c r="R24" s="52"/>
      <c r="S24" s="52">
        <v>1.505547</v>
      </c>
      <c r="T24" s="52"/>
      <c r="U24" s="52">
        <v>1.62086</v>
      </c>
      <c r="V24" s="52"/>
      <c r="W24" s="52"/>
      <c r="X24" s="52"/>
      <c r="Y24" s="52"/>
      <c r="Z24" s="52"/>
      <c r="AA24" s="52">
        <v>1.7529220000000001</v>
      </c>
      <c r="AB24" s="52"/>
      <c r="AC24" s="52">
        <v>1.476669</v>
      </c>
      <c r="AD24" s="52"/>
      <c r="AE24" s="2"/>
    </row>
    <row r="25" spans="1:31">
      <c r="A25" s="65">
        <v>24</v>
      </c>
      <c r="B25" s="64" t="s">
        <v>0</v>
      </c>
      <c r="C25" s="64" t="s">
        <v>338</v>
      </c>
      <c r="D25" s="64" t="s">
        <v>342</v>
      </c>
      <c r="E25" s="64" t="s">
        <v>343</v>
      </c>
      <c r="F25" s="64" t="s">
        <v>344</v>
      </c>
      <c r="G25" s="63" t="str">
        <f>VLOOKUP(I25,ClassPathways!$A$1:$D$126,3,FALSE)</f>
        <v>Metabolism</v>
      </c>
      <c r="H25" s="63" t="str">
        <f>VLOOKUP(I25,ClassPathways!$A$1:$D$126,4,FALSE)</f>
        <v>Metabolism of other amino acids</v>
      </c>
      <c r="I25" s="64" t="s">
        <v>15</v>
      </c>
      <c r="J25" s="65">
        <v>151</v>
      </c>
      <c r="K25" s="65">
        <v>2.101016</v>
      </c>
      <c r="N25" s="54" t="s">
        <v>98</v>
      </c>
      <c r="O25" s="52"/>
      <c r="P25" s="52"/>
      <c r="Q25" s="52"/>
      <c r="R25" s="52"/>
      <c r="S25" s="52"/>
      <c r="T25" s="52"/>
      <c r="U25" s="52">
        <v>1.62086</v>
      </c>
      <c r="V25" s="52"/>
      <c r="W25" s="52">
        <v>1.6187050000000001</v>
      </c>
      <c r="X25" s="52"/>
      <c r="Y25" s="52">
        <v>1.5612159999999999</v>
      </c>
      <c r="Z25" s="52"/>
      <c r="AA25" s="52">
        <v>1.585977</v>
      </c>
      <c r="AB25" s="52"/>
      <c r="AC25" s="52">
        <v>1.5948020000000001</v>
      </c>
      <c r="AD25" s="52"/>
      <c r="AE25" s="2"/>
    </row>
    <row r="26" spans="1:31">
      <c r="A26" s="65">
        <v>25</v>
      </c>
      <c r="B26" s="64" t="s">
        <v>0</v>
      </c>
      <c r="C26" s="64" t="s">
        <v>338</v>
      </c>
      <c r="D26" s="64" t="s">
        <v>342</v>
      </c>
      <c r="E26" s="64" t="s">
        <v>343</v>
      </c>
      <c r="F26" s="64" t="s">
        <v>344</v>
      </c>
      <c r="G26" s="63" t="str">
        <f>VLOOKUP(I26,ClassPathways!$A$1:$D$126,3,FALSE)</f>
        <v>Metabolism</v>
      </c>
      <c r="H26" s="63" t="str">
        <f>VLOOKUP(I26,ClassPathways!$A$1:$D$126,4,FALSE)</f>
        <v>Lipid metabolism</v>
      </c>
      <c r="I26" s="64" t="s">
        <v>19</v>
      </c>
      <c r="J26" s="65">
        <v>230</v>
      </c>
      <c r="K26" s="65">
        <v>3.2002229999999998</v>
      </c>
      <c r="N26" s="53" t="s">
        <v>211</v>
      </c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2"/>
    </row>
    <row r="27" spans="1:31">
      <c r="A27" s="65">
        <v>26</v>
      </c>
      <c r="B27" s="64" t="s">
        <v>0</v>
      </c>
      <c r="C27" s="64" t="s">
        <v>338</v>
      </c>
      <c r="D27" s="64" t="s">
        <v>342</v>
      </c>
      <c r="E27" s="64" t="s">
        <v>343</v>
      </c>
      <c r="F27" s="64" t="s">
        <v>344</v>
      </c>
      <c r="G27" s="63" t="str">
        <f>VLOOKUP(I27,ClassPathways!$A$1:$D$126,3,FALSE)</f>
        <v>Metabolism</v>
      </c>
      <c r="H27" s="63" t="str">
        <f>VLOOKUP(I27,ClassPathways!$A$1:$D$126,4,FALSE)</f>
        <v>Carbohydrate metabolism</v>
      </c>
      <c r="I27" s="64" t="s">
        <v>21</v>
      </c>
      <c r="J27" s="65">
        <v>204</v>
      </c>
      <c r="K27" s="65">
        <v>2.8384580000000001</v>
      </c>
      <c r="N27" s="54" t="s">
        <v>26</v>
      </c>
      <c r="O27" s="52">
        <v>1.9892879999999999</v>
      </c>
      <c r="P27" s="52">
        <v>2.8941140000000001</v>
      </c>
      <c r="Q27" s="52">
        <v>1.575299</v>
      </c>
      <c r="R27" s="52">
        <v>2.7449370000000002</v>
      </c>
      <c r="S27" s="52">
        <v>2.1394609999999998</v>
      </c>
      <c r="T27" s="52">
        <v>2.8292540000000002</v>
      </c>
      <c r="U27" s="52"/>
      <c r="V27" s="52">
        <v>2.8371200000000001</v>
      </c>
      <c r="W27" s="52">
        <v>1.7086330000000001</v>
      </c>
      <c r="X27" s="52">
        <v>2.9601950000000001</v>
      </c>
      <c r="Y27" s="52">
        <v>1.5612159999999999</v>
      </c>
      <c r="Z27" s="52">
        <v>2.704717</v>
      </c>
      <c r="AA27" s="52">
        <v>1.8363940000000001</v>
      </c>
      <c r="AB27" s="52">
        <v>2.9341900000000001</v>
      </c>
      <c r="AC27" s="52">
        <v>1.5948020000000001</v>
      </c>
      <c r="AD27" s="52">
        <v>2.647802</v>
      </c>
      <c r="AE27" s="2"/>
    </row>
    <row r="28" spans="1:31">
      <c r="A28" s="65">
        <v>27</v>
      </c>
      <c r="B28" s="64" t="s">
        <v>0</v>
      </c>
      <c r="C28" s="64" t="s">
        <v>338</v>
      </c>
      <c r="D28" s="64" t="s">
        <v>342</v>
      </c>
      <c r="E28" s="64" t="s">
        <v>343</v>
      </c>
      <c r="F28" s="64" t="s">
        <v>344</v>
      </c>
      <c r="G28" s="63" t="str">
        <f>VLOOKUP(I28,ClassPathways!$A$1:$D$126,3,FALSE)</f>
        <v>Metabolism</v>
      </c>
      <c r="H28" s="63" t="str">
        <f>VLOOKUP(I28,ClassPathways!$A$1:$D$126,4,FALSE)</f>
        <v>Xenobiotics biodegradation and metabolism</v>
      </c>
      <c r="I28" s="64" t="s">
        <v>24</v>
      </c>
      <c r="J28" s="65">
        <v>192</v>
      </c>
      <c r="K28" s="65">
        <v>2.6714899999999999</v>
      </c>
      <c r="N28" s="53" t="s">
        <v>233</v>
      </c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2"/>
    </row>
    <row r="29" spans="1:31">
      <c r="A29" s="65">
        <v>28</v>
      </c>
      <c r="B29" s="64" t="s">
        <v>0</v>
      </c>
      <c r="C29" s="64" t="s">
        <v>338</v>
      </c>
      <c r="D29" s="64" t="s">
        <v>342</v>
      </c>
      <c r="E29" s="64" t="s">
        <v>343</v>
      </c>
      <c r="F29" s="64" t="s">
        <v>344</v>
      </c>
      <c r="G29" s="63" t="str">
        <f>VLOOKUP(I29,ClassPathways!$A$1:$D$126,3,FALSE)</f>
        <v>Metabolism</v>
      </c>
      <c r="H29" s="63" t="str">
        <f>VLOOKUP(I29,ClassPathways!$A$1:$D$126,4,FALSE)</f>
        <v>Energy metabolism</v>
      </c>
      <c r="I29" s="64" t="s">
        <v>26</v>
      </c>
      <c r="J29" s="65">
        <v>208</v>
      </c>
      <c r="K29" s="65">
        <v>2.8941140000000001</v>
      </c>
      <c r="N29" s="54" t="s">
        <v>6</v>
      </c>
      <c r="O29" s="52"/>
      <c r="P29" s="52">
        <v>3.5341589999999998</v>
      </c>
      <c r="Q29" s="52"/>
      <c r="R29" s="52">
        <v>3.0636369999999999</v>
      </c>
      <c r="S29" s="52"/>
      <c r="T29" s="52">
        <v>3.6497380000000001</v>
      </c>
      <c r="U29" s="52"/>
      <c r="V29" s="52">
        <v>3.3344640000000001</v>
      </c>
      <c r="W29" s="52"/>
      <c r="X29" s="52">
        <v>3.66432</v>
      </c>
      <c r="Y29" s="52"/>
      <c r="Z29" s="52">
        <v>3.1413060000000002</v>
      </c>
      <c r="AA29" s="52"/>
      <c r="AB29" s="52">
        <v>3.4791110000000001</v>
      </c>
      <c r="AC29" s="52"/>
      <c r="AD29" s="52">
        <v>2.9509850000000002</v>
      </c>
      <c r="AE29" s="2"/>
    </row>
    <row r="30" spans="1:31">
      <c r="A30" s="65">
        <v>29</v>
      </c>
      <c r="B30" s="64" t="s">
        <v>0</v>
      </c>
      <c r="C30" s="64" t="s">
        <v>338</v>
      </c>
      <c r="D30" s="64" t="s">
        <v>342</v>
      </c>
      <c r="E30" s="64" t="s">
        <v>343</v>
      </c>
      <c r="F30" s="64" t="s">
        <v>344</v>
      </c>
      <c r="G30" s="63" t="str">
        <f>VLOOKUP(I30,ClassPathways!$A$1:$D$126,3,FALSE)</f>
        <v>Metabolism</v>
      </c>
      <c r="H30" s="63" t="str">
        <f>VLOOKUP(I30,ClassPathways!$A$1:$D$126,4,FALSE)</f>
        <v>Lipid metabolism</v>
      </c>
      <c r="I30" s="64" t="s">
        <v>36</v>
      </c>
      <c r="J30" s="65">
        <v>169</v>
      </c>
      <c r="K30" s="65">
        <v>2.3514680000000001</v>
      </c>
      <c r="N30" s="54" t="s">
        <v>19</v>
      </c>
      <c r="O30" s="52">
        <v>1.9127769999999999</v>
      </c>
      <c r="P30" s="52">
        <v>3.2002229999999998</v>
      </c>
      <c r="Q30" s="52"/>
      <c r="R30" s="52">
        <v>3.7832840000000001</v>
      </c>
      <c r="S30" s="52"/>
      <c r="T30" s="52">
        <v>3.4092519999999999</v>
      </c>
      <c r="U30" s="52"/>
      <c r="V30" s="52">
        <v>3.504013</v>
      </c>
      <c r="W30" s="52">
        <v>1.8884890000000001</v>
      </c>
      <c r="X30" s="52">
        <v>3.362552</v>
      </c>
      <c r="Y30" s="52"/>
      <c r="Z30" s="52">
        <v>2.9602810000000002</v>
      </c>
      <c r="AA30" s="52">
        <v>1.8363940000000001</v>
      </c>
      <c r="AB30" s="52">
        <v>3.2555540000000001</v>
      </c>
      <c r="AC30" s="52">
        <v>1.5357350000000001</v>
      </c>
      <c r="AD30" s="52">
        <v>3.6685189999999999</v>
      </c>
      <c r="AE30" s="2"/>
    </row>
    <row r="31" spans="1:31">
      <c r="A31" s="65">
        <v>30</v>
      </c>
      <c r="B31" s="64" t="s">
        <v>0</v>
      </c>
      <c r="C31" s="64" t="s">
        <v>338</v>
      </c>
      <c r="D31" s="64" t="s">
        <v>342</v>
      </c>
      <c r="E31" s="64" t="s">
        <v>343</v>
      </c>
      <c r="F31" s="64" t="s">
        <v>344</v>
      </c>
      <c r="G31" s="63" t="str">
        <f>VLOOKUP(I31,ClassPathways!$A$1:$D$126,3,FALSE)</f>
        <v>Metabolism</v>
      </c>
      <c r="H31" s="63" t="str">
        <f>VLOOKUP(I31,ClassPathways!$A$1:$D$126,4,FALSE)</f>
        <v>Lipid metabolism</v>
      </c>
      <c r="I31" s="64" t="s">
        <v>37</v>
      </c>
      <c r="J31" s="65">
        <v>643</v>
      </c>
      <c r="K31" s="65">
        <v>8.9467090000000002</v>
      </c>
      <c r="N31" s="54" t="s">
        <v>37</v>
      </c>
      <c r="O31" s="52">
        <v>2.8309099999999998</v>
      </c>
      <c r="P31" s="52">
        <v>8.9467090000000002</v>
      </c>
      <c r="Q31" s="52">
        <v>3.52867</v>
      </c>
      <c r="R31" s="52">
        <v>9.7871900000000007</v>
      </c>
      <c r="S31" s="52">
        <v>3.1695720000000001</v>
      </c>
      <c r="T31" s="52">
        <v>9.0394679999999994</v>
      </c>
      <c r="U31" s="52">
        <v>3.6645530000000002</v>
      </c>
      <c r="V31" s="52">
        <v>10.79462</v>
      </c>
      <c r="W31" s="52">
        <v>2.5179860000000001</v>
      </c>
      <c r="X31" s="52">
        <v>9.3116830000000004</v>
      </c>
      <c r="Y31" s="52">
        <v>3.6154480000000002</v>
      </c>
      <c r="Z31" s="52">
        <v>10.201257</v>
      </c>
      <c r="AA31" s="52">
        <v>2.838063</v>
      </c>
      <c r="AB31" s="52">
        <v>8.9143500000000007</v>
      </c>
      <c r="AC31" s="52">
        <v>2.8352040000000001</v>
      </c>
      <c r="AD31" s="52">
        <v>9.6614450000000005</v>
      </c>
      <c r="AE31" s="2"/>
    </row>
    <row r="32" spans="1:31">
      <c r="A32" s="65">
        <v>31</v>
      </c>
      <c r="B32" s="64" t="s">
        <v>0</v>
      </c>
      <c r="C32" s="64" t="s">
        <v>338</v>
      </c>
      <c r="D32" s="64" t="s">
        <v>342</v>
      </c>
      <c r="E32" s="64" t="s">
        <v>343</v>
      </c>
      <c r="F32" s="64" t="s">
        <v>344</v>
      </c>
      <c r="G32" s="63" t="str">
        <f>VLOOKUP(I32,ClassPathways!$A$1:$D$126,3,FALSE)</f>
        <v>Metabolism</v>
      </c>
      <c r="H32" s="63" t="str">
        <f>VLOOKUP(I32,ClassPathways!$A$1:$D$126,4,FALSE)</f>
        <v>Lipid metabolism</v>
      </c>
      <c r="I32" s="64" t="s">
        <v>38</v>
      </c>
      <c r="J32" s="65">
        <v>400</v>
      </c>
      <c r="K32" s="65">
        <v>5.5656049999999997</v>
      </c>
      <c r="N32" s="54" t="s">
        <v>38</v>
      </c>
      <c r="O32" s="52">
        <v>1.836266</v>
      </c>
      <c r="P32" s="52">
        <v>5.5656049999999997</v>
      </c>
      <c r="Q32" s="52"/>
      <c r="R32" s="52">
        <v>6.99085</v>
      </c>
      <c r="S32" s="52">
        <v>1.7432650000000001</v>
      </c>
      <c r="T32" s="52">
        <v>5.6868020000000001</v>
      </c>
      <c r="U32" s="52"/>
      <c r="V32" s="52">
        <v>7.0193289999999999</v>
      </c>
      <c r="W32" s="52">
        <v>2.1582729999999999</v>
      </c>
      <c r="X32" s="52">
        <v>5.7479519999999997</v>
      </c>
      <c r="Y32" s="52">
        <v>1.7255549999999999</v>
      </c>
      <c r="Z32" s="52">
        <v>6.2187200000000002</v>
      </c>
      <c r="AA32" s="52">
        <v>1.585977</v>
      </c>
      <c r="AB32" s="52">
        <v>5.6587959999999997</v>
      </c>
      <c r="AC32" s="52"/>
      <c r="AD32" s="52">
        <v>6.8317329999999998</v>
      </c>
      <c r="AE32" s="2"/>
    </row>
    <row r="33" spans="1:31">
      <c r="A33" s="65">
        <v>32</v>
      </c>
      <c r="B33" s="64" t="s">
        <v>0</v>
      </c>
      <c r="C33" s="64" t="s">
        <v>338</v>
      </c>
      <c r="D33" s="64" t="s">
        <v>342</v>
      </c>
      <c r="E33" s="64" t="s">
        <v>343</v>
      </c>
      <c r="F33" s="64" t="s">
        <v>344</v>
      </c>
      <c r="G33" s="63" t="str">
        <f>VLOOKUP(I33,ClassPathways!$A$1:$D$126,3,FALSE)</f>
        <v>Metabolism</v>
      </c>
      <c r="H33" s="63" t="str">
        <f>VLOOKUP(I33,ClassPathways!$A$1:$D$126,4,FALSE)</f>
        <v>Metabolism of terpenoids and polyketides</v>
      </c>
      <c r="I33" s="64" t="s">
        <v>43</v>
      </c>
      <c r="J33" s="65">
        <v>280</v>
      </c>
      <c r="K33" s="65">
        <v>3.8959229999999998</v>
      </c>
      <c r="N33" s="54" t="s">
        <v>45</v>
      </c>
      <c r="O33" s="52"/>
      <c r="P33" s="52">
        <v>1.614025</v>
      </c>
      <c r="Q33" s="52"/>
      <c r="R33" s="52">
        <v>1.4290119999999999</v>
      </c>
      <c r="S33" s="52"/>
      <c r="T33" s="52">
        <v>1.683406</v>
      </c>
      <c r="U33" s="52">
        <v>1.6913320000000001</v>
      </c>
      <c r="V33" s="52">
        <v>1.480728</v>
      </c>
      <c r="W33" s="52"/>
      <c r="X33" s="52">
        <v>1.695646</v>
      </c>
      <c r="Y33" s="52">
        <v>1.972062</v>
      </c>
      <c r="Z33" s="52"/>
      <c r="AA33" s="52"/>
      <c r="AB33" s="52">
        <v>1.690653</v>
      </c>
      <c r="AC33" s="52"/>
      <c r="AD33" s="52">
        <v>1.384538</v>
      </c>
      <c r="AE33" s="2"/>
    </row>
    <row r="34" spans="1:31">
      <c r="A34" s="65">
        <v>33</v>
      </c>
      <c r="B34" s="64" t="s">
        <v>0</v>
      </c>
      <c r="C34" s="64" t="s">
        <v>338</v>
      </c>
      <c r="D34" s="64" t="s">
        <v>342</v>
      </c>
      <c r="E34" s="64" t="s">
        <v>343</v>
      </c>
      <c r="F34" s="64" t="s">
        <v>344</v>
      </c>
      <c r="G34" s="63" t="str">
        <f>VLOOKUP(I34,ClassPathways!$A$1:$D$126,3,FALSE)</f>
        <v>Metabolism</v>
      </c>
      <c r="H34" s="63" t="str">
        <f>VLOOKUP(I34,ClassPathways!$A$1:$D$126,4,FALSE)</f>
        <v>Lipid metabolism</v>
      </c>
      <c r="I34" s="64" t="s">
        <v>45</v>
      </c>
      <c r="J34" s="65">
        <v>116</v>
      </c>
      <c r="K34" s="65">
        <v>1.614025</v>
      </c>
      <c r="N34" s="54" t="s">
        <v>36</v>
      </c>
      <c r="O34" s="52"/>
      <c r="P34" s="52">
        <v>2.3514680000000001</v>
      </c>
      <c r="Q34" s="52">
        <v>1.575299</v>
      </c>
      <c r="R34" s="52">
        <v>2.1075360000000001</v>
      </c>
      <c r="S34" s="52"/>
      <c r="T34" s="52">
        <v>2.291696</v>
      </c>
      <c r="U34" s="52"/>
      <c r="V34" s="52"/>
      <c r="W34" s="52"/>
      <c r="X34" s="52">
        <v>2.471619</v>
      </c>
      <c r="Y34" s="52">
        <v>1.8077240000000001</v>
      </c>
      <c r="Z34" s="52">
        <v>2.2042380000000001</v>
      </c>
      <c r="AA34" s="52"/>
      <c r="AB34" s="52">
        <v>2.3194080000000001</v>
      </c>
      <c r="AC34" s="52"/>
      <c r="AD34" s="52">
        <v>2.13239</v>
      </c>
      <c r="AE34" s="2"/>
    </row>
    <row r="35" spans="1:31">
      <c r="A35" s="65">
        <v>34</v>
      </c>
      <c r="B35" s="64" t="s">
        <v>0</v>
      </c>
      <c r="C35" s="64" t="s">
        <v>338</v>
      </c>
      <c r="D35" s="64" t="s">
        <v>342</v>
      </c>
      <c r="E35" s="64" t="s">
        <v>343</v>
      </c>
      <c r="F35" s="64" t="s">
        <v>344</v>
      </c>
      <c r="G35" s="63" t="str">
        <f>VLOOKUP(I35,ClassPathways!$A$1:$D$126,3,FALSE)</f>
        <v>Metabolism</v>
      </c>
      <c r="H35" s="63" t="str">
        <f>VLOOKUP(I35,ClassPathways!$A$1:$D$126,4,FALSE)</f>
        <v>Amino acid metabolism</v>
      </c>
      <c r="I35" s="64" t="s">
        <v>64</v>
      </c>
      <c r="J35" s="65">
        <v>219</v>
      </c>
      <c r="K35" s="65">
        <v>3.0471680000000001</v>
      </c>
      <c r="N35" s="54" t="s">
        <v>99</v>
      </c>
      <c r="O35" s="52"/>
      <c r="P35" s="52">
        <v>2.0036179999999999</v>
      </c>
      <c r="Q35" s="52"/>
      <c r="R35" s="52">
        <v>1.4392929999999999</v>
      </c>
      <c r="S35" s="52"/>
      <c r="T35" s="52">
        <v>1.966332</v>
      </c>
      <c r="U35" s="52"/>
      <c r="V35" s="52">
        <v>1.5598510000000001</v>
      </c>
      <c r="W35" s="52"/>
      <c r="X35" s="52">
        <v>2.0117829999999999</v>
      </c>
      <c r="Y35" s="52"/>
      <c r="Z35" s="52"/>
      <c r="AA35" s="52"/>
      <c r="AB35" s="52">
        <v>1.970099</v>
      </c>
      <c r="AC35" s="52"/>
      <c r="AD35" s="52">
        <v>1.4855989999999999</v>
      </c>
      <c r="AE35" s="2"/>
    </row>
    <row r="36" spans="1:31">
      <c r="A36" s="65">
        <v>35</v>
      </c>
      <c r="B36" s="64" t="s">
        <v>0</v>
      </c>
      <c r="C36" s="64" t="s">
        <v>338</v>
      </c>
      <c r="D36" s="64" t="s">
        <v>342</v>
      </c>
      <c r="E36" s="64" t="s">
        <v>343</v>
      </c>
      <c r="F36" s="64" t="s">
        <v>344</v>
      </c>
      <c r="G36" s="63" t="str">
        <f>VLOOKUP(I36,ClassPathways!$A$1:$D$126,3,FALSE)</f>
        <v>Metabolism</v>
      </c>
      <c r="H36" s="63" t="str">
        <f>VLOOKUP(I36,ClassPathways!$A$1:$D$126,4,FALSE)</f>
        <v>Xenobiotics biodegradation and metabolism</v>
      </c>
      <c r="I36" s="64" t="s">
        <v>67</v>
      </c>
      <c r="J36" s="65">
        <v>112</v>
      </c>
      <c r="K36" s="65">
        <v>1.5583689999999999</v>
      </c>
      <c r="N36" s="54" t="s">
        <v>10</v>
      </c>
      <c r="O36" s="52"/>
      <c r="P36" s="52"/>
      <c r="Q36" s="52">
        <v>1.764335</v>
      </c>
      <c r="R36" s="52"/>
      <c r="S36" s="52"/>
      <c r="T36" s="52"/>
      <c r="U36" s="52"/>
      <c r="V36" s="52"/>
      <c r="W36" s="52"/>
      <c r="X36" s="52"/>
      <c r="Y36" s="52"/>
      <c r="Z36" s="52"/>
      <c r="AA36" s="52">
        <v>1.585977</v>
      </c>
      <c r="AB36" s="52"/>
      <c r="AC36" s="52"/>
      <c r="AD36" s="52"/>
      <c r="AE36" s="2"/>
    </row>
    <row r="37" spans="1:31">
      <c r="A37" s="65">
        <v>36</v>
      </c>
      <c r="B37" s="64" t="s">
        <v>0</v>
      </c>
      <c r="C37" s="64" t="s">
        <v>338</v>
      </c>
      <c r="D37" s="64" t="s">
        <v>342</v>
      </c>
      <c r="E37" s="64" t="s">
        <v>343</v>
      </c>
      <c r="F37" s="64" t="s">
        <v>344</v>
      </c>
      <c r="G37" s="63" t="str">
        <f>VLOOKUP(I37,ClassPathways!$A$1:$D$126,3,FALSE)</f>
        <v>Metabolism</v>
      </c>
      <c r="H37" s="63" t="str">
        <f>VLOOKUP(I37,ClassPathways!$A$1:$D$126,4,FALSE)</f>
        <v>Amino acid metabolism</v>
      </c>
      <c r="I37" s="64" t="s">
        <v>84</v>
      </c>
      <c r="J37" s="65">
        <v>155</v>
      </c>
      <c r="K37" s="65">
        <v>2.1566719999999999</v>
      </c>
      <c r="N37" s="54" t="s">
        <v>46</v>
      </c>
      <c r="O37" s="52"/>
      <c r="P37" s="52"/>
      <c r="Q37" s="52"/>
      <c r="R37" s="52"/>
      <c r="S37" s="52"/>
      <c r="T37" s="52"/>
      <c r="U37" s="52">
        <v>1.4799150000000001</v>
      </c>
      <c r="V37" s="52"/>
      <c r="W37" s="52"/>
      <c r="X37" s="52"/>
      <c r="Y37" s="52"/>
      <c r="Z37" s="52"/>
      <c r="AA37" s="52"/>
      <c r="AB37" s="52"/>
      <c r="AC37" s="52"/>
      <c r="AD37" s="52"/>
      <c r="AE37" s="2"/>
    </row>
    <row r="38" spans="1:31">
      <c r="A38" s="65">
        <v>37</v>
      </c>
      <c r="B38" s="64" t="s">
        <v>0</v>
      </c>
      <c r="C38" s="64" t="s">
        <v>338</v>
      </c>
      <c r="D38" s="64" t="s">
        <v>342</v>
      </c>
      <c r="E38" s="64" t="s">
        <v>343</v>
      </c>
      <c r="F38" s="64" t="s">
        <v>344</v>
      </c>
      <c r="G38" s="63" t="str">
        <f>VLOOKUP(I38,ClassPathways!$A$1:$D$126,3,FALSE)</f>
        <v>Metabolism</v>
      </c>
      <c r="H38" s="63" t="str">
        <f>VLOOKUP(I38,ClassPathways!$A$1:$D$126,4,FALSE)</f>
        <v>Carbohydrate metabolism</v>
      </c>
      <c r="I38" s="64" t="s">
        <v>89</v>
      </c>
      <c r="J38" s="65">
        <v>132</v>
      </c>
      <c r="K38" s="65">
        <v>1.8366499999999999</v>
      </c>
      <c r="N38" s="53" t="s">
        <v>265</v>
      </c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2"/>
    </row>
    <row r="39" spans="1:31">
      <c r="A39" s="65">
        <v>38</v>
      </c>
      <c r="B39" s="64" t="s">
        <v>0</v>
      </c>
      <c r="C39" s="64" t="s">
        <v>338</v>
      </c>
      <c r="D39" s="64" t="s">
        <v>342</v>
      </c>
      <c r="E39" s="64" t="s">
        <v>343</v>
      </c>
      <c r="F39" s="64" t="s">
        <v>344</v>
      </c>
      <c r="G39" s="63" t="str">
        <f>VLOOKUP(I39,ClassPathways!$A$1:$D$126,3,FALSE)</f>
        <v>Metabolism</v>
      </c>
      <c r="H39" s="63" t="str">
        <f>VLOOKUP(I39,ClassPathways!$A$1:$D$126,4,FALSE)</f>
        <v>Lipid metabolism</v>
      </c>
      <c r="I39" s="64" t="s">
        <v>99</v>
      </c>
      <c r="J39" s="65">
        <v>144</v>
      </c>
      <c r="K39" s="65">
        <v>2.0036179999999999</v>
      </c>
      <c r="N39" s="54" t="s">
        <v>44</v>
      </c>
      <c r="O39" s="52">
        <v>1.9127769999999999</v>
      </c>
      <c r="P39" s="52"/>
      <c r="Q39" s="52">
        <v>2.205419</v>
      </c>
      <c r="R39" s="52"/>
      <c r="S39" s="52">
        <v>2.7733759999999998</v>
      </c>
      <c r="T39" s="52"/>
      <c r="U39" s="52">
        <v>2.466526</v>
      </c>
      <c r="V39" s="52"/>
      <c r="W39" s="52">
        <v>1.9784170000000001</v>
      </c>
      <c r="X39" s="52"/>
      <c r="Y39" s="52">
        <v>1.5612159999999999</v>
      </c>
      <c r="Z39" s="52"/>
      <c r="AA39" s="52">
        <v>2.5041739999999999</v>
      </c>
      <c r="AB39" s="52"/>
      <c r="AC39" s="52">
        <v>2.4808029999999999</v>
      </c>
      <c r="AD39" s="52"/>
      <c r="AE39" s="2"/>
    </row>
    <row r="40" spans="1:31">
      <c r="A40" s="65">
        <v>39</v>
      </c>
      <c r="B40" s="64" t="s">
        <v>0</v>
      </c>
      <c r="C40" s="64" t="s">
        <v>338</v>
      </c>
      <c r="D40" s="64" t="s">
        <v>342</v>
      </c>
      <c r="E40" s="64" t="s">
        <v>343</v>
      </c>
      <c r="F40" s="64" t="s">
        <v>344</v>
      </c>
      <c r="G40" s="63" t="str">
        <f>VLOOKUP(I40,ClassPathways!$A$1:$D$126,3,FALSE)</f>
        <v>Metabolism</v>
      </c>
      <c r="H40" s="63" t="str">
        <f>VLOOKUP(I40,ClassPathways!$A$1:$D$126,4,FALSE)</f>
        <v>Amino acid metabolism</v>
      </c>
      <c r="I40" s="64" t="s">
        <v>109</v>
      </c>
      <c r="J40" s="65">
        <v>295</v>
      </c>
      <c r="K40" s="65">
        <v>4.1046329999999998</v>
      </c>
      <c r="N40" s="54" t="s">
        <v>15</v>
      </c>
      <c r="O40" s="52">
        <v>1.836266</v>
      </c>
      <c r="P40" s="52">
        <v>2.101016</v>
      </c>
      <c r="Q40" s="52">
        <v>1.5122869999999999</v>
      </c>
      <c r="R40" s="52">
        <v>2.559885</v>
      </c>
      <c r="S40" s="52"/>
      <c r="T40" s="52">
        <v>2.192672</v>
      </c>
      <c r="U40" s="52"/>
      <c r="V40" s="52">
        <v>2.7353909999999999</v>
      </c>
      <c r="W40" s="52"/>
      <c r="X40" s="52">
        <v>2.0836329999999998</v>
      </c>
      <c r="Y40" s="52"/>
      <c r="Z40" s="52">
        <v>2.619529</v>
      </c>
      <c r="AA40" s="52">
        <v>1.585977</v>
      </c>
      <c r="AB40" s="52">
        <v>2.1377670000000002</v>
      </c>
      <c r="AC40" s="52">
        <v>1.476669</v>
      </c>
      <c r="AD40" s="52">
        <v>2.4759980000000001</v>
      </c>
    </row>
    <row r="41" spans="1:31">
      <c r="A41" s="65">
        <v>40</v>
      </c>
      <c r="B41" s="64" t="s">
        <v>0</v>
      </c>
      <c r="C41" s="64" t="s">
        <v>338</v>
      </c>
      <c r="D41" s="64" t="s">
        <v>342</v>
      </c>
      <c r="E41" s="64" t="s">
        <v>343</v>
      </c>
      <c r="F41" s="64" t="s">
        <v>344</v>
      </c>
      <c r="G41" s="63" t="str">
        <f>VLOOKUP(I41,ClassPathways!$A$1:$D$126,3,FALSE)</f>
        <v>Metabolism</v>
      </c>
      <c r="H41" s="63" t="str">
        <f>VLOOKUP(I41,ClassPathways!$A$1:$D$126,4,FALSE)</f>
        <v>Amino acid metabolism</v>
      </c>
      <c r="I41" s="64" t="s">
        <v>175</v>
      </c>
      <c r="J41" s="65">
        <v>323</v>
      </c>
      <c r="K41" s="65">
        <v>4.4942260000000003</v>
      </c>
      <c r="N41" s="53" t="s">
        <v>275</v>
      </c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</row>
    <row r="42" spans="1:31">
      <c r="A42" s="65">
        <v>41</v>
      </c>
      <c r="B42" s="64" t="s">
        <v>0</v>
      </c>
      <c r="C42" s="64" t="s">
        <v>345</v>
      </c>
      <c r="D42" s="64" t="s">
        <v>339</v>
      </c>
      <c r="E42" s="64" t="s">
        <v>346</v>
      </c>
      <c r="F42" s="64" t="s">
        <v>141</v>
      </c>
      <c r="G42" s="63" t="str">
        <f>VLOOKUP(I42,ClassPathways!$A$1:$D$126,3,FALSE)</f>
        <v>Metabolism</v>
      </c>
      <c r="H42" s="63" t="str">
        <f>VLOOKUP(I42,ClassPathways!$A$1:$D$126,4,FALSE)</f>
        <v>Carbohydrate metabolism</v>
      </c>
      <c r="I42" s="64" t="s">
        <v>9</v>
      </c>
      <c r="J42" s="65">
        <v>27</v>
      </c>
      <c r="K42" s="65">
        <v>1.7013229999999999</v>
      </c>
      <c r="N42" s="54" t="s">
        <v>43</v>
      </c>
      <c r="O42" s="52"/>
      <c r="P42" s="52">
        <v>3.8959229999999998</v>
      </c>
      <c r="Q42" s="52"/>
      <c r="R42" s="52">
        <v>3.5571090000000001</v>
      </c>
      <c r="S42" s="52"/>
      <c r="T42" s="52">
        <v>3.9043709999999998</v>
      </c>
      <c r="U42" s="52"/>
      <c r="V42" s="52">
        <v>3.8996270000000002</v>
      </c>
      <c r="W42" s="52"/>
      <c r="X42" s="52">
        <v>3.9948269999999999</v>
      </c>
      <c r="Y42" s="52"/>
      <c r="Z42" s="52">
        <v>3.6524329999999998</v>
      </c>
      <c r="AA42" s="52"/>
      <c r="AB42" s="52">
        <v>3.9122539999999999</v>
      </c>
      <c r="AC42" s="52"/>
      <c r="AD42" s="52">
        <v>3.4663970000000002</v>
      </c>
    </row>
    <row r="43" spans="1:31">
      <c r="A43" s="65">
        <v>42</v>
      </c>
      <c r="B43" s="64" t="s">
        <v>0</v>
      </c>
      <c r="C43" s="64" t="s">
        <v>345</v>
      </c>
      <c r="D43" s="64" t="s">
        <v>339</v>
      </c>
      <c r="E43" s="64" t="s">
        <v>346</v>
      </c>
      <c r="F43" s="64" t="s">
        <v>141</v>
      </c>
      <c r="G43" s="63" t="str">
        <f>VLOOKUP(I43,ClassPathways!$A$1:$D$126,3,FALSE)</f>
        <v>Metabolism</v>
      </c>
      <c r="H43" s="63" t="str">
        <f>VLOOKUP(I43,ClassPathways!$A$1:$D$126,4,FALSE)</f>
        <v>Lipid metabolism</v>
      </c>
      <c r="I43" s="64" t="s">
        <v>10</v>
      </c>
      <c r="J43" s="65">
        <v>28</v>
      </c>
      <c r="K43" s="65">
        <v>1.764335</v>
      </c>
      <c r="N43" s="54" t="s">
        <v>61</v>
      </c>
      <c r="O43" s="52"/>
      <c r="P43" s="52"/>
      <c r="Q43" s="52"/>
      <c r="R43" s="52"/>
      <c r="S43" s="52"/>
      <c r="T43" s="52"/>
      <c r="U43" s="52"/>
      <c r="V43" s="52">
        <v>1.4920310000000001</v>
      </c>
      <c r="W43" s="52"/>
      <c r="X43" s="52"/>
      <c r="Y43" s="52"/>
      <c r="Z43" s="52">
        <v>1.384304</v>
      </c>
      <c r="AA43" s="52"/>
      <c r="AB43" s="52"/>
      <c r="AC43" s="52"/>
      <c r="AD43" s="52"/>
    </row>
    <row r="44" spans="1:31">
      <c r="A44" s="65">
        <v>43</v>
      </c>
      <c r="B44" s="64" t="s">
        <v>0</v>
      </c>
      <c r="C44" s="64" t="s">
        <v>345</v>
      </c>
      <c r="D44" s="64" t="s">
        <v>339</v>
      </c>
      <c r="E44" s="64" t="s">
        <v>346</v>
      </c>
      <c r="F44" s="64" t="s">
        <v>141</v>
      </c>
      <c r="G44" s="63" t="str">
        <f>VLOOKUP(I44,ClassPathways!$A$1:$D$126,3,FALSE)</f>
        <v>Metabolism</v>
      </c>
      <c r="H44" s="63" t="str">
        <f>VLOOKUP(I44,ClassPathways!$A$1:$D$126,4,FALSE)</f>
        <v>Metabolism of other amino acids</v>
      </c>
      <c r="I44" s="64" t="s">
        <v>15</v>
      </c>
      <c r="J44" s="65">
        <v>24</v>
      </c>
      <c r="K44" s="65">
        <v>1.5122869999999999</v>
      </c>
      <c r="N44" s="53" t="s">
        <v>285</v>
      </c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</row>
    <row r="45" spans="1:31">
      <c r="A45" s="65">
        <v>44</v>
      </c>
      <c r="B45" s="64" t="s">
        <v>0</v>
      </c>
      <c r="C45" s="64" t="s">
        <v>345</v>
      </c>
      <c r="D45" s="64" t="s">
        <v>339</v>
      </c>
      <c r="E45" s="64" t="s">
        <v>346</v>
      </c>
      <c r="F45" s="64" t="s">
        <v>141</v>
      </c>
      <c r="G45" s="63" t="str">
        <f>VLOOKUP(I45,ClassPathways!$A$1:$D$126,3,FALSE)</f>
        <v>Metabolism</v>
      </c>
      <c r="H45" s="63" t="str">
        <f>VLOOKUP(I45,ClassPathways!$A$1:$D$126,4,FALSE)</f>
        <v>Energy metabolism</v>
      </c>
      <c r="I45" s="64" t="s">
        <v>26</v>
      </c>
      <c r="J45" s="65">
        <v>25</v>
      </c>
      <c r="K45" s="65">
        <v>1.575299</v>
      </c>
      <c r="N45" s="59" t="s">
        <v>90</v>
      </c>
      <c r="O45" s="60">
        <v>5.2792649999999997</v>
      </c>
      <c r="P45" s="60"/>
      <c r="Q45" s="60">
        <v>5.5450540000000004</v>
      </c>
      <c r="R45" s="60"/>
      <c r="S45" s="60">
        <v>5.2297940000000001</v>
      </c>
      <c r="T45" s="60"/>
      <c r="U45" s="60">
        <v>4.7921069999999997</v>
      </c>
      <c r="V45" s="60"/>
      <c r="W45" s="60">
        <v>5.3057550000000004</v>
      </c>
      <c r="X45" s="60"/>
      <c r="Y45" s="60">
        <v>5.5053409999999996</v>
      </c>
      <c r="Z45" s="60"/>
      <c r="AA45" s="60">
        <v>5.5926539999999996</v>
      </c>
      <c r="AB45" s="60"/>
      <c r="AC45" s="60">
        <v>5.493207</v>
      </c>
      <c r="AD45" s="60"/>
    </row>
    <row r="46" spans="1:31">
      <c r="A46" s="65">
        <v>45</v>
      </c>
      <c r="B46" s="64" t="s">
        <v>0</v>
      </c>
      <c r="C46" s="64" t="s">
        <v>345</v>
      </c>
      <c r="D46" s="64" t="s">
        <v>339</v>
      </c>
      <c r="E46" s="64" t="s">
        <v>346</v>
      </c>
      <c r="F46" s="64" t="s">
        <v>141</v>
      </c>
      <c r="G46" s="63" t="str">
        <f>VLOOKUP(I46,ClassPathways!$A$1:$D$126,3,FALSE)</f>
        <v>Metabolism</v>
      </c>
      <c r="H46" s="63" t="str">
        <f>VLOOKUP(I46,ClassPathways!$A$1:$D$126,4,FALSE)</f>
        <v>Xenobiotics biodegradation and metabolism</v>
      </c>
      <c r="I46" s="64" t="s">
        <v>32</v>
      </c>
      <c r="J46" s="65">
        <v>32</v>
      </c>
      <c r="K46" s="65">
        <v>2.0163829999999998</v>
      </c>
      <c r="N46" s="59" t="s">
        <v>91</v>
      </c>
      <c r="O46" s="60">
        <v>4.2081099999999996</v>
      </c>
      <c r="P46" s="60"/>
      <c r="Q46" s="60">
        <v>4.6628860000000003</v>
      </c>
      <c r="R46" s="60"/>
      <c r="S46" s="60">
        <v>4.1996830000000003</v>
      </c>
      <c r="T46" s="60"/>
      <c r="U46" s="60">
        <v>3.3826640000000001</v>
      </c>
      <c r="V46" s="60"/>
      <c r="W46" s="60">
        <v>5.035971</v>
      </c>
      <c r="X46" s="60"/>
      <c r="Y46" s="60">
        <v>4.1084630000000004</v>
      </c>
      <c r="Z46" s="60"/>
      <c r="AA46" s="60">
        <v>5.3422369999999999</v>
      </c>
      <c r="AB46" s="60"/>
      <c r="AC46" s="60">
        <v>4.3118720000000001</v>
      </c>
      <c r="AD46" s="60"/>
    </row>
    <row r="47" spans="1:31">
      <c r="A47" s="65">
        <v>46</v>
      </c>
      <c r="B47" s="64" t="s">
        <v>0</v>
      </c>
      <c r="C47" s="64" t="s">
        <v>345</v>
      </c>
      <c r="D47" s="64" t="s">
        <v>339</v>
      </c>
      <c r="E47" s="64" t="s">
        <v>346</v>
      </c>
      <c r="F47" s="64" t="s">
        <v>141</v>
      </c>
      <c r="G47" s="63" t="str">
        <f>VLOOKUP(I47,ClassPathways!$A$1:$D$126,3,FALSE)</f>
        <v>Metabolism</v>
      </c>
      <c r="H47" s="63" t="str">
        <f>VLOOKUP(I47,ClassPathways!$A$1:$D$126,4,FALSE)</f>
        <v>Xenobiotics biodegradation and metabolism</v>
      </c>
      <c r="I47" s="64" t="s">
        <v>33</v>
      </c>
      <c r="J47" s="65">
        <v>55</v>
      </c>
      <c r="K47" s="65">
        <v>3.4656579999999999</v>
      </c>
      <c r="N47" s="53" t="s">
        <v>288</v>
      </c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</row>
    <row r="48" spans="1:31">
      <c r="A48" s="65">
        <v>47</v>
      </c>
      <c r="B48" s="64" t="s">
        <v>0</v>
      </c>
      <c r="C48" s="64" t="s">
        <v>345</v>
      </c>
      <c r="D48" s="64" t="s">
        <v>339</v>
      </c>
      <c r="E48" s="64" t="s">
        <v>346</v>
      </c>
      <c r="F48" s="64" t="s">
        <v>141</v>
      </c>
      <c r="G48" s="63" t="str">
        <f>VLOOKUP(I48,ClassPathways!$A$1:$D$126,3,FALSE)</f>
        <v>Metabolism</v>
      </c>
      <c r="H48" s="63" t="str">
        <f>VLOOKUP(I48,ClassPathways!$A$1:$D$126,4,FALSE)</f>
        <v>Lipid metabolism</v>
      </c>
      <c r="I48" s="64" t="s">
        <v>36</v>
      </c>
      <c r="J48" s="65">
        <v>25</v>
      </c>
      <c r="K48" s="65">
        <v>1.575299</v>
      </c>
      <c r="N48" s="54" t="s">
        <v>14</v>
      </c>
      <c r="O48" s="52"/>
      <c r="P48" s="52">
        <v>3.909837</v>
      </c>
      <c r="Q48" s="52"/>
      <c r="R48" s="52">
        <v>3.5982319999999999</v>
      </c>
      <c r="S48" s="52"/>
      <c r="T48" s="52">
        <v>3.9468100000000002</v>
      </c>
      <c r="U48" s="52"/>
      <c r="V48" s="52">
        <v>3.9335369999999998</v>
      </c>
      <c r="W48" s="52"/>
      <c r="X48" s="52">
        <v>4.0091970000000003</v>
      </c>
      <c r="Y48" s="52"/>
      <c r="Z48" s="52">
        <v>3.705676</v>
      </c>
      <c r="AA48" s="52"/>
      <c r="AB48" s="52">
        <v>3.9262260000000002</v>
      </c>
      <c r="AC48" s="52"/>
      <c r="AD48" s="52">
        <v>3.4967160000000002</v>
      </c>
    </row>
    <row r="49" spans="1:30">
      <c r="A49" s="65">
        <v>48</v>
      </c>
      <c r="B49" s="64" t="s">
        <v>0</v>
      </c>
      <c r="C49" s="64" t="s">
        <v>345</v>
      </c>
      <c r="D49" s="64" t="s">
        <v>339</v>
      </c>
      <c r="E49" s="64" t="s">
        <v>346</v>
      </c>
      <c r="F49" s="64" t="s">
        <v>141</v>
      </c>
      <c r="G49" s="63" t="str">
        <f>VLOOKUP(I49,ClassPathways!$A$1:$D$126,3,FALSE)</f>
        <v>Metabolism</v>
      </c>
      <c r="H49" s="63" t="str">
        <f>VLOOKUP(I49,ClassPathways!$A$1:$D$126,4,FALSE)</f>
        <v>Lipid metabolism</v>
      </c>
      <c r="I49" s="64" t="s">
        <v>37</v>
      </c>
      <c r="J49" s="65">
        <v>56</v>
      </c>
      <c r="K49" s="65">
        <v>3.52867</v>
      </c>
      <c r="N49" s="54" t="s">
        <v>32</v>
      </c>
      <c r="O49" s="52"/>
      <c r="P49" s="52"/>
      <c r="Q49" s="52">
        <v>2.0163829999999998</v>
      </c>
      <c r="R49" s="52"/>
      <c r="S49" s="52">
        <v>2.2187000000000001</v>
      </c>
      <c r="T49" s="52"/>
      <c r="U49" s="52">
        <v>2.255109</v>
      </c>
      <c r="V49" s="52"/>
      <c r="W49" s="52"/>
      <c r="X49" s="52"/>
      <c r="Y49" s="52">
        <v>1.889893</v>
      </c>
      <c r="Z49" s="52"/>
      <c r="AA49" s="52">
        <v>1.9198660000000001</v>
      </c>
      <c r="AB49" s="52"/>
      <c r="AC49" s="52">
        <v>1.7720020000000001</v>
      </c>
      <c r="AD49" s="52"/>
    </row>
    <row r="50" spans="1:30">
      <c r="A50" s="65">
        <v>49</v>
      </c>
      <c r="B50" s="64" t="s">
        <v>0</v>
      </c>
      <c r="C50" s="64" t="s">
        <v>345</v>
      </c>
      <c r="D50" s="64" t="s">
        <v>339</v>
      </c>
      <c r="E50" s="64" t="s">
        <v>346</v>
      </c>
      <c r="F50" s="64" t="s">
        <v>141</v>
      </c>
      <c r="G50" s="63" t="str">
        <f>VLOOKUP(I50,ClassPathways!$A$1:$D$126,3,FALSE)</f>
        <v>Metabolism</v>
      </c>
      <c r="H50" s="63" t="str">
        <f>VLOOKUP(I50,ClassPathways!$A$1:$D$126,4,FALSE)</f>
        <v>Carbohydrate metabolism</v>
      </c>
      <c r="I50" s="64" t="s">
        <v>42</v>
      </c>
      <c r="J50" s="65">
        <v>29</v>
      </c>
      <c r="K50" s="65">
        <v>1.8273470000000001</v>
      </c>
      <c r="N50" s="54" t="s">
        <v>33</v>
      </c>
      <c r="O50" s="52">
        <v>3.1369549999999999</v>
      </c>
      <c r="P50" s="52"/>
      <c r="Q50" s="52">
        <v>3.4656579999999999</v>
      </c>
      <c r="R50" s="52"/>
      <c r="S50" s="52">
        <v>3.6450079999999998</v>
      </c>
      <c r="T50" s="52"/>
      <c r="U50" s="52">
        <v>3.2417199999999999</v>
      </c>
      <c r="V50" s="52"/>
      <c r="W50" s="52">
        <v>2.6978420000000001</v>
      </c>
      <c r="X50" s="52"/>
      <c r="Y50" s="52">
        <v>3.1224319999999999</v>
      </c>
      <c r="Z50" s="52"/>
      <c r="AA50" s="52">
        <v>4.0901500000000004</v>
      </c>
      <c r="AB50" s="52"/>
      <c r="AC50" s="52">
        <v>3.4849380000000001</v>
      </c>
      <c r="AD50" s="52"/>
    </row>
    <row r="51" spans="1:30">
      <c r="A51" s="65">
        <v>50</v>
      </c>
      <c r="B51" s="64" t="s">
        <v>0</v>
      </c>
      <c r="C51" s="64" t="s">
        <v>345</v>
      </c>
      <c r="D51" s="64" t="s">
        <v>339</v>
      </c>
      <c r="E51" s="64" t="s">
        <v>346</v>
      </c>
      <c r="F51" s="64" t="s">
        <v>141</v>
      </c>
      <c r="G51" s="63" t="str">
        <f>VLOOKUP(I51,ClassPathways!$A$1:$D$126,3,FALSE)</f>
        <v>Metabolism</v>
      </c>
      <c r="H51" s="63" t="str">
        <f>VLOOKUP(I51,ClassPathways!$A$1:$D$126,4,FALSE)</f>
        <v>Metabolism of other amino acids</v>
      </c>
      <c r="I51" s="64" t="s">
        <v>44</v>
      </c>
      <c r="J51" s="65">
        <v>35</v>
      </c>
      <c r="K51" s="65">
        <v>2.205419</v>
      </c>
      <c r="N51" s="54" t="s">
        <v>67</v>
      </c>
      <c r="O51" s="52"/>
      <c r="P51" s="52">
        <v>1.5583689999999999</v>
      </c>
      <c r="Q51" s="52">
        <v>2.3944549999999998</v>
      </c>
      <c r="R51" s="52"/>
      <c r="S51" s="52">
        <v>2.3771789999999999</v>
      </c>
      <c r="T51" s="52">
        <v>1.640968</v>
      </c>
      <c r="U51" s="52">
        <v>2.5369980000000001</v>
      </c>
      <c r="V51" s="52"/>
      <c r="W51" s="52"/>
      <c r="X51" s="52">
        <v>1.580687</v>
      </c>
      <c r="Y51" s="52">
        <v>1.972062</v>
      </c>
      <c r="Z51" s="52">
        <v>1.384304</v>
      </c>
      <c r="AA51" s="52">
        <v>2.086811</v>
      </c>
      <c r="AB51" s="52">
        <v>1.592846</v>
      </c>
      <c r="AC51" s="52">
        <v>2.3036029999999998</v>
      </c>
      <c r="AD51" s="52"/>
    </row>
    <row r="52" spans="1:30">
      <c r="A52" s="65">
        <v>51</v>
      </c>
      <c r="B52" s="64" t="s">
        <v>0</v>
      </c>
      <c r="C52" s="64" t="s">
        <v>345</v>
      </c>
      <c r="D52" s="64" t="s">
        <v>339</v>
      </c>
      <c r="E52" s="64" t="s">
        <v>346</v>
      </c>
      <c r="F52" s="64" t="s">
        <v>141</v>
      </c>
      <c r="G52" s="63" t="str">
        <f>VLOOKUP(I52,ClassPathways!$A$1:$D$126,3,FALSE)</f>
        <v>Metabolism</v>
      </c>
      <c r="H52" s="63" t="str">
        <f>VLOOKUP(I52,ClassPathways!$A$1:$D$126,4,FALSE)</f>
        <v>Carbohydrate metabolism</v>
      </c>
      <c r="I52" s="64" t="s">
        <v>48</v>
      </c>
      <c r="J52" s="65">
        <v>53</v>
      </c>
      <c r="K52" s="65">
        <v>3.3396349999999999</v>
      </c>
      <c r="N52" s="54" t="s">
        <v>8</v>
      </c>
      <c r="O52" s="52"/>
      <c r="P52" s="52">
        <v>1.780993</v>
      </c>
      <c r="Q52" s="52"/>
      <c r="R52" s="52">
        <v>1.5215380000000001</v>
      </c>
      <c r="S52" s="52"/>
      <c r="T52" s="52">
        <v>1.78243</v>
      </c>
      <c r="U52" s="52"/>
      <c r="V52" s="52">
        <v>1.718097</v>
      </c>
      <c r="W52" s="52"/>
      <c r="X52" s="52">
        <v>1.8968240000000001</v>
      </c>
      <c r="Y52" s="52"/>
      <c r="Z52" s="52">
        <v>1.6079220000000001</v>
      </c>
      <c r="AA52" s="52"/>
      <c r="AB52" s="52">
        <v>1.8024309999999999</v>
      </c>
      <c r="AC52" s="52"/>
      <c r="AD52" s="52">
        <v>1.576554</v>
      </c>
    </row>
    <row r="53" spans="1:30">
      <c r="A53" s="65">
        <v>52</v>
      </c>
      <c r="B53" s="64" t="s">
        <v>0</v>
      </c>
      <c r="C53" s="64" t="s">
        <v>345</v>
      </c>
      <c r="D53" s="64" t="s">
        <v>339</v>
      </c>
      <c r="E53" s="64" t="s">
        <v>346</v>
      </c>
      <c r="F53" s="64" t="s">
        <v>141</v>
      </c>
      <c r="G53" s="63" t="str">
        <f>VLOOKUP(I53,ClassPathways!$A$1:$D$126,3,FALSE)</f>
        <v>Metabolism</v>
      </c>
      <c r="H53" s="63" t="str">
        <f>VLOOKUP(I53,ClassPathways!$A$1:$D$126,4,FALSE)</f>
        <v>Carbohydrate metabolism</v>
      </c>
      <c r="I53" s="64" t="s">
        <v>58</v>
      </c>
      <c r="J53" s="65">
        <v>33</v>
      </c>
      <c r="K53" s="65">
        <v>2.0793949999999999</v>
      </c>
      <c r="N53" s="54" t="s">
        <v>24</v>
      </c>
      <c r="O53" s="52"/>
      <c r="P53" s="52">
        <v>2.6714899999999999</v>
      </c>
      <c r="Q53" s="52"/>
      <c r="R53" s="52">
        <v>2.5187620000000002</v>
      </c>
      <c r="S53" s="52"/>
      <c r="T53" s="52">
        <v>2.6453530000000001</v>
      </c>
      <c r="U53" s="52"/>
      <c r="V53" s="52">
        <v>2.7466940000000002</v>
      </c>
      <c r="W53" s="52"/>
      <c r="X53" s="52">
        <v>2.7159070000000001</v>
      </c>
      <c r="Y53" s="52"/>
      <c r="Z53" s="52">
        <v>2.5130439999999998</v>
      </c>
      <c r="AA53" s="52"/>
      <c r="AB53" s="52">
        <v>2.6687159999999999</v>
      </c>
      <c r="AC53" s="52"/>
      <c r="AD53" s="52">
        <v>2.4557859999999998</v>
      </c>
    </row>
    <row r="54" spans="1:30">
      <c r="A54" s="65">
        <v>53</v>
      </c>
      <c r="B54" s="64" t="s">
        <v>0</v>
      </c>
      <c r="C54" s="64" t="s">
        <v>345</v>
      </c>
      <c r="D54" s="64" t="s">
        <v>339</v>
      </c>
      <c r="E54" s="64" t="s">
        <v>346</v>
      </c>
      <c r="F54" s="64" t="s">
        <v>141</v>
      </c>
      <c r="G54" s="63" t="str">
        <f>VLOOKUP(I54,ClassPathways!$A$1:$D$126,3,FALSE)</f>
        <v>Metabolism</v>
      </c>
      <c r="H54" s="63" t="str">
        <f>VLOOKUP(I54,ClassPathways!$A$1:$D$126,4,FALSE)</f>
        <v>Xenobiotics biodegradation and metabolism</v>
      </c>
      <c r="I54" s="64" t="s">
        <v>67</v>
      </c>
      <c r="J54" s="65">
        <v>38</v>
      </c>
      <c r="K54" s="65">
        <v>2.3944549999999998</v>
      </c>
      <c r="N54" s="53" t="s">
        <v>252</v>
      </c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</row>
    <row r="55" spans="1:30">
      <c r="A55" s="65">
        <v>54</v>
      </c>
      <c r="B55" s="64" t="s">
        <v>0</v>
      </c>
      <c r="C55" s="64" t="s">
        <v>345</v>
      </c>
      <c r="D55" s="64" t="s">
        <v>339</v>
      </c>
      <c r="E55" s="64" t="s">
        <v>346</v>
      </c>
      <c r="F55" s="64" t="s">
        <v>141</v>
      </c>
      <c r="G55" s="63" t="str">
        <f>VLOOKUP(I55,ClassPathways!$A$1:$D$126,3,FALSE)</f>
        <v>Metabolism</v>
      </c>
      <c r="H55" s="63" t="str">
        <f>VLOOKUP(I55,ClassPathways!$A$1:$D$126,4,FALSE)</f>
        <v>Amino acid metabolism</v>
      </c>
      <c r="I55" s="64" t="s">
        <v>84</v>
      </c>
      <c r="J55" s="65">
        <v>27</v>
      </c>
      <c r="K55" s="65">
        <v>1.7013229999999999</v>
      </c>
      <c r="N55" s="54" t="s">
        <v>74</v>
      </c>
      <c r="O55" s="52">
        <v>1.606733</v>
      </c>
      <c r="P55" s="52"/>
      <c r="Q55" s="52"/>
      <c r="R55" s="52"/>
      <c r="S55" s="52">
        <v>1.505547</v>
      </c>
      <c r="T55" s="52"/>
      <c r="U55" s="52"/>
      <c r="V55" s="52"/>
      <c r="W55" s="52">
        <v>1.5287770000000001</v>
      </c>
      <c r="X55" s="52"/>
      <c r="Y55" s="52"/>
      <c r="Z55" s="52"/>
      <c r="AA55" s="52">
        <v>1.585977</v>
      </c>
      <c r="AB55" s="52"/>
      <c r="AC55" s="52"/>
      <c r="AD55" s="52"/>
    </row>
    <row r="56" spans="1:30">
      <c r="A56" s="65">
        <v>55</v>
      </c>
      <c r="B56" s="64" t="s">
        <v>0</v>
      </c>
      <c r="C56" s="64" t="s">
        <v>345</v>
      </c>
      <c r="D56" s="64" t="s">
        <v>339</v>
      </c>
      <c r="E56" s="64" t="s">
        <v>346</v>
      </c>
      <c r="F56" s="64" t="s">
        <v>141</v>
      </c>
      <c r="G56" s="63" t="str">
        <f>VLOOKUP(I56,ClassPathways!$A$1:$D$126,3,FALSE)</f>
        <v>Metabolism</v>
      </c>
      <c r="H56" s="63" t="str">
        <f>VLOOKUP(I56,ClassPathways!$A$1:$D$126,4,FALSE)</f>
        <v>Nucleotide metabolism</v>
      </c>
      <c r="I56" s="64" t="s">
        <v>90</v>
      </c>
      <c r="J56" s="65">
        <v>88</v>
      </c>
      <c r="K56" s="65">
        <v>5.5450540000000004</v>
      </c>
      <c r="N56" s="53" t="s">
        <v>218</v>
      </c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</row>
    <row r="57" spans="1:30">
      <c r="A57" s="65">
        <v>56</v>
      </c>
      <c r="B57" s="64" t="s">
        <v>0</v>
      </c>
      <c r="C57" s="64" t="s">
        <v>345</v>
      </c>
      <c r="D57" s="64" t="s">
        <v>339</v>
      </c>
      <c r="E57" s="64" t="s">
        <v>346</v>
      </c>
      <c r="F57" s="64" t="s">
        <v>141</v>
      </c>
      <c r="G57" s="63" t="str">
        <f>VLOOKUP(I57,ClassPathways!$A$1:$D$126,3,FALSE)</f>
        <v>Metabolism</v>
      </c>
      <c r="H57" s="63" t="str">
        <f>VLOOKUP(I57,ClassPathways!$A$1:$D$126,4,FALSE)</f>
        <v>Nucleotide metabolism</v>
      </c>
      <c r="I57" s="64" t="s">
        <v>91</v>
      </c>
      <c r="J57" s="65">
        <v>74</v>
      </c>
      <c r="K57" s="65">
        <v>4.6628860000000003</v>
      </c>
      <c r="N57" s="54" t="s">
        <v>52</v>
      </c>
      <c r="O57" s="52"/>
      <c r="P57" s="52"/>
      <c r="Q57" s="52"/>
      <c r="R57" s="52">
        <v>1.7579929999999999</v>
      </c>
      <c r="S57" s="52"/>
      <c r="T57" s="52"/>
      <c r="U57" s="52"/>
      <c r="V57" s="52">
        <v>1.5372440000000001</v>
      </c>
      <c r="W57" s="52"/>
      <c r="X57" s="52"/>
      <c r="Y57" s="52"/>
      <c r="Z57" s="52">
        <v>1.852838</v>
      </c>
      <c r="AA57" s="52"/>
      <c r="AB57" s="52"/>
      <c r="AC57" s="52"/>
      <c r="AD57" s="52">
        <v>1.7180390000000001</v>
      </c>
    </row>
    <row r="58" spans="1:30">
      <c r="A58" s="65">
        <v>57</v>
      </c>
      <c r="B58" s="64" t="s">
        <v>0</v>
      </c>
      <c r="C58" s="64" t="s">
        <v>345</v>
      </c>
      <c r="D58" s="64" t="s">
        <v>339</v>
      </c>
      <c r="E58" s="64" t="s">
        <v>346</v>
      </c>
      <c r="F58" s="64" t="s">
        <v>141</v>
      </c>
      <c r="G58" s="63" t="str">
        <f>VLOOKUP(I58,ClassPathways!$A$1:$D$126,3,FALSE)</f>
        <v>Metabolism</v>
      </c>
      <c r="H58" s="63" t="str">
        <f>VLOOKUP(I58,ClassPathways!$A$1:$D$126,4,FALSE)</f>
        <v>Carbohydrate metabolism</v>
      </c>
      <c r="I58" s="64" t="s">
        <v>92</v>
      </c>
      <c r="J58" s="65">
        <v>41</v>
      </c>
      <c r="K58" s="65">
        <v>2.583491</v>
      </c>
      <c r="N58" s="54" t="s">
        <v>78</v>
      </c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>
        <v>1.41625</v>
      </c>
      <c r="AA58" s="52"/>
      <c r="AB58" s="52"/>
      <c r="AC58" s="52"/>
      <c r="AD58" s="52"/>
    </row>
    <row r="59" spans="1:30">
      <c r="A59" s="65">
        <v>58</v>
      </c>
      <c r="B59" s="64" t="s">
        <v>0</v>
      </c>
      <c r="C59" s="64" t="s">
        <v>345</v>
      </c>
      <c r="D59" s="64" t="s">
        <v>339</v>
      </c>
      <c r="E59" s="64" t="s">
        <v>346</v>
      </c>
      <c r="F59" s="64" t="s">
        <v>141</v>
      </c>
      <c r="G59" s="63" t="str">
        <f>VLOOKUP(I59,ClassPathways!$A$1:$D$126,3,FALSE)</f>
        <v>Metabolism</v>
      </c>
      <c r="H59" s="63" t="str">
        <f>VLOOKUP(I59,ClassPathways!$A$1:$D$126,4,FALSE)</f>
        <v>Amino acid metabolism</v>
      </c>
      <c r="I59" s="64" t="s">
        <v>109</v>
      </c>
      <c r="J59" s="65">
        <v>39</v>
      </c>
      <c r="K59" s="65">
        <v>2.4574669999999998</v>
      </c>
      <c r="O59" s="7">
        <f>SUM(O7:O58)</f>
        <v>49.349650999999994</v>
      </c>
      <c r="P59" s="7">
        <f t="shared" ref="P59:AD59" si="0">SUM(P7:P58)</f>
        <v>64.505356000000006</v>
      </c>
      <c r="Q59" s="7">
        <f t="shared" si="0"/>
        <v>50.094515999999992</v>
      </c>
      <c r="R59" s="7">
        <f t="shared" si="0"/>
        <v>64.603680000000011</v>
      </c>
      <c r="S59" s="7">
        <f t="shared" si="0"/>
        <v>49.366085999999996</v>
      </c>
      <c r="T59" s="7">
        <f t="shared" si="0"/>
        <v>65.384071000000006</v>
      </c>
      <c r="U59" s="7">
        <f t="shared" si="0"/>
        <v>49.753349</v>
      </c>
      <c r="V59" s="7">
        <f t="shared" si="0"/>
        <v>67.842208999999997</v>
      </c>
      <c r="W59" s="7">
        <f t="shared" si="0"/>
        <v>48.471221</v>
      </c>
      <c r="X59" s="7">
        <f t="shared" si="0"/>
        <v>66.345738999999995</v>
      </c>
      <c r="Y59" s="7">
        <f t="shared" si="0"/>
        <v>50.369760000000007</v>
      </c>
      <c r="Z59" s="7">
        <f t="shared" si="0"/>
        <v>65.605367000000001</v>
      </c>
      <c r="AA59" s="7">
        <f t="shared" si="0"/>
        <v>57.595994999999995</v>
      </c>
      <c r="AB59" s="7">
        <f t="shared" si="0"/>
        <v>64.817661999999999</v>
      </c>
      <c r="AC59" s="7">
        <f t="shared" si="0"/>
        <v>50.974599000000005</v>
      </c>
      <c r="AD59" s="7">
        <f t="shared" si="0"/>
        <v>63.506821999999993</v>
      </c>
    </row>
    <row r="60" spans="1:30">
      <c r="A60" s="65">
        <v>59</v>
      </c>
      <c r="B60" s="64" t="s">
        <v>0</v>
      </c>
      <c r="C60" s="64" t="s">
        <v>345</v>
      </c>
      <c r="D60" s="64" t="s">
        <v>339</v>
      </c>
      <c r="E60" s="64" t="s">
        <v>346</v>
      </c>
      <c r="F60" s="64" t="s">
        <v>141</v>
      </c>
      <c r="G60" s="63" t="str">
        <f>VLOOKUP(I60,ClassPathways!$A$1:$D$126,3,FALSE)</f>
        <v>Metabolism</v>
      </c>
      <c r="H60" s="63" t="str">
        <f>VLOOKUP(I60,ClassPathways!$A$1:$D$126,4,FALSE)</f>
        <v>Amino acid metabolism</v>
      </c>
      <c r="I60" s="64" t="s">
        <v>110</v>
      </c>
      <c r="J60" s="65">
        <v>37</v>
      </c>
      <c r="K60" s="65">
        <v>2.3314430000000002</v>
      </c>
      <c r="O60" s="14">
        <f>AVERAGE(O59,Q59,S59,U59,Y59,AA59,W59,AC59)</f>
        <v>50.746897125000004</v>
      </c>
      <c r="P60" s="14">
        <f>AVERAGE(P59,R59,T59,V59,Z59,AB59,X59,AD59)</f>
        <v>65.32636325</v>
      </c>
    </row>
    <row r="61" spans="1:30">
      <c r="A61" s="65">
        <v>60</v>
      </c>
      <c r="B61" s="64" t="s">
        <v>0</v>
      </c>
      <c r="C61" s="64" t="s">
        <v>345</v>
      </c>
      <c r="D61" s="64" t="s">
        <v>339</v>
      </c>
      <c r="E61" s="64" t="s">
        <v>346</v>
      </c>
      <c r="F61" s="64" t="s">
        <v>141</v>
      </c>
      <c r="G61" s="63" t="str">
        <f>VLOOKUP(I61,ClassPathways!$A$1:$D$126,3,FALSE)</f>
        <v>Metabolism</v>
      </c>
      <c r="H61" s="63" t="str">
        <f>VLOOKUP(I61,ClassPathways!$A$1:$D$126,4,FALSE)</f>
        <v>Amino acid metabolism</v>
      </c>
      <c r="I61" s="64" t="s">
        <v>175</v>
      </c>
      <c r="J61" s="65">
        <v>29</v>
      </c>
      <c r="K61" s="65">
        <v>1.8273470000000001</v>
      </c>
      <c r="O61" s="90" t="s">
        <v>339</v>
      </c>
      <c r="P61" s="90" t="s">
        <v>382</v>
      </c>
    </row>
    <row r="62" spans="1:30">
      <c r="A62" s="65">
        <v>61</v>
      </c>
      <c r="B62" s="64" t="s">
        <v>0</v>
      </c>
      <c r="C62" s="64" t="s">
        <v>345</v>
      </c>
      <c r="D62" s="64" t="s">
        <v>342</v>
      </c>
      <c r="E62" s="64" t="s">
        <v>347</v>
      </c>
      <c r="F62" s="64" t="s">
        <v>348</v>
      </c>
      <c r="G62" s="63" t="str">
        <f>VLOOKUP(I62,ClassPathways!$A$1:$D$126,3,FALSE)</f>
        <v>Metabolism</v>
      </c>
      <c r="H62" s="63" t="str">
        <f>VLOOKUP(I62,ClassPathways!$A$1:$D$126,4,FALSE)</f>
        <v>Lipid metabolism</v>
      </c>
      <c r="I62" s="64" t="s">
        <v>6</v>
      </c>
      <c r="J62" s="65">
        <v>298</v>
      </c>
      <c r="K62" s="65">
        <v>3.0636369999999999</v>
      </c>
      <c r="N62" s="90"/>
    </row>
    <row r="63" spans="1:30">
      <c r="A63" s="65">
        <v>62</v>
      </c>
      <c r="B63" s="64" t="s">
        <v>0</v>
      </c>
      <c r="C63" s="64" t="s">
        <v>345</v>
      </c>
      <c r="D63" s="64" t="s">
        <v>342</v>
      </c>
      <c r="E63" s="64" t="s">
        <v>347</v>
      </c>
      <c r="F63" s="64" t="s">
        <v>348</v>
      </c>
      <c r="G63" s="63" t="str">
        <f>VLOOKUP(I63,ClassPathways!$A$1:$D$126,3,FALSE)</f>
        <v>Metabolism</v>
      </c>
      <c r="H63" s="63" t="str">
        <f>VLOOKUP(I63,ClassPathways!$A$1:$D$126,4,FALSE)</f>
        <v>Xenobiotics biodegradation and metabolism</v>
      </c>
      <c r="I63" s="64" t="s">
        <v>8</v>
      </c>
      <c r="J63" s="65">
        <v>148</v>
      </c>
      <c r="K63" s="65">
        <v>1.5215380000000001</v>
      </c>
    </row>
    <row r="64" spans="1:30">
      <c r="A64" s="65">
        <v>63</v>
      </c>
      <c r="B64" s="64" t="s">
        <v>0</v>
      </c>
      <c r="C64" s="64" t="s">
        <v>345</v>
      </c>
      <c r="D64" s="64" t="s">
        <v>342</v>
      </c>
      <c r="E64" s="64" t="s">
        <v>347</v>
      </c>
      <c r="F64" s="64" t="s">
        <v>348</v>
      </c>
      <c r="G64" s="63" t="str">
        <f>VLOOKUP(I64,ClassPathways!$A$1:$D$126,3,FALSE)</f>
        <v>Metabolism</v>
      </c>
      <c r="H64" s="63" t="str">
        <f>VLOOKUP(I64,ClassPathways!$A$1:$D$126,4,FALSE)</f>
        <v>Xenobiotics biodegradation and metabolism</v>
      </c>
      <c r="I64" s="64" t="s">
        <v>14</v>
      </c>
      <c r="J64" s="65">
        <v>350</v>
      </c>
      <c r="K64" s="65">
        <v>3.5982319999999999</v>
      </c>
    </row>
    <row r="65" spans="1:11">
      <c r="A65" s="65">
        <v>64</v>
      </c>
      <c r="B65" s="64" t="s">
        <v>0</v>
      </c>
      <c r="C65" s="64" t="s">
        <v>345</v>
      </c>
      <c r="D65" s="64" t="s">
        <v>342</v>
      </c>
      <c r="E65" s="64" t="s">
        <v>347</v>
      </c>
      <c r="F65" s="64" t="s">
        <v>348</v>
      </c>
      <c r="G65" s="63" t="str">
        <f>VLOOKUP(I65,ClassPathways!$A$1:$D$126,3,FALSE)</f>
        <v>Metabolism</v>
      </c>
      <c r="H65" s="63" t="str">
        <f>VLOOKUP(I65,ClassPathways!$A$1:$D$126,4,FALSE)</f>
        <v>Metabolism of other amino acids</v>
      </c>
      <c r="I65" s="64" t="s">
        <v>15</v>
      </c>
      <c r="J65" s="65">
        <v>249</v>
      </c>
      <c r="K65" s="65">
        <v>2.559885</v>
      </c>
    </row>
    <row r="66" spans="1:11">
      <c r="A66" s="65">
        <v>65</v>
      </c>
      <c r="B66" s="64" t="s">
        <v>0</v>
      </c>
      <c r="C66" s="64" t="s">
        <v>345</v>
      </c>
      <c r="D66" s="64" t="s">
        <v>342</v>
      </c>
      <c r="E66" s="64" t="s">
        <v>347</v>
      </c>
      <c r="F66" s="64" t="s">
        <v>348</v>
      </c>
      <c r="G66" s="63" t="str">
        <f>VLOOKUP(I66,ClassPathways!$A$1:$D$126,3,FALSE)</f>
        <v>Metabolism</v>
      </c>
      <c r="H66" s="63" t="str">
        <f>VLOOKUP(I66,ClassPathways!$A$1:$D$126,4,FALSE)</f>
        <v>Lipid metabolism</v>
      </c>
      <c r="I66" s="64" t="s">
        <v>19</v>
      </c>
      <c r="J66" s="65">
        <v>368</v>
      </c>
      <c r="K66" s="65">
        <v>3.7832840000000001</v>
      </c>
    </row>
    <row r="67" spans="1:11">
      <c r="A67" s="65">
        <v>66</v>
      </c>
      <c r="B67" s="64" t="s">
        <v>0</v>
      </c>
      <c r="C67" s="64" t="s">
        <v>345</v>
      </c>
      <c r="D67" s="64" t="s">
        <v>342</v>
      </c>
      <c r="E67" s="64" t="s">
        <v>347</v>
      </c>
      <c r="F67" s="64" t="s">
        <v>348</v>
      </c>
      <c r="G67" s="63" t="str">
        <f>VLOOKUP(I67,ClassPathways!$A$1:$D$126,3,FALSE)</f>
        <v>Metabolism</v>
      </c>
      <c r="H67" s="63" t="str">
        <f>VLOOKUP(I67,ClassPathways!$A$1:$D$126,4,FALSE)</f>
        <v>Carbohydrate metabolism</v>
      </c>
      <c r="I67" s="64" t="s">
        <v>21</v>
      </c>
      <c r="J67" s="65">
        <v>252</v>
      </c>
      <c r="K67" s="65">
        <v>2.5907269999999998</v>
      </c>
    </row>
    <row r="68" spans="1:11">
      <c r="A68" s="65">
        <v>67</v>
      </c>
      <c r="B68" s="64" t="s">
        <v>0</v>
      </c>
      <c r="C68" s="64" t="s">
        <v>345</v>
      </c>
      <c r="D68" s="64" t="s">
        <v>342</v>
      </c>
      <c r="E68" s="64" t="s">
        <v>347</v>
      </c>
      <c r="F68" s="64" t="s">
        <v>348</v>
      </c>
      <c r="G68" s="63" t="str">
        <f>VLOOKUP(I68,ClassPathways!$A$1:$D$126,3,FALSE)</f>
        <v>Metabolism</v>
      </c>
      <c r="H68" s="63" t="str">
        <f>VLOOKUP(I68,ClassPathways!$A$1:$D$126,4,FALSE)</f>
        <v>Xenobiotics biodegradation and metabolism</v>
      </c>
      <c r="I68" s="64" t="s">
        <v>24</v>
      </c>
      <c r="J68" s="65">
        <v>245</v>
      </c>
      <c r="K68" s="65">
        <v>2.5187620000000002</v>
      </c>
    </row>
    <row r="69" spans="1:11">
      <c r="A69" s="65">
        <v>68</v>
      </c>
      <c r="B69" s="64" t="s">
        <v>0</v>
      </c>
      <c r="C69" s="64" t="s">
        <v>345</v>
      </c>
      <c r="D69" s="64" t="s">
        <v>342</v>
      </c>
      <c r="E69" s="64" t="s">
        <v>347</v>
      </c>
      <c r="F69" s="64" t="s">
        <v>348</v>
      </c>
      <c r="G69" s="63" t="str">
        <f>VLOOKUP(I69,ClassPathways!$A$1:$D$126,3,FALSE)</f>
        <v>Metabolism</v>
      </c>
      <c r="H69" s="63" t="str">
        <f>VLOOKUP(I69,ClassPathways!$A$1:$D$126,4,FALSE)</f>
        <v>Energy metabolism</v>
      </c>
      <c r="I69" s="64" t="s">
        <v>26</v>
      </c>
      <c r="J69" s="65">
        <v>267</v>
      </c>
      <c r="K69" s="65">
        <v>2.7449370000000002</v>
      </c>
    </row>
    <row r="70" spans="1:11">
      <c r="A70" s="65">
        <v>69</v>
      </c>
      <c r="B70" s="64" t="s">
        <v>0</v>
      </c>
      <c r="C70" s="64" t="s">
        <v>345</v>
      </c>
      <c r="D70" s="64" t="s">
        <v>342</v>
      </c>
      <c r="E70" s="64" t="s">
        <v>347</v>
      </c>
      <c r="F70" s="64" t="s">
        <v>348</v>
      </c>
      <c r="G70" s="63" t="str">
        <f>VLOOKUP(I70,ClassPathways!$A$1:$D$126,3,FALSE)</f>
        <v>Metabolism</v>
      </c>
      <c r="H70" s="63" t="str">
        <f>VLOOKUP(I70,ClassPathways!$A$1:$D$126,4,FALSE)</f>
        <v>Lipid metabolism</v>
      </c>
      <c r="I70" s="64" t="s">
        <v>36</v>
      </c>
      <c r="J70" s="65">
        <v>205</v>
      </c>
      <c r="K70" s="65">
        <v>2.1075360000000001</v>
      </c>
    </row>
    <row r="71" spans="1:11">
      <c r="A71" s="65">
        <v>70</v>
      </c>
      <c r="B71" s="64" t="s">
        <v>0</v>
      </c>
      <c r="C71" s="64" t="s">
        <v>345</v>
      </c>
      <c r="D71" s="64" t="s">
        <v>342</v>
      </c>
      <c r="E71" s="64" t="s">
        <v>347</v>
      </c>
      <c r="F71" s="64" t="s">
        <v>348</v>
      </c>
      <c r="G71" s="63" t="str">
        <f>VLOOKUP(I71,ClassPathways!$A$1:$D$126,3,FALSE)</f>
        <v>Metabolism</v>
      </c>
      <c r="H71" s="63" t="str">
        <f>VLOOKUP(I71,ClassPathways!$A$1:$D$126,4,FALSE)</f>
        <v>Lipid metabolism</v>
      </c>
      <c r="I71" s="64" t="s">
        <v>37</v>
      </c>
      <c r="J71" s="65">
        <v>952</v>
      </c>
      <c r="K71" s="65">
        <v>9.7871900000000007</v>
      </c>
    </row>
    <row r="72" spans="1:11">
      <c r="A72" s="65">
        <v>71</v>
      </c>
      <c r="B72" s="64" t="s">
        <v>0</v>
      </c>
      <c r="C72" s="64" t="s">
        <v>345</v>
      </c>
      <c r="D72" s="64" t="s">
        <v>342</v>
      </c>
      <c r="E72" s="64" t="s">
        <v>347</v>
      </c>
      <c r="F72" s="64" t="s">
        <v>348</v>
      </c>
      <c r="G72" s="63" t="str">
        <f>VLOOKUP(I72,ClassPathways!$A$1:$D$126,3,FALSE)</f>
        <v>Metabolism</v>
      </c>
      <c r="H72" s="63" t="str">
        <f>VLOOKUP(I72,ClassPathways!$A$1:$D$126,4,FALSE)</f>
        <v>Lipid metabolism</v>
      </c>
      <c r="I72" s="64" t="s">
        <v>38</v>
      </c>
      <c r="J72" s="65">
        <v>680</v>
      </c>
      <c r="K72" s="65">
        <v>6.99085</v>
      </c>
    </row>
    <row r="73" spans="1:11">
      <c r="A73" s="65">
        <v>72</v>
      </c>
      <c r="B73" s="64" t="s">
        <v>0</v>
      </c>
      <c r="C73" s="64" t="s">
        <v>345</v>
      </c>
      <c r="D73" s="64" t="s">
        <v>342</v>
      </c>
      <c r="E73" s="64" t="s">
        <v>347</v>
      </c>
      <c r="F73" s="64" t="s">
        <v>348</v>
      </c>
      <c r="G73" s="63" t="str">
        <f>VLOOKUP(I73,ClassPathways!$A$1:$D$126,3,FALSE)</f>
        <v>Metabolism</v>
      </c>
      <c r="H73" s="63" t="str">
        <f>VLOOKUP(I73,ClassPathways!$A$1:$D$126,4,FALSE)</f>
        <v>Metabolism of terpenoids and polyketides</v>
      </c>
      <c r="I73" s="64" t="s">
        <v>43</v>
      </c>
      <c r="J73" s="65">
        <v>346</v>
      </c>
      <c r="K73" s="65">
        <v>3.5571090000000001</v>
      </c>
    </row>
    <row r="74" spans="1:11">
      <c r="A74" s="65">
        <v>73</v>
      </c>
      <c r="B74" s="64" t="s">
        <v>0</v>
      </c>
      <c r="C74" s="64" t="s">
        <v>345</v>
      </c>
      <c r="D74" s="64" t="s">
        <v>342</v>
      </c>
      <c r="E74" s="64" t="s">
        <v>347</v>
      </c>
      <c r="F74" s="64" t="s">
        <v>348</v>
      </c>
      <c r="G74" s="63" t="str">
        <f>VLOOKUP(I74,ClassPathways!$A$1:$D$126,3,FALSE)</f>
        <v>Metabolism</v>
      </c>
      <c r="H74" s="63" t="str">
        <f>VLOOKUP(I74,ClassPathways!$A$1:$D$126,4,FALSE)</f>
        <v>Lipid metabolism</v>
      </c>
      <c r="I74" s="64" t="s">
        <v>45</v>
      </c>
      <c r="J74" s="65">
        <v>139</v>
      </c>
      <c r="K74" s="65">
        <v>1.4290119999999999</v>
      </c>
    </row>
    <row r="75" spans="1:11">
      <c r="A75" s="65">
        <v>74</v>
      </c>
      <c r="B75" s="64" t="s">
        <v>0</v>
      </c>
      <c r="C75" s="64" t="s">
        <v>345</v>
      </c>
      <c r="D75" s="64" t="s">
        <v>342</v>
      </c>
      <c r="E75" s="64" t="s">
        <v>347</v>
      </c>
      <c r="F75" s="64" t="s">
        <v>348</v>
      </c>
      <c r="G75" s="63" t="str">
        <f>VLOOKUP(I75,ClassPathways!$A$1:$D$126,3,FALSE)</f>
        <v>Metabolism</v>
      </c>
      <c r="H75" s="63" t="str">
        <f>VLOOKUP(I75,ClassPathways!$A$1:$D$126,4,FALSE)</f>
        <v>Glycan biosynthesis and metabolism</v>
      </c>
      <c r="I75" s="64" t="s">
        <v>52</v>
      </c>
      <c r="J75" s="65">
        <v>171</v>
      </c>
      <c r="K75" s="65">
        <v>1.7579929999999999</v>
      </c>
    </row>
    <row r="76" spans="1:11">
      <c r="A76" s="65">
        <v>75</v>
      </c>
      <c r="B76" s="64" t="s">
        <v>0</v>
      </c>
      <c r="C76" s="64" t="s">
        <v>345</v>
      </c>
      <c r="D76" s="64" t="s">
        <v>342</v>
      </c>
      <c r="E76" s="64" t="s">
        <v>347</v>
      </c>
      <c r="F76" s="64" t="s">
        <v>348</v>
      </c>
      <c r="G76" s="63" t="str">
        <f>VLOOKUP(I76,ClassPathways!$A$1:$D$126,3,FALSE)</f>
        <v>Metabolism</v>
      </c>
      <c r="H76" s="63" t="str">
        <f>VLOOKUP(I76,ClassPathways!$A$1:$D$126,4,FALSE)</f>
        <v>Amino acid metabolism</v>
      </c>
      <c r="I76" s="64" t="s">
        <v>64</v>
      </c>
      <c r="J76" s="65">
        <v>275</v>
      </c>
      <c r="K76" s="65">
        <v>2.8271820000000001</v>
      </c>
    </row>
    <row r="77" spans="1:11">
      <c r="A77" s="65">
        <v>76</v>
      </c>
      <c r="B77" s="64" t="s">
        <v>0</v>
      </c>
      <c r="C77" s="64" t="s">
        <v>345</v>
      </c>
      <c r="D77" s="64" t="s">
        <v>342</v>
      </c>
      <c r="E77" s="64" t="s">
        <v>347</v>
      </c>
      <c r="F77" s="64" t="s">
        <v>348</v>
      </c>
      <c r="G77" s="63" t="str">
        <f>VLOOKUP(I77,ClassPathways!$A$1:$D$126,3,FALSE)</f>
        <v>Metabolism</v>
      </c>
      <c r="H77" s="63" t="str">
        <f>VLOOKUP(I77,ClassPathways!$A$1:$D$126,4,FALSE)</f>
        <v>Amino acid metabolism</v>
      </c>
      <c r="I77" s="64" t="s">
        <v>84</v>
      </c>
      <c r="J77" s="65">
        <v>181</v>
      </c>
      <c r="K77" s="65">
        <v>1.8608</v>
      </c>
    </row>
    <row r="78" spans="1:11">
      <c r="A78" s="65">
        <v>77</v>
      </c>
      <c r="B78" s="64" t="s">
        <v>0</v>
      </c>
      <c r="C78" s="64" t="s">
        <v>345</v>
      </c>
      <c r="D78" s="64" t="s">
        <v>342</v>
      </c>
      <c r="E78" s="64" t="s">
        <v>347</v>
      </c>
      <c r="F78" s="64" t="s">
        <v>348</v>
      </c>
      <c r="G78" s="63" t="str">
        <f>VLOOKUP(I78,ClassPathways!$A$1:$D$126,3,FALSE)</f>
        <v>Metabolism</v>
      </c>
      <c r="H78" s="63" t="str">
        <f>VLOOKUP(I78,ClassPathways!$A$1:$D$126,4,FALSE)</f>
        <v>Carbohydrate metabolism</v>
      </c>
      <c r="I78" s="64" t="s">
        <v>89</v>
      </c>
      <c r="J78" s="65">
        <v>221</v>
      </c>
      <c r="K78" s="65">
        <v>2.2720259999999999</v>
      </c>
    </row>
    <row r="79" spans="1:11">
      <c r="A79" s="65">
        <v>78</v>
      </c>
      <c r="B79" s="64" t="s">
        <v>0</v>
      </c>
      <c r="C79" s="64" t="s">
        <v>345</v>
      </c>
      <c r="D79" s="64" t="s">
        <v>342</v>
      </c>
      <c r="E79" s="64" t="s">
        <v>347</v>
      </c>
      <c r="F79" s="64" t="s">
        <v>348</v>
      </c>
      <c r="G79" s="63" t="str">
        <f>VLOOKUP(I79,ClassPathways!$A$1:$D$126,3,FALSE)</f>
        <v>Metabolism</v>
      </c>
      <c r="H79" s="63" t="str">
        <f>VLOOKUP(I79,ClassPathways!$A$1:$D$126,4,FALSE)</f>
        <v>Lipid metabolism</v>
      </c>
      <c r="I79" s="64" t="s">
        <v>99</v>
      </c>
      <c r="J79" s="65">
        <v>140</v>
      </c>
      <c r="K79" s="65">
        <v>1.4392929999999999</v>
      </c>
    </row>
    <row r="80" spans="1:11">
      <c r="A80" s="65">
        <v>79</v>
      </c>
      <c r="B80" s="64" t="s">
        <v>0</v>
      </c>
      <c r="C80" s="64" t="s">
        <v>345</v>
      </c>
      <c r="D80" s="64" t="s">
        <v>342</v>
      </c>
      <c r="E80" s="64" t="s">
        <v>347</v>
      </c>
      <c r="F80" s="64" t="s">
        <v>348</v>
      </c>
      <c r="G80" s="63" t="str">
        <f>VLOOKUP(I80,ClassPathways!$A$1:$D$126,3,FALSE)</f>
        <v>Metabolism</v>
      </c>
      <c r="H80" s="63" t="str">
        <f>VLOOKUP(I80,ClassPathways!$A$1:$D$126,4,FALSE)</f>
        <v>Amino acid metabolism</v>
      </c>
      <c r="I80" s="64" t="s">
        <v>109</v>
      </c>
      <c r="J80" s="65">
        <v>345</v>
      </c>
      <c r="K80" s="65">
        <v>3.5468280000000001</v>
      </c>
    </row>
    <row r="81" spans="1:11">
      <c r="A81" s="65">
        <v>80</v>
      </c>
      <c r="B81" s="64" t="s">
        <v>0</v>
      </c>
      <c r="C81" s="64" t="s">
        <v>345</v>
      </c>
      <c r="D81" s="64" t="s">
        <v>342</v>
      </c>
      <c r="E81" s="64" t="s">
        <v>347</v>
      </c>
      <c r="F81" s="64" t="s">
        <v>348</v>
      </c>
      <c r="G81" s="63" t="str">
        <f>VLOOKUP(I81,ClassPathways!$A$1:$D$126,3,FALSE)</f>
        <v>Metabolism</v>
      </c>
      <c r="H81" s="63" t="str">
        <f>VLOOKUP(I81,ClassPathways!$A$1:$D$126,4,FALSE)</f>
        <v>Amino acid metabolism</v>
      </c>
      <c r="I81" s="64" t="s">
        <v>175</v>
      </c>
      <c r="J81" s="65">
        <v>452</v>
      </c>
      <c r="K81" s="65">
        <v>4.6468590000000001</v>
      </c>
    </row>
    <row r="82" spans="1:11">
      <c r="A82" s="65">
        <v>81</v>
      </c>
      <c r="B82" s="64" t="s">
        <v>349</v>
      </c>
      <c r="C82" s="64" t="s">
        <v>345</v>
      </c>
      <c r="D82" s="64" t="s">
        <v>339</v>
      </c>
      <c r="E82" s="64" t="s">
        <v>350</v>
      </c>
      <c r="F82" s="64" t="s">
        <v>142</v>
      </c>
      <c r="G82" s="63" t="str">
        <f>VLOOKUP(I82,ClassPathways!$A$1:$D$126,3,FALSE)</f>
        <v>Metabolism</v>
      </c>
      <c r="H82" s="63" t="str">
        <f>VLOOKUP(I82,ClassPathways!$A$1:$D$126,4,FALSE)</f>
        <v>Carbohydrate metabolism</v>
      </c>
      <c r="I82" s="64" t="s">
        <v>9</v>
      </c>
      <c r="J82" s="65">
        <v>24</v>
      </c>
      <c r="K82" s="65">
        <v>1.6913320000000001</v>
      </c>
    </row>
    <row r="83" spans="1:11">
      <c r="A83" s="65">
        <v>82</v>
      </c>
      <c r="B83" s="64" t="s">
        <v>349</v>
      </c>
      <c r="C83" s="64" t="s">
        <v>345</v>
      </c>
      <c r="D83" s="64" t="s">
        <v>339</v>
      </c>
      <c r="E83" s="64" t="s">
        <v>350</v>
      </c>
      <c r="F83" s="64" t="s">
        <v>142</v>
      </c>
      <c r="G83" s="63" t="str">
        <f>VLOOKUP(I83,ClassPathways!$A$1:$D$126,3,FALSE)</f>
        <v>Metabolism</v>
      </c>
      <c r="H83" s="63" t="str">
        <f>VLOOKUP(I83,ClassPathways!$A$1:$D$126,4,FALSE)</f>
        <v>Xenobiotics biodegradation and metabolism</v>
      </c>
      <c r="I83" s="64" t="s">
        <v>32</v>
      </c>
      <c r="J83" s="65">
        <v>32</v>
      </c>
      <c r="K83" s="65">
        <v>2.255109</v>
      </c>
    </row>
    <row r="84" spans="1:11">
      <c r="A84" s="65">
        <v>83</v>
      </c>
      <c r="B84" s="64" t="s">
        <v>349</v>
      </c>
      <c r="C84" s="64" t="s">
        <v>345</v>
      </c>
      <c r="D84" s="64" t="s">
        <v>339</v>
      </c>
      <c r="E84" s="64" t="s">
        <v>350</v>
      </c>
      <c r="F84" s="64" t="s">
        <v>142</v>
      </c>
      <c r="G84" s="63" t="str">
        <f>VLOOKUP(I84,ClassPathways!$A$1:$D$126,3,FALSE)</f>
        <v>Metabolism</v>
      </c>
      <c r="H84" s="63" t="str">
        <f>VLOOKUP(I84,ClassPathways!$A$1:$D$126,4,FALSE)</f>
        <v>Xenobiotics biodegradation and metabolism</v>
      </c>
      <c r="I84" s="64" t="s">
        <v>33</v>
      </c>
      <c r="J84" s="65">
        <v>46</v>
      </c>
      <c r="K84" s="65">
        <v>3.2417199999999999</v>
      </c>
    </row>
    <row r="85" spans="1:11">
      <c r="A85" s="65">
        <v>84</v>
      </c>
      <c r="B85" s="64" t="s">
        <v>349</v>
      </c>
      <c r="C85" s="64" t="s">
        <v>345</v>
      </c>
      <c r="D85" s="64" t="s">
        <v>339</v>
      </c>
      <c r="E85" s="64" t="s">
        <v>350</v>
      </c>
      <c r="F85" s="64" t="s">
        <v>142</v>
      </c>
      <c r="G85" s="63" t="str">
        <f>VLOOKUP(I85,ClassPathways!$A$1:$D$126,3,FALSE)</f>
        <v>Metabolism</v>
      </c>
      <c r="H85" s="63" t="str">
        <f>VLOOKUP(I85,ClassPathways!$A$1:$D$126,4,FALSE)</f>
        <v>Lipid metabolism</v>
      </c>
      <c r="I85" s="64" t="s">
        <v>37</v>
      </c>
      <c r="J85" s="65">
        <v>52</v>
      </c>
      <c r="K85" s="65">
        <v>3.6645530000000002</v>
      </c>
    </row>
    <row r="86" spans="1:11">
      <c r="A86" s="65">
        <v>85</v>
      </c>
      <c r="B86" s="64" t="s">
        <v>349</v>
      </c>
      <c r="C86" s="64" t="s">
        <v>345</v>
      </c>
      <c r="D86" s="64" t="s">
        <v>339</v>
      </c>
      <c r="E86" s="64" t="s">
        <v>350</v>
      </c>
      <c r="F86" s="64" t="s">
        <v>142</v>
      </c>
      <c r="G86" s="63" t="str">
        <f>VLOOKUP(I86,ClassPathways!$A$1:$D$126,3,FALSE)</f>
        <v>Metabolism</v>
      </c>
      <c r="H86" s="63" t="str">
        <f>VLOOKUP(I86,ClassPathways!$A$1:$D$126,4,FALSE)</f>
        <v>Carbohydrate metabolism</v>
      </c>
      <c r="I86" s="64" t="s">
        <v>41</v>
      </c>
      <c r="J86" s="65">
        <v>23</v>
      </c>
      <c r="K86" s="65">
        <v>1.62086</v>
      </c>
    </row>
    <row r="87" spans="1:11">
      <c r="A87" s="65">
        <v>86</v>
      </c>
      <c r="B87" s="64" t="s">
        <v>349</v>
      </c>
      <c r="C87" s="64" t="s">
        <v>345</v>
      </c>
      <c r="D87" s="64" t="s">
        <v>339</v>
      </c>
      <c r="E87" s="64" t="s">
        <v>350</v>
      </c>
      <c r="F87" s="64" t="s">
        <v>142</v>
      </c>
      <c r="G87" s="63" t="str">
        <f>VLOOKUP(I87,ClassPathways!$A$1:$D$126,3,FALSE)</f>
        <v>Metabolism</v>
      </c>
      <c r="H87" s="63" t="str">
        <f>VLOOKUP(I87,ClassPathways!$A$1:$D$126,4,FALSE)</f>
        <v>Carbohydrate metabolism</v>
      </c>
      <c r="I87" s="64" t="s">
        <v>42</v>
      </c>
      <c r="J87" s="65">
        <v>35</v>
      </c>
      <c r="K87" s="65">
        <v>2.466526</v>
      </c>
    </row>
    <row r="88" spans="1:11">
      <c r="A88" s="65">
        <v>87</v>
      </c>
      <c r="B88" s="64" t="s">
        <v>349</v>
      </c>
      <c r="C88" s="64" t="s">
        <v>345</v>
      </c>
      <c r="D88" s="64" t="s">
        <v>339</v>
      </c>
      <c r="E88" s="64" t="s">
        <v>350</v>
      </c>
      <c r="F88" s="64" t="s">
        <v>142</v>
      </c>
      <c r="G88" s="63" t="str">
        <f>VLOOKUP(I88,ClassPathways!$A$1:$D$126,3,FALSE)</f>
        <v>Metabolism</v>
      </c>
      <c r="H88" s="63" t="str">
        <f>VLOOKUP(I88,ClassPathways!$A$1:$D$126,4,FALSE)</f>
        <v>Metabolism of other amino acids</v>
      </c>
      <c r="I88" s="64" t="s">
        <v>44</v>
      </c>
      <c r="J88" s="65">
        <v>35</v>
      </c>
      <c r="K88" s="65">
        <v>2.466526</v>
      </c>
    </row>
    <row r="89" spans="1:11">
      <c r="A89" s="65">
        <v>88</v>
      </c>
      <c r="B89" s="64" t="s">
        <v>349</v>
      </c>
      <c r="C89" s="64" t="s">
        <v>345</v>
      </c>
      <c r="D89" s="64" t="s">
        <v>339</v>
      </c>
      <c r="E89" s="64" t="s">
        <v>350</v>
      </c>
      <c r="F89" s="64" t="s">
        <v>142</v>
      </c>
      <c r="G89" s="63" t="str">
        <f>VLOOKUP(I89,ClassPathways!$A$1:$D$126,3,FALSE)</f>
        <v>Metabolism</v>
      </c>
      <c r="H89" s="63" t="str">
        <f>VLOOKUP(I89,ClassPathways!$A$1:$D$126,4,FALSE)</f>
        <v>Lipid metabolism</v>
      </c>
      <c r="I89" s="64" t="s">
        <v>45</v>
      </c>
      <c r="J89" s="65">
        <v>24</v>
      </c>
      <c r="K89" s="65">
        <v>1.6913320000000001</v>
      </c>
    </row>
    <row r="90" spans="1:11">
      <c r="A90" s="65">
        <v>89</v>
      </c>
      <c r="B90" s="64" t="s">
        <v>349</v>
      </c>
      <c r="C90" s="64" t="s">
        <v>345</v>
      </c>
      <c r="D90" s="64" t="s">
        <v>339</v>
      </c>
      <c r="E90" s="64" t="s">
        <v>350</v>
      </c>
      <c r="F90" s="64" t="s">
        <v>142</v>
      </c>
      <c r="G90" s="63" t="str">
        <f>VLOOKUP(I90,ClassPathways!$A$1:$D$126,3,FALSE)</f>
        <v>Metabolism</v>
      </c>
      <c r="H90" s="63" t="str">
        <f>VLOOKUP(I90,ClassPathways!$A$1:$D$126,4,FALSE)</f>
        <v>Lipid metabolism</v>
      </c>
      <c r="I90" s="64" t="s">
        <v>46</v>
      </c>
      <c r="J90" s="65">
        <v>21</v>
      </c>
      <c r="K90" s="65">
        <v>1.4799150000000001</v>
      </c>
    </row>
    <row r="91" spans="1:11">
      <c r="A91" s="65">
        <v>90</v>
      </c>
      <c r="B91" s="64" t="s">
        <v>349</v>
      </c>
      <c r="C91" s="64" t="s">
        <v>345</v>
      </c>
      <c r="D91" s="64" t="s">
        <v>339</v>
      </c>
      <c r="E91" s="64" t="s">
        <v>350</v>
      </c>
      <c r="F91" s="64" t="s">
        <v>142</v>
      </c>
      <c r="G91" s="63" t="str">
        <f>VLOOKUP(I91,ClassPathways!$A$1:$D$126,3,FALSE)</f>
        <v>Metabolism</v>
      </c>
      <c r="H91" s="63" t="str">
        <f>VLOOKUP(I91,ClassPathways!$A$1:$D$126,4,FALSE)</f>
        <v>Amino acid metabolism</v>
      </c>
      <c r="I91" s="64" t="s">
        <v>163</v>
      </c>
      <c r="J91" s="65">
        <v>22</v>
      </c>
      <c r="K91" s="65">
        <v>1.5503880000000001</v>
      </c>
    </row>
    <row r="92" spans="1:11">
      <c r="A92" s="65">
        <v>91</v>
      </c>
      <c r="B92" s="64" t="s">
        <v>349</v>
      </c>
      <c r="C92" s="64" t="s">
        <v>345</v>
      </c>
      <c r="D92" s="64" t="s">
        <v>339</v>
      </c>
      <c r="E92" s="64" t="s">
        <v>350</v>
      </c>
      <c r="F92" s="64" t="s">
        <v>142</v>
      </c>
      <c r="G92" s="63" t="str">
        <f>VLOOKUP(I92,ClassPathways!$A$1:$D$126,3,FALSE)</f>
        <v>Metabolism</v>
      </c>
      <c r="H92" s="63" t="str">
        <f>VLOOKUP(I92,ClassPathways!$A$1:$D$126,4,FALSE)</f>
        <v>Carbohydrate metabolism</v>
      </c>
      <c r="I92" s="64" t="s">
        <v>48</v>
      </c>
      <c r="J92" s="65">
        <v>55</v>
      </c>
      <c r="K92" s="65">
        <v>3.875969</v>
      </c>
    </row>
    <row r="93" spans="1:11">
      <c r="A93" s="65">
        <v>92</v>
      </c>
      <c r="B93" s="64" t="s">
        <v>349</v>
      </c>
      <c r="C93" s="64" t="s">
        <v>345</v>
      </c>
      <c r="D93" s="64" t="s">
        <v>339</v>
      </c>
      <c r="E93" s="64" t="s">
        <v>350</v>
      </c>
      <c r="F93" s="64" t="s">
        <v>142</v>
      </c>
      <c r="G93" s="63" t="str">
        <f>VLOOKUP(I93,ClassPathways!$A$1:$D$126,3,FALSE)</f>
        <v>Metabolism</v>
      </c>
      <c r="H93" s="63" t="str">
        <f>VLOOKUP(I93,ClassPathways!$A$1:$D$126,4,FALSE)</f>
        <v>Carbohydrate metabolism</v>
      </c>
      <c r="I93" s="64" t="s">
        <v>58</v>
      </c>
      <c r="J93" s="65">
        <v>26</v>
      </c>
      <c r="K93" s="65">
        <v>1.832276</v>
      </c>
    </row>
    <row r="94" spans="1:11">
      <c r="A94" s="65">
        <v>93</v>
      </c>
      <c r="B94" s="64" t="s">
        <v>349</v>
      </c>
      <c r="C94" s="64" t="s">
        <v>345</v>
      </c>
      <c r="D94" s="64" t="s">
        <v>339</v>
      </c>
      <c r="E94" s="64" t="s">
        <v>350</v>
      </c>
      <c r="F94" s="64" t="s">
        <v>142</v>
      </c>
      <c r="G94" s="63" t="str">
        <f>VLOOKUP(I94,ClassPathways!$A$1:$D$126,3,FALSE)</f>
        <v>Metabolism</v>
      </c>
      <c r="H94" s="63" t="str">
        <f>VLOOKUP(I94,ClassPathways!$A$1:$D$126,4,FALSE)</f>
        <v>Xenobiotics biodegradation and metabolism</v>
      </c>
      <c r="I94" s="64" t="s">
        <v>67</v>
      </c>
      <c r="J94" s="65">
        <v>36</v>
      </c>
      <c r="K94" s="65">
        <v>2.5369980000000001</v>
      </c>
    </row>
    <row r="95" spans="1:11">
      <c r="A95" s="65">
        <v>94</v>
      </c>
      <c r="B95" s="64" t="s">
        <v>349</v>
      </c>
      <c r="C95" s="64" t="s">
        <v>345</v>
      </c>
      <c r="D95" s="64" t="s">
        <v>339</v>
      </c>
      <c r="E95" s="64" t="s">
        <v>350</v>
      </c>
      <c r="F95" s="64" t="s">
        <v>142</v>
      </c>
      <c r="G95" s="63" t="str">
        <f>VLOOKUP(I95,ClassPathways!$A$1:$D$126,3,FALSE)</f>
        <v>Metabolism</v>
      </c>
      <c r="H95" s="63" t="str">
        <f>VLOOKUP(I95,ClassPathways!$A$1:$D$126,4,FALSE)</f>
        <v>Amino acid metabolism</v>
      </c>
      <c r="I95" s="64" t="s">
        <v>84</v>
      </c>
      <c r="J95" s="65">
        <v>23</v>
      </c>
      <c r="K95" s="65">
        <v>1.62086</v>
      </c>
    </row>
    <row r="96" spans="1:11">
      <c r="A96" s="65">
        <v>95</v>
      </c>
      <c r="B96" s="64" t="s">
        <v>349</v>
      </c>
      <c r="C96" s="64" t="s">
        <v>345</v>
      </c>
      <c r="D96" s="64" t="s">
        <v>339</v>
      </c>
      <c r="E96" s="64" t="s">
        <v>350</v>
      </c>
      <c r="F96" s="64" t="s">
        <v>142</v>
      </c>
      <c r="G96" s="63" t="str">
        <f>VLOOKUP(I96,ClassPathways!$A$1:$D$126,3,FALSE)</f>
        <v>Metabolism</v>
      </c>
      <c r="H96" s="63" t="str">
        <f>VLOOKUP(I96,ClassPathways!$A$1:$D$126,4,FALSE)</f>
        <v>Nucleotide metabolism</v>
      </c>
      <c r="I96" s="64" t="s">
        <v>90</v>
      </c>
      <c r="J96" s="65">
        <v>68</v>
      </c>
      <c r="K96" s="65">
        <v>4.7921069999999997</v>
      </c>
    </row>
    <row r="97" spans="1:11">
      <c r="A97" s="65">
        <v>96</v>
      </c>
      <c r="B97" s="64" t="s">
        <v>349</v>
      </c>
      <c r="C97" s="64" t="s">
        <v>345</v>
      </c>
      <c r="D97" s="64" t="s">
        <v>339</v>
      </c>
      <c r="E97" s="64" t="s">
        <v>350</v>
      </c>
      <c r="F97" s="64" t="s">
        <v>142</v>
      </c>
      <c r="G97" s="63" t="str">
        <f>VLOOKUP(I97,ClassPathways!$A$1:$D$126,3,FALSE)</f>
        <v>Metabolism</v>
      </c>
      <c r="H97" s="63" t="str">
        <f>VLOOKUP(I97,ClassPathways!$A$1:$D$126,4,FALSE)</f>
        <v>Nucleotide metabolism</v>
      </c>
      <c r="I97" s="64" t="s">
        <v>91</v>
      </c>
      <c r="J97" s="65">
        <v>48</v>
      </c>
      <c r="K97" s="65">
        <v>3.3826640000000001</v>
      </c>
    </row>
    <row r="98" spans="1:11">
      <c r="A98" s="65">
        <v>97</v>
      </c>
      <c r="B98" s="64" t="s">
        <v>349</v>
      </c>
      <c r="C98" s="64" t="s">
        <v>345</v>
      </c>
      <c r="D98" s="64" t="s">
        <v>339</v>
      </c>
      <c r="E98" s="64" t="s">
        <v>350</v>
      </c>
      <c r="F98" s="64" t="s">
        <v>142</v>
      </c>
      <c r="G98" s="63" t="str">
        <f>VLOOKUP(I98,ClassPathways!$A$1:$D$126,3,FALSE)</f>
        <v>Metabolism</v>
      </c>
      <c r="H98" s="63" t="str">
        <f>VLOOKUP(I98,ClassPathways!$A$1:$D$126,4,FALSE)</f>
        <v>Carbohydrate metabolism</v>
      </c>
      <c r="I98" s="64" t="s">
        <v>92</v>
      </c>
      <c r="J98" s="65">
        <v>33</v>
      </c>
      <c r="K98" s="65">
        <v>2.3255810000000001</v>
      </c>
    </row>
    <row r="99" spans="1:11">
      <c r="A99" s="65">
        <v>98</v>
      </c>
      <c r="B99" s="64" t="s">
        <v>349</v>
      </c>
      <c r="C99" s="64" t="s">
        <v>345</v>
      </c>
      <c r="D99" s="64" t="s">
        <v>339</v>
      </c>
      <c r="E99" s="64" t="s">
        <v>350</v>
      </c>
      <c r="F99" s="64" t="s">
        <v>142</v>
      </c>
      <c r="G99" s="63" t="str">
        <f>VLOOKUP(I99,ClassPathways!$A$1:$D$126,3,FALSE)</f>
        <v>Metabolism</v>
      </c>
      <c r="H99" s="63" t="str">
        <f>VLOOKUP(I99,ClassPathways!$A$1:$D$126,4,FALSE)</f>
        <v>Carbohydrate metabolism</v>
      </c>
      <c r="I99" s="64" t="s">
        <v>98</v>
      </c>
      <c r="J99" s="65">
        <v>23</v>
      </c>
      <c r="K99" s="65">
        <v>1.62086</v>
      </c>
    </row>
    <row r="100" spans="1:11">
      <c r="A100" s="65">
        <v>99</v>
      </c>
      <c r="B100" s="64" t="s">
        <v>349</v>
      </c>
      <c r="C100" s="64" t="s">
        <v>345</v>
      </c>
      <c r="D100" s="64" t="s">
        <v>339</v>
      </c>
      <c r="E100" s="64" t="s">
        <v>350</v>
      </c>
      <c r="F100" s="64" t="s">
        <v>142</v>
      </c>
      <c r="G100" s="63" t="str">
        <f>VLOOKUP(I100,ClassPathways!$A$1:$D$126,3,FALSE)</f>
        <v>Metabolism</v>
      </c>
      <c r="H100" s="63" t="str">
        <f>VLOOKUP(I100,ClassPathways!$A$1:$D$126,4,FALSE)</f>
        <v>Amino acid metabolism</v>
      </c>
      <c r="I100" s="64" t="s">
        <v>109</v>
      </c>
      <c r="J100" s="65">
        <v>23</v>
      </c>
      <c r="K100" s="65">
        <v>1.62086</v>
      </c>
    </row>
    <row r="101" spans="1:11">
      <c r="A101" s="65">
        <v>100</v>
      </c>
      <c r="B101" s="64" t="s">
        <v>349</v>
      </c>
      <c r="C101" s="64" t="s">
        <v>345</v>
      </c>
      <c r="D101" s="64" t="s">
        <v>339</v>
      </c>
      <c r="E101" s="64" t="s">
        <v>350</v>
      </c>
      <c r="F101" s="64" t="s">
        <v>142</v>
      </c>
      <c r="G101" s="63" t="str">
        <f>VLOOKUP(I101,ClassPathways!$A$1:$D$126,3,FALSE)</f>
        <v>Metabolism</v>
      </c>
      <c r="H101" s="63" t="str">
        <f>VLOOKUP(I101,ClassPathways!$A$1:$D$126,4,FALSE)</f>
        <v>Amino acid metabolism</v>
      </c>
      <c r="I101" s="64" t="s">
        <v>110</v>
      </c>
      <c r="J101" s="65">
        <v>36</v>
      </c>
      <c r="K101" s="65">
        <v>2.5369980000000001</v>
      </c>
    </row>
    <row r="102" spans="1:11">
      <c r="A102" s="65">
        <v>101</v>
      </c>
      <c r="B102" s="64" t="s">
        <v>349</v>
      </c>
      <c r="C102" s="64" t="s">
        <v>345</v>
      </c>
      <c r="D102" s="64" t="s">
        <v>339</v>
      </c>
      <c r="E102" s="64" t="s">
        <v>350</v>
      </c>
      <c r="F102" s="64" t="s">
        <v>142</v>
      </c>
      <c r="G102" s="63" t="str">
        <f>VLOOKUP(I102,ClassPathways!$A$1:$D$126,3,FALSE)</f>
        <v>Metabolism</v>
      </c>
      <c r="H102" s="63" t="str">
        <f>VLOOKUP(I102,ClassPathways!$A$1:$D$126,4,FALSE)</f>
        <v>Amino acid metabolism</v>
      </c>
      <c r="I102" s="64" t="s">
        <v>175</v>
      </c>
      <c r="J102" s="65">
        <v>21</v>
      </c>
      <c r="K102" s="65">
        <v>1.4799150000000001</v>
      </c>
    </row>
    <row r="103" spans="1:11">
      <c r="A103" s="65">
        <v>102</v>
      </c>
      <c r="B103" s="64" t="s">
        <v>349</v>
      </c>
      <c r="C103" s="64" t="s">
        <v>345</v>
      </c>
      <c r="D103" s="64" t="s">
        <v>342</v>
      </c>
      <c r="E103" s="64" t="s">
        <v>351</v>
      </c>
      <c r="F103" s="64" t="s">
        <v>352</v>
      </c>
      <c r="G103" s="63" t="str">
        <f>VLOOKUP(I103,ClassPathways!$A$1:$D$126,3,FALSE)</f>
        <v>Metabolism</v>
      </c>
      <c r="H103" s="63" t="str">
        <f>VLOOKUP(I103,ClassPathways!$A$1:$D$126,4,FALSE)</f>
        <v>Lipid metabolism</v>
      </c>
      <c r="I103" s="64" t="s">
        <v>6</v>
      </c>
      <c r="J103" s="65">
        <v>295</v>
      </c>
      <c r="K103" s="65">
        <v>3.3344640000000001</v>
      </c>
    </row>
    <row r="104" spans="1:11">
      <c r="A104" s="65">
        <v>103</v>
      </c>
      <c r="B104" s="64" t="s">
        <v>349</v>
      </c>
      <c r="C104" s="64" t="s">
        <v>345</v>
      </c>
      <c r="D104" s="64" t="s">
        <v>342</v>
      </c>
      <c r="E104" s="64" t="s">
        <v>351</v>
      </c>
      <c r="F104" s="64" t="s">
        <v>352</v>
      </c>
      <c r="G104" s="63" t="str">
        <f>VLOOKUP(I104,ClassPathways!$A$1:$D$126,3,FALSE)</f>
        <v>Metabolism</v>
      </c>
      <c r="H104" s="63" t="str">
        <f>VLOOKUP(I104,ClassPathways!$A$1:$D$126,4,FALSE)</f>
        <v>Xenobiotics biodegradation and metabolism</v>
      </c>
      <c r="I104" s="64" t="s">
        <v>8</v>
      </c>
      <c r="J104" s="65">
        <v>152</v>
      </c>
      <c r="K104" s="65">
        <v>1.718097</v>
      </c>
    </row>
    <row r="105" spans="1:11">
      <c r="A105" s="65">
        <v>104</v>
      </c>
      <c r="B105" s="64" t="s">
        <v>349</v>
      </c>
      <c r="C105" s="64" t="s">
        <v>345</v>
      </c>
      <c r="D105" s="64" t="s">
        <v>342</v>
      </c>
      <c r="E105" s="64" t="s">
        <v>351</v>
      </c>
      <c r="F105" s="64" t="s">
        <v>352</v>
      </c>
      <c r="G105" s="63" t="str">
        <f>VLOOKUP(I105,ClassPathways!$A$1:$D$126,3,FALSE)</f>
        <v>Metabolism</v>
      </c>
      <c r="H105" s="63" t="str">
        <f>VLOOKUP(I105,ClassPathways!$A$1:$D$126,4,FALSE)</f>
        <v>Xenobiotics biodegradation and metabolism</v>
      </c>
      <c r="I105" s="64" t="s">
        <v>14</v>
      </c>
      <c r="J105" s="65">
        <v>348</v>
      </c>
      <c r="K105" s="65">
        <v>3.9335369999999998</v>
      </c>
    </row>
    <row r="106" spans="1:11">
      <c r="A106" s="65">
        <v>105</v>
      </c>
      <c r="B106" s="64" t="s">
        <v>349</v>
      </c>
      <c r="C106" s="64" t="s">
        <v>345</v>
      </c>
      <c r="D106" s="64" t="s">
        <v>342</v>
      </c>
      <c r="E106" s="64" t="s">
        <v>351</v>
      </c>
      <c r="F106" s="64" t="s">
        <v>352</v>
      </c>
      <c r="G106" s="63" t="str">
        <f>VLOOKUP(I106,ClassPathways!$A$1:$D$126,3,FALSE)</f>
        <v>Metabolism</v>
      </c>
      <c r="H106" s="63" t="str">
        <f>VLOOKUP(I106,ClassPathways!$A$1:$D$126,4,FALSE)</f>
        <v>Metabolism of other amino acids</v>
      </c>
      <c r="I106" s="64" t="s">
        <v>15</v>
      </c>
      <c r="J106" s="65">
        <v>242</v>
      </c>
      <c r="K106" s="65">
        <v>2.7353909999999999</v>
      </c>
    </row>
    <row r="107" spans="1:11">
      <c r="A107" s="65">
        <v>106</v>
      </c>
      <c r="B107" s="64" t="s">
        <v>349</v>
      </c>
      <c r="C107" s="64" t="s">
        <v>345</v>
      </c>
      <c r="D107" s="64" t="s">
        <v>342</v>
      </c>
      <c r="E107" s="64" t="s">
        <v>351</v>
      </c>
      <c r="F107" s="64" t="s">
        <v>352</v>
      </c>
      <c r="G107" s="63" t="str">
        <f>VLOOKUP(I107,ClassPathways!$A$1:$D$126,3,FALSE)</f>
        <v>Metabolism</v>
      </c>
      <c r="H107" s="63" t="str">
        <f>VLOOKUP(I107,ClassPathways!$A$1:$D$126,4,FALSE)</f>
        <v>Lipid metabolism</v>
      </c>
      <c r="I107" s="64" t="s">
        <v>19</v>
      </c>
      <c r="J107" s="65">
        <v>310</v>
      </c>
      <c r="K107" s="65">
        <v>3.504013</v>
      </c>
    </row>
    <row r="108" spans="1:11">
      <c r="A108" s="65">
        <v>107</v>
      </c>
      <c r="B108" s="64" t="s">
        <v>349</v>
      </c>
      <c r="C108" s="64" t="s">
        <v>345</v>
      </c>
      <c r="D108" s="64" t="s">
        <v>342</v>
      </c>
      <c r="E108" s="64" t="s">
        <v>351</v>
      </c>
      <c r="F108" s="64" t="s">
        <v>352</v>
      </c>
      <c r="G108" s="63" t="str">
        <f>VLOOKUP(I108,ClassPathways!$A$1:$D$126,3,FALSE)</f>
        <v>Metabolism</v>
      </c>
      <c r="H108" s="63" t="str">
        <f>VLOOKUP(I108,ClassPathways!$A$1:$D$126,4,FALSE)</f>
        <v>Carbohydrate metabolism</v>
      </c>
      <c r="I108" s="64" t="s">
        <v>21</v>
      </c>
      <c r="J108" s="65">
        <v>250</v>
      </c>
      <c r="K108" s="65">
        <v>2.8258169999999998</v>
      </c>
    </row>
    <row r="109" spans="1:11">
      <c r="A109" s="65">
        <v>108</v>
      </c>
      <c r="B109" s="64" t="s">
        <v>349</v>
      </c>
      <c r="C109" s="64" t="s">
        <v>345</v>
      </c>
      <c r="D109" s="64" t="s">
        <v>342</v>
      </c>
      <c r="E109" s="64" t="s">
        <v>351</v>
      </c>
      <c r="F109" s="64" t="s">
        <v>352</v>
      </c>
      <c r="G109" s="63" t="str">
        <f>VLOOKUP(I109,ClassPathways!$A$1:$D$126,3,FALSE)</f>
        <v>Metabolism</v>
      </c>
      <c r="H109" s="63" t="str">
        <f>VLOOKUP(I109,ClassPathways!$A$1:$D$126,4,FALSE)</f>
        <v>Xenobiotics biodegradation and metabolism</v>
      </c>
      <c r="I109" s="64" t="s">
        <v>24</v>
      </c>
      <c r="J109" s="65">
        <v>243</v>
      </c>
      <c r="K109" s="65">
        <v>2.7466940000000002</v>
      </c>
    </row>
    <row r="110" spans="1:11">
      <c r="A110" s="65">
        <v>109</v>
      </c>
      <c r="B110" s="64" t="s">
        <v>349</v>
      </c>
      <c r="C110" s="64" t="s">
        <v>345</v>
      </c>
      <c r="D110" s="64" t="s">
        <v>342</v>
      </c>
      <c r="E110" s="64" t="s">
        <v>351</v>
      </c>
      <c r="F110" s="64" t="s">
        <v>352</v>
      </c>
      <c r="G110" s="63" t="str">
        <f>VLOOKUP(I110,ClassPathways!$A$1:$D$126,3,FALSE)</f>
        <v>Metabolism</v>
      </c>
      <c r="H110" s="63" t="str">
        <f>VLOOKUP(I110,ClassPathways!$A$1:$D$126,4,FALSE)</f>
        <v>Energy metabolism</v>
      </c>
      <c r="I110" s="64" t="s">
        <v>26</v>
      </c>
      <c r="J110" s="65">
        <v>251</v>
      </c>
      <c r="K110" s="65">
        <v>2.8371200000000001</v>
      </c>
    </row>
    <row r="111" spans="1:11">
      <c r="A111" s="65">
        <v>110</v>
      </c>
      <c r="B111" s="64" t="s">
        <v>349</v>
      </c>
      <c r="C111" s="64" t="s">
        <v>345</v>
      </c>
      <c r="D111" s="64" t="s">
        <v>342</v>
      </c>
      <c r="E111" s="64" t="s">
        <v>351</v>
      </c>
      <c r="F111" s="64" t="s">
        <v>352</v>
      </c>
      <c r="G111" s="63" t="str">
        <f>VLOOKUP(I111,ClassPathways!$A$1:$D$126,3,FALSE)</f>
        <v>Metabolism</v>
      </c>
      <c r="H111" s="63" t="str">
        <f>VLOOKUP(I111,ClassPathways!$A$1:$D$126,4,FALSE)</f>
        <v>Lipid metabolism</v>
      </c>
      <c r="I111" s="64" t="s">
        <v>37</v>
      </c>
      <c r="J111" s="65">
        <v>955</v>
      </c>
      <c r="K111" s="65">
        <v>10.79462</v>
      </c>
    </row>
    <row r="112" spans="1:11">
      <c r="A112" s="65">
        <v>111</v>
      </c>
      <c r="B112" s="64" t="s">
        <v>349</v>
      </c>
      <c r="C112" s="64" t="s">
        <v>345</v>
      </c>
      <c r="D112" s="64" t="s">
        <v>342</v>
      </c>
      <c r="E112" s="64" t="s">
        <v>351</v>
      </c>
      <c r="F112" s="64" t="s">
        <v>352</v>
      </c>
      <c r="G112" s="63" t="str">
        <f>VLOOKUP(I112,ClassPathways!$A$1:$D$126,3,FALSE)</f>
        <v>Metabolism</v>
      </c>
      <c r="H112" s="63" t="str">
        <f>VLOOKUP(I112,ClassPathways!$A$1:$D$126,4,FALSE)</f>
        <v>Lipid metabolism</v>
      </c>
      <c r="I112" s="64" t="s">
        <v>38</v>
      </c>
      <c r="J112" s="65">
        <v>621</v>
      </c>
      <c r="K112" s="65">
        <v>7.0193289999999999</v>
      </c>
    </row>
    <row r="113" spans="1:11">
      <c r="A113" s="65">
        <v>112</v>
      </c>
      <c r="B113" s="64" t="s">
        <v>349</v>
      </c>
      <c r="C113" s="64" t="s">
        <v>345</v>
      </c>
      <c r="D113" s="64" t="s">
        <v>342</v>
      </c>
      <c r="E113" s="64" t="s">
        <v>351</v>
      </c>
      <c r="F113" s="64" t="s">
        <v>352</v>
      </c>
      <c r="G113" s="63" t="str">
        <f>VLOOKUP(I113,ClassPathways!$A$1:$D$126,3,FALSE)</f>
        <v>Metabolism</v>
      </c>
      <c r="H113" s="63" t="str">
        <f>VLOOKUP(I113,ClassPathways!$A$1:$D$126,4,FALSE)</f>
        <v>Metabolism of terpenoids and polyketides</v>
      </c>
      <c r="I113" s="64" t="s">
        <v>43</v>
      </c>
      <c r="J113" s="65">
        <v>345</v>
      </c>
      <c r="K113" s="65">
        <v>3.8996270000000002</v>
      </c>
    </row>
    <row r="114" spans="1:11">
      <c r="A114" s="65">
        <v>113</v>
      </c>
      <c r="B114" s="64" t="s">
        <v>349</v>
      </c>
      <c r="C114" s="64" t="s">
        <v>345</v>
      </c>
      <c r="D114" s="64" t="s">
        <v>342</v>
      </c>
      <c r="E114" s="64" t="s">
        <v>351</v>
      </c>
      <c r="F114" s="64" t="s">
        <v>352</v>
      </c>
      <c r="G114" s="63" t="str">
        <f>VLOOKUP(I114,ClassPathways!$A$1:$D$126,3,FALSE)</f>
        <v>Metabolism</v>
      </c>
      <c r="H114" s="63" t="str">
        <f>VLOOKUP(I114,ClassPathways!$A$1:$D$126,4,FALSE)</f>
        <v>Lipid metabolism</v>
      </c>
      <c r="I114" s="64" t="s">
        <v>45</v>
      </c>
      <c r="J114" s="65">
        <v>131</v>
      </c>
      <c r="K114" s="65">
        <v>1.480728</v>
      </c>
    </row>
    <row r="115" spans="1:11">
      <c r="A115" s="65">
        <v>114</v>
      </c>
      <c r="B115" s="64" t="s">
        <v>349</v>
      </c>
      <c r="C115" s="64" t="s">
        <v>345</v>
      </c>
      <c r="D115" s="64" t="s">
        <v>342</v>
      </c>
      <c r="E115" s="64" t="s">
        <v>351</v>
      </c>
      <c r="F115" s="64" t="s">
        <v>352</v>
      </c>
      <c r="G115" s="63" t="str">
        <f>VLOOKUP(I115,ClassPathways!$A$1:$D$126,3,FALSE)</f>
        <v>Metabolism</v>
      </c>
      <c r="H115" s="63" t="str">
        <f>VLOOKUP(I115,ClassPathways!$A$1:$D$126,4,FALSE)</f>
        <v>Glycan biosynthesis and metabolism</v>
      </c>
      <c r="I115" s="64" t="s">
        <v>52</v>
      </c>
      <c r="J115" s="65">
        <v>136</v>
      </c>
      <c r="K115" s="65">
        <v>1.5372440000000001</v>
      </c>
    </row>
    <row r="116" spans="1:11">
      <c r="A116" s="65">
        <v>115</v>
      </c>
      <c r="B116" s="64" t="s">
        <v>349</v>
      </c>
      <c r="C116" s="64" t="s">
        <v>345</v>
      </c>
      <c r="D116" s="64" t="s">
        <v>342</v>
      </c>
      <c r="E116" s="64" t="s">
        <v>351</v>
      </c>
      <c r="F116" s="64" t="s">
        <v>352</v>
      </c>
      <c r="G116" s="63" t="str">
        <f>VLOOKUP(I116,ClassPathways!$A$1:$D$126,3,FALSE)</f>
        <v>Metabolism</v>
      </c>
      <c r="H116" s="63" t="str">
        <f>VLOOKUP(I116,ClassPathways!$A$1:$D$126,4,FALSE)</f>
        <v>Metabolism of terpenoids and polyketides</v>
      </c>
      <c r="I116" s="64" t="s">
        <v>61</v>
      </c>
      <c r="J116" s="65">
        <v>132</v>
      </c>
      <c r="K116" s="65">
        <v>1.4920310000000001</v>
      </c>
    </row>
    <row r="117" spans="1:11">
      <c r="A117" s="65">
        <v>116</v>
      </c>
      <c r="B117" s="64" t="s">
        <v>349</v>
      </c>
      <c r="C117" s="64" t="s">
        <v>345</v>
      </c>
      <c r="D117" s="64" t="s">
        <v>342</v>
      </c>
      <c r="E117" s="64" t="s">
        <v>351</v>
      </c>
      <c r="F117" s="64" t="s">
        <v>352</v>
      </c>
      <c r="G117" s="63" t="str">
        <f>VLOOKUP(I117,ClassPathways!$A$1:$D$126,3,FALSE)</f>
        <v>Metabolism</v>
      </c>
      <c r="H117" s="63" t="str">
        <f>VLOOKUP(I117,ClassPathways!$A$1:$D$126,4,FALSE)</f>
        <v>Amino acid metabolism</v>
      </c>
      <c r="I117" s="64" t="s">
        <v>64</v>
      </c>
      <c r="J117" s="65">
        <v>276</v>
      </c>
      <c r="K117" s="65">
        <v>3.1197020000000002</v>
      </c>
    </row>
    <row r="118" spans="1:11">
      <c r="A118" s="65">
        <v>117</v>
      </c>
      <c r="B118" s="64" t="s">
        <v>349</v>
      </c>
      <c r="C118" s="64" t="s">
        <v>345</v>
      </c>
      <c r="D118" s="64" t="s">
        <v>342</v>
      </c>
      <c r="E118" s="64" t="s">
        <v>351</v>
      </c>
      <c r="F118" s="64" t="s">
        <v>352</v>
      </c>
      <c r="G118" s="63" t="str">
        <f>VLOOKUP(I118,ClassPathways!$A$1:$D$126,3,FALSE)</f>
        <v>Metabolism</v>
      </c>
      <c r="H118" s="63" t="str">
        <f>VLOOKUP(I118,ClassPathways!$A$1:$D$126,4,FALSE)</f>
        <v>Amino acid metabolism</v>
      </c>
      <c r="I118" s="64" t="s">
        <v>84</v>
      </c>
      <c r="J118" s="65">
        <v>180</v>
      </c>
      <c r="K118" s="65">
        <v>2.0345879999999998</v>
      </c>
    </row>
    <row r="119" spans="1:11">
      <c r="A119" s="65">
        <v>118</v>
      </c>
      <c r="B119" s="64" t="s">
        <v>349</v>
      </c>
      <c r="C119" s="64" t="s">
        <v>345</v>
      </c>
      <c r="D119" s="64" t="s">
        <v>342</v>
      </c>
      <c r="E119" s="64" t="s">
        <v>351</v>
      </c>
      <c r="F119" s="64" t="s">
        <v>352</v>
      </c>
      <c r="G119" s="63" t="str">
        <f>VLOOKUP(I119,ClassPathways!$A$1:$D$126,3,FALSE)</f>
        <v>Metabolism</v>
      </c>
      <c r="H119" s="63" t="str">
        <f>VLOOKUP(I119,ClassPathways!$A$1:$D$126,4,FALSE)</f>
        <v>Carbohydrate metabolism</v>
      </c>
      <c r="I119" s="64" t="s">
        <v>89</v>
      </c>
      <c r="J119" s="65">
        <v>203</v>
      </c>
      <c r="K119" s="65">
        <v>2.2945630000000001</v>
      </c>
    </row>
    <row r="120" spans="1:11">
      <c r="A120" s="65">
        <v>119</v>
      </c>
      <c r="B120" s="64" t="s">
        <v>349</v>
      </c>
      <c r="C120" s="64" t="s">
        <v>345</v>
      </c>
      <c r="D120" s="64" t="s">
        <v>342</v>
      </c>
      <c r="E120" s="64" t="s">
        <v>351</v>
      </c>
      <c r="F120" s="64" t="s">
        <v>352</v>
      </c>
      <c r="G120" s="63" t="str">
        <f>VLOOKUP(I120,ClassPathways!$A$1:$D$126,3,FALSE)</f>
        <v>Metabolism</v>
      </c>
      <c r="H120" s="63" t="str">
        <f>VLOOKUP(I120,ClassPathways!$A$1:$D$126,4,FALSE)</f>
        <v>Lipid metabolism</v>
      </c>
      <c r="I120" s="64" t="s">
        <v>99</v>
      </c>
      <c r="J120" s="65">
        <v>138</v>
      </c>
      <c r="K120" s="65">
        <v>1.5598510000000001</v>
      </c>
    </row>
    <row r="121" spans="1:11">
      <c r="A121" s="65">
        <v>120</v>
      </c>
      <c r="B121" s="64" t="s">
        <v>349</v>
      </c>
      <c r="C121" s="64" t="s">
        <v>345</v>
      </c>
      <c r="D121" s="64" t="s">
        <v>342</v>
      </c>
      <c r="E121" s="64" t="s">
        <v>351</v>
      </c>
      <c r="F121" s="64" t="s">
        <v>352</v>
      </c>
      <c r="G121" s="63" t="str">
        <f>VLOOKUP(I121,ClassPathways!$A$1:$D$126,3,FALSE)</f>
        <v>Metabolism</v>
      </c>
      <c r="H121" s="63" t="str">
        <f>VLOOKUP(I121,ClassPathways!$A$1:$D$126,4,FALSE)</f>
        <v>Amino acid metabolism</v>
      </c>
      <c r="I121" s="64" t="s">
        <v>109</v>
      </c>
      <c r="J121" s="65">
        <v>350</v>
      </c>
      <c r="K121" s="65">
        <v>3.956143</v>
      </c>
    </row>
    <row r="122" spans="1:11">
      <c r="A122" s="65">
        <v>121</v>
      </c>
      <c r="B122" s="64" t="s">
        <v>349</v>
      </c>
      <c r="C122" s="64" t="s">
        <v>345</v>
      </c>
      <c r="D122" s="64" t="s">
        <v>342</v>
      </c>
      <c r="E122" s="64" t="s">
        <v>351</v>
      </c>
      <c r="F122" s="64" t="s">
        <v>352</v>
      </c>
      <c r="G122" s="63" t="str">
        <f>VLOOKUP(I122,ClassPathways!$A$1:$D$126,3,FALSE)</f>
        <v>Metabolism</v>
      </c>
      <c r="H122" s="63" t="str">
        <f>VLOOKUP(I122,ClassPathways!$A$1:$D$126,4,FALSE)</f>
        <v>Amino acid metabolism</v>
      </c>
      <c r="I122" s="64" t="s">
        <v>175</v>
      </c>
      <c r="J122" s="65">
        <v>444</v>
      </c>
      <c r="K122" s="65">
        <v>5.0186500000000001</v>
      </c>
    </row>
    <row r="123" spans="1:11">
      <c r="A123" s="65">
        <v>122</v>
      </c>
      <c r="B123" s="64" t="s">
        <v>1</v>
      </c>
      <c r="C123" s="64" t="s">
        <v>338</v>
      </c>
      <c r="D123" s="64" t="s">
        <v>339</v>
      </c>
      <c r="E123" s="64" t="s">
        <v>353</v>
      </c>
      <c r="F123" s="64" t="s">
        <v>143</v>
      </c>
      <c r="G123" s="63" t="str">
        <f>VLOOKUP(I123,ClassPathways!$A$1:$D$126,3,FALSE)</f>
        <v>Metabolism</v>
      </c>
      <c r="H123" s="63" t="str">
        <f>VLOOKUP(I123,ClassPathways!$A$1:$D$126,4,FALSE)</f>
        <v>Carbohydrate metabolism</v>
      </c>
      <c r="I123" s="64" t="s">
        <v>9</v>
      </c>
      <c r="J123" s="65">
        <v>22</v>
      </c>
      <c r="K123" s="65">
        <v>1.9784170000000001</v>
      </c>
    </row>
    <row r="124" spans="1:11">
      <c r="A124" s="65">
        <v>123</v>
      </c>
      <c r="B124" s="64" t="s">
        <v>1</v>
      </c>
      <c r="C124" s="64" t="s">
        <v>338</v>
      </c>
      <c r="D124" s="64" t="s">
        <v>339</v>
      </c>
      <c r="E124" s="64" t="s">
        <v>353</v>
      </c>
      <c r="F124" s="64" t="s">
        <v>143</v>
      </c>
      <c r="G124" s="63" t="str">
        <f>VLOOKUP(I124,ClassPathways!$A$1:$D$126,3,FALSE)</f>
        <v>Metabolism</v>
      </c>
      <c r="H124" s="63" t="str">
        <f>VLOOKUP(I124,ClassPathways!$A$1:$D$126,4,FALSE)</f>
        <v>Amino acid metabolism</v>
      </c>
      <c r="I124" s="64" t="s">
        <v>11</v>
      </c>
      <c r="J124" s="65">
        <v>18</v>
      </c>
      <c r="K124" s="65">
        <v>1.6187050000000001</v>
      </c>
    </row>
    <row r="125" spans="1:11">
      <c r="A125" s="65">
        <v>124</v>
      </c>
      <c r="B125" s="64" t="s">
        <v>1</v>
      </c>
      <c r="C125" s="64" t="s">
        <v>338</v>
      </c>
      <c r="D125" s="64" t="s">
        <v>339</v>
      </c>
      <c r="E125" s="64" t="s">
        <v>353</v>
      </c>
      <c r="F125" s="64" t="s">
        <v>143</v>
      </c>
      <c r="G125" s="63" t="str">
        <f>VLOOKUP(I125,ClassPathways!$A$1:$D$126,3,FALSE)</f>
        <v>Metabolism</v>
      </c>
      <c r="H125" s="63" t="str">
        <f>VLOOKUP(I125,ClassPathways!$A$1:$D$126,4,FALSE)</f>
        <v>Lipid metabolism</v>
      </c>
      <c r="I125" s="64" t="s">
        <v>19</v>
      </c>
      <c r="J125" s="65">
        <v>21</v>
      </c>
      <c r="K125" s="65">
        <v>1.8884890000000001</v>
      </c>
    </row>
    <row r="126" spans="1:11">
      <c r="A126" s="65">
        <v>125</v>
      </c>
      <c r="B126" s="64" t="s">
        <v>1</v>
      </c>
      <c r="C126" s="64" t="s">
        <v>338</v>
      </c>
      <c r="D126" s="64" t="s">
        <v>339</v>
      </c>
      <c r="E126" s="64" t="s">
        <v>353</v>
      </c>
      <c r="F126" s="64" t="s">
        <v>143</v>
      </c>
      <c r="G126" s="63" t="str">
        <f>VLOOKUP(I126,ClassPathways!$A$1:$D$126,3,FALSE)</f>
        <v>Metabolism</v>
      </c>
      <c r="H126" s="63" t="str">
        <f>VLOOKUP(I126,ClassPathways!$A$1:$D$126,4,FALSE)</f>
        <v>Energy metabolism</v>
      </c>
      <c r="I126" s="64" t="s">
        <v>26</v>
      </c>
      <c r="J126" s="65">
        <v>19</v>
      </c>
      <c r="K126" s="65">
        <v>1.7086330000000001</v>
      </c>
    </row>
    <row r="127" spans="1:11">
      <c r="A127" s="65">
        <v>126</v>
      </c>
      <c r="B127" s="64" t="s">
        <v>1</v>
      </c>
      <c r="C127" s="64" t="s">
        <v>338</v>
      </c>
      <c r="D127" s="64" t="s">
        <v>339</v>
      </c>
      <c r="E127" s="64" t="s">
        <v>353</v>
      </c>
      <c r="F127" s="64" t="s">
        <v>143</v>
      </c>
      <c r="G127" s="63" t="str">
        <f>VLOOKUP(I127,ClassPathways!$A$1:$D$126,3,FALSE)</f>
        <v>Metabolism</v>
      </c>
      <c r="H127" s="63" t="str">
        <f>VLOOKUP(I127,ClassPathways!$A$1:$D$126,4,FALSE)</f>
        <v>Xenobiotics biodegradation and metabolism</v>
      </c>
      <c r="I127" s="64" t="s">
        <v>33</v>
      </c>
      <c r="J127" s="65">
        <v>30</v>
      </c>
      <c r="K127" s="65">
        <v>2.6978420000000001</v>
      </c>
    </row>
    <row r="128" spans="1:11">
      <c r="A128" s="65">
        <v>127</v>
      </c>
      <c r="B128" s="64" t="s">
        <v>1</v>
      </c>
      <c r="C128" s="64" t="s">
        <v>338</v>
      </c>
      <c r="D128" s="64" t="s">
        <v>339</v>
      </c>
      <c r="E128" s="64" t="s">
        <v>353</v>
      </c>
      <c r="F128" s="64" t="s">
        <v>143</v>
      </c>
      <c r="G128" s="63" t="str">
        <f>VLOOKUP(I128,ClassPathways!$A$1:$D$126,3,FALSE)</f>
        <v>Metabolism</v>
      </c>
      <c r="H128" s="63" t="str">
        <f>VLOOKUP(I128,ClassPathways!$A$1:$D$126,4,FALSE)</f>
        <v>Lipid metabolism</v>
      </c>
      <c r="I128" s="64" t="s">
        <v>37</v>
      </c>
      <c r="J128" s="65">
        <v>28</v>
      </c>
      <c r="K128" s="65">
        <v>2.5179860000000001</v>
      </c>
    </row>
    <row r="129" spans="1:11">
      <c r="A129" s="65">
        <v>128</v>
      </c>
      <c r="B129" s="64" t="s">
        <v>1</v>
      </c>
      <c r="C129" s="64" t="s">
        <v>338</v>
      </c>
      <c r="D129" s="64" t="s">
        <v>339</v>
      </c>
      <c r="E129" s="64" t="s">
        <v>353</v>
      </c>
      <c r="F129" s="64" t="s">
        <v>143</v>
      </c>
      <c r="G129" s="63" t="str">
        <f>VLOOKUP(I129,ClassPathways!$A$1:$D$126,3,FALSE)</f>
        <v>Metabolism</v>
      </c>
      <c r="H129" s="63" t="str">
        <f>VLOOKUP(I129,ClassPathways!$A$1:$D$126,4,FALSE)</f>
        <v>Lipid metabolism</v>
      </c>
      <c r="I129" s="64" t="s">
        <v>38</v>
      </c>
      <c r="J129" s="65">
        <v>24</v>
      </c>
      <c r="K129" s="65">
        <v>2.1582729999999999</v>
      </c>
    </row>
    <row r="130" spans="1:11">
      <c r="A130" s="65">
        <v>129</v>
      </c>
      <c r="B130" s="64" t="s">
        <v>1</v>
      </c>
      <c r="C130" s="64" t="s">
        <v>338</v>
      </c>
      <c r="D130" s="64" t="s">
        <v>339</v>
      </c>
      <c r="E130" s="64" t="s">
        <v>353</v>
      </c>
      <c r="F130" s="64" t="s">
        <v>143</v>
      </c>
      <c r="G130" s="63" t="str">
        <f>VLOOKUP(I130,ClassPathways!$A$1:$D$126,3,FALSE)</f>
        <v>Metabolism</v>
      </c>
      <c r="H130" s="63" t="str">
        <f>VLOOKUP(I130,ClassPathways!$A$1:$D$126,4,FALSE)</f>
        <v>Carbohydrate metabolism</v>
      </c>
      <c r="I130" s="64" t="s">
        <v>42</v>
      </c>
      <c r="J130" s="65">
        <v>24</v>
      </c>
      <c r="K130" s="65">
        <v>2.1582729999999999</v>
      </c>
    </row>
    <row r="131" spans="1:11">
      <c r="A131" s="65">
        <v>130</v>
      </c>
      <c r="B131" s="64" t="s">
        <v>1</v>
      </c>
      <c r="C131" s="64" t="s">
        <v>338</v>
      </c>
      <c r="D131" s="64" t="s">
        <v>339</v>
      </c>
      <c r="E131" s="64" t="s">
        <v>353</v>
      </c>
      <c r="F131" s="64" t="s">
        <v>143</v>
      </c>
      <c r="G131" s="63" t="str">
        <f>VLOOKUP(I131,ClassPathways!$A$1:$D$126,3,FALSE)</f>
        <v>Metabolism</v>
      </c>
      <c r="H131" s="63" t="str">
        <f>VLOOKUP(I131,ClassPathways!$A$1:$D$126,4,FALSE)</f>
        <v>Metabolism of other amino acids</v>
      </c>
      <c r="I131" s="64" t="s">
        <v>44</v>
      </c>
      <c r="J131" s="65">
        <v>22</v>
      </c>
      <c r="K131" s="65">
        <v>1.9784170000000001</v>
      </c>
    </row>
    <row r="132" spans="1:11">
      <c r="A132" s="65">
        <v>131</v>
      </c>
      <c r="B132" s="64" t="s">
        <v>1</v>
      </c>
      <c r="C132" s="64" t="s">
        <v>338</v>
      </c>
      <c r="D132" s="64" t="s">
        <v>339</v>
      </c>
      <c r="E132" s="64" t="s">
        <v>353</v>
      </c>
      <c r="F132" s="64" t="s">
        <v>143</v>
      </c>
      <c r="G132" s="63" t="str">
        <f>VLOOKUP(I132,ClassPathways!$A$1:$D$126,3,FALSE)</f>
        <v>Metabolism</v>
      </c>
      <c r="H132" s="63" t="str">
        <f>VLOOKUP(I132,ClassPathways!$A$1:$D$126,4,FALSE)</f>
        <v>Carbohydrate metabolism</v>
      </c>
      <c r="I132" s="64" t="s">
        <v>48</v>
      </c>
      <c r="J132" s="65">
        <v>46</v>
      </c>
      <c r="K132" s="65">
        <v>4.1366909999999999</v>
      </c>
    </row>
    <row r="133" spans="1:11">
      <c r="A133" s="65">
        <v>132</v>
      </c>
      <c r="B133" s="64" t="s">
        <v>1</v>
      </c>
      <c r="C133" s="64" t="s">
        <v>338</v>
      </c>
      <c r="D133" s="64" t="s">
        <v>339</v>
      </c>
      <c r="E133" s="64" t="s">
        <v>353</v>
      </c>
      <c r="F133" s="64" t="s">
        <v>143</v>
      </c>
      <c r="G133" s="63" t="str">
        <f>VLOOKUP(I133,ClassPathways!$A$1:$D$126,3,FALSE)</f>
        <v>Metabolism</v>
      </c>
      <c r="H133" s="63" t="str">
        <f>VLOOKUP(I133,ClassPathways!$A$1:$D$126,4,FALSE)</f>
        <v>Amino acid metabolism</v>
      </c>
      <c r="I133" s="64" t="s">
        <v>64</v>
      </c>
      <c r="J133" s="65">
        <v>17</v>
      </c>
      <c r="K133" s="65">
        <v>1.5287770000000001</v>
      </c>
    </row>
    <row r="134" spans="1:11">
      <c r="A134" s="65">
        <v>133</v>
      </c>
      <c r="B134" s="64" t="s">
        <v>1</v>
      </c>
      <c r="C134" s="64" t="s">
        <v>338</v>
      </c>
      <c r="D134" s="64" t="s">
        <v>339</v>
      </c>
      <c r="E134" s="64" t="s">
        <v>353</v>
      </c>
      <c r="F134" s="64" t="s">
        <v>143</v>
      </c>
      <c r="G134" s="63" t="str">
        <f>VLOOKUP(I134,ClassPathways!$A$1:$D$126,3,FALSE)</f>
        <v>Metabolism</v>
      </c>
      <c r="H134" s="63" t="str">
        <f>VLOOKUP(I134,ClassPathways!$A$1:$D$126,4,FALSE)</f>
        <v>Metabolism of cofactors and vitamins</v>
      </c>
      <c r="I134" s="64" t="s">
        <v>74</v>
      </c>
      <c r="J134" s="65">
        <v>17</v>
      </c>
      <c r="K134" s="65">
        <v>1.5287770000000001</v>
      </c>
    </row>
    <row r="135" spans="1:11">
      <c r="A135" s="65">
        <v>134</v>
      </c>
      <c r="B135" s="64" t="s">
        <v>1</v>
      </c>
      <c r="C135" s="64" t="s">
        <v>338</v>
      </c>
      <c r="D135" s="64" t="s">
        <v>339</v>
      </c>
      <c r="E135" s="64" t="s">
        <v>353</v>
      </c>
      <c r="F135" s="64" t="s">
        <v>143</v>
      </c>
      <c r="G135" s="63" t="str">
        <f>VLOOKUP(I135,ClassPathways!$A$1:$D$126,3,FALSE)</f>
        <v>Metabolism</v>
      </c>
      <c r="H135" s="63" t="str">
        <f>VLOOKUP(I135,ClassPathways!$A$1:$D$126,4,FALSE)</f>
        <v>Amino acid metabolism</v>
      </c>
      <c r="I135" s="64" t="s">
        <v>84</v>
      </c>
      <c r="J135" s="65">
        <v>17</v>
      </c>
      <c r="K135" s="65">
        <v>1.5287770000000001</v>
      </c>
    </row>
    <row r="136" spans="1:11">
      <c r="A136" s="65">
        <v>135</v>
      </c>
      <c r="B136" s="64" t="s">
        <v>1</v>
      </c>
      <c r="C136" s="64" t="s">
        <v>338</v>
      </c>
      <c r="D136" s="64" t="s">
        <v>339</v>
      </c>
      <c r="E136" s="64" t="s">
        <v>353</v>
      </c>
      <c r="F136" s="64" t="s">
        <v>143</v>
      </c>
      <c r="G136" s="63" t="str">
        <f>VLOOKUP(I136,ClassPathways!$A$1:$D$126,3,FALSE)</f>
        <v>Metabolism</v>
      </c>
      <c r="H136" s="63" t="str">
        <f>VLOOKUP(I136,ClassPathways!$A$1:$D$126,4,FALSE)</f>
        <v>Nucleotide metabolism</v>
      </c>
      <c r="I136" s="64" t="s">
        <v>90</v>
      </c>
      <c r="J136" s="65">
        <v>59</v>
      </c>
      <c r="K136" s="65">
        <v>5.3057550000000004</v>
      </c>
    </row>
    <row r="137" spans="1:11">
      <c r="A137" s="65">
        <v>136</v>
      </c>
      <c r="B137" s="64" t="s">
        <v>1</v>
      </c>
      <c r="C137" s="64" t="s">
        <v>338</v>
      </c>
      <c r="D137" s="64" t="s">
        <v>339</v>
      </c>
      <c r="E137" s="64" t="s">
        <v>353</v>
      </c>
      <c r="F137" s="64" t="s">
        <v>143</v>
      </c>
      <c r="G137" s="63" t="str">
        <f>VLOOKUP(I137,ClassPathways!$A$1:$D$126,3,FALSE)</f>
        <v>Metabolism</v>
      </c>
      <c r="H137" s="63" t="str">
        <f>VLOOKUP(I137,ClassPathways!$A$1:$D$126,4,FALSE)</f>
        <v>Nucleotide metabolism</v>
      </c>
      <c r="I137" s="64" t="s">
        <v>91</v>
      </c>
      <c r="J137" s="65">
        <v>56</v>
      </c>
      <c r="K137" s="65">
        <v>5.035971</v>
      </c>
    </row>
    <row r="138" spans="1:11">
      <c r="A138" s="65">
        <v>137</v>
      </c>
      <c r="B138" s="64" t="s">
        <v>1</v>
      </c>
      <c r="C138" s="64" t="s">
        <v>338</v>
      </c>
      <c r="D138" s="64" t="s">
        <v>339</v>
      </c>
      <c r="E138" s="64" t="s">
        <v>353</v>
      </c>
      <c r="F138" s="64" t="s">
        <v>143</v>
      </c>
      <c r="G138" s="63" t="str">
        <f>VLOOKUP(I138,ClassPathways!$A$1:$D$126,3,FALSE)</f>
        <v>Metabolism</v>
      </c>
      <c r="H138" s="63" t="str">
        <f>VLOOKUP(I138,ClassPathways!$A$1:$D$126,4,FALSE)</f>
        <v>Carbohydrate metabolism</v>
      </c>
      <c r="I138" s="64" t="s">
        <v>92</v>
      </c>
      <c r="J138" s="65">
        <v>27</v>
      </c>
      <c r="K138" s="65">
        <v>2.428058</v>
      </c>
    </row>
    <row r="139" spans="1:11">
      <c r="A139" s="65">
        <v>138</v>
      </c>
      <c r="B139" s="64" t="s">
        <v>1</v>
      </c>
      <c r="C139" s="64" t="s">
        <v>338</v>
      </c>
      <c r="D139" s="64" t="s">
        <v>339</v>
      </c>
      <c r="E139" s="64" t="s">
        <v>353</v>
      </c>
      <c r="F139" s="64" t="s">
        <v>143</v>
      </c>
      <c r="G139" s="63" t="str">
        <f>VLOOKUP(I139,ClassPathways!$A$1:$D$126,3,FALSE)</f>
        <v>Metabolism</v>
      </c>
      <c r="H139" s="63" t="str">
        <f>VLOOKUP(I139,ClassPathways!$A$1:$D$126,4,FALSE)</f>
        <v>Carbohydrate metabolism</v>
      </c>
      <c r="I139" s="64" t="s">
        <v>98</v>
      </c>
      <c r="J139" s="65">
        <v>18</v>
      </c>
      <c r="K139" s="65">
        <v>1.6187050000000001</v>
      </c>
    </row>
    <row r="140" spans="1:11">
      <c r="A140" s="65">
        <v>139</v>
      </c>
      <c r="B140" s="64" t="s">
        <v>1</v>
      </c>
      <c r="C140" s="64" t="s">
        <v>338</v>
      </c>
      <c r="D140" s="64" t="s">
        <v>339</v>
      </c>
      <c r="E140" s="64" t="s">
        <v>353</v>
      </c>
      <c r="F140" s="64" t="s">
        <v>143</v>
      </c>
      <c r="G140" s="63" t="str">
        <f>VLOOKUP(I140,ClassPathways!$A$1:$D$126,3,FALSE)</f>
        <v>Metabolism</v>
      </c>
      <c r="H140" s="63" t="str">
        <f>VLOOKUP(I140,ClassPathways!$A$1:$D$126,4,FALSE)</f>
        <v>Amino acid metabolism</v>
      </c>
      <c r="I140" s="64" t="s">
        <v>109</v>
      </c>
      <c r="J140" s="65">
        <v>26</v>
      </c>
      <c r="K140" s="65">
        <v>2.3381289999999999</v>
      </c>
    </row>
    <row r="141" spans="1:11">
      <c r="A141" s="65">
        <v>140</v>
      </c>
      <c r="B141" s="64" t="s">
        <v>1</v>
      </c>
      <c r="C141" s="64" t="s">
        <v>338</v>
      </c>
      <c r="D141" s="64" t="s">
        <v>339</v>
      </c>
      <c r="E141" s="64" t="s">
        <v>353</v>
      </c>
      <c r="F141" s="64" t="s">
        <v>143</v>
      </c>
      <c r="G141" s="63" t="str">
        <f>VLOOKUP(I141,ClassPathways!$A$1:$D$126,3,FALSE)</f>
        <v>Metabolism</v>
      </c>
      <c r="H141" s="63" t="str">
        <f>VLOOKUP(I141,ClassPathways!$A$1:$D$126,4,FALSE)</f>
        <v>Amino acid metabolism</v>
      </c>
      <c r="I141" s="64" t="s">
        <v>110</v>
      </c>
      <c r="J141" s="65">
        <v>26</v>
      </c>
      <c r="K141" s="65">
        <v>2.3381289999999999</v>
      </c>
    </row>
    <row r="142" spans="1:11">
      <c r="A142" s="65">
        <v>141</v>
      </c>
      <c r="B142" s="64" t="s">
        <v>1</v>
      </c>
      <c r="C142" s="64" t="s">
        <v>338</v>
      </c>
      <c r="D142" s="64" t="s">
        <v>339</v>
      </c>
      <c r="E142" s="64" t="s">
        <v>353</v>
      </c>
      <c r="F142" s="64" t="s">
        <v>143</v>
      </c>
      <c r="G142" s="63" t="str">
        <f>VLOOKUP(I142,ClassPathways!$A$1:$D$126,3,FALSE)</f>
        <v>Metabolism</v>
      </c>
      <c r="H142" s="63" t="str">
        <f>VLOOKUP(I142,ClassPathways!$A$1:$D$126,4,FALSE)</f>
        <v>Amino acid metabolism</v>
      </c>
      <c r="I142" s="64" t="s">
        <v>175</v>
      </c>
      <c r="J142" s="65">
        <v>22</v>
      </c>
      <c r="K142" s="65">
        <v>1.9784170000000001</v>
      </c>
    </row>
    <row r="143" spans="1:11">
      <c r="A143" s="65">
        <v>142</v>
      </c>
      <c r="B143" s="64" t="s">
        <v>1</v>
      </c>
      <c r="C143" s="64" t="s">
        <v>338</v>
      </c>
      <c r="D143" s="64" t="s">
        <v>342</v>
      </c>
      <c r="E143" s="64" t="s">
        <v>354</v>
      </c>
      <c r="F143" s="64" t="s">
        <v>355</v>
      </c>
      <c r="G143" s="63" t="str">
        <f>VLOOKUP(I143,ClassPathways!$A$1:$D$126,3,FALSE)</f>
        <v>Metabolism</v>
      </c>
      <c r="H143" s="63" t="str">
        <f>VLOOKUP(I143,ClassPathways!$A$1:$D$126,4,FALSE)</f>
        <v>Lipid metabolism</v>
      </c>
      <c r="I143" s="64" t="s">
        <v>6</v>
      </c>
      <c r="J143" s="65">
        <v>255</v>
      </c>
      <c r="K143" s="65">
        <v>3.66432</v>
      </c>
    </row>
    <row r="144" spans="1:11">
      <c r="A144" s="65">
        <v>143</v>
      </c>
      <c r="B144" s="64" t="s">
        <v>1</v>
      </c>
      <c r="C144" s="64" t="s">
        <v>338</v>
      </c>
      <c r="D144" s="64" t="s">
        <v>342</v>
      </c>
      <c r="E144" s="64" t="s">
        <v>354</v>
      </c>
      <c r="F144" s="64" t="s">
        <v>355</v>
      </c>
      <c r="G144" s="63" t="str">
        <f>VLOOKUP(I144,ClassPathways!$A$1:$D$126,3,FALSE)</f>
        <v>Metabolism</v>
      </c>
      <c r="H144" s="63" t="str">
        <f>VLOOKUP(I144,ClassPathways!$A$1:$D$126,4,FALSE)</f>
        <v>Xenobiotics biodegradation and metabolism</v>
      </c>
      <c r="I144" s="64" t="s">
        <v>8</v>
      </c>
      <c r="J144" s="65">
        <v>132</v>
      </c>
      <c r="K144" s="65">
        <v>1.8968240000000001</v>
      </c>
    </row>
    <row r="145" spans="1:11">
      <c r="A145" s="65">
        <v>144</v>
      </c>
      <c r="B145" s="64" t="s">
        <v>1</v>
      </c>
      <c r="C145" s="64" t="s">
        <v>338</v>
      </c>
      <c r="D145" s="64" t="s">
        <v>342</v>
      </c>
      <c r="E145" s="64" t="s">
        <v>354</v>
      </c>
      <c r="F145" s="64" t="s">
        <v>355</v>
      </c>
      <c r="G145" s="63" t="str">
        <f>VLOOKUP(I145,ClassPathways!$A$1:$D$126,3,FALSE)</f>
        <v>Metabolism</v>
      </c>
      <c r="H145" s="63" t="str">
        <f>VLOOKUP(I145,ClassPathways!$A$1:$D$126,4,FALSE)</f>
        <v>Xenobiotics biodegradation and metabolism</v>
      </c>
      <c r="I145" s="64" t="s">
        <v>14</v>
      </c>
      <c r="J145" s="65">
        <v>279</v>
      </c>
      <c r="K145" s="65">
        <v>4.0091970000000003</v>
      </c>
    </row>
    <row r="146" spans="1:11">
      <c r="A146" s="65">
        <v>145</v>
      </c>
      <c r="B146" s="64" t="s">
        <v>1</v>
      </c>
      <c r="C146" s="64" t="s">
        <v>338</v>
      </c>
      <c r="D146" s="64" t="s">
        <v>342</v>
      </c>
      <c r="E146" s="64" t="s">
        <v>354</v>
      </c>
      <c r="F146" s="64" t="s">
        <v>355</v>
      </c>
      <c r="G146" s="63" t="str">
        <f>VLOOKUP(I146,ClassPathways!$A$1:$D$126,3,FALSE)</f>
        <v>Metabolism</v>
      </c>
      <c r="H146" s="63" t="str">
        <f>VLOOKUP(I146,ClassPathways!$A$1:$D$126,4,FALSE)</f>
        <v>Metabolism of other amino acids</v>
      </c>
      <c r="I146" s="64" t="s">
        <v>15</v>
      </c>
      <c r="J146" s="65">
        <v>145</v>
      </c>
      <c r="K146" s="65">
        <v>2.0836329999999998</v>
      </c>
    </row>
    <row r="147" spans="1:11">
      <c r="A147" s="65">
        <v>146</v>
      </c>
      <c r="B147" s="64" t="s">
        <v>1</v>
      </c>
      <c r="C147" s="64" t="s">
        <v>338</v>
      </c>
      <c r="D147" s="64" t="s">
        <v>342</v>
      </c>
      <c r="E147" s="64" t="s">
        <v>354</v>
      </c>
      <c r="F147" s="64" t="s">
        <v>355</v>
      </c>
      <c r="G147" s="63" t="str">
        <f>VLOOKUP(I147,ClassPathways!$A$1:$D$126,3,FALSE)</f>
        <v>Metabolism</v>
      </c>
      <c r="H147" s="63" t="str">
        <f>VLOOKUP(I147,ClassPathways!$A$1:$D$126,4,FALSE)</f>
        <v>Lipid metabolism</v>
      </c>
      <c r="I147" s="64" t="s">
        <v>19</v>
      </c>
      <c r="J147" s="65">
        <v>234</v>
      </c>
      <c r="K147" s="65">
        <v>3.362552</v>
      </c>
    </row>
    <row r="148" spans="1:11">
      <c r="A148" s="65">
        <v>147</v>
      </c>
      <c r="B148" s="64" t="s">
        <v>1</v>
      </c>
      <c r="C148" s="64" t="s">
        <v>338</v>
      </c>
      <c r="D148" s="64" t="s">
        <v>342</v>
      </c>
      <c r="E148" s="64" t="s">
        <v>354</v>
      </c>
      <c r="F148" s="64" t="s">
        <v>355</v>
      </c>
      <c r="G148" s="63" t="str">
        <f>VLOOKUP(I148,ClassPathways!$A$1:$D$126,3,FALSE)</f>
        <v>Metabolism</v>
      </c>
      <c r="H148" s="63" t="str">
        <f>VLOOKUP(I148,ClassPathways!$A$1:$D$126,4,FALSE)</f>
        <v>Carbohydrate metabolism</v>
      </c>
      <c r="I148" s="64" t="s">
        <v>21</v>
      </c>
      <c r="J148" s="65">
        <v>201</v>
      </c>
      <c r="K148" s="65">
        <v>2.8883459999999999</v>
      </c>
    </row>
    <row r="149" spans="1:11">
      <c r="A149" s="65">
        <v>148</v>
      </c>
      <c r="B149" s="64" t="s">
        <v>1</v>
      </c>
      <c r="C149" s="64" t="s">
        <v>338</v>
      </c>
      <c r="D149" s="64" t="s">
        <v>342</v>
      </c>
      <c r="E149" s="64" t="s">
        <v>354</v>
      </c>
      <c r="F149" s="64" t="s">
        <v>355</v>
      </c>
      <c r="G149" s="63" t="str">
        <f>VLOOKUP(I149,ClassPathways!$A$1:$D$126,3,FALSE)</f>
        <v>Metabolism</v>
      </c>
      <c r="H149" s="63" t="str">
        <f>VLOOKUP(I149,ClassPathways!$A$1:$D$126,4,FALSE)</f>
        <v>Xenobiotics biodegradation and metabolism</v>
      </c>
      <c r="I149" s="64" t="s">
        <v>24</v>
      </c>
      <c r="J149" s="65">
        <v>189</v>
      </c>
      <c r="K149" s="65">
        <v>2.7159070000000001</v>
      </c>
    </row>
    <row r="150" spans="1:11">
      <c r="A150" s="65">
        <v>149</v>
      </c>
      <c r="B150" s="64" t="s">
        <v>1</v>
      </c>
      <c r="C150" s="64" t="s">
        <v>338</v>
      </c>
      <c r="D150" s="64" t="s">
        <v>342</v>
      </c>
      <c r="E150" s="64" t="s">
        <v>354</v>
      </c>
      <c r="F150" s="64" t="s">
        <v>355</v>
      </c>
      <c r="G150" s="63" t="str">
        <f>VLOOKUP(I150,ClassPathways!$A$1:$D$126,3,FALSE)</f>
        <v>Metabolism</v>
      </c>
      <c r="H150" s="63" t="str">
        <f>VLOOKUP(I150,ClassPathways!$A$1:$D$126,4,FALSE)</f>
        <v>Energy metabolism</v>
      </c>
      <c r="I150" s="64" t="s">
        <v>26</v>
      </c>
      <c r="J150" s="65">
        <v>206</v>
      </c>
      <c r="K150" s="65">
        <v>2.9601950000000001</v>
      </c>
    </row>
    <row r="151" spans="1:11">
      <c r="A151" s="65">
        <v>150</v>
      </c>
      <c r="B151" s="64" t="s">
        <v>1</v>
      </c>
      <c r="C151" s="64" t="s">
        <v>338</v>
      </c>
      <c r="D151" s="64" t="s">
        <v>342</v>
      </c>
      <c r="E151" s="64" t="s">
        <v>354</v>
      </c>
      <c r="F151" s="64" t="s">
        <v>355</v>
      </c>
      <c r="G151" s="63" t="str">
        <f>VLOOKUP(I151,ClassPathways!$A$1:$D$126,3,FALSE)</f>
        <v>Metabolism</v>
      </c>
      <c r="H151" s="63" t="str">
        <f>VLOOKUP(I151,ClassPathways!$A$1:$D$126,4,FALSE)</f>
        <v>Lipid metabolism</v>
      </c>
      <c r="I151" s="64" t="s">
        <v>36</v>
      </c>
      <c r="J151" s="65">
        <v>172</v>
      </c>
      <c r="K151" s="65">
        <v>2.471619</v>
      </c>
    </row>
    <row r="152" spans="1:11">
      <c r="A152" s="65">
        <v>151</v>
      </c>
      <c r="B152" s="64" t="s">
        <v>1</v>
      </c>
      <c r="C152" s="64" t="s">
        <v>338</v>
      </c>
      <c r="D152" s="64" t="s">
        <v>342</v>
      </c>
      <c r="E152" s="64" t="s">
        <v>354</v>
      </c>
      <c r="F152" s="64" t="s">
        <v>355</v>
      </c>
      <c r="G152" s="63" t="str">
        <f>VLOOKUP(I152,ClassPathways!$A$1:$D$126,3,FALSE)</f>
        <v>Metabolism</v>
      </c>
      <c r="H152" s="63" t="str">
        <f>VLOOKUP(I152,ClassPathways!$A$1:$D$126,4,FALSE)</f>
        <v>Lipid metabolism</v>
      </c>
      <c r="I152" s="64" t="s">
        <v>37</v>
      </c>
      <c r="J152" s="65">
        <v>648</v>
      </c>
      <c r="K152" s="65">
        <v>9.3116830000000004</v>
      </c>
    </row>
    <row r="153" spans="1:11">
      <c r="A153" s="65">
        <v>152</v>
      </c>
      <c r="B153" s="64" t="s">
        <v>1</v>
      </c>
      <c r="C153" s="64" t="s">
        <v>338</v>
      </c>
      <c r="D153" s="64" t="s">
        <v>342</v>
      </c>
      <c r="E153" s="64" t="s">
        <v>354</v>
      </c>
      <c r="F153" s="64" t="s">
        <v>355</v>
      </c>
      <c r="G153" s="63" t="str">
        <f>VLOOKUP(I153,ClassPathways!$A$1:$D$126,3,FALSE)</f>
        <v>Metabolism</v>
      </c>
      <c r="H153" s="63" t="str">
        <f>VLOOKUP(I153,ClassPathways!$A$1:$D$126,4,FALSE)</f>
        <v>Lipid metabolism</v>
      </c>
      <c r="I153" s="64" t="s">
        <v>38</v>
      </c>
      <c r="J153" s="65">
        <v>400</v>
      </c>
      <c r="K153" s="65">
        <v>5.7479519999999997</v>
      </c>
    </row>
    <row r="154" spans="1:11">
      <c r="A154" s="65">
        <v>153</v>
      </c>
      <c r="B154" s="64" t="s">
        <v>1</v>
      </c>
      <c r="C154" s="64" t="s">
        <v>338</v>
      </c>
      <c r="D154" s="64" t="s">
        <v>342</v>
      </c>
      <c r="E154" s="64" t="s">
        <v>354</v>
      </c>
      <c r="F154" s="64" t="s">
        <v>355</v>
      </c>
      <c r="G154" s="63" t="str">
        <f>VLOOKUP(I154,ClassPathways!$A$1:$D$126,3,FALSE)</f>
        <v>Metabolism</v>
      </c>
      <c r="H154" s="63" t="str">
        <f>VLOOKUP(I154,ClassPathways!$A$1:$D$126,4,FALSE)</f>
        <v>Metabolism of terpenoids and polyketides</v>
      </c>
      <c r="I154" s="64" t="s">
        <v>43</v>
      </c>
      <c r="J154" s="65">
        <v>278</v>
      </c>
      <c r="K154" s="65">
        <v>3.9948269999999999</v>
      </c>
    </row>
    <row r="155" spans="1:11">
      <c r="A155" s="65">
        <v>154</v>
      </c>
      <c r="B155" s="64" t="s">
        <v>1</v>
      </c>
      <c r="C155" s="64" t="s">
        <v>338</v>
      </c>
      <c r="D155" s="64" t="s">
        <v>342</v>
      </c>
      <c r="E155" s="64" t="s">
        <v>354</v>
      </c>
      <c r="F155" s="64" t="s">
        <v>355</v>
      </c>
      <c r="G155" s="63" t="str">
        <f>VLOOKUP(I155,ClassPathways!$A$1:$D$126,3,FALSE)</f>
        <v>Metabolism</v>
      </c>
      <c r="H155" s="63" t="str">
        <f>VLOOKUP(I155,ClassPathways!$A$1:$D$126,4,FALSE)</f>
        <v>Lipid metabolism</v>
      </c>
      <c r="I155" s="64" t="s">
        <v>45</v>
      </c>
      <c r="J155" s="65">
        <v>118</v>
      </c>
      <c r="K155" s="65">
        <v>1.695646</v>
      </c>
    </row>
    <row r="156" spans="1:11">
      <c r="A156" s="65">
        <v>155</v>
      </c>
      <c r="B156" s="64" t="s">
        <v>1</v>
      </c>
      <c r="C156" s="64" t="s">
        <v>338</v>
      </c>
      <c r="D156" s="64" t="s">
        <v>342</v>
      </c>
      <c r="E156" s="64" t="s">
        <v>354</v>
      </c>
      <c r="F156" s="64" t="s">
        <v>355</v>
      </c>
      <c r="G156" s="63" t="str">
        <f>VLOOKUP(I156,ClassPathways!$A$1:$D$126,3,FALSE)</f>
        <v>Metabolism</v>
      </c>
      <c r="H156" s="63" t="str">
        <f>VLOOKUP(I156,ClassPathways!$A$1:$D$126,4,FALSE)</f>
        <v>Amino acid metabolism</v>
      </c>
      <c r="I156" s="64" t="s">
        <v>64</v>
      </c>
      <c r="J156" s="65">
        <v>220</v>
      </c>
      <c r="K156" s="65">
        <v>3.1613739999999999</v>
      </c>
    </row>
    <row r="157" spans="1:11">
      <c r="A157" s="65">
        <v>156</v>
      </c>
      <c r="B157" s="64" t="s">
        <v>1</v>
      </c>
      <c r="C157" s="64" t="s">
        <v>338</v>
      </c>
      <c r="D157" s="64" t="s">
        <v>342</v>
      </c>
      <c r="E157" s="64" t="s">
        <v>354</v>
      </c>
      <c r="F157" s="64" t="s">
        <v>355</v>
      </c>
      <c r="G157" s="63" t="str">
        <f>VLOOKUP(I157,ClassPathways!$A$1:$D$126,3,FALSE)</f>
        <v>Metabolism</v>
      </c>
      <c r="H157" s="63" t="str">
        <f>VLOOKUP(I157,ClassPathways!$A$1:$D$126,4,FALSE)</f>
        <v>Xenobiotics biodegradation and metabolism</v>
      </c>
      <c r="I157" s="64" t="s">
        <v>67</v>
      </c>
      <c r="J157" s="65">
        <v>110</v>
      </c>
      <c r="K157" s="65">
        <v>1.580687</v>
      </c>
    </row>
    <row r="158" spans="1:11">
      <c r="A158" s="65">
        <v>157</v>
      </c>
      <c r="B158" s="64" t="s">
        <v>1</v>
      </c>
      <c r="C158" s="64" t="s">
        <v>338</v>
      </c>
      <c r="D158" s="64" t="s">
        <v>342</v>
      </c>
      <c r="E158" s="64" t="s">
        <v>354</v>
      </c>
      <c r="F158" s="64" t="s">
        <v>355</v>
      </c>
      <c r="G158" s="63" t="str">
        <f>VLOOKUP(I158,ClassPathways!$A$1:$D$126,3,FALSE)</f>
        <v>Metabolism</v>
      </c>
      <c r="H158" s="63" t="str">
        <f>VLOOKUP(I158,ClassPathways!$A$1:$D$126,4,FALSE)</f>
        <v>Amino acid metabolism</v>
      </c>
      <c r="I158" s="64" t="s">
        <v>84</v>
      </c>
      <c r="J158" s="65">
        <v>148</v>
      </c>
      <c r="K158" s="65">
        <v>2.1267420000000001</v>
      </c>
    </row>
    <row r="159" spans="1:11">
      <c r="A159" s="65">
        <v>158</v>
      </c>
      <c r="B159" s="64" t="s">
        <v>1</v>
      </c>
      <c r="C159" s="64" t="s">
        <v>338</v>
      </c>
      <c r="D159" s="64" t="s">
        <v>342</v>
      </c>
      <c r="E159" s="64" t="s">
        <v>354</v>
      </c>
      <c r="F159" s="64" t="s">
        <v>355</v>
      </c>
      <c r="G159" s="63" t="str">
        <f>VLOOKUP(I159,ClassPathways!$A$1:$D$126,3,FALSE)</f>
        <v>Metabolism</v>
      </c>
      <c r="H159" s="63" t="str">
        <f>VLOOKUP(I159,ClassPathways!$A$1:$D$126,4,FALSE)</f>
        <v>Carbohydrate metabolism</v>
      </c>
      <c r="I159" s="64" t="s">
        <v>89</v>
      </c>
      <c r="J159" s="65">
        <v>137</v>
      </c>
      <c r="K159" s="65">
        <v>1.968674</v>
      </c>
    </row>
    <row r="160" spans="1:11">
      <c r="A160" s="65">
        <v>159</v>
      </c>
      <c r="B160" s="64" t="s">
        <v>1</v>
      </c>
      <c r="C160" s="64" t="s">
        <v>338</v>
      </c>
      <c r="D160" s="64" t="s">
        <v>342</v>
      </c>
      <c r="E160" s="64" t="s">
        <v>354</v>
      </c>
      <c r="F160" s="64" t="s">
        <v>355</v>
      </c>
      <c r="G160" s="63" t="str">
        <f>VLOOKUP(I160,ClassPathways!$A$1:$D$126,3,FALSE)</f>
        <v>Metabolism</v>
      </c>
      <c r="H160" s="63" t="str">
        <f>VLOOKUP(I160,ClassPathways!$A$1:$D$126,4,FALSE)</f>
        <v>Lipid metabolism</v>
      </c>
      <c r="I160" s="64" t="s">
        <v>99</v>
      </c>
      <c r="J160" s="65">
        <v>140</v>
      </c>
      <c r="K160" s="65">
        <v>2.0117829999999999</v>
      </c>
    </row>
    <row r="161" spans="1:11">
      <c r="A161" s="65">
        <v>160</v>
      </c>
      <c r="B161" s="64" t="s">
        <v>1</v>
      </c>
      <c r="C161" s="64" t="s">
        <v>338</v>
      </c>
      <c r="D161" s="64" t="s">
        <v>342</v>
      </c>
      <c r="E161" s="64" t="s">
        <v>354</v>
      </c>
      <c r="F161" s="64" t="s">
        <v>355</v>
      </c>
      <c r="G161" s="63" t="str">
        <f>VLOOKUP(I161,ClassPathways!$A$1:$D$126,3,FALSE)</f>
        <v>Metabolism</v>
      </c>
      <c r="H161" s="63" t="str">
        <f>VLOOKUP(I161,ClassPathways!$A$1:$D$126,4,FALSE)</f>
        <v>Amino acid metabolism</v>
      </c>
      <c r="I161" s="64" t="s">
        <v>109</v>
      </c>
      <c r="J161" s="65">
        <v>287</v>
      </c>
      <c r="K161" s="65">
        <v>4.1241560000000002</v>
      </c>
    </row>
    <row r="162" spans="1:11">
      <c r="A162" s="65">
        <v>161</v>
      </c>
      <c r="B162" s="64" t="s">
        <v>1</v>
      </c>
      <c r="C162" s="64" t="s">
        <v>338</v>
      </c>
      <c r="D162" s="64" t="s">
        <v>342</v>
      </c>
      <c r="E162" s="64" t="s">
        <v>354</v>
      </c>
      <c r="F162" s="64" t="s">
        <v>355</v>
      </c>
      <c r="G162" s="63" t="str">
        <f>VLOOKUP(I162,ClassPathways!$A$1:$D$126,3,FALSE)</f>
        <v>Metabolism</v>
      </c>
      <c r="H162" s="63" t="str">
        <f>VLOOKUP(I162,ClassPathways!$A$1:$D$126,4,FALSE)</f>
        <v>Amino acid metabolism</v>
      </c>
      <c r="I162" s="64" t="s">
        <v>175</v>
      </c>
      <c r="J162" s="65">
        <v>318</v>
      </c>
      <c r="K162" s="65">
        <v>4.5696219999999999</v>
      </c>
    </row>
    <row r="163" spans="1:11">
      <c r="A163" s="65">
        <v>162</v>
      </c>
      <c r="B163" s="64" t="s">
        <v>1</v>
      </c>
      <c r="C163" s="64" t="s">
        <v>345</v>
      </c>
      <c r="D163" s="64" t="s">
        <v>339</v>
      </c>
      <c r="E163" s="64" t="s">
        <v>356</v>
      </c>
      <c r="F163" s="64" t="s">
        <v>144</v>
      </c>
      <c r="G163" s="63" t="str">
        <f>VLOOKUP(I163,ClassPathways!$A$1:$D$126,3,FALSE)</f>
        <v>Metabolism</v>
      </c>
      <c r="H163" s="63" t="str">
        <f>VLOOKUP(I163,ClassPathways!$A$1:$D$126,4,FALSE)</f>
        <v>Carbohydrate metabolism</v>
      </c>
      <c r="I163" s="64" t="s">
        <v>9</v>
      </c>
      <c r="J163" s="65">
        <v>20</v>
      </c>
      <c r="K163" s="65">
        <v>1.6433850000000001</v>
      </c>
    </row>
    <row r="164" spans="1:11">
      <c r="A164" s="65">
        <v>163</v>
      </c>
      <c r="B164" s="64" t="s">
        <v>1</v>
      </c>
      <c r="C164" s="64" t="s">
        <v>345</v>
      </c>
      <c r="D164" s="64" t="s">
        <v>339</v>
      </c>
      <c r="E164" s="64" t="s">
        <v>356</v>
      </c>
      <c r="F164" s="64" t="s">
        <v>144</v>
      </c>
      <c r="G164" s="63" t="str">
        <f>VLOOKUP(I164,ClassPathways!$A$1:$D$126,3,FALSE)</f>
        <v>Metabolism</v>
      </c>
      <c r="H164" s="63" t="str">
        <f>VLOOKUP(I164,ClassPathways!$A$1:$D$126,4,FALSE)</f>
        <v>Energy metabolism</v>
      </c>
      <c r="I164" s="64" t="s">
        <v>26</v>
      </c>
      <c r="J164" s="65">
        <v>19</v>
      </c>
      <c r="K164" s="65">
        <v>1.5612159999999999</v>
      </c>
    </row>
    <row r="165" spans="1:11">
      <c r="A165" s="65">
        <v>164</v>
      </c>
      <c r="B165" s="64" t="s">
        <v>1</v>
      </c>
      <c r="C165" s="64" t="s">
        <v>345</v>
      </c>
      <c r="D165" s="64" t="s">
        <v>339</v>
      </c>
      <c r="E165" s="64" t="s">
        <v>356</v>
      </c>
      <c r="F165" s="64" t="s">
        <v>144</v>
      </c>
      <c r="G165" s="63" t="str">
        <f>VLOOKUP(I165,ClassPathways!$A$1:$D$126,3,FALSE)</f>
        <v>Metabolism</v>
      </c>
      <c r="H165" s="63" t="str">
        <f>VLOOKUP(I165,ClassPathways!$A$1:$D$126,4,FALSE)</f>
        <v>Xenobiotics biodegradation and metabolism</v>
      </c>
      <c r="I165" s="64" t="s">
        <v>32</v>
      </c>
      <c r="J165" s="65">
        <v>23</v>
      </c>
      <c r="K165" s="65">
        <v>1.889893</v>
      </c>
    </row>
    <row r="166" spans="1:11">
      <c r="A166" s="65">
        <v>165</v>
      </c>
      <c r="B166" s="64" t="s">
        <v>1</v>
      </c>
      <c r="C166" s="64" t="s">
        <v>345</v>
      </c>
      <c r="D166" s="64" t="s">
        <v>339</v>
      </c>
      <c r="E166" s="64" t="s">
        <v>356</v>
      </c>
      <c r="F166" s="64" t="s">
        <v>144</v>
      </c>
      <c r="G166" s="63" t="str">
        <f>VLOOKUP(I166,ClassPathways!$A$1:$D$126,3,FALSE)</f>
        <v>Metabolism</v>
      </c>
      <c r="H166" s="63" t="str">
        <f>VLOOKUP(I166,ClassPathways!$A$1:$D$126,4,FALSE)</f>
        <v>Xenobiotics biodegradation and metabolism</v>
      </c>
      <c r="I166" s="64" t="s">
        <v>33</v>
      </c>
      <c r="J166" s="65">
        <v>38</v>
      </c>
      <c r="K166" s="65">
        <v>3.1224319999999999</v>
      </c>
    </row>
    <row r="167" spans="1:11">
      <c r="A167" s="65">
        <v>166</v>
      </c>
      <c r="B167" s="64" t="s">
        <v>1</v>
      </c>
      <c r="C167" s="64" t="s">
        <v>345</v>
      </c>
      <c r="D167" s="64" t="s">
        <v>339</v>
      </c>
      <c r="E167" s="64" t="s">
        <v>356</v>
      </c>
      <c r="F167" s="64" t="s">
        <v>144</v>
      </c>
      <c r="G167" s="63" t="str">
        <f>VLOOKUP(I167,ClassPathways!$A$1:$D$126,3,FALSE)</f>
        <v>Metabolism</v>
      </c>
      <c r="H167" s="63" t="str">
        <f>VLOOKUP(I167,ClassPathways!$A$1:$D$126,4,FALSE)</f>
        <v>Lipid metabolism</v>
      </c>
      <c r="I167" s="64" t="s">
        <v>36</v>
      </c>
      <c r="J167" s="65">
        <v>22</v>
      </c>
      <c r="K167" s="65">
        <v>1.8077240000000001</v>
      </c>
    </row>
    <row r="168" spans="1:11">
      <c r="A168" s="65">
        <v>167</v>
      </c>
      <c r="B168" s="64" t="s">
        <v>1</v>
      </c>
      <c r="C168" s="64" t="s">
        <v>345</v>
      </c>
      <c r="D168" s="64" t="s">
        <v>339</v>
      </c>
      <c r="E168" s="64" t="s">
        <v>356</v>
      </c>
      <c r="F168" s="64" t="s">
        <v>144</v>
      </c>
      <c r="G168" s="63" t="str">
        <f>VLOOKUP(I168,ClassPathways!$A$1:$D$126,3,FALSE)</f>
        <v>Metabolism</v>
      </c>
      <c r="H168" s="63" t="str">
        <f>VLOOKUP(I168,ClassPathways!$A$1:$D$126,4,FALSE)</f>
        <v>Lipid metabolism</v>
      </c>
      <c r="I168" s="64" t="s">
        <v>37</v>
      </c>
      <c r="J168" s="65">
        <v>44</v>
      </c>
      <c r="K168" s="65">
        <v>3.6154480000000002</v>
      </c>
    </row>
    <row r="169" spans="1:11">
      <c r="A169" s="65">
        <v>168</v>
      </c>
      <c r="B169" s="64" t="s">
        <v>1</v>
      </c>
      <c r="C169" s="64" t="s">
        <v>345</v>
      </c>
      <c r="D169" s="64" t="s">
        <v>339</v>
      </c>
      <c r="E169" s="64" t="s">
        <v>356</v>
      </c>
      <c r="F169" s="64" t="s">
        <v>144</v>
      </c>
      <c r="G169" s="63" t="str">
        <f>VLOOKUP(I169,ClassPathways!$A$1:$D$126,3,FALSE)</f>
        <v>Metabolism</v>
      </c>
      <c r="H169" s="63" t="str">
        <f>VLOOKUP(I169,ClassPathways!$A$1:$D$126,4,FALSE)</f>
        <v>Lipid metabolism</v>
      </c>
      <c r="I169" s="64" t="s">
        <v>38</v>
      </c>
      <c r="J169" s="65">
        <v>21</v>
      </c>
      <c r="K169" s="65">
        <v>1.7255549999999999</v>
      </c>
    </row>
    <row r="170" spans="1:11">
      <c r="A170" s="65">
        <v>169</v>
      </c>
      <c r="B170" s="64" t="s">
        <v>1</v>
      </c>
      <c r="C170" s="64" t="s">
        <v>345</v>
      </c>
      <c r="D170" s="64" t="s">
        <v>339</v>
      </c>
      <c r="E170" s="64" t="s">
        <v>356</v>
      </c>
      <c r="F170" s="64" t="s">
        <v>144</v>
      </c>
      <c r="G170" s="63" t="str">
        <f>VLOOKUP(I170,ClassPathways!$A$1:$D$126,3,FALSE)</f>
        <v>Metabolism</v>
      </c>
      <c r="H170" s="63" t="str">
        <f>VLOOKUP(I170,ClassPathways!$A$1:$D$126,4,FALSE)</f>
        <v>Carbohydrate metabolism</v>
      </c>
      <c r="I170" s="64" t="s">
        <v>42</v>
      </c>
      <c r="J170" s="65">
        <v>26</v>
      </c>
      <c r="K170" s="65">
        <v>2.1364010000000002</v>
      </c>
    </row>
    <row r="171" spans="1:11">
      <c r="A171" s="65">
        <v>170</v>
      </c>
      <c r="B171" s="64" t="s">
        <v>1</v>
      </c>
      <c r="C171" s="64" t="s">
        <v>345</v>
      </c>
      <c r="D171" s="64" t="s">
        <v>339</v>
      </c>
      <c r="E171" s="64" t="s">
        <v>356</v>
      </c>
      <c r="F171" s="64" t="s">
        <v>144</v>
      </c>
      <c r="G171" s="63" t="str">
        <f>VLOOKUP(I171,ClassPathways!$A$1:$D$126,3,FALSE)</f>
        <v>Metabolism</v>
      </c>
      <c r="H171" s="63" t="str">
        <f>VLOOKUP(I171,ClassPathways!$A$1:$D$126,4,FALSE)</f>
        <v>Metabolism of other amino acids</v>
      </c>
      <c r="I171" s="64" t="s">
        <v>44</v>
      </c>
      <c r="J171" s="65">
        <v>19</v>
      </c>
      <c r="K171" s="65">
        <v>1.5612159999999999</v>
      </c>
    </row>
    <row r="172" spans="1:11">
      <c r="A172" s="65">
        <v>171</v>
      </c>
      <c r="B172" s="64" t="s">
        <v>1</v>
      </c>
      <c r="C172" s="64" t="s">
        <v>345</v>
      </c>
      <c r="D172" s="64" t="s">
        <v>339</v>
      </c>
      <c r="E172" s="64" t="s">
        <v>356</v>
      </c>
      <c r="F172" s="64" t="s">
        <v>144</v>
      </c>
      <c r="G172" s="63" t="str">
        <f>VLOOKUP(I172,ClassPathways!$A$1:$D$126,3,FALSE)</f>
        <v>Metabolism</v>
      </c>
      <c r="H172" s="63" t="str">
        <f>VLOOKUP(I172,ClassPathways!$A$1:$D$126,4,FALSE)</f>
        <v>Lipid metabolism</v>
      </c>
      <c r="I172" s="64" t="s">
        <v>45</v>
      </c>
      <c r="J172" s="65">
        <v>24</v>
      </c>
      <c r="K172" s="65">
        <v>1.972062</v>
      </c>
    </row>
    <row r="173" spans="1:11">
      <c r="A173" s="65">
        <v>172</v>
      </c>
      <c r="B173" s="64" t="s">
        <v>1</v>
      </c>
      <c r="C173" s="64" t="s">
        <v>345</v>
      </c>
      <c r="D173" s="64" t="s">
        <v>339</v>
      </c>
      <c r="E173" s="64" t="s">
        <v>356</v>
      </c>
      <c r="F173" s="64" t="s">
        <v>144</v>
      </c>
      <c r="G173" s="63" t="str">
        <f>VLOOKUP(I173,ClassPathways!$A$1:$D$126,3,FALSE)</f>
        <v>Metabolism</v>
      </c>
      <c r="H173" s="63" t="str">
        <f>VLOOKUP(I173,ClassPathways!$A$1:$D$126,4,FALSE)</f>
        <v>Amino acid metabolism</v>
      </c>
      <c r="I173" s="64" t="s">
        <v>163</v>
      </c>
      <c r="J173" s="65">
        <v>24</v>
      </c>
      <c r="K173" s="65">
        <v>1.972062</v>
      </c>
    </row>
    <row r="174" spans="1:11">
      <c r="A174" s="65">
        <v>173</v>
      </c>
      <c r="B174" s="64" t="s">
        <v>1</v>
      </c>
      <c r="C174" s="64" t="s">
        <v>345</v>
      </c>
      <c r="D174" s="64" t="s">
        <v>339</v>
      </c>
      <c r="E174" s="64" t="s">
        <v>356</v>
      </c>
      <c r="F174" s="64" t="s">
        <v>144</v>
      </c>
      <c r="G174" s="63" t="str">
        <f>VLOOKUP(I174,ClassPathways!$A$1:$D$126,3,FALSE)</f>
        <v>Metabolism</v>
      </c>
      <c r="H174" s="63" t="str">
        <f>VLOOKUP(I174,ClassPathways!$A$1:$D$126,4,FALSE)</f>
        <v>Carbohydrate metabolism</v>
      </c>
      <c r="I174" s="64" t="s">
        <v>48</v>
      </c>
      <c r="J174" s="65">
        <v>50</v>
      </c>
      <c r="K174" s="65">
        <v>4.1084630000000004</v>
      </c>
    </row>
    <row r="175" spans="1:11">
      <c r="A175" s="65">
        <v>174</v>
      </c>
      <c r="B175" s="64" t="s">
        <v>1</v>
      </c>
      <c r="C175" s="64" t="s">
        <v>345</v>
      </c>
      <c r="D175" s="64" t="s">
        <v>339</v>
      </c>
      <c r="E175" s="64" t="s">
        <v>356</v>
      </c>
      <c r="F175" s="64" t="s">
        <v>144</v>
      </c>
      <c r="G175" s="63" t="str">
        <f>VLOOKUP(I175,ClassPathways!$A$1:$D$126,3,FALSE)</f>
        <v>Metabolism</v>
      </c>
      <c r="H175" s="63" t="str">
        <f>VLOOKUP(I175,ClassPathways!$A$1:$D$126,4,FALSE)</f>
        <v>Amino acid metabolism</v>
      </c>
      <c r="I175" s="64" t="s">
        <v>64</v>
      </c>
      <c r="J175" s="65">
        <v>22</v>
      </c>
      <c r="K175" s="65">
        <v>1.8077240000000001</v>
      </c>
    </row>
    <row r="176" spans="1:11">
      <c r="A176" s="65">
        <v>175</v>
      </c>
      <c r="B176" s="64" t="s">
        <v>1</v>
      </c>
      <c r="C176" s="64" t="s">
        <v>345</v>
      </c>
      <c r="D176" s="64" t="s">
        <v>339</v>
      </c>
      <c r="E176" s="64" t="s">
        <v>356</v>
      </c>
      <c r="F176" s="64" t="s">
        <v>144</v>
      </c>
      <c r="G176" s="63" t="str">
        <f>VLOOKUP(I176,ClassPathways!$A$1:$D$126,3,FALSE)</f>
        <v>Metabolism</v>
      </c>
      <c r="H176" s="63" t="str">
        <f>VLOOKUP(I176,ClassPathways!$A$1:$D$126,4,FALSE)</f>
        <v>Xenobiotics biodegradation and metabolism</v>
      </c>
      <c r="I176" s="64" t="s">
        <v>67</v>
      </c>
      <c r="J176" s="65">
        <v>24</v>
      </c>
      <c r="K176" s="65">
        <v>1.972062</v>
      </c>
    </row>
    <row r="177" spans="1:11">
      <c r="A177" s="65">
        <v>176</v>
      </c>
      <c r="B177" s="64" t="s">
        <v>1</v>
      </c>
      <c r="C177" s="64" t="s">
        <v>345</v>
      </c>
      <c r="D177" s="64" t="s">
        <v>339</v>
      </c>
      <c r="E177" s="64" t="s">
        <v>356</v>
      </c>
      <c r="F177" s="64" t="s">
        <v>144</v>
      </c>
      <c r="G177" s="63" t="str">
        <f>VLOOKUP(I177,ClassPathways!$A$1:$D$126,3,FALSE)</f>
        <v>Metabolism</v>
      </c>
      <c r="H177" s="63" t="str">
        <f>VLOOKUP(I177,ClassPathways!$A$1:$D$126,4,FALSE)</f>
        <v>Nucleotide metabolism</v>
      </c>
      <c r="I177" s="64" t="s">
        <v>90</v>
      </c>
      <c r="J177" s="65">
        <v>67</v>
      </c>
      <c r="K177" s="65">
        <v>5.5053409999999996</v>
      </c>
    </row>
    <row r="178" spans="1:11">
      <c r="A178" s="65">
        <v>177</v>
      </c>
      <c r="B178" s="64" t="s">
        <v>1</v>
      </c>
      <c r="C178" s="64" t="s">
        <v>345</v>
      </c>
      <c r="D178" s="64" t="s">
        <v>339</v>
      </c>
      <c r="E178" s="64" t="s">
        <v>356</v>
      </c>
      <c r="F178" s="64" t="s">
        <v>144</v>
      </c>
      <c r="G178" s="63" t="str">
        <f>VLOOKUP(I178,ClassPathways!$A$1:$D$126,3,FALSE)</f>
        <v>Metabolism</v>
      </c>
      <c r="H178" s="63" t="str">
        <f>VLOOKUP(I178,ClassPathways!$A$1:$D$126,4,FALSE)</f>
        <v>Nucleotide metabolism</v>
      </c>
      <c r="I178" s="64" t="s">
        <v>91</v>
      </c>
      <c r="J178" s="65">
        <v>50</v>
      </c>
      <c r="K178" s="65">
        <v>4.1084630000000004</v>
      </c>
    </row>
    <row r="179" spans="1:11">
      <c r="A179" s="65">
        <v>178</v>
      </c>
      <c r="B179" s="64" t="s">
        <v>1</v>
      </c>
      <c r="C179" s="64" t="s">
        <v>345</v>
      </c>
      <c r="D179" s="64" t="s">
        <v>339</v>
      </c>
      <c r="E179" s="64" t="s">
        <v>356</v>
      </c>
      <c r="F179" s="64" t="s">
        <v>144</v>
      </c>
      <c r="G179" s="63" t="str">
        <f>VLOOKUP(I179,ClassPathways!$A$1:$D$126,3,FALSE)</f>
        <v>Metabolism</v>
      </c>
      <c r="H179" s="63" t="str">
        <f>VLOOKUP(I179,ClassPathways!$A$1:$D$126,4,FALSE)</f>
        <v>Carbohydrate metabolism</v>
      </c>
      <c r="I179" s="64" t="s">
        <v>92</v>
      </c>
      <c r="J179" s="65">
        <v>32</v>
      </c>
      <c r="K179" s="65">
        <v>2.6294170000000001</v>
      </c>
    </row>
    <row r="180" spans="1:11">
      <c r="A180" s="65">
        <v>179</v>
      </c>
      <c r="B180" s="64" t="s">
        <v>1</v>
      </c>
      <c r="C180" s="64" t="s">
        <v>345</v>
      </c>
      <c r="D180" s="64" t="s">
        <v>339</v>
      </c>
      <c r="E180" s="64" t="s">
        <v>356</v>
      </c>
      <c r="F180" s="64" t="s">
        <v>144</v>
      </c>
      <c r="G180" s="63" t="str">
        <f>VLOOKUP(I180,ClassPathways!$A$1:$D$126,3,FALSE)</f>
        <v>Metabolism</v>
      </c>
      <c r="H180" s="63" t="str">
        <f>VLOOKUP(I180,ClassPathways!$A$1:$D$126,4,FALSE)</f>
        <v>Carbohydrate metabolism</v>
      </c>
      <c r="I180" s="64" t="s">
        <v>98</v>
      </c>
      <c r="J180" s="65">
        <v>19</v>
      </c>
      <c r="K180" s="65">
        <v>1.5612159999999999</v>
      </c>
    </row>
    <row r="181" spans="1:11">
      <c r="A181" s="65">
        <v>180</v>
      </c>
      <c r="B181" s="64" t="s">
        <v>1</v>
      </c>
      <c r="C181" s="64" t="s">
        <v>345</v>
      </c>
      <c r="D181" s="64" t="s">
        <v>339</v>
      </c>
      <c r="E181" s="64" t="s">
        <v>356</v>
      </c>
      <c r="F181" s="64" t="s">
        <v>144</v>
      </c>
      <c r="G181" s="63" t="str">
        <f>VLOOKUP(I181,ClassPathways!$A$1:$D$126,3,FALSE)</f>
        <v>Metabolism</v>
      </c>
      <c r="H181" s="63" t="str">
        <f>VLOOKUP(I181,ClassPathways!$A$1:$D$126,4,FALSE)</f>
        <v>Amino acid metabolism</v>
      </c>
      <c r="I181" s="64" t="s">
        <v>109</v>
      </c>
      <c r="J181" s="65">
        <v>25</v>
      </c>
      <c r="K181" s="65">
        <v>2.0542319999999998</v>
      </c>
    </row>
    <row r="182" spans="1:11">
      <c r="A182" s="65">
        <v>181</v>
      </c>
      <c r="B182" s="64" t="s">
        <v>1</v>
      </c>
      <c r="C182" s="64" t="s">
        <v>345</v>
      </c>
      <c r="D182" s="64" t="s">
        <v>339</v>
      </c>
      <c r="E182" s="64" t="s">
        <v>356</v>
      </c>
      <c r="F182" s="64" t="s">
        <v>144</v>
      </c>
      <c r="G182" s="63" t="str">
        <f>VLOOKUP(I182,ClassPathways!$A$1:$D$126,3,FALSE)</f>
        <v>Metabolism</v>
      </c>
      <c r="H182" s="63" t="str">
        <f>VLOOKUP(I182,ClassPathways!$A$1:$D$126,4,FALSE)</f>
        <v>Amino acid metabolism</v>
      </c>
      <c r="I182" s="64" t="s">
        <v>110</v>
      </c>
      <c r="J182" s="65">
        <v>25</v>
      </c>
      <c r="K182" s="65">
        <v>2.0542319999999998</v>
      </c>
    </row>
    <row r="183" spans="1:11">
      <c r="A183" s="65">
        <v>182</v>
      </c>
      <c r="B183" s="64" t="s">
        <v>1</v>
      </c>
      <c r="C183" s="64" t="s">
        <v>345</v>
      </c>
      <c r="D183" s="64" t="s">
        <v>339</v>
      </c>
      <c r="E183" s="64" t="s">
        <v>356</v>
      </c>
      <c r="F183" s="64" t="s">
        <v>144</v>
      </c>
      <c r="G183" s="63" t="str">
        <f>VLOOKUP(I183,ClassPathways!$A$1:$D$126,3,FALSE)</f>
        <v>Metabolism</v>
      </c>
      <c r="H183" s="63" t="str">
        <f>VLOOKUP(I183,ClassPathways!$A$1:$D$126,4,FALSE)</f>
        <v>Amino acid metabolism</v>
      </c>
      <c r="I183" s="64" t="s">
        <v>175</v>
      </c>
      <c r="J183" s="65">
        <v>19</v>
      </c>
      <c r="K183" s="65">
        <v>1.5612159999999999</v>
      </c>
    </row>
    <row r="184" spans="1:11">
      <c r="A184" s="65">
        <v>183</v>
      </c>
      <c r="B184" s="64" t="s">
        <v>1</v>
      </c>
      <c r="C184" s="64" t="s">
        <v>345</v>
      </c>
      <c r="D184" s="64" t="s">
        <v>342</v>
      </c>
      <c r="E184" s="64" t="s">
        <v>357</v>
      </c>
      <c r="F184" s="64" t="s">
        <v>358</v>
      </c>
      <c r="G184" s="63" t="str">
        <f>VLOOKUP(I184,ClassPathways!$A$1:$D$126,3,FALSE)</f>
        <v>Metabolism</v>
      </c>
      <c r="H184" s="63" t="str">
        <f>VLOOKUP(I184,ClassPathways!$A$1:$D$126,4,FALSE)</f>
        <v>Lipid metabolism</v>
      </c>
      <c r="I184" s="64" t="s">
        <v>6</v>
      </c>
      <c r="J184" s="65">
        <v>295</v>
      </c>
      <c r="K184" s="65">
        <v>3.1413060000000002</v>
      </c>
    </row>
    <row r="185" spans="1:11">
      <c r="A185" s="65">
        <v>184</v>
      </c>
      <c r="B185" s="64" t="s">
        <v>1</v>
      </c>
      <c r="C185" s="64" t="s">
        <v>345</v>
      </c>
      <c r="D185" s="64" t="s">
        <v>342</v>
      </c>
      <c r="E185" s="64" t="s">
        <v>357</v>
      </c>
      <c r="F185" s="64" t="s">
        <v>358</v>
      </c>
      <c r="G185" s="63" t="str">
        <f>VLOOKUP(I185,ClassPathways!$A$1:$D$126,3,FALSE)</f>
        <v>Metabolism</v>
      </c>
      <c r="H185" s="63" t="str">
        <f>VLOOKUP(I185,ClassPathways!$A$1:$D$126,4,FALSE)</f>
        <v>Xenobiotics biodegradation and metabolism</v>
      </c>
      <c r="I185" s="64" t="s">
        <v>8</v>
      </c>
      <c r="J185" s="65">
        <v>151</v>
      </c>
      <c r="K185" s="65">
        <v>1.6079220000000001</v>
      </c>
    </row>
    <row r="186" spans="1:11">
      <c r="A186" s="65">
        <v>185</v>
      </c>
      <c r="B186" s="64" t="s">
        <v>1</v>
      </c>
      <c r="C186" s="64" t="s">
        <v>345</v>
      </c>
      <c r="D186" s="64" t="s">
        <v>342</v>
      </c>
      <c r="E186" s="64" t="s">
        <v>357</v>
      </c>
      <c r="F186" s="64" t="s">
        <v>358</v>
      </c>
      <c r="G186" s="63" t="str">
        <f>VLOOKUP(I186,ClassPathways!$A$1:$D$126,3,FALSE)</f>
        <v>Metabolism</v>
      </c>
      <c r="H186" s="63" t="str">
        <f>VLOOKUP(I186,ClassPathways!$A$1:$D$126,4,FALSE)</f>
        <v>Xenobiotics biodegradation and metabolism</v>
      </c>
      <c r="I186" s="64" t="s">
        <v>14</v>
      </c>
      <c r="J186" s="65">
        <v>348</v>
      </c>
      <c r="K186" s="65">
        <v>3.705676</v>
      </c>
    </row>
    <row r="187" spans="1:11">
      <c r="A187" s="65">
        <v>186</v>
      </c>
      <c r="B187" s="64" t="s">
        <v>1</v>
      </c>
      <c r="C187" s="64" t="s">
        <v>345</v>
      </c>
      <c r="D187" s="64" t="s">
        <v>342</v>
      </c>
      <c r="E187" s="64" t="s">
        <v>357</v>
      </c>
      <c r="F187" s="64" t="s">
        <v>358</v>
      </c>
      <c r="G187" s="63" t="str">
        <f>VLOOKUP(I187,ClassPathways!$A$1:$D$126,3,FALSE)</f>
        <v>Metabolism</v>
      </c>
      <c r="H187" s="63" t="str">
        <f>VLOOKUP(I187,ClassPathways!$A$1:$D$126,4,FALSE)</f>
        <v>Metabolism of other amino acids</v>
      </c>
      <c r="I187" s="64" t="s">
        <v>15</v>
      </c>
      <c r="J187" s="65">
        <v>246</v>
      </c>
      <c r="K187" s="65">
        <v>2.619529</v>
      </c>
    </row>
    <row r="188" spans="1:11">
      <c r="A188" s="65">
        <v>187</v>
      </c>
      <c r="B188" s="64" t="s">
        <v>1</v>
      </c>
      <c r="C188" s="64" t="s">
        <v>345</v>
      </c>
      <c r="D188" s="64" t="s">
        <v>342</v>
      </c>
      <c r="E188" s="64" t="s">
        <v>357</v>
      </c>
      <c r="F188" s="64" t="s">
        <v>358</v>
      </c>
      <c r="G188" s="63" t="str">
        <f>VLOOKUP(I188,ClassPathways!$A$1:$D$126,3,FALSE)</f>
        <v>Metabolism</v>
      </c>
      <c r="H188" s="63" t="str">
        <f>VLOOKUP(I188,ClassPathways!$A$1:$D$126,4,FALSE)</f>
        <v>Lipid metabolism</v>
      </c>
      <c r="I188" s="64" t="s">
        <v>19</v>
      </c>
      <c r="J188" s="65">
        <v>278</v>
      </c>
      <c r="K188" s="65">
        <v>2.9602810000000002</v>
      </c>
    </row>
    <row r="189" spans="1:11">
      <c r="A189" s="65">
        <v>188</v>
      </c>
      <c r="B189" s="64" t="s">
        <v>1</v>
      </c>
      <c r="C189" s="64" t="s">
        <v>345</v>
      </c>
      <c r="D189" s="64" t="s">
        <v>342</v>
      </c>
      <c r="E189" s="64" t="s">
        <v>357</v>
      </c>
      <c r="F189" s="64" t="s">
        <v>358</v>
      </c>
      <c r="G189" s="63" t="str">
        <f>VLOOKUP(I189,ClassPathways!$A$1:$D$126,3,FALSE)</f>
        <v>Metabolism</v>
      </c>
      <c r="H189" s="63" t="str">
        <f>VLOOKUP(I189,ClassPathways!$A$1:$D$126,4,FALSE)</f>
        <v>Carbohydrate metabolism</v>
      </c>
      <c r="I189" s="64" t="s">
        <v>21</v>
      </c>
      <c r="J189" s="65">
        <v>248</v>
      </c>
      <c r="K189" s="65">
        <v>2.6408260000000001</v>
      </c>
    </row>
    <row r="190" spans="1:11">
      <c r="A190" s="65">
        <v>189</v>
      </c>
      <c r="B190" s="64" t="s">
        <v>1</v>
      </c>
      <c r="C190" s="64" t="s">
        <v>345</v>
      </c>
      <c r="D190" s="64" t="s">
        <v>342</v>
      </c>
      <c r="E190" s="64" t="s">
        <v>357</v>
      </c>
      <c r="F190" s="64" t="s">
        <v>358</v>
      </c>
      <c r="G190" s="63" t="str">
        <f>VLOOKUP(I190,ClassPathways!$A$1:$D$126,3,FALSE)</f>
        <v>Metabolism</v>
      </c>
      <c r="H190" s="63" t="str">
        <f>VLOOKUP(I190,ClassPathways!$A$1:$D$126,4,FALSE)</f>
        <v>Xenobiotics biodegradation and metabolism</v>
      </c>
      <c r="I190" s="64" t="s">
        <v>24</v>
      </c>
      <c r="J190" s="65">
        <v>236</v>
      </c>
      <c r="K190" s="65">
        <v>2.5130439999999998</v>
      </c>
    </row>
    <row r="191" spans="1:11">
      <c r="A191" s="65">
        <v>190</v>
      </c>
      <c r="B191" s="64" t="s">
        <v>1</v>
      </c>
      <c r="C191" s="64" t="s">
        <v>345</v>
      </c>
      <c r="D191" s="64" t="s">
        <v>342</v>
      </c>
      <c r="E191" s="64" t="s">
        <v>357</v>
      </c>
      <c r="F191" s="64" t="s">
        <v>358</v>
      </c>
      <c r="G191" s="63" t="str">
        <f>VLOOKUP(I191,ClassPathways!$A$1:$D$126,3,FALSE)</f>
        <v>Metabolism</v>
      </c>
      <c r="H191" s="63" t="str">
        <f>VLOOKUP(I191,ClassPathways!$A$1:$D$126,4,FALSE)</f>
        <v>Energy metabolism</v>
      </c>
      <c r="I191" s="64" t="s">
        <v>26</v>
      </c>
      <c r="J191" s="65">
        <v>254</v>
      </c>
      <c r="K191" s="65">
        <v>2.704717</v>
      </c>
    </row>
    <row r="192" spans="1:11">
      <c r="A192" s="65">
        <v>191</v>
      </c>
      <c r="B192" s="64" t="s">
        <v>1</v>
      </c>
      <c r="C192" s="64" t="s">
        <v>345</v>
      </c>
      <c r="D192" s="64" t="s">
        <v>342</v>
      </c>
      <c r="E192" s="64" t="s">
        <v>357</v>
      </c>
      <c r="F192" s="64" t="s">
        <v>358</v>
      </c>
      <c r="G192" s="63" t="str">
        <f>VLOOKUP(I192,ClassPathways!$A$1:$D$126,3,FALSE)</f>
        <v>Metabolism</v>
      </c>
      <c r="H192" s="63" t="str">
        <f>VLOOKUP(I192,ClassPathways!$A$1:$D$126,4,FALSE)</f>
        <v>Lipid metabolism</v>
      </c>
      <c r="I192" s="64" t="s">
        <v>36</v>
      </c>
      <c r="J192" s="65">
        <v>207</v>
      </c>
      <c r="K192" s="65">
        <v>2.2042380000000001</v>
      </c>
    </row>
    <row r="193" spans="1:11">
      <c r="A193" s="65">
        <v>192</v>
      </c>
      <c r="B193" s="64" t="s">
        <v>1</v>
      </c>
      <c r="C193" s="64" t="s">
        <v>345</v>
      </c>
      <c r="D193" s="64" t="s">
        <v>342</v>
      </c>
      <c r="E193" s="64" t="s">
        <v>357</v>
      </c>
      <c r="F193" s="64" t="s">
        <v>358</v>
      </c>
      <c r="G193" s="63" t="str">
        <f>VLOOKUP(I193,ClassPathways!$A$1:$D$126,3,FALSE)</f>
        <v>Metabolism</v>
      </c>
      <c r="H193" s="63" t="str">
        <f>VLOOKUP(I193,ClassPathways!$A$1:$D$126,4,FALSE)</f>
        <v>Lipid metabolism</v>
      </c>
      <c r="I193" s="64" t="s">
        <v>37</v>
      </c>
      <c r="J193" s="65">
        <v>958</v>
      </c>
      <c r="K193" s="65">
        <v>10.201257</v>
      </c>
    </row>
    <row r="194" spans="1:11">
      <c r="A194" s="65">
        <v>193</v>
      </c>
      <c r="B194" s="64" t="s">
        <v>1</v>
      </c>
      <c r="C194" s="64" t="s">
        <v>345</v>
      </c>
      <c r="D194" s="64" t="s">
        <v>342</v>
      </c>
      <c r="E194" s="64" t="s">
        <v>357</v>
      </c>
      <c r="F194" s="64" t="s">
        <v>358</v>
      </c>
      <c r="G194" s="63" t="str">
        <f>VLOOKUP(I194,ClassPathways!$A$1:$D$126,3,FALSE)</f>
        <v>Metabolism</v>
      </c>
      <c r="H194" s="63" t="str">
        <f>VLOOKUP(I194,ClassPathways!$A$1:$D$126,4,FALSE)</f>
        <v>Lipid metabolism</v>
      </c>
      <c r="I194" s="64" t="s">
        <v>38</v>
      </c>
      <c r="J194" s="65">
        <v>584</v>
      </c>
      <c r="K194" s="65">
        <v>6.2187200000000002</v>
      </c>
    </row>
    <row r="195" spans="1:11">
      <c r="A195" s="65">
        <v>194</v>
      </c>
      <c r="B195" s="64" t="s">
        <v>1</v>
      </c>
      <c r="C195" s="64" t="s">
        <v>345</v>
      </c>
      <c r="D195" s="64" t="s">
        <v>342</v>
      </c>
      <c r="E195" s="64" t="s">
        <v>357</v>
      </c>
      <c r="F195" s="64" t="s">
        <v>358</v>
      </c>
      <c r="G195" s="63" t="str">
        <f>VLOOKUP(I195,ClassPathways!$A$1:$D$126,3,FALSE)</f>
        <v>Metabolism</v>
      </c>
      <c r="H195" s="63" t="str">
        <f>VLOOKUP(I195,ClassPathways!$A$1:$D$126,4,FALSE)</f>
        <v>Metabolism of terpenoids and polyketides</v>
      </c>
      <c r="I195" s="64" t="s">
        <v>43</v>
      </c>
      <c r="J195" s="65">
        <v>343</v>
      </c>
      <c r="K195" s="65">
        <v>3.6524329999999998</v>
      </c>
    </row>
    <row r="196" spans="1:11">
      <c r="A196" s="65">
        <v>195</v>
      </c>
      <c r="B196" s="64" t="s">
        <v>1</v>
      </c>
      <c r="C196" s="64" t="s">
        <v>345</v>
      </c>
      <c r="D196" s="64" t="s">
        <v>342</v>
      </c>
      <c r="E196" s="64" t="s">
        <v>357</v>
      </c>
      <c r="F196" s="64" t="s">
        <v>358</v>
      </c>
      <c r="G196" s="63" t="str">
        <f>VLOOKUP(I196,ClassPathways!$A$1:$D$126,3,FALSE)</f>
        <v>Metabolism</v>
      </c>
      <c r="H196" s="63" t="str">
        <f>VLOOKUP(I196,ClassPathways!$A$1:$D$126,4,FALSE)</f>
        <v>Glycan biosynthesis and metabolism</v>
      </c>
      <c r="I196" s="64" t="s">
        <v>52</v>
      </c>
      <c r="J196" s="65">
        <v>174</v>
      </c>
      <c r="K196" s="65">
        <v>1.852838</v>
      </c>
    </row>
    <row r="197" spans="1:11">
      <c r="A197" s="65">
        <v>196</v>
      </c>
      <c r="B197" s="64" t="s">
        <v>1</v>
      </c>
      <c r="C197" s="64" t="s">
        <v>345</v>
      </c>
      <c r="D197" s="64" t="s">
        <v>342</v>
      </c>
      <c r="E197" s="64" t="s">
        <v>357</v>
      </c>
      <c r="F197" s="64" t="s">
        <v>358</v>
      </c>
      <c r="G197" s="63" t="str">
        <f>VLOOKUP(I197,ClassPathways!$A$1:$D$126,3,FALSE)</f>
        <v>Metabolism</v>
      </c>
      <c r="H197" s="63" t="str">
        <f>VLOOKUP(I197,ClassPathways!$A$1:$D$126,4,FALSE)</f>
        <v>Metabolism of terpenoids and polyketides</v>
      </c>
      <c r="I197" s="64" t="s">
        <v>61</v>
      </c>
      <c r="J197" s="65">
        <v>130</v>
      </c>
      <c r="K197" s="65">
        <v>1.384304</v>
      </c>
    </row>
    <row r="198" spans="1:11">
      <c r="A198" s="65">
        <v>197</v>
      </c>
      <c r="B198" s="64" t="s">
        <v>1</v>
      </c>
      <c r="C198" s="64" t="s">
        <v>345</v>
      </c>
      <c r="D198" s="64" t="s">
        <v>342</v>
      </c>
      <c r="E198" s="64" t="s">
        <v>357</v>
      </c>
      <c r="F198" s="64" t="s">
        <v>358</v>
      </c>
      <c r="G198" s="63" t="str">
        <f>VLOOKUP(I198,ClassPathways!$A$1:$D$126,3,FALSE)</f>
        <v>Metabolism</v>
      </c>
      <c r="H198" s="63" t="str">
        <f>VLOOKUP(I198,ClassPathways!$A$1:$D$126,4,FALSE)</f>
        <v>Amino acid metabolism</v>
      </c>
      <c r="I198" s="64" t="s">
        <v>64</v>
      </c>
      <c r="J198" s="65">
        <v>268</v>
      </c>
      <c r="K198" s="65">
        <v>2.853796</v>
      </c>
    </row>
    <row r="199" spans="1:11">
      <c r="A199" s="65">
        <v>198</v>
      </c>
      <c r="B199" s="64" t="s">
        <v>1</v>
      </c>
      <c r="C199" s="64" t="s">
        <v>345</v>
      </c>
      <c r="D199" s="64" t="s">
        <v>342</v>
      </c>
      <c r="E199" s="64" t="s">
        <v>357</v>
      </c>
      <c r="F199" s="64" t="s">
        <v>358</v>
      </c>
      <c r="G199" s="63" t="str">
        <f>VLOOKUP(I199,ClassPathways!$A$1:$D$126,3,FALSE)</f>
        <v>Metabolism</v>
      </c>
      <c r="H199" s="63" t="str">
        <f>VLOOKUP(I199,ClassPathways!$A$1:$D$126,4,FALSE)</f>
        <v>Xenobiotics biodegradation and metabolism</v>
      </c>
      <c r="I199" s="64" t="s">
        <v>67</v>
      </c>
      <c r="J199" s="65">
        <v>130</v>
      </c>
      <c r="K199" s="65">
        <v>1.384304</v>
      </c>
    </row>
    <row r="200" spans="1:11">
      <c r="A200" s="65">
        <v>199</v>
      </c>
      <c r="B200" s="64" t="s">
        <v>1</v>
      </c>
      <c r="C200" s="64" t="s">
        <v>345</v>
      </c>
      <c r="D200" s="64" t="s">
        <v>342</v>
      </c>
      <c r="E200" s="64" t="s">
        <v>357</v>
      </c>
      <c r="F200" s="64" t="s">
        <v>358</v>
      </c>
      <c r="G200" s="63" t="str">
        <f>VLOOKUP(I200,ClassPathways!$A$1:$D$126,3,FALSE)</f>
        <v>Metabolism</v>
      </c>
      <c r="H200" s="63" t="str">
        <f>VLOOKUP(I200,ClassPathways!$A$1:$D$126,4,FALSE)</f>
        <v>Glycan biosynthesis and metabolism</v>
      </c>
      <c r="I200" s="64" t="s">
        <v>78</v>
      </c>
      <c r="J200" s="65">
        <v>133</v>
      </c>
      <c r="K200" s="65">
        <v>1.41625</v>
      </c>
    </row>
    <row r="201" spans="1:11">
      <c r="A201" s="65">
        <v>200</v>
      </c>
      <c r="B201" s="64" t="s">
        <v>1</v>
      </c>
      <c r="C201" s="64" t="s">
        <v>345</v>
      </c>
      <c r="D201" s="64" t="s">
        <v>342</v>
      </c>
      <c r="E201" s="64" t="s">
        <v>357</v>
      </c>
      <c r="F201" s="64" t="s">
        <v>358</v>
      </c>
      <c r="G201" s="63" t="str">
        <f>VLOOKUP(I201,ClassPathways!$A$1:$D$126,3,FALSE)</f>
        <v>Metabolism</v>
      </c>
      <c r="H201" s="63" t="str">
        <f>VLOOKUP(I201,ClassPathways!$A$1:$D$126,4,FALSE)</f>
        <v>Amino acid metabolism</v>
      </c>
      <c r="I201" s="64" t="s">
        <v>84</v>
      </c>
      <c r="J201" s="65">
        <v>178</v>
      </c>
      <c r="K201" s="65">
        <v>1.895432</v>
      </c>
    </row>
    <row r="202" spans="1:11">
      <c r="A202" s="65">
        <v>201</v>
      </c>
      <c r="B202" s="64" t="s">
        <v>1</v>
      </c>
      <c r="C202" s="64" t="s">
        <v>345</v>
      </c>
      <c r="D202" s="64" t="s">
        <v>342</v>
      </c>
      <c r="E202" s="64" t="s">
        <v>357</v>
      </c>
      <c r="F202" s="64" t="s">
        <v>358</v>
      </c>
      <c r="G202" s="63" t="str">
        <f>VLOOKUP(I202,ClassPathways!$A$1:$D$126,3,FALSE)</f>
        <v>Metabolism</v>
      </c>
      <c r="H202" s="63" t="str">
        <f>VLOOKUP(I202,ClassPathways!$A$1:$D$126,4,FALSE)</f>
        <v>Carbohydrate metabolism</v>
      </c>
      <c r="I202" s="64" t="s">
        <v>89</v>
      </c>
      <c r="J202" s="65">
        <v>216</v>
      </c>
      <c r="K202" s="65">
        <v>2.3000750000000001</v>
      </c>
    </row>
    <row r="203" spans="1:11">
      <c r="A203" s="65">
        <v>202</v>
      </c>
      <c r="B203" s="64" t="s">
        <v>1</v>
      </c>
      <c r="C203" s="64" t="s">
        <v>345</v>
      </c>
      <c r="D203" s="64" t="s">
        <v>342</v>
      </c>
      <c r="E203" s="64" t="s">
        <v>357</v>
      </c>
      <c r="F203" s="64" t="s">
        <v>358</v>
      </c>
      <c r="G203" s="63" t="str">
        <f>VLOOKUP(I203,ClassPathways!$A$1:$D$126,3,FALSE)</f>
        <v>Metabolism</v>
      </c>
      <c r="H203" s="63" t="str">
        <f>VLOOKUP(I203,ClassPathways!$A$1:$D$126,4,FALSE)</f>
        <v>Amino acid metabolism</v>
      </c>
      <c r="I203" s="64" t="s">
        <v>109</v>
      </c>
      <c r="J203" s="65">
        <v>338</v>
      </c>
      <c r="K203" s="65">
        <v>3.5991909999999998</v>
      </c>
    </row>
    <row r="204" spans="1:11">
      <c r="A204" s="65">
        <v>203</v>
      </c>
      <c r="B204" s="64" t="s">
        <v>1</v>
      </c>
      <c r="C204" s="64" t="s">
        <v>345</v>
      </c>
      <c r="D204" s="64" t="s">
        <v>342</v>
      </c>
      <c r="E204" s="64" t="s">
        <v>357</v>
      </c>
      <c r="F204" s="64" t="s">
        <v>358</v>
      </c>
      <c r="G204" s="63" t="str">
        <f>VLOOKUP(I204,ClassPathways!$A$1:$D$126,3,FALSE)</f>
        <v>Metabolism</v>
      </c>
      <c r="H204" s="63" t="str">
        <f>VLOOKUP(I204,ClassPathways!$A$1:$D$126,4,FALSE)</f>
        <v>Amino acid metabolism</v>
      </c>
      <c r="I204" s="64" t="s">
        <v>175</v>
      </c>
      <c r="J204" s="65">
        <v>446</v>
      </c>
      <c r="K204" s="65">
        <v>4.7492279999999996</v>
      </c>
    </row>
    <row r="205" spans="1:11">
      <c r="A205" s="65">
        <v>204</v>
      </c>
      <c r="B205" s="64" t="s">
        <v>349</v>
      </c>
      <c r="C205" s="64" t="s">
        <v>338</v>
      </c>
      <c r="D205" s="64" t="s">
        <v>339</v>
      </c>
      <c r="E205" s="64" t="s">
        <v>359</v>
      </c>
      <c r="F205" s="64" t="s">
        <v>145</v>
      </c>
      <c r="G205" s="63" t="str">
        <f>VLOOKUP(I205,ClassPathways!$A$1:$D$126,3,FALSE)</f>
        <v>Metabolism</v>
      </c>
      <c r="H205" s="63" t="str">
        <f>VLOOKUP(I205,ClassPathways!$A$1:$D$126,4,FALSE)</f>
        <v>Carbohydrate metabolism</v>
      </c>
      <c r="I205" s="64" t="s">
        <v>9</v>
      </c>
      <c r="J205" s="65">
        <v>20</v>
      </c>
      <c r="K205" s="65">
        <v>1.584786</v>
      </c>
    </row>
    <row r="206" spans="1:11">
      <c r="A206" s="65">
        <v>205</v>
      </c>
      <c r="B206" s="64" t="s">
        <v>349</v>
      </c>
      <c r="C206" s="64" t="s">
        <v>338</v>
      </c>
      <c r="D206" s="64" t="s">
        <v>339</v>
      </c>
      <c r="E206" s="64" t="s">
        <v>359</v>
      </c>
      <c r="F206" s="64" t="s">
        <v>145</v>
      </c>
      <c r="G206" s="63" t="str">
        <f>VLOOKUP(I206,ClassPathways!$A$1:$D$126,3,FALSE)</f>
        <v>Metabolism</v>
      </c>
      <c r="H206" s="63" t="str">
        <f>VLOOKUP(I206,ClassPathways!$A$1:$D$126,4,FALSE)</f>
        <v>Energy metabolism</v>
      </c>
      <c r="I206" s="64" t="s">
        <v>26</v>
      </c>
      <c r="J206" s="65">
        <v>27</v>
      </c>
      <c r="K206" s="65">
        <v>2.1394609999999998</v>
      </c>
    </row>
    <row r="207" spans="1:11">
      <c r="A207" s="65">
        <v>206</v>
      </c>
      <c r="B207" s="64" t="s">
        <v>349</v>
      </c>
      <c r="C207" s="64" t="s">
        <v>338</v>
      </c>
      <c r="D207" s="64" t="s">
        <v>339</v>
      </c>
      <c r="E207" s="64" t="s">
        <v>359</v>
      </c>
      <c r="F207" s="64" t="s">
        <v>145</v>
      </c>
      <c r="G207" s="63" t="str">
        <f>VLOOKUP(I207,ClassPathways!$A$1:$D$126,3,FALSE)</f>
        <v>Metabolism</v>
      </c>
      <c r="H207" s="63" t="str">
        <f>VLOOKUP(I207,ClassPathways!$A$1:$D$126,4,FALSE)</f>
        <v>Carbohydrate metabolism</v>
      </c>
      <c r="I207" s="64" t="s">
        <v>28</v>
      </c>
      <c r="J207" s="65">
        <v>23</v>
      </c>
      <c r="K207" s="65">
        <v>1.8225039999999999</v>
      </c>
    </row>
    <row r="208" spans="1:11">
      <c r="A208" s="65">
        <v>207</v>
      </c>
      <c r="B208" s="64" t="s">
        <v>349</v>
      </c>
      <c r="C208" s="64" t="s">
        <v>338</v>
      </c>
      <c r="D208" s="64" t="s">
        <v>339</v>
      </c>
      <c r="E208" s="64" t="s">
        <v>359</v>
      </c>
      <c r="F208" s="64" t="s">
        <v>145</v>
      </c>
      <c r="G208" s="63" t="str">
        <f>VLOOKUP(I208,ClassPathways!$A$1:$D$126,3,FALSE)</f>
        <v>Metabolism</v>
      </c>
      <c r="H208" s="63" t="str">
        <f>VLOOKUP(I208,ClassPathways!$A$1:$D$126,4,FALSE)</f>
        <v>Xenobiotics biodegradation and metabolism</v>
      </c>
      <c r="I208" s="64" t="s">
        <v>32</v>
      </c>
      <c r="J208" s="65">
        <v>28</v>
      </c>
      <c r="K208" s="65">
        <v>2.2187000000000001</v>
      </c>
    </row>
    <row r="209" spans="1:11">
      <c r="A209" s="65">
        <v>208</v>
      </c>
      <c r="B209" s="64" t="s">
        <v>349</v>
      </c>
      <c r="C209" s="64" t="s">
        <v>338</v>
      </c>
      <c r="D209" s="64" t="s">
        <v>339</v>
      </c>
      <c r="E209" s="64" t="s">
        <v>359</v>
      </c>
      <c r="F209" s="64" t="s">
        <v>145</v>
      </c>
      <c r="G209" s="63" t="str">
        <f>VLOOKUP(I209,ClassPathways!$A$1:$D$126,3,FALSE)</f>
        <v>Metabolism</v>
      </c>
      <c r="H209" s="63" t="str">
        <f>VLOOKUP(I209,ClassPathways!$A$1:$D$126,4,FALSE)</f>
        <v>Xenobiotics biodegradation and metabolism</v>
      </c>
      <c r="I209" s="64" t="s">
        <v>33</v>
      </c>
      <c r="J209" s="65">
        <v>46</v>
      </c>
      <c r="K209" s="65">
        <v>3.6450079999999998</v>
      </c>
    </row>
    <row r="210" spans="1:11">
      <c r="A210" s="65">
        <v>209</v>
      </c>
      <c r="B210" s="64" t="s">
        <v>349</v>
      </c>
      <c r="C210" s="64" t="s">
        <v>338</v>
      </c>
      <c r="D210" s="64" t="s">
        <v>339</v>
      </c>
      <c r="E210" s="64" t="s">
        <v>359</v>
      </c>
      <c r="F210" s="64" t="s">
        <v>145</v>
      </c>
      <c r="G210" s="63" t="str">
        <f>VLOOKUP(I210,ClassPathways!$A$1:$D$126,3,FALSE)</f>
        <v>Metabolism</v>
      </c>
      <c r="H210" s="63" t="str">
        <f>VLOOKUP(I210,ClassPathways!$A$1:$D$126,4,FALSE)</f>
        <v>Lipid metabolism</v>
      </c>
      <c r="I210" s="64" t="s">
        <v>37</v>
      </c>
      <c r="J210" s="65">
        <v>40</v>
      </c>
      <c r="K210" s="65">
        <v>3.1695720000000001</v>
      </c>
    </row>
    <row r="211" spans="1:11">
      <c r="A211" s="65">
        <v>210</v>
      </c>
      <c r="B211" s="64" t="s">
        <v>349</v>
      </c>
      <c r="C211" s="64" t="s">
        <v>338</v>
      </c>
      <c r="D211" s="64" t="s">
        <v>339</v>
      </c>
      <c r="E211" s="64" t="s">
        <v>359</v>
      </c>
      <c r="F211" s="64" t="s">
        <v>145</v>
      </c>
      <c r="G211" s="63" t="str">
        <f>VLOOKUP(I211,ClassPathways!$A$1:$D$126,3,FALSE)</f>
        <v>Metabolism</v>
      </c>
      <c r="H211" s="63" t="str">
        <f>VLOOKUP(I211,ClassPathways!$A$1:$D$126,4,FALSE)</f>
        <v>Lipid metabolism</v>
      </c>
      <c r="I211" s="64" t="s">
        <v>38</v>
      </c>
      <c r="J211" s="65">
        <v>22</v>
      </c>
      <c r="K211" s="65">
        <v>1.7432650000000001</v>
      </c>
    </row>
    <row r="212" spans="1:11">
      <c r="A212" s="65">
        <v>211</v>
      </c>
      <c r="B212" s="64" t="s">
        <v>349</v>
      </c>
      <c r="C212" s="64" t="s">
        <v>338</v>
      </c>
      <c r="D212" s="64" t="s">
        <v>339</v>
      </c>
      <c r="E212" s="64" t="s">
        <v>359</v>
      </c>
      <c r="F212" s="64" t="s">
        <v>145</v>
      </c>
      <c r="G212" s="63" t="str">
        <f>VLOOKUP(I212,ClassPathways!$A$1:$D$126,3,FALSE)</f>
        <v>Metabolism</v>
      </c>
      <c r="H212" s="63" t="str">
        <f>VLOOKUP(I212,ClassPathways!$A$1:$D$126,4,FALSE)</f>
        <v>Carbohydrate metabolism</v>
      </c>
      <c r="I212" s="64" t="s">
        <v>41</v>
      </c>
      <c r="J212" s="65">
        <v>19</v>
      </c>
      <c r="K212" s="65">
        <v>1.505547</v>
      </c>
    </row>
    <row r="213" spans="1:11">
      <c r="A213" s="65">
        <v>212</v>
      </c>
      <c r="B213" s="64" t="s">
        <v>349</v>
      </c>
      <c r="C213" s="64" t="s">
        <v>338</v>
      </c>
      <c r="D213" s="64" t="s">
        <v>339</v>
      </c>
      <c r="E213" s="64" t="s">
        <v>359</v>
      </c>
      <c r="F213" s="64" t="s">
        <v>145</v>
      </c>
      <c r="G213" s="63" t="str">
        <f>VLOOKUP(I213,ClassPathways!$A$1:$D$126,3,FALSE)</f>
        <v>Metabolism</v>
      </c>
      <c r="H213" s="63" t="str">
        <f>VLOOKUP(I213,ClassPathways!$A$1:$D$126,4,FALSE)</f>
        <v>Carbohydrate metabolism</v>
      </c>
      <c r="I213" s="64" t="s">
        <v>42</v>
      </c>
      <c r="J213" s="65">
        <v>25</v>
      </c>
      <c r="K213" s="65">
        <v>1.9809829999999999</v>
      </c>
    </row>
    <row r="214" spans="1:11">
      <c r="A214" s="65">
        <v>213</v>
      </c>
      <c r="B214" s="64" t="s">
        <v>349</v>
      </c>
      <c r="C214" s="64" t="s">
        <v>338</v>
      </c>
      <c r="D214" s="64" t="s">
        <v>339</v>
      </c>
      <c r="E214" s="64" t="s">
        <v>359</v>
      </c>
      <c r="F214" s="64" t="s">
        <v>145</v>
      </c>
      <c r="G214" s="63" t="str">
        <f>VLOOKUP(I214,ClassPathways!$A$1:$D$126,3,FALSE)</f>
        <v>Metabolism</v>
      </c>
      <c r="H214" s="63" t="str">
        <f>VLOOKUP(I214,ClassPathways!$A$1:$D$126,4,FALSE)</f>
        <v>Metabolism of other amino acids</v>
      </c>
      <c r="I214" s="64" t="s">
        <v>44</v>
      </c>
      <c r="J214" s="65">
        <v>35</v>
      </c>
      <c r="K214" s="65">
        <v>2.7733759999999998</v>
      </c>
    </row>
    <row r="215" spans="1:11">
      <c r="A215" s="65">
        <v>214</v>
      </c>
      <c r="B215" s="64" t="s">
        <v>349</v>
      </c>
      <c r="C215" s="64" t="s">
        <v>338</v>
      </c>
      <c r="D215" s="64" t="s">
        <v>339</v>
      </c>
      <c r="E215" s="64" t="s">
        <v>359</v>
      </c>
      <c r="F215" s="64" t="s">
        <v>145</v>
      </c>
      <c r="G215" s="63" t="str">
        <f>VLOOKUP(I215,ClassPathways!$A$1:$D$126,3,FALSE)</f>
        <v>Metabolism</v>
      </c>
      <c r="H215" s="63" t="str">
        <f>VLOOKUP(I215,ClassPathways!$A$1:$D$126,4,FALSE)</f>
        <v>Carbohydrate metabolism</v>
      </c>
      <c r="I215" s="64" t="s">
        <v>48</v>
      </c>
      <c r="J215" s="65">
        <v>50</v>
      </c>
      <c r="K215" s="65">
        <v>3.9619650000000002</v>
      </c>
    </row>
    <row r="216" spans="1:11">
      <c r="A216" s="65">
        <v>215</v>
      </c>
      <c r="B216" s="64" t="s">
        <v>349</v>
      </c>
      <c r="C216" s="64" t="s">
        <v>338</v>
      </c>
      <c r="D216" s="64" t="s">
        <v>339</v>
      </c>
      <c r="E216" s="64" t="s">
        <v>359</v>
      </c>
      <c r="F216" s="64" t="s">
        <v>145</v>
      </c>
      <c r="G216" s="63" t="str">
        <f>VLOOKUP(I216,ClassPathways!$A$1:$D$126,3,FALSE)</f>
        <v>Metabolism</v>
      </c>
      <c r="H216" s="63" t="str">
        <f>VLOOKUP(I216,ClassPathways!$A$1:$D$126,4,FALSE)</f>
        <v>Amino acid metabolism</v>
      </c>
      <c r="I216" s="64" t="s">
        <v>64</v>
      </c>
      <c r="J216" s="65">
        <v>19</v>
      </c>
      <c r="K216" s="65">
        <v>1.505547</v>
      </c>
    </row>
    <row r="217" spans="1:11">
      <c r="A217" s="65">
        <v>216</v>
      </c>
      <c r="B217" s="64" t="s">
        <v>349</v>
      </c>
      <c r="C217" s="64" t="s">
        <v>338</v>
      </c>
      <c r="D217" s="64" t="s">
        <v>339</v>
      </c>
      <c r="E217" s="64" t="s">
        <v>359</v>
      </c>
      <c r="F217" s="64" t="s">
        <v>145</v>
      </c>
      <c r="G217" s="63" t="str">
        <f>VLOOKUP(I217,ClassPathways!$A$1:$D$126,3,FALSE)</f>
        <v>Metabolism</v>
      </c>
      <c r="H217" s="63" t="str">
        <f>VLOOKUP(I217,ClassPathways!$A$1:$D$126,4,FALSE)</f>
        <v>Xenobiotics biodegradation and metabolism</v>
      </c>
      <c r="I217" s="64" t="s">
        <v>67</v>
      </c>
      <c r="J217" s="65">
        <v>30</v>
      </c>
      <c r="K217" s="65">
        <v>2.3771789999999999</v>
      </c>
    </row>
    <row r="218" spans="1:11">
      <c r="A218" s="65">
        <v>217</v>
      </c>
      <c r="B218" s="64" t="s">
        <v>349</v>
      </c>
      <c r="C218" s="64" t="s">
        <v>338</v>
      </c>
      <c r="D218" s="64" t="s">
        <v>339</v>
      </c>
      <c r="E218" s="64" t="s">
        <v>359</v>
      </c>
      <c r="F218" s="64" t="s">
        <v>145</v>
      </c>
      <c r="G218" s="63" t="str">
        <f>VLOOKUP(I218,ClassPathways!$A$1:$D$126,3,FALSE)</f>
        <v>Metabolism</v>
      </c>
      <c r="H218" s="63" t="str">
        <f>VLOOKUP(I218,ClassPathways!$A$1:$D$126,4,FALSE)</f>
        <v>Metabolism of cofactors and vitamins</v>
      </c>
      <c r="I218" s="64" t="s">
        <v>74</v>
      </c>
      <c r="J218" s="65">
        <v>19</v>
      </c>
      <c r="K218" s="65">
        <v>1.505547</v>
      </c>
    </row>
    <row r="219" spans="1:11">
      <c r="A219" s="65">
        <v>218</v>
      </c>
      <c r="B219" s="64" t="s">
        <v>349</v>
      </c>
      <c r="C219" s="64" t="s">
        <v>338</v>
      </c>
      <c r="D219" s="64" t="s">
        <v>339</v>
      </c>
      <c r="E219" s="64" t="s">
        <v>359</v>
      </c>
      <c r="F219" s="64" t="s">
        <v>145</v>
      </c>
      <c r="G219" s="63" t="str">
        <f>VLOOKUP(I219,ClassPathways!$A$1:$D$126,3,FALSE)</f>
        <v>Metabolism</v>
      </c>
      <c r="H219" s="63" t="str">
        <f>VLOOKUP(I219,ClassPathways!$A$1:$D$126,4,FALSE)</f>
        <v>Nucleotide metabolism</v>
      </c>
      <c r="I219" s="64" t="s">
        <v>90</v>
      </c>
      <c r="J219" s="65">
        <v>66</v>
      </c>
      <c r="K219" s="65">
        <v>5.2297940000000001</v>
      </c>
    </row>
    <row r="220" spans="1:11">
      <c r="A220" s="65">
        <v>219</v>
      </c>
      <c r="B220" s="64" t="s">
        <v>349</v>
      </c>
      <c r="C220" s="64" t="s">
        <v>338</v>
      </c>
      <c r="D220" s="64" t="s">
        <v>339</v>
      </c>
      <c r="E220" s="64" t="s">
        <v>359</v>
      </c>
      <c r="F220" s="64" t="s">
        <v>145</v>
      </c>
      <c r="G220" s="63" t="str">
        <f>VLOOKUP(I220,ClassPathways!$A$1:$D$126,3,FALSE)</f>
        <v>Metabolism</v>
      </c>
      <c r="H220" s="63" t="str">
        <f>VLOOKUP(I220,ClassPathways!$A$1:$D$126,4,FALSE)</f>
        <v>Nucleotide metabolism</v>
      </c>
      <c r="I220" s="64" t="s">
        <v>91</v>
      </c>
      <c r="J220" s="65">
        <v>53</v>
      </c>
      <c r="K220" s="65">
        <v>4.1996830000000003</v>
      </c>
    </row>
    <row r="221" spans="1:11">
      <c r="A221" s="65">
        <v>220</v>
      </c>
      <c r="B221" s="64" t="s">
        <v>349</v>
      </c>
      <c r="C221" s="64" t="s">
        <v>338</v>
      </c>
      <c r="D221" s="64" t="s">
        <v>339</v>
      </c>
      <c r="E221" s="64" t="s">
        <v>359</v>
      </c>
      <c r="F221" s="64" t="s">
        <v>145</v>
      </c>
      <c r="G221" s="63" t="str">
        <f>VLOOKUP(I221,ClassPathways!$A$1:$D$126,3,FALSE)</f>
        <v>Metabolism</v>
      </c>
      <c r="H221" s="63" t="str">
        <f>VLOOKUP(I221,ClassPathways!$A$1:$D$126,4,FALSE)</f>
        <v>Carbohydrate metabolism</v>
      </c>
      <c r="I221" s="64" t="s">
        <v>92</v>
      </c>
      <c r="J221" s="65">
        <v>31</v>
      </c>
      <c r="K221" s="65">
        <v>2.4564180000000002</v>
      </c>
    </row>
    <row r="222" spans="1:11">
      <c r="A222" s="65">
        <v>221</v>
      </c>
      <c r="B222" s="64" t="s">
        <v>349</v>
      </c>
      <c r="C222" s="64" t="s">
        <v>338</v>
      </c>
      <c r="D222" s="64" t="s">
        <v>339</v>
      </c>
      <c r="E222" s="64" t="s">
        <v>359</v>
      </c>
      <c r="F222" s="64" t="s">
        <v>145</v>
      </c>
      <c r="G222" s="63" t="str">
        <f>VLOOKUP(I222,ClassPathways!$A$1:$D$126,3,FALSE)</f>
        <v>Metabolism</v>
      </c>
      <c r="H222" s="63" t="str">
        <f>VLOOKUP(I222,ClassPathways!$A$1:$D$126,4,FALSE)</f>
        <v>Amino acid metabolism</v>
      </c>
      <c r="I222" s="64" t="s">
        <v>109</v>
      </c>
      <c r="J222" s="65">
        <v>28</v>
      </c>
      <c r="K222" s="65">
        <v>2.2187000000000001</v>
      </c>
    </row>
    <row r="223" spans="1:11">
      <c r="A223" s="65">
        <v>222</v>
      </c>
      <c r="B223" s="64" t="s">
        <v>349</v>
      </c>
      <c r="C223" s="64" t="s">
        <v>338</v>
      </c>
      <c r="D223" s="64" t="s">
        <v>339</v>
      </c>
      <c r="E223" s="64" t="s">
        <v>359</v>
      </c>
      <c r="F223" s="64" t="s">
        <v>145</v>
      </c>
      <c r="G223" s="63" t="str">
        <f>VLOOKUP(I223,ClassPathways!$A$1:$D$126,3,FALSE)</f>
        <v>Metabolism</v>
      </c>
      <c r="H223" s="63" t="str">
        <f>VLOOKUP(I223,ClassPathways!$A$1:$D$126,4,FALSE)</f>
        <v>Amino acid metabolism</v>
      </c>
      <c r="I223" s="64" t="s">
        <v>110</v>
      </c>
      <c r="J223" s="65">
        <v>23</v>
      </c>
      <c r="K223" s="65">
        <v>1.8225039999999999</v>
      </c>
    </row>
    <row r="224" spans="1:11">
      <c r="A224" s="65">
        <v>223</v>
      </c>
      <c r="B224" s="64" t="s">
        <v>349</v>
      </c>
      <c r="C224" s="64" t="s">
        <v>338</v>
      </c>
      <c r="D224" s="64" t="s">
        <v>339</v>
      </c>
      <c r="E224" s="64" t="s">
        <v>359</v>
      </c>
      <c r="F224" s="64" t="s">
        <v>145</v>
      </c>
      <c r="G224" s="63" t="str">
        <f>VLOOKUP(I224,ClassPathways!$A$1:$D$126,3,FALSE)</f>
        <v>Metabolism</v>
      </c>
      <c r="H224" s="63" t="str">
        <f>VLOOKUP(I224,ClassPathways!$A$1:$D$126,4,FALSE)</f>
        <v>Amino acid metabolism</v>
      </c>
      <c r="I224" s="64" t="s">
        <v>175</v>
      </c>
      <c r="J224" s="65">
        <v>19</v>
      </c>
      <c r="K224" s="65">
        <v>1.505547</v>
      </c>
    </row>
    <row r="225" spans="1:11">
      <c r="A225" s="65">
        <v>224</v>
      </c>
      <c r="B225" s="64" t="s">
        <v>349</v>
      </c>
      <c r="C225" s="64" t="s">
        <v>338</v>
      </c>
      <c r="D225" s="64" t="s">
        <v>342</v>
      </c>
      <c r="E225" s="64" t="s">
        <v>360</v>
      </c>
      <c r="F225" s="64" t="s">
        <v>361</v>
      </c>
      <c r="G225" s="63" t="str">
        <f>VLOOKUP(I225,ClassPathways!$A$1:$D$126,3,FALSE)</f>
        <v>Metabolism</v>
      </c>
      <c r="H225" s="63" t="str">
        <f>VLOOKUP(I225,ClassPathways!$A$1:$D$126,4,FALSE)</f>
        <v>Lipid metabolism</v>
      </c>
      <c r="I225" s="64" t="s">
        <v>6</v>
      </c>
      <c r="J225" s="65">
        <v>258</v>
      </c>
      <c r="K225" s="65">
        <v>3.6497380000000001</v>
      </c>
    </row>
    <row r="226" spans="1:11">
      <c r="A226" s="65">
        <v>225</v>
      </c>
      <c r="B226" s="64" t="s">
        <v>349</v>
      </c>
      <c r="C226" s="64" t="s">
        <v>338</v>
      </c>
      <c r="D226" s="64" t="s">
        <v>342</v>
      </c>
      <c r="E226" s="64" t="s">
        <v>360</v>
      </c>
      <c r="F226" s="64" t="s">
        <v>361</v>
      </c>
      <c r="G226" s="63" t="str">
        <f>VLOOKUP(I226,ClassPathways!$A$1:$D$126,3,FALSE)</f>
        <v>Metabolism</v>
      </c>
      <c r="H226" s="63" t="str">
        <f>VLOOKUP(I226,ClassPathways!$A$1:$D$126,4,FALSE)</f>
        <v>Xenobiotics biodegradation and metabolism</v>
      </c>
      <c r="I226" s="64" t="s">
        <v>8</v>
      </c>
      <c r="J226" s="65">
        <v>126</v>
      </c>
      <c r="K226" s="65">
        <v>1.78243</v>
      </c>
    </row>
    <row r="227" spans="1:11">
      <c r="A227" s="65">
        <v>226</v>
      </c>
      <c r="B227" s="64" t="s">
        <v>349</v>
      </c>
      <c r="C227" s="64" t="s">
        <v>338</v>
      </c>
      <c r="D227" s="64" t="s">
        <v>342</v>
      </c>
      <c r="E227" s="64" t="s">
        <v>360</v>
      </c>
      <c r="F227" s="64" t="s">
        <v>361</v>
      </c>
      <c r="G227" s="63" t="str">
        <f>VLOOKUP(I227,ClassPathways!$A$1:$D$126,3,FALSE)</f>
        <v>Metabolism</v>
      </c>
      <c r="H227" s="63" t="str">
        <f>VLOOKUP(I227,ClassPathways!$A$1:$D$126,4,FALSE)</f>
        <v>Xenobiotics biodegradation and metabolism</v>
      </c>
      <c r="I227" s="64" t="s">
        <v>14</v>
      </c>
      <c r="J227" s="65">
        <v>279</v>
      </c>
      <c r="K227" s="65">
        <v>3.9468100000000002</v>
      </c>
    </row>
    <row r="228" spans="1:11">
      <c r="A228" s="65">
        <v>227</v>
      </c>
      <c r="B228" s="64" t="s">
        <v>349</v>
      </c>
      <c r="C228" s="64" t="s">
        <v>338</v>
      </c>
      <c r="D228" s="64" t="s">
        <v>342</v>
      </c>
      <c r="E228" s="64" t="s">
        <v>360</v>
      </c>
      <c r="F228" s="64" t="s">
        <v>361</v>
      </c>
      <c r="G228" s="63" t="str">
        <f>VLOOKUP(I228,ClassPathways!$A$1:$D$126,3,FALSE)</f>
        <v>Metabolism</v>
      </c>
      <c r="H228" s="63" t="str">
        <f>VLOOKUP(I228,ClassPathways!$A$1:$D$126,4,FALSE)</f>
        <v>Metabolism of other amino acids</v>
      </c>
      <c r="I228" s="64" t="s">
        <v>15</v>
      </c>
      <c r="J228" s="65">
        <v>155</v>
      </c>
      <c r="K228" s="65">
        <v>2.192672</v>
      </c>
    </row>
    <row r="229" spans="1:11">
      <c r="A229" s="65">
        <v>228</v>
      </c>
      <c r="B229" s="64" t="s">
        <v>349</v>
      </c>
      <c r="C229" s="64" t="s">
        <v>338</v>
      </c>
      <c r="D229" s="64" t="s">
        <v>342</v>
      </c>
      <c r="E229" s="64" t="s">
        <v>360</v>
      </c>
      <c r="F229" s="64" t="s">
        <v>361</v>
      </c>
      <c r="G229" s="63" t="str">
        <f>VLOOKUP(I229,ClassPathways!$A$1:$D$126,3,FALSE)</f>
        <v>Metabolism</v>
      </c>
      <c r="H229" s="63" t="str">
        <f>VLOOKUP(I229,ClassPathways!$A$1:$D$126,4,FALSE)</f>
        <v>Lipid metabolism</v>
      </c>
      <c r="I229" s="64" t="s">
        <v>19</v>
      </c>
      <c r="J229" s="65">
        <v>241</v>
      </c>
      <c r="K229" s="65">
        <v>3.4092519999999999</v>
      </c>
    </row>
    <row r="230" spans="1:11">
      <c r="A230" s="65">
        <v>229</v>
      </c>
      <c r="B230" s="64" t="s">
        <v>349</v>
      </c>
      <c r="C230" s="64" t="s">
        <v>338</v>
      </c>
      <c r="D230" s="64" t="s">
        <v>342</v>
      </c>
      <c r="E230" s="64" t="s">
        <v>360</v>
      </c>
      <c r="F230" s="64" t="s">
        <v>361</v>
      </c>
      <c r="G230" s="63" t="str">
        <f>VLOOKUP(I230,ClassPathways!$A$1:$D$126,3,FALSE)</f>
        <v>Metabolism</v>
      </c>
      <c r="H230" s="63" t="str">
        <f>VLOOKUP(I230,ClassPathways!$A$1:$D$126,4,FALSE)</f>
        <v>Carbohydrate metabolism</v>
      </c>
      <c r="I230" s="64" t="s">
        <v>21</v>
      </c>
      <c r="J230" s="65">
        <v>197</v>
      </c>
      <c r="K230" s="65">
        <v>2.786816</v>
      </c>
    </row>
    <row r="231" spans="1:11">
      <c r="A231" s="65">
        <v>230</v>
      </c>
      <c r="B231" s="64" t="s">
        <v>349</v>
      </c>
      <c r="C231" s="64" t="s">
        <v>338</v>
      </c>
      <c r="D231" s="64" t="s">
        <v>342</v>
      </c>
      <c r="E231" s="64" t="s">
        <v>360</v>
      </c>
      <c r="F231" s="64" t="s">
        <v>361</v>
      </c>
      <c r="G231" s="63" t="str">
        <f>VLOOKUP(I231,ClassPathways!$A$1:$D$126,3,FALSE)</f>
        <v>Metabolism</v>
      </c>
      <c r="H231" s="63" t="str">
        <f>VLOOKUP(I231,ClassPathways!$A$1:$D$126,4,FALSE)</f>
        <v>Xenobiotics biodegradation and metabolism</v>
      </c>
      <c r="I231" s="64" t="s">
        <v>24</v>
      </c>
      <c r="J231" s="65">
        <v>187</v>
      </c>
      <c r="K231" s="65">
        <v>2.6453530000000001</v>
      </c>
    </row>
    <row r="232" spans="1:11">
      <c r="A232" s="65">
        <v>231</v>
      </c>
      <c r="B232" s="64" t="s">
        <v>349</v>
      </c>
      <c r="C232" s="64" t="s">
        <v>338</v>
      </c>
      <c r="D232" s="64" t="s">
        <v>342</v>
      </c>
      <c r="E232" s="64" t="s">
        <v>360</v>
      </c>
      <c r="F232" s="64" t="s">
        <v>361</v>
      </c>
      <c r="G232" s="63" t="str">
        <f>VLOOKUP(I232,ClassPathways!$A$1:$D$126,3,FALSE)</f>
        <v>Metabolism</v>
      </c>
      <c r="H232" s="63" t="str">
        <f>VLOOKUP(I232,ClassPathways!$A$1:$D$126,4,FALSE)</f>
        <v>Energy metabolism</v>
      </c>
      <c r="I232" s="64" t="s">
        <v>26</v>
      </c>
      <c r="J232" s="65">
        <v>200</v>
      </c>
      <c r="K232" s="65">
        <v>2.8292540000000002</v>
      </c>
    </row>
    <row r="233" spans="1:11">
      <c r="A233" s="65">
        <v>232</v>
      </c>
      <c r="B233" s="64" t="s">
        <v>349</v>
      </c>
      <c r="C233" s="64" t="s">
        <v>338</v>
      </c>
      <c r="D233" s="64" t="s">
        <v>342</v>
      </c>
      <c r="E233" s="64" t="s">
        <v>360</v>
      </c>
      <c r="F233" s="64" t="s">
        <v>361</v>
      </c>
      <c r="G233" s="63" t="str">
        <f>VLOOKUP(I233,ClassPathways!$A$1:$D$126,3,FALSE)</f>
        <v>Metabolism</v>
      </c>
      <c r="H233" s="63" t="str">
        <f>VLOOKUP(I233,ClassPathways!$A$1:$D$126,4,FALSE)</f>
        <v>Lipid metabolism</v>
      </c>
      <c r="I233" s="64" t="s">
        <v>36</v>
      </c>
      <c r="J233" s="65">
        <v>162</v>
      </c>
      <c r="K233" s="65">
        <v>2.291696</v>
      </c>
    </row>
    <row r="234" spans="1:11">
      <c r="A234" s="65">
        <v>233</v>
      </c>
      <c r="B234" s="64" t="s">
        <v>349</v>
      </c>
      <c r="C234" s="64" t="s">
        <v>338</v>
      </c>
      <c r="D234" s="64" t="s">
        <v>342</v>
      </c>
      <c r="E234" s="64" t="s">
        <v>360</v>
      </c>
      <c r="F234" s="64" t="s">
        <v>361</v>
      </c>
      <c r="G234" s="63" t="str">
        <f>VLOOKUP(I234,ClassPathways!$A$1:$D$126,3,FALSE)</f>
        <v>Metabolism</v>
      </c>
      <c r="H234" s="63" t="str">
        <f>VLOOKUP(I234,ClassPathways!$A$1:$D$126,4,FALSE)</f>
        <v>Lipid metabolism</v>
      </c>
      <c r="I234" s="64" t="s">
        <v>37</v>
      </c>
      <c r="J234" s="65">
        <v>639</v>
      </c>
      <c r="K234" s="65">
        <v>9.0394679999999994</v>
      </c>
    </row>
    <row r="235" spans="1:11">
      <c r="A235" s="65">
        <v>234</v>
      </c>
      <c r="B235" s="64" t="s">
        <v>349</v>
      </c>
      <c r="C235" s="64" t="s">
        <v>338</v>
      </c>
      <c r="D235" s="64" t="s">
        <v>342</v>
      </c>
      <c r="E235" s="64" t="s">
        <v>360</v>
      </c>
      <c r="F235" s="64" t="s">
        <v>361</v>
      </c>
      <c r="G235" s="63" t="str">
        <f>VLOOKUP(I235,ClassPathways!$A$1:$D$126,3,FALSE)</f>
        <v>Metabolism</v>
      </c>
      <c r="H235" s="63" t="str">
        <f>VLOOKUP(I235,ClassPathways!$A$1:$D$126,4,FALSE)</f>
        <v>Lipid metabolism</v>
      </c>
      <c r="I235" s="64" t="s">
        <v>38</v>
      </c>
      <c r="J235" s="65">
        <v>402</v>
      </c>
      <c r="K235" s="65">
        <v>5.6868020000000001</v>
      </c>
    </row>
    <row r="236" spans="1:11">
      <c r="A236" s="65">
        <v>235</v>
      </c>
      <c r="B236" s="64" t="s">
        <v>349</v>
      </c>
      <c r="C236" s="64" t="s">
        <v>338</v>
      </c>
      <c r="D236" s="64" t="s">
        <v>342</v>
      </c>
      <c r="E236" s="64" t="s">
        <v>360</v>
      </c>
      <c r="F236" s="64" t="s">
        <v>361</v>
      </c>
      <c r="G236" s="63" t="str">
        <f>VLOOKUP(I236,ClassPathways!$A$1:$D$126,3,FALSE)</f>
        <v>Metabolism</v>
      </c>
      <c r="H236" s="63" t="str">
        <f>VLOOKUP(I236,ClassPathways!$A$1:$D$126,4,FALSE)</f>
        <v>Metabolism of terpenoids and polyketides</v>
      </c>
      <c r="I236" s="64" t="s">
        <v>43</v>
      </c>
      <c r="J236" s="65">
        <v>276</v>
      </c>
      <c r="K236" s="65">
        <v>3.9043709999999998</v>
      </c>
    </row>
    <row r="237" spans="1:11">
      <c r="A237" s="65">
        <v>236</v>
      </c>
      <c r="B237" s="64" t="s">
        <v>349</v>
      </c>
      <c r="C237" s="64" t="s">
        <v>338</v>
      </c>
      <c r="D237" s="64" t="s">
        <v>342</v>
      </c>
      <c r="E237" s="64" t="s">
        <v>360</v>
      </c>
      <c r="F237" s="64" t="s">
        <v>361</v>
      </c>
      <c r="G237" s="63" t="str">
        <f>VLOOKUP(I237,ClassPathways!$A$1:$D$126,3,FALSE)</f>
        <v>Metabolism</v>
      </c>
      <c r="H237" s="63" t="str">
        <f>VLOOKUP(I237,ClassPathways!$A$1:$D$126,4,FALSE)</f>
        <v>Lipid metabolism</v>
      </c>
      <c r="I237" s="64" t="s">
        <v>45</v>
      </c>
      <c r="J237" s="65">
        <v>119</v>
      </c>
      <c r="K237" s="65">
        <v>1.683406</v>
      </c>
    </row>
    <row r="238" spans="1:11">
      <c r="A238" s="65">
        <v>237</v>
      </c>
      <c r="B238" s="64" t="s">
        <v>349</v>
      </c>
      <c r="C238" s="64" t="s">
        <v>338</v>
      </c>
      <c r="D238" s="64" t="s">
        <v>342</v>
      </c>
      <c r="E238" s="64" t="s">
        <v>360</v>
      </c>
      <c r="F238" s="64" t="s">
        <v>361</v>
      </c>
      <c r="G238" s="63" t="str">
        <f>VLOOKUP(I238,ClassPathways!$A$1:$D$126,3,FALSE)</f>
        <v>Metabolism</v>
      </c>
      <c r="H238" s="63" t="str">
        <f>VLOOKUP(I238,ClassPathways!$A$1:$D$126,4,FALSE)</f>
        <v>Amino acid metabolism</v>
      </c>
      <c r="I238" s="64" t="s">
        <v>64</v>
      </c>
      <c r="J238" s="65">
        <v>220</v>
      </c>
      <c r="K238" s="65">
        <v>3.1121799999999999</v>
      </c>
    </row>
    <row r="239" spans="1:11">
      <c r="A239" s="65">
        <v>238</v>
      </c>
      <c r="B239" s="64" t="s">
        <v>349</v>
      </c>
      <c r="C239" s="64" t="s">
        <v>338</v>
      </c>
      <c r="D239" s="64" t="s">
        <v>342</v>
      </c>
      <c r="E239" s="64" t="s">
        <v>360</v>
      </c>
      <c r="F239" s="64" t="s">
        <v>361</v>
      </c>
      <c r="G239" s="63" t="str">
        <f>VLOOKUP(I239,ClassPathways!$A$1:$D$126,3,FALSE)</f>
        <v>Metabolism</v>
      </c>
      <c r="H239" s="63" t="str">
        <f>VLOOKUP(I239,ClassPathways!$A$1:$D$126,4,FALSE)</f>
        <v>Xenobiotics biodegradation and metabolism</v>
      </c>
      <c r="I239" s="64" t="s">
        <v>67</v>
      </c>
      <c r="J239" s="65">
        <v>116</v>
      </c>
      <c r="K239" s="65">
        <v>1.640968</v>
      </c>
    </row>
    <row r="240" spans="1:11">
      <c r="A240" s="65">
        <v>239</v>
      </c>
      <c r="B240" s="64" t="s">
        <v>349</v>
      </c>
      <c r="C240" s="64" t="s">
        <v>338</v>
      </c>
      <c r="D240" s="64" t="s">
        <v>342</v>
      </c>
      <c r="E240" s="64" t="s">
        <v>360</v>
      </c>
      <c r="F240" s="64" t="s">
        <v>361</v>
      </c>
      <c r="G240" s="63" t="str">
        <f>VLOOKUP(I240,ClassPathways!$A$1:$D$126,3,FALSE)</f>
        <v>Metabolism</v>
      </c>
      <c r="H240" s="63" t="str">
        <f>VLOOKUP(I240,ClassPathways!$A$1:$D$126,4,FALSE)</f>
        <v>Amino acid metabolism</v>
      </c>
      <c r="I240" s="64" t="s">
        <v>84</v>
      </c>
      <c r="J240" s="65">
        <v>158</v>
      </c>
      <c r="K240" s="65">
        <v>2.2351109999999998</v>
      </c>
    </row>
    <row r="241" spans="1:11">
      <c r="A241" s="65">
        <v>240</v>
      </c>
      <c r="B241" s="64" t="s">
        <v>349</v>
      </c>
      <c r="C241" s="64" t="s">
        <v>338</v>
      </c>
      <c r="D241" s="64" t="s">
        <v>342</v>
      </c>
      <c r="E241" s="64" t="s">
        <v>360</v>
      </c>
      <c r="F241" s="64" t="s">
        <v>361</v>
      </c>
      <c r="G241" s="63" t="str">
        <f>VLOOKUP(I241,ClassPathways!$A$1:$D$126,3,FALSE)</f>
        <v>Metabolism</v>
      </c>
      <c r="H241" s="63" t="str">
        <f>VLOOKUP(I241,ClassPathways!$A$1:$D$126,4,FALSE)</f>
        <v>Carbohydrate metabolism</v>
      </c>
      <c r="I241" s="64" t="s">
        <v>89</v>
      </c>
      <c r="J241" s="65">
        <v>134</v>
      </c>
      <c r="K241" s="65">
        <v>1.8956010000000001</v>
      </c>
    </row>
    <row r="242" spans="1:11">
      <c r="A242" s="65">
        <v>241</v>
      </c>
      <c r="B242" s="64" t="s">
        <v>349</v>
      </c>
      <c r="C242" s="64" t="s">
        <v>338</v>
      </c>
      <c r="D242" s="64" t="s">
        <v>342</v>
      </c>
      <c r="E242" s="64" t="s">
        <v>360</v>
      </c>
      <c r="F242" s="64" t="s">
        <v>361</v>
      </c>
      <c r="G242" s="63" t="str">
        <f>VLOOKUP(I242,ClassPathways!$A$1:$D$126,3,FALSE)</f>
        <v>Metabolism</v>
      </c>
      <c r="H242" s="63" t="str">
        <f>VLOOKUP(I242,ClassPathways!$A$1:$D$126,4,FALSE)</f>
        <v>Lipid metabolism</v>
      </c>
      <c r="I242" s="64" t="s">
        <v>99</v>
      </c>
      <c r="J242" s="65">
        <v>139</v>
      </c>
      <c r="K242" s="65">
        <v>1.966332</v>
      </c>
    </row>
    <row r="243" spans="1:11">
      <c r="A243" s="65">
        <v>242</v>
      </c>
      <c r="B243" s="64" t="s">
        <v>349</v>
      </c>
      <c r="C243" s="64" t="s">
        <v>338</v>
      </c>
      <c r="D243" s="64" t="s">
        <v>342</v>
      </c>
      <c r="E243" s="64" t="s">
        <v>360</v>
      </c>
      <c r="F243" s="64" t="s">
        <v>361</v>
      </c>
      <c r="G243" s="63" t="str">
        <f>VLOOKUP(I243,ClassPathways!$A$1:$D$126,3,FALSE)</f>
        <v>Metabolism</v>
      </c>
      <c r="H243" s="63" t="str">
        <f>VLOOKUP(I243,ClassPathways!$A$1:$D$126,4,FALSE)</f>
        <v>Amino acid metabolism</v>
      </c>
      <c r="I243" s="64" t="s">
        <v>109</v>
      </c>
      <c r="J243" s="65">
        <v>293</v>
      </c>
      <c r="K243" s="65">
        <v>4.1448580000000002</v>
      </c>
    </row>
    <row r="244" spans="1:11">
      <c r="A244" s="65">
        <v>243</v>
      </c>
      <c r="B244" s="64" t="s">
        <v>349</v>
      </c>
      <c r="C244" s="64" t="s">
        <v>338</v>
      </c>
      <c r="D244" s="64" t="s">
        <v>342</v>
      </c>
      <c r="E244" s="64" t="s">
        <v>360</v>
      </c>
      <c r="F244" s="64" t="s">
        <v>361</v>
      </c>
      <c r="G244" s="63" t="str">
        <f>VLOOKUP(I244,ClassPathways!$A$1:$D$126,3,FALSE)</f>
        <v>Metabolism</v>
      </c>
      <c r="H244" s="63" t="str">
        <f>VLOOKUP(I244,ClassPathways!$A$1:$D$126,4,FALSE)</f>
        <v>Amino acid metabolism</v>
      </c>
      <c r="I244" s="64" t="s">
        <v>175</v>
      </c>
      <c r="J244" s="65">
        <v>321</v>
      </c>
      <c r="K244" s="65">
        <v>4.540953</v>
      </c>
    </row>
    <row r="245" spans="1:11">
      <c r="A245" s="65">
        <v>244</v>
      </c>
      <c r="B245" s="64" t="s">
        <v>3</v>
      </c>
      <c r="C245" s="64" t="s">
        <v>338</v>
      </c>
      <c r="D245" s="64" t="s">
        <v>339</v>
      </c>
      <c r="E245" s="64" t="s">
        <v>362</v>
      </c>
      <c r="F245" s="64" t="s">
        <v>146</v>
      </c>
      <c r="G245" s="63" t="str">
        <f>VLOOKUP(I245,ClassPathways!$A$1:$D$126,3,FALSE)</f>
        <v>Metabolism</v>
      </c>
      <c r="H245" s="63" t="str">
        <f>VLOOKUP(I245,ClassPathways!$A$1:$D$126,4,FALSE)</f>
        <v>Carbohydrate metabolism</v>
      </c>
      <c r="I245" s="64" t="s">
        <v>9</v>
      </c>
      <c r="J245" s="65">
        <v>21</v>
      </c>
      <c r="K245" s="65">
        <v>1.7529220000000001</v>
      </c>
    </row>
    <row r="246" spans="1:11">
      <c r="A246" s="65">
        <v>245</v>
      </c>
      <c r="B246" s="64" t="s">
        <v>3</v>
      </c>
      <c r="C246" s="64" t="s">
        <v>338</v>
      </c>
      <c r="D246" s="64" t="s">
        <v>339</v>
      </c>
      <c r="E246" s="64" t="s">
        <v>362</v>
      </c>
      <c r="F246" s="64" t="s">
        <v>146</v>
      </c>
      <c r="G246" s="63" t="str">
        <f>VLOOKUP(I246,ClassPathways!$A$1:$D$126,3,FALSE)</f>
        <v>Metabolism</v>
      </c>
      <c r="H246" s="63" t="str">
        <f>VLOOKUP(I246,ClassPathways!$A$1:$D$126,4,FALSE)</f>
        <v>Lipid metabolism</v>
      </c>
      <c r="I246" s="64" t="s">
        <v>10</v>
      </c>
      <c r="J246" s="65">
        <v>19</v>
      </c>
      <c r="K246" s="65">
        <v>1.585977</v>
      </c>
    </row>
    <row r="247" spans="1:11">
      <c r="A247" s="65">
        <v>246</v>
      </c>
      <c r="B247" s="64" t="s">
        <v>3</v>
      </c>
      <c r="C247" s="64" t="s">
        <v>338</v>
      </c>
      <c r="D247" s="64" t="s">
        <v>339</v>
      </c>
      <c r="E247" s="64" t="s">
        <v>362</v>
      </c>
      <c r="F247" s="64" t="s">
        <v>146</v>
      </c>
      <c r="G247" s="63" t="str">
        <f>VLOOKUP(I247,ClassPathways!$A$1:$D$126,3,FALSE)</f>
        <v>Metabolism</v>
      </c>
      <c r="H247" s="63" t="str">
        <f>VLOOKUP(I247,ClassPathways!$A$1:$D$126,4,FALSE)</f>
        <v>Amino acid metabolism</v>
      </c>
      <c r="I247" s="64" t="s">
        <v>11</v>
      </c>
      <c r="J247" s="65">
        <v>22</v>
      </c>
      <c r="K247" s="65">
        <v>1.8363940000000001</v>
      </c>
    </row>
    <row r="248" spans="1:11">
      <c r="A248" s="65">
        <v>247</v>
      </c>
      <c r="B248" s="64" t="s">
        <v>3</v>
      </c>
      <c r="C248" s="64" t="s">
        <v>338</v>
      </c>
      <c r="D248" s="64" t="s">
        <v>339</v>
      </c>
      <c r="E248" s="64" t="s">
        <v>362</v>
      </c>
      <c r="F248" s="64" t="s">
        <v>146</v>
      </c>
      <c r="G248" s="63" t="str">
        <f>VLOOKUP(I248,ClassPathways!$A$1:$D$126,3,FALSE)</f>
        <v>Metabolism</v>
      </c>
      <c r="H248" s="63" t="str">
        <f>VLOOKUP(I248,ClassPathways!$A$1:$D$126,4,FALSE)</f>
        <v>Metabolism of other amino acids</v>
      </c>
      <c r="I248" s="64" t="s">
        <v>15</v>
      </c>
      <c r="J248" s="65">
        <v>19</v>
      </c>
      <c r="K248" s="65">
        <v>1.585977</v>
      </c>
    </row>
    <row r="249" spans="1:11">
      <c r="A249" s="65">
        <v>248</v>
      </c>
      <c r="B249" s="64" t="s">
        <v>3</v>
      </c>
      <c r="C249" s="64" t="s">
        <v>338</v>
      </c>
      <c r="D249" s="64" t="s">
        <v>339</v>
      </c>
      <c r="E249" s="64" t="s">
        <v>362</v>
      </c>
      <c r="F249" s="64" t="s">
        <v>146</v>
      </c>
      <c r="G249" s="63" t="str">
        <f>VLOOKUP(I249,ClassPathways!$A$1:$D$126,3,FALSE)</f>
        <v>Metabolism</v>
      </c>
      <c r="H249" s="63" t="str">
        <f>VLOOKUP(I249,ClassPathways!$A$1:$D$126,4,FALSE)</f>
        <v>Lipid metabolism</v>
      </c>
      <c r="I249" s="64" t="s">
        <v>19</v>
      </c>
      <c r="J249" s="65">
        <v>22</v>
      </c>
      <c r="K249" s="65">
        <v>1.8363940000000001</v>
      </c>
    </row>
    <row r="250" spans="1:11">
      <c r="A250" s="65">
        <v>249</v>
      </c>
      <c r="B250" s="64" t="s">
        <v>3</v>
      </c>
      <c r="C250" s="64" t="s">
        <v>338</v>
      </c>
      <c r="D250" s="64" t="s">
        <v>339</v>
      </c>
      <c r="E250" s="64" t="s">
        <v>362</v>
      </c>
      <c r="F250" s="64" t="s">
        <v>146</v>
      </c>
      <c r="G250" s="63" t="str">
        <f>VLOOKUP(I250,ClassPathways!$A$1:$D$126,3,FALSE)</f>
        <v>Metabolism</v>
      </c>
      <c r="H250" s="63" t="str">
        <f>VLOOKUP(I250,ClassPathways!$A$1:$D$126,4,FALSE)</f>
        <v>Energy metabolism</v>
      </c>
      <c r="I250" s="64" t="s">
        <v>26</v>
      </c>
      <c r="J250" s="65">
        <v>22</v>
      </c>
      <c r="K250" s="65">
        <v>1.8363940000000001</v>
      </c>
    </row>
    <row r="251" spans="1:11">
      <c r="A251" s="65">
        <v>250</v>
      </c>
      <c r="B251" s="64" t="s">
        <v>3</v>
      </c>
      <c r="C251" s="64" t="s">
        <v>338</v>
      </c>
      <c r="D251" s="64" t="s">
        <v>339</v>
      </c>
      <c r="E251" s="64" t="s">
        <v>362</v>
      </c>
      <c r="F251" s="64" t="s">
        <v>146</v>
      </c>
      <c r="G251" s="63" t="str">
        <f>VLOOKUP(I251,ClassPathways!$A$1:$D$126,3,FALSE)</f>
        <v>Metabolism</v>
      </c>
      <c r="H251" s="63" t="str">
        <f>VLOOKUP(I251,ClassPathways!$A$1:$D$126,4,FALSE)</f>
        <v>Carbohydrate metabolism</v>
      </c>
      <c r="I251" s="64" t="s">
        <v>28</v>
      </c>
      <c r="J251" s="65">
        <v>19</v>
      </c>
      <c r="K251" s="65">
        <v>1.585977</v>
      </c>
    </row>
    <row r="252" spans="1:11">
      <c r="A252" s="65">
        <v>251</v>
      </c>
      <c r="B252" s="64" t="s">
        <v>3</v>
      </c>
      <c r="C252" s="64" t="s">
        <v>338</v>
      </c>
      <c r="D252" s="64" t="s">
        <v>339</v>
      </c>
      <c r="E252" s="64" t="s">
        <v>362</v>
      </c>
      <c r="F252" s="64" t="s">
        <v>146</v>
      </c>
      <c r="G252" s="63" t="str">
        <f>VLOOKUP(I252,ClassPathways!$A$1:$D$126,3,FALSE)</f>
        <v>Metabolism</v>
      </c>
      <c r="H252" s="63" t="str">
        <f>VLOOKUP(I252,ClassPathways!$A$1:$D$126,4,FALSE)</f>
        <v>Xenobiotics biodegradation and metabolism</v>
      </c>
      <c r="I252" s="64" t="s">
        <v>32</v>
      </c>
      <c r="J252" s="65">
        <v>23</v>
      </c>
      <c r="K252" s="65">
        <v>1.9198660000000001</v>
      </c>
    </row>
    <row r="253" spans="1:11">
      <c r="A253" s="65">
        <v>252</v>
      </c>
      <c r="B253" s="64" t="s">
        <v>3</v>
      </c>
      <c r="C253" s="64" t="s">
        <v>338</v>
      </c>
      <c r="D253" s="64" t="s">
        <v>339</v>
      </c>
      <c r="E253" s="64" t="s">
        <v>362</v>
      </c>
      <c r="F253" s="64" t="s">
        <v>146</v>
      </c>
      <c r="G253" s="63" t="str">
        <f>VLOOKUP(I253,ClassPathways!$A$1:$D$126,3,FALSE)</f>
        <v>Metabolism</v>
      </c>
      <c r="H253" s="63" t="str">
        <f>VLOOKUP(I253,ClassPathways!$A$1:$D$126,4,FALSE)</f>
        <v>Xenobiotics biodegradation and metabolism</v>
      </c>
      <c r="I253" s="64" t="s">
        <v>33</v>
      </c>
      <c r="J253" s="65">
        <v>49</v>
      </c>
      <c r="K253" s="65">
        <v>4.0901500000000004</v>
      </c>
    </row>
    <row r="254" spans="1:11">
      <c r="A254" s="65">
        <v>253</v>
      </c>
      <c r="B254" s="64" t="s">
        <v>3</v>
      </c>
      <c r="C254" s="64" t="s">
        <v>338</v>
      </c>
      <c r="D254" s="64" t="s">
        <v>339</v>
      </c>
      <c r="E254" s="64" t="s">
        <v>362</v>
      </c>
      <c r="F254" s="64" t="s">
        <v>146</v>
      </c>
      <c r="G254" s="63" t="str">
        <f>VLOOKUP(I254,ClassPathways!$A$1:$D$126,3,FALSE)</f>
        <v>Metabolism</v>
      </c>
      <c r="H254" s="63" t="str">
        <f>VLOOKUP(I254,ClassPathways!$A$1:$D$126,4,FALSE)</f>
        <v>Lipid metabolism</v>
      </c>
      <c r="I254" s="64" t="s">
        <v>37</v>
      </c>
      <c r="J254" s="65">
        <v>34</v>
      </c>
      <c r="K254" s="65">
        <v>2.838063</v>
      </c>
    </row>
    <row r="255" spans="1:11">
      <c r="A255" s="65">
        <v>254</v>
      </c>
      <c r="B255" s="64" t="s">
        <v>3</v>
      </c>
      <c r="C255" s="64" t="s">
        <v>338</v>
      </c>
      <c r="D255" s="64" t="s">
        <v>339</v>
      </c>
      <c r="E255" s="64" t="s">
        <v>362</v>
      </c>
      <c r="F255" s="64" t="s">
        <v>146</v>
      </c>
      <c r="G255" s="63" t="str">
        <f>VLOOKUP(I255,ClassPathways!$A$1:$D$126,3,FALSE)</f>
        <v>Metabolism</v>
      </c>
      <c r="H255" s="63" t="str">
        <f>VLOOKUP(I255,ClassPathways!$A$1:$D$126,4,FALSE)</f>
        <v>Lipid metabolism</v>
      </c>
      <c r="I255" s="64" t="s">
        <v>38</v>
      </c>
      <c r="J255" s="65">
        <v>19</v>
      </c>
      <c r="K255" s="65">
        <v>1.585977</v>
      </c>
    </row>
    <row r="256" spans="1:11">
      <c r="A256" s="65">
        <v>255</v>
      </c>
      <c r="B256" s="64" t="s">
        <v>3</v>
      </c>
      <c r="C256" s="64" t="s">
        <v>338</v>
      </c>
      <c r="D256" s="64" t="s">
        <v>339</v>
      </c>
      <c r="E256" s="64" t="s">
        <v>362</v>
      </c>
      <c r="F256" s="64" t="s">
        <v>146</v>
      </c>
      <c r="G256" s="63" t="str">
        <f>VLOOKUP(I256,ClassPathways!$A$1:$D$126,3,FALSE)</f>
        <v>Metabolism</v>
      </c>
      <c r="H256" s="63" t="str">
        <f>VLOOKUP(I256,ClassPathways!$A$1:$D$126,4,FALSE)</f>
        <v>Carbohydrate metabolism</v>
      </c>
      <c r="I256" s="64" t="s">
        <v>41</v>
      </c>
      <c r="J256" s="65">
        <v>21</v>
      </c>
      <c r="K256" s="65">
        <v>1.7529220000000001</v>
      </c>
    </row>
    <row r="257" spans="1:11">
      <c r="A257" s="65">
        <v>256</v>
      </c>
      <c r="B257" s="64" t="s">
        <v>3</v>
      </c>
      <c r="C257" s="64" t="s">
        <v>338</v>
      </c>
      <c r="D257" s="64" t="s">
        <v>339</v>
      </c>
      <c r="E257" s="64" t="s">
        <v>362</v>
      </c>
      <c r="F257" s="64" t="s">
        <v>146</v>
      </c>
      <c r="G257" s="63" t="str">
        <f>VLOOKUP(I257,ClassPathways!$A$1:$D$126,3,FALSE)</f>
        <v>Metabolism</v>
      </c>
      <c r="H257" s="63" t="str">
        <f>VLOOKUP(I257,ClassPathways!$A$1:$D$126,4,FALSE)</f>
        <v>Carbohydrate metabolism</v>
      </c>
      <c r="I257" s="64" t="s">
        <v>42</v>
      </c>
      <c r="J257" s="65">
        <v>25</v>
      </c>
      <c r="K257" s="65">
        <v>2.086811</v>
      </c>
    </row>
    <row r="258" spans="1:11">
      <c r="A258" s="65">
        <v>257</v>
      </c>
      <c r="B258" s="64" t="s">
        <v>3</v>
      </c>
      <c r="C258" s="64" t="s">
        <v>338</v>
      </c>
      <c r="D258" s="64" t="s">
        <v>339</v>
      </c>
      <c r="E258" s="64" t="s">
        <v>362</v>
      </c>
      <c r="F258" s="64" t="s">
        <v>146</v>
      </c>
      <c r="G258" s="63" t="str">
        <f>VLOOKUP(I258,ClassPathways!$A$1:$D$126,3,FALSE)</f>
        <v>Metabolism</v>
      </c>
      <c r="H258" s="63" t="str">
        <f>VLOOKUP(I258,ClassPathways!$A$1:$D$126,4,FALSE)</f>
        <v>Metabolism of other amino acids</v>
      </c>
      <c r="I258" s="64" t="s">
        <v>44</v>
      </c>
      <c r="J258" s="65">
        <v>30</v>
      </c>
      <c r="K258" s="65">
        <v>2.5041739999999999</v>
      </c>
    </row>
    <row r="259" spans="1:11">
      <c r="A259" s="65">
        <v>258</v>
      </c>
      <c r="B259" s="64" t="s">
        <v>3</v>
      </c>
      <c r="C259" s="64" t="s">
        <v>338</v>
      </c>
      <c r="D259" s="64" t="s">
        <v>339</v>
      </c>
      <c r="E259" s="64" t="s">
        <v>362</v>
      </c>
      <c r="F259" s="64" t="s">
        <v>146</v>
      </c>
      <c r="G259" s="63" t="str">
        <f>VLOOKUP(I259,ClassPathways!$A$1:$D$126,3,FALSE)</f>
        <v>Metabolism</v>
      </c>
      <c r="H259" s="63" t="str">
        <f>VLOOKUP(I259,ClassPathways!$A$1:$D$126,4,FALSE)</f>
        <v>Carbohydrate metabolism</v>
      </c>
      <c r="I259" s="64" t="s">
        <v>48</v>
      </c>
      <c r="J259" s="65">
        <v>53</v>
      </c>
      <c r="K259" s="65">
        <v>4.4240399999999998</v>
      </c>
    </row>
    <row r="260" spans="1:11">
      <c r="A260" s="65">
        <v>259</v>
      </c>
      <c r="B260" s="64" t="s">
        <v>3</v>
      </c>
      <c r="C260" s="64" t="s">
        <v>338</v>
      </c>
      <c r="D260" s="64" t="s">
        <v>339</v>
      </c>
      <c r="E260" s="64" t="s">
        <v>362</v>
      </c>
      <c r="F260" s="64" t="s">
        <v>146</v>
      </c>
      <c r="G260" s="63" t="str">
        <f>VLOOKUP(I260,ClassPathways!$A$1:$D$126,3,FALSE)</f>
        <v>Metabolism</v>
      </c>
      <c r="H260" s="63" t="str">
        <f>VLOOKUP(I260,ClassPathways!$A$1:$D$126,4,FALSE)</f>
        <v>Carbohydrate metabolism</v>
      </c>
      <c r="I260" s="64" t="s">
        <v>58</v>
      </c>
      <c r="J260" s="65">
        <v>19</v>
      </c>
      <c r="K260" s="65">
        <v>1.585977</v>
      </c>
    </row>
    <row r="261" spans="1:11">
      <c r="A261" s="65">
        <v>260</v>
      </c>
      <c r="B261" s="64" t="s">
        <v>3</v>
      </c>
      <c r="C261" s="64" t="s">
        <v>338</v>
      </c>
      <c r="D261" s="64" t="s">
        <v>339</v>
      </c>
      <c r="E261" s="64" t="s">
        <v>362</v>
      </c>
      <c r="F261" s="64" t="s">
        <v>146</v>
      </c>
      <c r="G261" s="63" t="str">
        <f>VLOOKUP(I261,ClassPathways!$A$1:$D$126,3,FALSE)</f>
        <v>Metabolism</v>
      </c>
      <c r="H261" s="63" t="str">
        <f>VLOOKUP(I261,ClassPathways!$A$1:$D$126,4,FALSE)</f>
        <v>Xenobiotics biodegradation and metabolism</v>
      </c>
      <c r="I261" s="64" t="s">
        <v>67</v>
      </c>
      <c r="J261" s="65">
        <v>25</v>
      </c>
      <c r="K261" s="65">
        <v>2.086811</v>
      </c>
    </row>
    <row r="262" spans="1:11">
      <c r="A262" s="65">
        <v>261</v>
      </c>
      <c r="B262" s="64" t="s">
        <v>3</v>
      </c>
      <c r="C262" s="64" t="s">
        <v>338</v>
      </c>
      <c r="D262" s="64" t="s">
        <v>339</v>
      </c>
      <c r="E262" s="64" t="s">
        <v>362</v>
      </c>
      <c r="F262" s="64" t="s">
        <v>146</v>
      </c>
      <c r="G262" s="63" t="str">
        <f>VLOOKUP(I262,ClassPathways!$A$1:$D$126,3,FALSE)</f>
        <v>Metabolism</v>
      </c>
      <c r="H262" s="63" t="str">
        <f>VLOOKUP(I262,ClassPathways!$A$1:$D$126,4,FALSE)</f>
        <v>Metabolism of cofactors and vitamins</v>
      </c>
      <c r="I262" s="64" t="s">
        <v>74</v>
      </c>
      <c r="J262" s="65">
        <v>19</v>
      </c>
      <c r="K262" s="65">
        <v>1.585977</v>
      </c>
    </row>
    <row r="263" spans="1:11">
      <c r="A263" s="65">
        <v>262</v>
      </c>
      <c r="B263" s="64" t="s">
        <v>3</v>
      </c>
      <c r="C263" s="64" t="s">
        <v>338</v>
      </c>
      <c r="D263" s="64" t="s">
        <v>339</v>
      </c>
      <c r="E263" s="64" t="s">
        <v>362</v>
      </c>
      <c r="F263" s="64" t="s">
        <v>146</v>
      </c>
      <c r="G263" s="63" t="str">
        <f>VLOOKUP(I263,ClassPathways!$A$1:$D$126,3,FALSE)</f>
        <v>Metabolism</v>
      </c>
      <c r="H263" s="63" t="str">
        <f>VLOOKUP(I263,ClassPathways!$A$1:$D$126,4,FALSE)</f>
        <v>Nucleotide metabolism</v>
      </c>
      <c r="I263" s="64" t="s">
        <v>90</v>
      </c>
      <c r="J263" s="65">
        <v>67</v>
      </c>
      <c r="K263" s="65">
        <v>5.5926539999999996</v>
      </c>
    </row>
    <row r="264" spans="1:11">
      <c r="A264" s="65">
        <v>263</v>
      </c>
      <c r="B264" s="64" t="s">
        <v>3</v>
      </c>
      <c r="C264" s="64" t="s">
        <v>338</v>
      </c>
      <c r="D264" s="64" t="s">
        <v>339</v>
      </c>
      <c r="E264" s="64" t="s">
        <v>362</v>
      </c>
      <c r="F264" s="64" t="s">
        <v>146</v>
      </c>
      <c r="G264" s="63" t="str">
        <f>VLOOKUP(I264,ClassPathways!$A$1:$D$126,3,FALSE)</f>
        <v>Metabolism</v>
      </c>
      <c r="H264" s="63" t="str">
        <f>VLOOKUP(I264,ClassPathways!$A$1:$D$126,4,FALSE)</f>
        <v>Nucleotide metabolism</v>
      </c>
      <c r="I264" s="64" t="s">
        <v>91</v>
      </c>
      <c r="J264" s="65">
        <v>64</v>
      </c>
      <c r="K264" s="65">
        <v>5.3422369999999999</v>
      </c>
    </row>
    <row r="265" spans="1:11">
      <c r="A265" s="65">
        <v>264</v>
      </c>
      <c r="B265" s="64" t="s">
        <v>3</v>
      </c>
      <c r="C265" s="64" t="s">
        <v>338</v>
      </c>
      <c r="D265" s="64" t="s">
        <v>339</v>
      </c>
      <c r="E265" s="64" t="s">
        <v>362</v>
      </c>
      <c r="F265" s="64" t="s">
        <v>146</v>
      </c>
      <c r="G265" s="63" t="str">
        <f>VLOOKUP(I265,ClassPathways!$A$1:$D$126,3,FALSE)</f>
        <v>Metabolism</v>
      </c>
      <c r="H265" s="63" t="str">
        <f>VLOOKUP(I265,ClassPathways!$A$1:$D$126,4,FALSE)</f>
        <v>Carbohydrate metabolism</v>
      </c>
      <c r="I265" s="64" t="s">
        <v>92</v>
      </c>
      <c r="J265" s="65">
        <v>33</v>
      </c>
      <c r="K265" s="65">
        <v>2.754591</v>
      </c>
    </row>
    <row r="266" spans="1:11">
      <c r="A266" s="65">
        <v>265</v>
      </c>
      <c r="B266" s="64" t="s">
        <v>3</v>
      </c>
      <c r="C266" s="64" t="s">
        <v>338</v>
      </c>
      <c r="D266" s="64" t="s">
        <v>339</v>
      </c>
      <c r="E266" s="64" t="s">
        <v>362</v>
      </c>
      <c r="F266" s="64" t="s">
        <v>146</v>
      </c>
      <c r="G266" s="63" t="str">
        <f>VLOOKUP(I266,ClassPathways!$A$1:$D$126,3,FALSE)</f>
        <v>Metabolism</v>
      </c>
      <c r="H266" s="63" t="str">
        <f>VLOOKUP(I266,ClassPathways!$A$1:$D$126,4,FALSE)</f>
        <v>Carbohydrate metabolism</v>
      </c>
      <c r="I266" s="64" t="s">
        <v>98</v>
      </c>
      <c r="J266" s="65">
        <v>19</v>
      </c>
      <c r="K266" s="65">
        <v>1.585977</v>
      </c>
    </row>
    <row r="267" spans="1:11">
      <c r="A267" s="65">
        <v>266</v>
      </c>
      <c r="B267" s="64" t="s">
        <v>3</v>
      </c>
      <c r="C267" s="64" t="s">
        <v>338</v>
      </c>
      <c r="D267" s="64" t="s">
        <v>339</v>
      </c>
      <c r="E267" s="64" t="s">
        <v>362</v>
      </c>
      <c r="F267" s="64" t="s">
        <v>146</v>
      </c>
      <c r="G267" s="63" t="str">
        <f>VLOOKUP(I267,ClassPathways!$A$1:$D$126,3,FALSE)</f>
        <v>Metabolism</v>
      </c>
      <c r="H267" s="63" t="str">
        <f>VLOOKUP(I267,ClassPathways!$A$1:$D$126,4,FALSE)</f>
        <v>Amino acid metabolism</v>
      </c>
      <c r="I267" s="64" t="s">
        <v>109</v>
      </c>
      <c r="J267" s="65">
        <v>24</v>
      </c>
      <c r="K267" s="65">
        <v>2.003339</v>
      </c>
    </row>
    <row r="268" spans="1:11">
      <c r="A268" s="65">
        <v>267</v>
      </c>
      <c r="B268" s="64" t="s">
        <v>3</v>
      </c>
      <c r="C268" s="64" t="s">
        <v>338</v>
      </c>
      <c r="D268" s="64" t="s">
        <v>339</v>
      </c>
      <c r="E268" s="64" t="s">
        <v>362</v>
      </c>
      <c r="F268" s="64" t="s">
        <v>146</v>
      </c>
      <c r="G268" s="63" t="str">
        <f>VLOOKUP(I268,ClassPathways!$A$1:$D$126,3,FALSE)</f>
        <v>Metabolism</v>
      </c>
      <c r="H268" s="63" t="str">
        <f>VLOOKUP(I268,ClassPathways!$A$1:$D$126,4,FALSE)</f>
        <v>Amino acid metabolism</v>
      </c>
      <c r="I268" s="64" t="s">
        <v>175</v>
      </c>
      <c r="J268" s="65">
        <v>22</v>
      </c>
      <c r="K268" s="65">
        <v>1.8363940000000001</v>
      </c>
    </row>
    <row r="269" spans="1:11">
      <c r="A269" s="65">
        <v>268</v>
      </c>
      <c r="B269" s="64" t="s">
        <v>3</v>
      </c>
      <c r="C269" s="64" t="s">
        <v>338</v>
      </c>
      <c r="D269" s="64" t="s">
        <v>342</v>
      </c>
      <c r="E269" s="64" t="s">
        <v>363</v>
      </c>
      <c r="F269" s="64" t="s">
        <v>364</v>
      </c>
      <c r="G269" s="63" t="str">
        <f>VLOOKUP(I269,ClassPathways!$A$1:$D$126,3,FALSE)</f>
        <v>Metabolism</v>
      </c>
      <c r="H269" s="63" t="str">
        <f>VLOOKUP(I269,ClassPathways!$A$1:$D$126,4,FALSE)</f>
        <v>Lipid metabolism</v>
      </c>
      <c r="I269" s="64" t="s">
        <v>6</v>
      </c>
      <c r="J269" s="65">
        <v>249</v>
      </c>
      <c r="K269" s="65">
        <v>3.4791110000000001</v>
      </c>
    </row>
    <row r="270" spans="1:11">
      <c r="A270" s="65">
        <v>269</v>
      </c>
      <c r="B270" s="64" t="s">
        <v>3</v>
      </c>
      <c r="C270" s="64" t="s">
        <v>338</v>
      </c>
      <c r="D270" s="64" t="s">
        <v>342</v>
      </c>
      <c r="E270" s="64" t="s">
        <v>363</v>
      </c>
      <c r="F270" s="64" t="s">
        <v>364</v>
      </c>
      <c r="G270" s="63" t="str">
        <f>VLOOKUP(I270,ClassPathways!$A$1:$D$126,3,FALSE)</f>
        <v>Metabolism</v>
      </c>
      <c r="H270" s="63" t="str">
        <f>VLOOKUP(I270,ClassPathways!$A$1:$D$126,4,FALSE)</f>
        <v>Xenobiotics biodegradation and metabolism</v>
      </c>
      <c r="I270" s="64" t="s">
        <v>8</v>
      </c>
      <c r="J270" s="65">
        <v>129</v>
      </c>
      <c r="K270" s="65">
        <v>1.8024309999999999</v>
      </c>
    </row>
    <row r="271" spans="1:11">
      <c r="A271" s="65">
        <v>270</v>
      </c>
      <c r="B271" s="64" t="s">
        <v>3</v>
      </c>
      <c r="C271" s="64" t="s">
        <v>338</v>
      </c>
      <c r="D271" s="64" t="s">
        <v>342</v>
      </c>
      <c r="E271" s="64" t="s">
        <v>363</v>
      </c>
      <c r="F271" s="64" t="s">
        <v>364</v>
      </c>
      <c r="G271" s="63" t="str">
        <f>VLOOKUP(I271,ClassPathways!$A$1:$D$126,3,FALSE)</f>
        <v>Metabolism</v>
      </c>
      <c r="H271" s="63" t="str">
        <f>VLOOKUP(I271,ClassPathways!$A$1:$D$126,4,FALSE)</f>
        <v>Xenobiotics biodegradation and metabolism</v>
      </c>
      <c r="I271" s="64" t="s">
        <v>14</v>
      </c>
      <c r="J271" s="65">
        <v>281</v>
      </c>
      <c r="K271" s="65">
        <v>3.9262260000000002</v>
      </c>
    </row>
    <row r="272" spans="1:11">
      <c r="A272" s="65">
        <v>271</v>
      </c>
      <c r="B272" s="64" t="s">
        <v>3</v>
      </c>
      <c r="C272" s="64" t="s">
        <v>338</v>
      </c>
      <c r="D272" s="64" t="s">
        <v>342</v>
      </c>
      <c r="E272" s="64" t="s">
        <v>363</v>
      </c>
      <c r="F272" s="64" t="s">
        <v>364</v>
      </c>
      <c r="G272" s="63" t="str">
        <f>VLOOKUP(I272,ClassPathways!$A$1:$D$126,3,FALSE)</f>
        <v>Metabolism</v>
      </c>
      <c r="H272" s="63" t="str">
        <f>VLOOKUP(I272,ClassPathways!$A$1:$D$126,4,FALSE)</f>
        <v>Metabolism of other amino acids</v>
      </c>
      <c r="I272" s="64" t="s">
        <v>15</v>
      </c>
      <c r="J272" s="65">
        <v>153</v>
      </c>
      <c r="K272" s="65">
        <v>2.1377670000000002</v>
      </c>
    </row>
    <row r="273" spans="1:11">
      <c r="A273" s="65">
        <v>272</v>
      </c>
      <c r="B273" s="64" t="s">
        <v>3</v>
      </c>
      <c r="C273" s="64" t="s">
        <v>338</v>
      </c>
      <c r="D273" s="64" t="s">
        <v>342</v>
      </c>
      <c r="E273" s="64" t="s">
        <v>363</v>
      </c>
      <c r="F273" s="64" t="s">
        <v>364</v>
      </c>
      <c r="G273" s="63" t="str">
        <f>VLOOKUP(I273,ClassPathways!$A$1:$D$126,3,FALSE)</f>
        <v>Metabolism</v>
      </c>
      <c r="H273" s="63" t="str">
        <f>VLOOKUP(I273,ClassPathways!$A$1:$D$126,4,FALSE)</f>
        <v>Lipid metabolism</v>
      </c>
      <c r="I273" s="64" t="s">
        <v>19</v>
      </c>
      <c r="J273" s="65">
        <v>233</v>
      </c>
      <c r="K273" s="65">
        <v>3.2555540000000001</v>
      </c>
    </row>
    <row r="274" spans="1:11">
      <c r="A274" s="65">
        <v>273</v>
      </c>
      <c r="B274" s="64" t="s">
        <v>3</v>
      </c>
      <c r="C274" s="64" t="s">
        <v>338</v>
      </c>
      <c r="D274" s="64" t="s">
        <v>342</v>
      </c>
      <c r="E274" s="64" t="s">
        <v>363</v>
      </c>
      <c r="F274" s="64" t="s">
        <v>364</v>
      </c>
      <c r="G274" s="63" t="str">
        <f>VLOOKUP(I274,ClassPathways!$A$1:$D$126,3,FALSE)</f>
        <v>Metabolism</v>
      </c>
      <c r="H274" s="63" t="str">
        <f>VLOOKUP(I274,ClassPathways!$A$1:$D$126,4,FALSE)</f>
        <v>Carbohydrate metabolism</v>
      </c>
      <c r="I274" s="64" t="s">
        <v>21</v>
      </c>
      <c r="J274" s="65">
        <v>195</v>
      </c>
      <c r="K274" s="65">
        <v>2.7246049999999999</v>
      </c>
    </row>
    <row r="275" spans="1:11">
      <c r="A275" s="65">
        <v>274</v>
      </c>
      <c r="B275" s="64" t="s">
        <v>3</v>
      </c>
      <c r="C275" s="64" t="s">
        <v>338</v>
      </c>
      <c r="D275" s="64" t="s">
        <v>342</v>
      </c>
      <c r="E275" s="64" t="s">
        <v>363</v>
      </c>
      <c r="F275" s="64" t="s">
        <v>364</v>
      </c>
      <c r="G275" s="63" t="str">
        <f>VLOOKUP(I275,ClassPathways!$A$1:$D$126,3,FALSE)</f>
        <v>Metabolism</v>
      </c>
      <c r="H275" s="63" t="str">
        <f>VLOOKUP(I275,ClassPathways!$A$1:$D$126,4,FALSE)</f>
        <v>Xenobiotics biodegradation and metabolism</v>
      </c>
      <c r="I275" s="64" t="s">
        <v>24</v>
      </c>
      <c r="J275" s="65">
        <v>191</v>
      </c>
      <c r="K275" s="65">
        <v>2.6687159999999999</v>
      </c>
    </row>
    <row r="276" spans="1:11">
      <c r="A276" s="65">
        <v>275</v>
      </c>
      <c r="B276" s="64" t="s">
        <v>3</v>
      </c>
      <c r="C276" s="64" t="s">
        <v>338</v>
      </c>
      <c r="D276" s="64" t="s">
        <v>342</v>
      </c>
      <c r="E276" s="64" t="s">
        <v>363</v>
      </c>
      <c r="F276" s="64" t="s">
        <v>364</v>
      </c>
      <c r="G276" s="63" t="str">
        <f>VLOOKUP(I276,ClassPathways!$A$1:$D$126,3,FALSE)</f>
        <v>Metabolism</v>
      </c>
      <c r="H276" s="63" t="str">
        <f>VLOOKUP(I276,ClassPathways!$A$1:$D$126,4,FALSE)</f>
        <v>Energy metabolism</v>
      </c>
      <c r="I276" s="64" t="s">
        <v>26</v>
      </c>
      <c r="J276" s="65">
        <v>210</v>
      </c>
      <c r="K276" s="65">
        <v>2.9341900000000001</v>
      </c>
    </row>
    <row r="277" spans="1:11">
      <c r="A277" s="65">
        <v>276</v>
      </c>
      <c r="B277" s="64" t="s">
        <v>3</v>
      </c>
      <c r="C277" s="64" t="s">
        <v>338</v>
      </c>
      <c r="D277" s="64" t="s">
        <v>342</v>
      </c>
      <c r="E277" s="64" t="s">
        <v>363</v>
      </c>
      <c r="F277" s="64" t="s">
        <v>364</v>
      </c>
      <c r="G277" s="63" t="str">
        <f>VLOOKUP(I277,ClassPathways!$A$1:$D$126,3,FALSE)</f>
        <v>Metabolism</v>
      </c>
      <c r="H277" s="63" t="str">
        <f>VLOOKUP(I277,ClassPathways!$A$1:$D$126,4,FALSE)</f>
        <v>Lipid metabolism</v>
      </c>
      <c r="I277" s="64" t="s">
        <v>36</v>
      </c>
      <c r="J277" s="65">
        <v>166</v>
      </c>
      <c r="K277" s="65">
        <v>2.3194080000000001</v>
      </c>
    </row>
    <row r="278" spans="1:11">
      <c r="A278" s="65">
        <v>277</v>
      </c>
      <c r="B278" s="64" t="s">
        <v>3</v>
      </c>
      <c r="C278" s="64" t="s">
        <v>338</v>
      </c>
      <c r="D278" s="64" t="s">
        <v>342</v>
      </c>
      <c r="E278" s="64" t="s">
        <v>363</v>
      </c>
      <c r="F278" s="64" t="s">
        <v>364</v>
      </c>
      <c r="G278" s="63" t="str">
        <f>VLOOKUP(I278,ClassPathways!$A$1:$D$126,3,FALSE)</f>
        <v>Metabolism</v>
      </c>
      <c r="H278" s="63" t="str">
        <f>VLOOKUP(I278,ClassPathways!$A$1:$D$126,4,FALSE)</f>
        <v>Lipid metabolism</v>
      </c>
      <c r="I278" s="64" t="s">
        <v>37</v>
      </c>
      <c r="J278" s="65">
        <v>638</v>
      </c>
      <c r="K278" s="65">
        <v>8.9143500000000007</v>
      </c>
    </row>
    <row r="279" spans="1:11">
      <c r="A279" s="65">
        <v>278</v>
      </c>
      <c r="B279" s="64" t="s">
        <v>3</v>
      </c>
      <c r="C279" s="64" t="s">
        <v>338</v>
      </c>
      <c r="D279" s="64" t="s">
        <v>342</v>
      </c>
      <c r="E279" s="64" t="s">
        <v>363</v>
      </c>
      <c r="F279" s="64" t="s">
        <v>364</v>
      </c>
      <c r="G279" s="63" t="str">
        <f>VLOOKUP(I279,ClassPathways!$A$1:$D$126,3,FALSE)</f>
        <v>Metabolism</v>
      </c>
      <c r="H279" s="63" t="str">
        <f>VLOOKUP(I279,ClassPathways!$A$1:$D$126,4,FALSE)</f>
        <v>Lipid metabolism</v>
      </c>
      <c r="I279" s="64" t="s">
        <v>38</v>
      </c>
      <c r="J279" s="65">
        <v>405</v>
      </c>
      <c r="K279" s="65">
        <v>5.6587959999999997</v>
      </c>
    </row>
    <row r="280" spans="1:11">
      <c r="A280" s="65">
        <v>279</v>
      </c>
      <c r="B280" s="64" t="s">
        <v>3</v>
      </c>
      <c r="C280" s="64" t="s">
        <v>338</v>
      </c>
      <c r="D280" s="64" t="s">
        <v>342</v>
      </c>
      <c r="E280" s="64" t="s">
        <v>363</v>
      </c>
      <c r="F280" s="64" t="s">
        <v>364</v>
      </c>
      <c r="G280" s="63" t="str">
        <f>VLOOKUP(I280,ClassPathways!$A$1:$D$126,3,FALSE)</f>
        <v>Metabolism</v>
      </c>
      <c r="H280" s="63" t="str">
        <f>VLOOKUP(I280,ClassPathways!$A$1:$D$126,4,FALSE)</f>
        <v>Metabolism of terpenoids and polyketides</v>
      </c>
      <c r="I280" s="64" t="s">
        <v>43</v>
      </c>
      <c r="J280" s="65">
        <v>280</v>
      </c>
      <c r="K280" s="65">
        <v>3.9122539999999999</v>
      </c>
    </row>
    <row r="281" spans="1:11">
      <c r="A281" s="65">
        <v>280</v>
      </c>
      <c r="B281" s="64" t="s">
        <v>3</v>
      </c>
      <c r="C281" s="64" t="s">
        <v>338</v>
      </c>
      <c r="D281" s="64" t="s">
        <v>342</v>
      </c>
      <c r="E281" s="64" t="s">
        <v>363</v>
      </c>
      <c r="F281" s="64" t="s">
        <v>364</v>
      </c>
      <c r="G281" s="63" t="str">
        <f>VLOOKUP(I281,ClassPathways!$A$1:$D$126,3,FALSE)</f>
        <v>Metabolism</v>
      </c>
      <c r="H281" s="63" t="str">
        <f>VLOOKUP(I281,ClassPathways!$A$1:$D$126,4,FALSE)</f>
        <v>Lipid metabolism</v>
      </c>
      <c r="I281" s="64" t="s">
        <v>45</v>
      </c>
      <c r="J281" s="65">
        <v>121</v>
      </c>
      <c r="K281" s="65">
        <v>1.690653</v>
      </c>
    </row>
    <row r="282" spans="1:11">
      <c r="A282" s="65">
        <v>281</v>
      </c>
      <c r="B282" s="64" t="s">
        <v>3</v>
      </c>
      <c r="C282" s="64" t="s">
        <v>338</v>
      </c>
      <c r="D282" s="64" t="s">
        <v>342</v>
      </c>
      <c r="E282" s="64" t="s">
        <v>363</v>
      </c>
      <c r="F282" s="64" t="s">
        <v>364</v>
      </c>
      <c r="G282" s="63" t="str">
        <f>VLOOKUP(I282,ClassPathways!$A$1:$D$126,3,FALSE)</f>
        <v>Metabolism</v>
      </c>
      <c r="H282" s="63" t="str">
        <f>VLOOKUP(I282,ClassPathways!$A$1:$D$126,4,FALSE)</f>
        <v>Amino acid metabolism</v>
      </c>
      <c r="I282" s="64" t="s">
        <v>64</v>
      </c>
      <c r="J282" s="65">
        <v>223</v>
      </c>
      <c r="K282" s="65">
        <v>3.115831</v>
      </c>
    </row>
    <row r="283" spans="1:11">
      <c r="A283" s="65">
        <v>282</v>
      </c>
      <c r="B283" s="64" t="s">
        <v>3</v>
      </c>
      <c r="C283" s="64" t="s">
        <v>338</v>
      </c>
      <c r="D283" s="64" t="s">
        <v>342</v>
      </c>
      <c r="E283" s="64" t="s">
        <v>363</v>
      </c>
      <c r="F283" s="64" t="s">
        <v>364</v>
      </c>
      <c r="G283" s="63" t="str">
        <f>VLOOKUP(I283,ClassPathways!$A$1:$D$126,3,FALSE)</f>
        <v>Metabolism</v>
      </c>
      <c r="H283" s="63" t="str">
        <f>VLOOKUP(I283,ClassPathways!$A$1:$D$126,4,FALSE)</f>
        <v>Xenobiotics biodegradation and metabolism</v>
      </c>
      <c r="I283" s="64" t="s">
        <v>67</v>
      </c>
      <c r="J283" s="65">
        <v>114</v>
      </c>
      <c r="K283" s="65">
        <v>1.592846</v>
      </c>
    </row>
    <row r="284" spans="1:11">
      <c r="A284" s="65">
        <v>283</v>
      </c>
      <c r="B284" s="64" t="s">
        <v>3</v>
      </c>
      <c r="C284" s="64" t="s">
        <v>338</v>
      </c>
      <c r="D284" s="64" t="s">
        <v>342</v>
      </c>
      <c r="E284" s="64" t="s">
        <v>363</v>
      </c>
      <c r="F284" s="64" t="s">
        <v>364</v>
      </c>
      <c r="G284" s="63" t="str">
        <f>VLOOKUP(I284,ClassPathways!$A$1:$D$126,3,FALSE)</f>
        <v>Metabolism</v>
      </c>
      <c r="H284" s="63" t="str">
        <f>VLOOKUP(I284,ClassPathways!$A$1:$D$126,4,FALSE)</f>
        <v>Amino acid metabolism</v>
      </c>
      <c r="I284" s="64" t="s">
        <v>84</v>
      </c>
      <c r="J284" s="65">
        <v>158</v>
      </c>
      <c r="K284" s="65">
        <v>2.2076289999999998</v>
      </c>
    </row>
    <row r="285" spans="1:11">
      <c r="A285" s="65">
        <v>284</v>
      </c>
      <c r="B285" s="64" t="s">
        <v>3</v>
      </c>
      <c r="C285" s="64" t="s">
        <v>338</v>
      </c>
      <c r="D285" s="64" t="s">
        <v>342</v>
      </c>
      <c r="E285" s="64" t="s">
        <v>363</v>
      </c>
      <c r="F285" s="64" t="s">
        <v>364</v>
      </c>
      <c r="G285" s="63" t="str">
        <f>VLOOKUP(I285,ClassPathways!$A$1:$D$126,3,FALSE)</f>
        <v>Metabolism</v>
      </c>
      <c r="H285" s="63" t="str">
        <f>VLOOKUP(I285,ClassPathways!$A$1:$D$126,4,FALSE)</f>
        <v>Carbohydrate metabolism</v>
      </c>
      <c r="I285" s="64" t="s">
        <v>89</v>
      </c>
      <c r="J285" s="65">
        <v>136</v>
      </c>
      <c r="K285" s="65">
        <v>1.9002380000000001</v>
      </c>
    </row>
    <row r="286" spans="1:11">
      <c r="A286" s="65">
        <v>285</v>
      </c>
      <c r="B286" s="64" t="s">
        <v>3</v>
      </c>
      <c r="C286" s="64" t="s">
        <v>338</v>
      </c>
      <c r="D286" s="64" t="s">
        <v>342</v>
      </c>
      <c r="E286" s="64" t="s">
        <v>363</v>
      </c>
      <c r="F286" s="64" t="s">
        <v>364</v>
      </c>
      <c r="G286" s="63" t="str">
        <f>VLOOKUP(I286,ClassPathways!$A$1:$D$126,3,FALSE)</f>
        <v>Metabolism</v>
      </c>
      <c r="H286" s="63" t="str">
        <f>VLOOKUP(I286,ClassPathways!$A$1:$D$126,4,FALSE)</f>
        <v>Lipid metabolism</v>
      </c>
      <c r="I286" s="64" t="s">
        <v>99</v>
      </c>
      <c r="J286" s="65">
        <v>141</v>
      </c>
      <c r="K286" s="65">
        <v>1.970099</v>
      </c>
    </row>
    <row r="287" spans="1:11">
      <c r="A287" s="65">
        <v>286</v>
      </c>
      <c r="B287" s="64" t="s">
        <v>3</v>
      </c>
      <c r="C287" s="64" t="s">
        <v>338</v>
      </c>
      <c r="D287" s="64" t="s">
        <v>342</v>
      </c>
      <c r="E287" s="64" t="s">
        <v>363</v>
      </c>
      <c r="F287" s="64" t="s">
        <v>364</v>
      </c>
      <c r="G287" s="63" t="str">
        <f>VLOOKUP(I287,ClassPathways!$A$1:$D$126,3,FALSE)</f>
        <v>Metabolism</v>
      </c>
      <c r="H287" s="63" t="str">
        <f>VLOOKUP(I287,ClassPathways!$A$1:$D$126,4,FALSE)</f>
        <v>Amino acid metabolism</v>
      </c>
      <c r="I287" s="64" t="s">
        <v>109</v>
      </c>
      <c r="J287" s="65">
        <v>295</v>
      </c>
      <c r="K287" s="65">
        <v>4.1218389999999996</v>
      </c>
    </row>
    <row r="288" spans="1:11">
      <c r="A288" s="65">
        <v>287</v>
      </c>
      <c r="B288" s="64" t="s">
        <v>3</v>
      </c>
      <c r="C288" s="64" t="s">
        <v>338</v>
      </c>
      <c r="D288" s="64" t="s">
        <v>342</v>
      </c>
      <c r="E288" s="64" t="s">
        <v>363</v>
      </c>
      <c r="F288" s="64" t="s">
        <v>364</v>
      </c>
      <c r="G288" s="63" t="str">
        <f>VLOOKUP(I288,ClassPathways!$A$1:$D$126,3,FALSE)</f>
        <v>Metabolism</v>
      </c>
      <c r="H288" s="63" t="str">
        <f>VLOOKUP(I288,ClassPathways!$A$1:$D$126,4,FALSE)</f>
        <v>Amino acid metabolism</v>
      </c>
      <c r="I288" s="64" t="s">
        <v>175</v>
      </c>
      <c r="J288" s="65">
        <v>321</v>
      </c>
      <c r="K288" s="65">
        <v>4.4851190000000001</v>
      </c>
    </row>
    <row r="289" spans="1:11">
      <c r="A289" s="65">
        <v>288</v>
      </c>
      <c r="B289" s="64" t="s">
        <v>3</v>
      </c>
      <c r="C289" s="64" t="s">
        <v>345</v>
      </c>
      <c r="D289" s="64" t="s">
        <v>339</v>
      </c>
      <c r="E289" s="64" t="s">
        <v>365</v>
      </c>
      <c r="F289" s="64" t="s">
        <v>147</v>
      </c>
      <c r="G289" s="63" t="str">
        <f>VLOOKUP(I289,ClassPathways!$A$1:$D$126,3,FALSE)</f>
        <v>Metabolism</v>
      </c>
      <c r="H289" s="63" t="str">
        <f>VLOOKUP(I289,ClassPathways!$A$1:$D$126,4,FALSE)</f>
        <v>Carbohydrate metabolism</v>
      </c>
      <c r="I289" s="64" t="s">
        <v>9</v>
      </c>
      <c r="J289" s="65">
        <v>31</v>
      </c>
      <c r="K289" s="65">
        <v>1.8310690000000001</v>
      </c>
    </row>
    <row r="290" spans="1:11">
      <c r="A290" s="65">
        <v>289</v>
      </c>
      <c r="B290" s="64" t="s">
        <v>3</v>
      </c>
      <c r="C290" s="64" t="s">
        <v>345</v>
      </c>
      <c r="D290" s="64" t="s">
        <v>339</v>
      </c>
      <c r="E290" s="64" t="s">
        <v>365</v>
      </c>
      <c r="F290" s="64" t="s">
        <v>147</v>
      </c>
      <c r="G290" s="63" t="str">
        <f>VLOOKUP(I290,ClassPathways!$A$1:$D$126,3,FALSE)</f>
        <v>Metabolism</v>
      </c>
      <c r="H290" s="63" t="str">
        <f>VLOOKUP(I290,ClassPathways!$A$1:$D$126,4,FALSE)</f>
        <v>Metabolism of other amino acids</v>
      </c>
      <c r="I290" s="64" t="s">
        <v>15</v>
      </c>
      <c r="J290" s="65">
        <v>25</v>
      </c>
      <c r="K290" s="65">
        <v>1.476669</v>
      </c>
    </row>
    <row r="291" spans="1:11">
      <c r="A291" s="65">
        <v>290</v>
      </c>
      <c r="B291" s="64" t="s">
        <v>3</v>
      </c>
      <c r="C291" s="64" t="s">
        <v>345</v>
      </c>
      <c r="D291" s="64" t="s">
        <v>339</v>
      </c>
      <c r="E291" s="64" t="s">
        <v>365</v>
      </c>
      <c r="F291" s="64" t="s">
        <v>147</v>
      </c>
      <c r="G291" s="63" t="str">
        <f>VLOOKUP(I291,ClassPathways!$A$1:$D$126,3,FALSE)</f>
        <v>Metabolism</v>
      </c>
      <c r="H291" s="63" t="str">
        <f>VLOOKUP(I291,ClassPathways!$A$1:$D$126,4,FALSE)</f>
        <v>Lipid metabolism</v>
      </c>
      <c r="I291" s="64" t="s">
        <v>19</v>
      </c>
      <c r="J291" s="65">
        <v>26</v>
      </c>
      <c r="K291" s="65">
        <v>1.5357350000000001</v>
      </c>
    </row>
    <row r="292" spans="1:11">
      <c r="A292" s="65">
        <v>291</v>
      </c>
      <c r="B292" s="64" t="s">
        <v>3</v>
      </c>
      <c r="C292" s="64" t="s">
        <v>345</v>
      </c>
      <c r="D292" s="64" t="s">
        <v>339</v>
      </c>
      <c r="E292" s="64" t="s">
        <v>365</v>
      </c>
      <c r="F292" s="64" t="s">
        <v>147</v>
      </c>
      <c r="G292" s="63" t="str">
        <f>VLOOKUP(I292,ClassPathways!$A$1:$D$126,3,FALSE)</f>
        <v>Metabolism</v>
      </c>
      <c r="H292" s="63" t="str">
        <f>VLOOKUP(I292,ClassPathways!$A$1:$D$126,4,FALSE)</f>
        <v>Energy metabolism</v>
      </c>
      <c r="I292" s="64" t="s">
        <v>26</v>
      </c>
      <c r="J292" s="65">
        <v>27</v>
      </c>
      <c r="K292" s="65">
        <v>1.5948020000000001</v>
      </c>
    </row>
    <row r="293" spans="1:11">
      <c r="A293" s="65">
        <v>292</v>
      </c>
      <c r="B293" s="64" t="s">
        <v>3</v>
      </c>
      <c r="C293" s="64" t="s">
        <v>345</v>
      </c>
      <c r="D293" s="64" t="s">
        <v>339</v>
      </c>
      <c r="E293" s="64" t="s">
        <v>365</v>
      </c>
      <c r="F293" s="64" t="s">
        <v>147</v>
      </c>
      <c r="G293" s="63" t="str">
        <f>VLOOKUP(I293,ClassPathways!$A$1:$D$126,3,FALSE)</f>
        <v>Metabolism</v>
      </c>
      <c r="H293" s="63" t="str">
        <f>VLOOKUP(I293,ClassPathways!$A$1:$D$126,4,FALSE)</f>
        <v>Carbohydrate metabolism</v>
      </c>
      <c r="I293" s="64" t="s">
        <v>28</v>
      </c>
      <c r="J293" s="65">
        <v>30</v>
      </c>
      <c r="K293" s="65">
        <v>1.7720020000000001</v>
      </c>
    </row>
    <row r="294" spans="1:11">
      <c r="A294" s="65">
        <v>293</v>
      </c>
      <c r="B294" s="64" t="s">
        <v>3</v>
      </c>
      <c r="C294" s="64" t="s">
        <v>345</v>
      </c>
      <c r="D294" s="64" t="s">
        <v>339</v>
      </c>
      <c r="E294" s="64" t="s">
        <v>365</v>
      </c>
      <c r="F294" s="64" t="s">
        <v>147</v>
      </c>
      <c r="G294" s="63" t="str">
        <f>VLOOKUP(I294,ClassPathways!$A$1:$D$126,3,FALSE)</f>
        <v>Metabolism</v>
      </c>
      <c r="H294" s="63" t="str">
        <f>VLOOKUP(I294,ClassPathways!$A$1:$D$126,4,FALSE)</f>
        <v>Xenobiotics biodegradation and metabolism</v>
      </c>
      <c r="I294" s="64" t="s">
        <v>32</v>
      </c>
      <c r="J294" s="65">
        <v>30</v>
      </c>
      <c r="K294" s="65">
        <v>1.7720020000000001</v>
      </c>
    </row>
    <row r="295" spans="1:11">
      <c r="A295" s="65">
        <v>294</v>
      </c>
      <c r="B295" s="64" t="s">
        <v>3</v>
      </c>
      <c r="C295" s="64" t="s">
        <v>345</v>
      </c>
      <c r="D295" s="64" t="s">
        <v>339</v>
      </c>
      <c r="E295" s="64" t="s">
        <v>365</v>
      </c>
      <c r="F295" s="64" t="s">
        <v>147</v>
      </c>
      <c r="G295" s="63" t="str">
        <f>VLOOKUP(I295,ClassPathways!$A$1:$D$126,3,FALSE)</f>
        <v>Metabolism</v>
      </c>
      <c r="H295" s="63" t="str">
        <f>VLOOKUP(I295,ClassPathways!$A$1:$D$126,4,FALSE)</f>
        <v>Xenobiotics biodegradation and metabolism</v>
      </c>
      <c r="I295" s="64" t="s">
        <v>33</v>
      </c>
      <c r="J295" s="65">
        <v>59</v>
      </c>
      <c r="K295" s="65">
        <v>3.4849380000000001</v>
      </c>
    </row>
    <row r="296" spans="1:11">
      <c r="A296" s="65">
        <v>295</v>
      </c>
      <c r="B296" s="64" t="s">
        <v>3</v>
      </c>
      <c r="C296" s="64" t="s">
        <v>345</v>
      </c>
      <c r="D296" s="64" t="s">
        <v>339</v>
      </c>
      <c r="E296" s="64" t="s">
        <v>365</v>
      </c>
      <c r="F296" s="64" t="s">
        <v>147</v>
      </c>
      <c r="G296" s="63" t="str">
        <f>VLOOKUP(I296,ClassPathways!$A$1:$D$126,3,FALSE)</f>
        <v>Metabolism</v>
      </c>
      <c r="H296" s="63" t="str">
        <f>VLOOKUP(I296,ClassPathways!$A$1:$D$126,4,FALSE)</f>
        <v>Lipid metabolism</v>
      </c>
      <c r="I296" s="64" t="s">
        <v>37</v>
      </c>
      <c r="J296" s="65">
        <v>48</v>
      </c>
      <c r="K296" s="65">
        <v>2.8352040000000001</v>
      </c>
    </row>
    <row r="297" spans="1:11">
      <c r="A297" s="65">
        <v>296</v>
      </c>
      <c r="B297" s="64" t="s">
        <v>3</v>
      </c>
      <c r="C297" s="64" t="s">
        <v>345</v>
      </c>
      <c r="D297" s="64" t="s">
        <v>339</v>
      </c>
      <c r="E297" s="64" t="s">
        <v>365</v>
      </c>
      <c r="F297" s="64" t="s">
        <v>147</v>
      </c>
      <c r="G297" s="63" t="str">
        <f>VLOOKUP(I297,ClassPathways!$A$1:$D$126,3,FALSE)</f>
        <v>Metabolism</v>
      </c>
      <c r="H297" s="63" t="str">
        <f>VLOOKUP(I297,ClassPathways!$A$1:$D$126,4,FALSE)</f>
        <v>Carbohydrate metabolism</v>
      </c>
      <c r="I297" s="64" t="s">
        <v>41</v>
      </c>
      <c r="J297" s="65">
        <v>25</v>
      </c>
      <c r="K297" s="65">
        <v>1.476669</v>
      </c>
    </row>
    <row r="298" spans="1:11">
      <c r="A298" s="65">
        <v>297</v>
      </c>
      <c r="B298" s="64" t="s">
        <v>3</v>
      </c>
      <c r="C298" s="64" t="s">
        <v>345</v>
      </c>
      <c r="D298" s="64" t="s">
        <v>339</v>
      </c>
      <c r="E298" s="64" t="s">
        <v>365</v>
      </c>
      <c r="F298" s="64" t="s">
        <v>147</v>
      </c>
      <c r="G298" s="63" t="str">
        <f>VLOOKUP(I298,ClassPathways!$A$1:$D$126,3,FALSE)</f>
        <v>Metabolism</v>
      </c>
      <c r="H298" s="63" t="str">
        <f>VLOOKUP(I298,ClassPathways!$A$1:$D$126,4,FALSE)</f>
        <v>Carbohydrate metabolism</v>
      </c>
      <c r="I298" s="64" t="s">
        <v>42</v>
      </c>
      <c r="J298" s="65">
        <v>32</v>
      </c>
      <c r="K298" s="65">
        <v>1.890136</v>
      </c>
    </row>
    <row r="299" spans="1:11">
      <c r="A299" s="65">
        <v>298</v>
      </c>
      <c r="B299" s="64" t="s">
        <v>3</v>
      </c>
      <c r="C299" s="64" t="s">
        <v>345</v>
      </c>
      <c r="D299" s="64" t="s">
        <v>339</v>
      </c>
      <c r="E299" s="64" t="s">
        <v>365</v>
      </c>
      <c r="F299" s="64" t="s">
        <v>147</v>
      </c>
      <c r="G299" s="63" t="str">
        <f>VLOOKUP(I299,ClassPathways!$A$1:$D$126,3,FALSE)</f>
        <v>Metabolism</v>
      </c>
      <c r="H299" s="63" t="str">
        <f>VLOOKUP(I299,ClassPathways!$A$1:$D$126,4,FALSE)</f>
        <v>Metabolism of other amino acids</v>
      </c>
      <c r="I299" s="64" t="s">
        <v>44</v>
      </c>
      <c r="J299" s="65">
        <v>42</v>
      </c>
      <c r="K299" s="65">
        <v>2.4808029999999999</v>
      </c>
    </row>
    <row r="300" spans="1:11">
      <c r="A300" s="65">
        <v>299</v>
      </c>
      <c r="B300" s="64" t="s">
        <v>3</v>
      </c>
      <c r="C300" s="64" t="s">
        <v>345</v>
      </c>
      <c r="D300" s="64" t="s">
        <v>339</v>
      </c>
      <c r="E300" s="64" t="s">
        <v>365</v>
      </c>
      <c r="F300" s="64" t="s">
        <v>147</v>
      </c>
      <c r="G300" s="63" t="str">
        <f>VLOOKUP(I300,ClassPathways!$A$1:$D$126,3,FALSE)</f>
        <v>Metabolism</v>
      </c>
      <c r="H300" s="63" t="str">
        <f>VLOOKUP(I300,ClassPathways!$A$1:$D$126,4,FALSE)</f>
        <v>Amino acid metabolism</v>
      </c>
      <c r="I300" s="64" t="s">
        <v>163</v>
      </c>
      <c r="J300" s="65">
        <v>25</v>
      </c>
      <c r="K300" s="65">
        <v>1.476669</v>
      </c>
    </row>
    <row r="301" spans="1:11">
      <c r="A301" s="65">
        <v>300</v>
      </c>
      <c r="B301" s="64" t="s">
        <v>3</v>
      </c>
      <c r="C301" s="64" t="s">
        <v>345</v>
      </c>
      <c r="D301" s="64" t="s">
        <v>339</v>
      </c>
      <c r="E301" s="64" t="s">
        <v>365</v>
      </c>
      <c r="F301" s="64" t="s">
        <v>147</v>
      </c>
      <c r="G301" s="63" t="str">
        <f>VLOOKUP(I301,ClassPathways!$A$1:$D$126,3,FALSE)</f>
        <v>Metabolism</v>
      </c>
      <c r="H301" s="63" t="str">
        <f>VLOOKUP(I301,ClassPathways!$A$1:$D$126,4,FALSE)</f>
        <v>Carbohydrate metabolism</v>
      </c>
      <c r="I301" s="64" t="s">
        <v>48</v>
      </c>
      <c r="J301" s="65">
        <v>62</v>
      </c>
      <c r="K301" s="65">
        <v>3.6621380000000001</v>
      </c>
    </row>
    <row r="302" spans="1:11">
      <c r="A302" s="65">
        <v>301</v>
      </c>
      <c r="B302" s="64" t="s">
        <v>3</v>
      </c>
      <c r="C302" s="64" t="s">
        <v>345</v>
      </c>
      <c r="D302" s="64" t="s">
        <v>339</v>
      </c>
      <c r="E302" s="64" t="s">
        <v>365</v>
      </c>
      <c r="F302" s="64" t="s">
        <v>147</v>
      </c>
      <c r="G302" s="63" t="str">
        <f>VLOOKUP(I302,ClassPathways!$A$1:$D$126,3,FALSE)</f>
        <v>Metabolism</v>
      </c>
      <c r="H302" s="63" t="str">
        <f>VLOOKUP(I302,ClassPathways!$A$1:$D$126,4,FALSE)</f>
        <v>Carbohydrate metabolism</v>
      </c>
      <c r="I302" s="64" t="s">
        <v>58</v>
      </c>
      <c r="J302" s="65">
        <v>30</v>
      </c>
      <c r="K302" s="65">
        <v>1.7720020000000001</v>
      </c>
    </row>
    <row r="303" spans="1:11">
      <c r="A303" s="65">
        <v>302</v>
      </c>
      <c r="B303" s="64" t="s">
        <v>3</v>
      </c>
      <c r="C303" s="64" t="s">
        <v>345</v>
      </c>
      <c r="D303" s="64" t="s">
        <v>339</v>
      </c>
      <c r="E303" s="64" t="s">
        <v>365</v>
      </c>
      <c r="F303" s="64" t="s">
        <v>147</v>
      </c>
      <c r="G303" s="63" t="str">
        <f>VLOOKUP(I303,ClassPathways!$A$1:$D$126,3,FALSE)</f>
        <v>Metabolism</v>
      </c>
      <c r="H303" s="63" t="str">
        <f>VLOOKUP(I303,ClassPathways!$A$1:$D$126,4,FALSE)</f>
        <v>Xenobiotics biodegradation and metabolism</v>
      </c>
      <c r="I303" s="64" t="s">
        <v>67</v>
      </c>
      <c r="J303" s="65">
        <v>39</v>
      </c>
      <c r="K303" s="65">
        <v>2.3036029999999998</v>
      </c>
    </row>
    <row r="304" spans="1:11">
      <c r="A304" s="65">
        <v>303</v>
      </c>
      <c r="B304" s="64" t="s">
        <v>3</v>
      </c>
      <c r="C304" s="64" t="s">
        <v>345</v>
      </c>
      <c r="D304" s="64" t="s">
        <v>339</v>
      </c>
      <c r="E304" s="64" t="s">
        <v>365</v>
      </c>
      <c r="F304" s="64" t="s">
        <v>147</v>
      </c>
      <c r="G304" s="63" t="str">
        <f>VLOOKUP(I304,ClassPathways!$A$1:$D$126,3,FALSE)</f>
        <v>Metabolism</v>
      </c>
      <c r="H304" s="63" t="str">
        <f>VLOOKUP(I304,ClassPathways!$A$1:$D$126,4,FALSE)</f>
        <v>Nucleotide metabolism</v>
      </c>
      <c r="I304" s="64" t="s">
        <v>90</v>
      </c>
      <c r="J304" s="65">
        <v>93</v>
      </c>
      <c r="K304" s="65">
        <v>5.493207</v>
      </c>
    </row>
    <row r="305" spans="1:11">
      <c r="A305" s="65">
        <v>304</v>
      </c>
      <c r="B305" s="64" t="s">
        <v>3</v>
      </c>
      <c r="C305" s="64" t="s">
        <v>345</v>
      </c>
      <c r="D305" s="64" t="s">
        <v>339</v>
      </c>
      <c r="E305" s="64" t="s">
        <v>365</v>
      </c>
      <c r="F305" s="64" t="s">
        <v>147</v>
      </c>
      <c r="G305" s="63" t="str">
        <f>VLOOKUP(I305,ClassPathways!$A$1:$D$126,3,FALSE)</f>
        <v>Metabolism</v>
      </c>
      <c r="H305" s="63" t="str">
        <f>VLOOKUP(I305,ClassPathways!$A$1:$D$126,4,FALSE)</f>
        <v>Nucleotide metabolism</v>
      </c>
      <c r="I305" s="64" t="s">
        <v>91</v>
      </c>
      <c r="J305" s="65">
        <v>73</v>
      </c>
      <c r="K305" s="65">
        <v>4.3118720000000001</v>
      </c>
    </row>
    <row r="306" spans="1:11">
      <c r="A306" s="65">
        <v>305</v>
      </c>
      <c r="B306" s="64" t="s">
        <v>3</v>
      </c>
      <c r="C306" s="64" t="s">
        <v>345</v>
      </c>
      <c r="D306" s="64" t="s">
        <v>339</v>
      </c>
      <c r="E306" s="64" t="s">
        <v>365</v>
      </c>
      <c r="F306" s="64" t="s">
        <v>147</v>
      </c>
      <c r="G306" s="63" t="str">
        <f>VLOOKUP(I306,ClassPathways!$A$1:$D$126,3,FALSE)</f>
        <v>Metabolism</v>
      </c>
      <c r="H306" s="63" t="str">
        <f>VLOOKUP(I306,ClassPathways!$A$1:$D$126,4,FALSE)</f>
        <v>Carbohydrate metabolism</v>
      </c>
      <c r="I306" s="64" t="s">
        <v>92</v>
      </c>
      <c r="J306" s="65">
        <v>46</v>
      </c>
      <c r="K306" s="65">
        <v>2.7170700000000001</v>
      </c>
    </row>
    <row r="307" spans="1:11">
      <c r="A307" s="65">
        <v>306</v>
      </c>
      <c r="B307" s="64" t="s">
        <v>3</v>
      </c>
      <c r="C307" s="64" t="s">
        <v>345</v>
      </c>
      <c r="D307" s="64" t="s">
        <v>339</v>
      </c>
      <c r="E307" s="64" t="s">
        <v>365</v>
      </c>
      <c r="F307" s="64" t="s">
        <v>147</v>
      </c>
      <c r="G307" s="63" t="str">
        <f>VLOOKUP(I307,ClassPathways!$A$1:$D$126,3,FALSE)</f>
        <v>Metabolism</v>
      </c>
      <c r="H307" s="63" t="str">
        <f>VLOOKUP(I307,ClassPathways!$A$1:$D$126,4,FALSE)</f>
        <v>Carbohydrate metabolism</v>
      </c>
      <c r="I307" s="64" t="s">
        <v>98</v>
      </c>
      <c r="J307" s="65">
        <v>27</v>
      </c>
      <c r="K307" s="65">
        <v>1.5948020000000001</v>
      </c>
    </row>
    <row r="308" spans="1:11">
      <c r="A308" s="65">
        <v>307</v>
      </c>
      <c r="B308" s="64" t="s">
        <v>3</v>
      </c>
      <c r="C308" s="64" t="s">
        <v>345</v>
      </c>
      <c r="D308" s="64" t="s">
        <v>339</v>
      </c>
      <c r="E308" s="64" t="s">
        <v>365</v>
      </c>
      <c r="F308" s="64" t="s">
        <v>147</v>
      </c>
      <c r="G308" s="63" t="str">
        <f>VLOOKUP(I308,ClassPathways!$A$1:$D$126,3,FALSE)</f>
        <v>Metabolism</v>
      </c>
      <c r="H308" s="63" t="str">
        <f>VLOOKUP(I308,ClassPathways!$A$1:$D$126,4,FALSE)</f>
        <v>Amino acid metabolism</v>
      </c>
      <c r="I308" s="64" t="s">
        <v>109</v>
      </c>
      <c r="J308" s="65">
        <v>31</v>
      </c>
      <c r="K308" s="65">
        <v>1.8310690000000001</v>
      </c>
    </row>
    <row r="309" spans="1:11">
      <c r="A309" s="65">
        <v>308</v>
      </c>
      <c r="B309" s="64" t="s">
        <v>3</v>
      </c>
      <c r="C309" s="64" t="s">
        <v>345</v>
      </c>
      <c r="D309" s="64" t="s">
        <v>339</v>
      </c>
      <c r="E309" s="64" t="s">
        <v>365</v>
      </c>
      <c r="F309" s="64" t="s">
        <v>147</v>
      </c>
      <c r="G309" s="63" t="str">
        <f>VLOOKUP(I309,ClassPathways!$A$1:$D$126,3,FALSE)</f>
        <v>Metabolism</v>
      </c>
      <c r="H309" s="63" t="str">
        <f>VLOOKUP(I309,ClassPathways!$A$1:$D$126,4,FALSE)</f>
        <v>Amino acid metabolism</v>
      </c>
      <c r="I309" s="64" t="s">
        <v>110</v>
      </c>
      <c r="J309" s="65">
        <v>34</v>
      </c>
      <c r="K309" s="65">
        <v>2.0082689999999999</v>
      </c>
    </row>
    <row r="310" spans="1:11">
      <c r="A310" s="65">
        <v>309</v>
      </c>
      <c r="B310" s="64" t="s">
        <v>3</v>
      </c>
      <c r="C310" s="64" t="s">
        <v>345</v>
      </c>
      <c r="D310" s="64" t="s">
        <v>339</v>
      </c>
      <c r="E310" s="64" t="s">
        <v>365</v>
      </c>
      <c r="F310" s="64" t="s">
        <v>147</v>
      </c>
      <c r="G310" s="63" t="str">
        <f>VLOOKUP(I310,ClassPathways!$A$1:$D$126,3,FALSE)</f>
        <v>Metabolism</v>
      </c>
      <c r="H310" s="63" t="str">
        <f>VLOOKUP(I310,ClassPathways!$A$1:$D$126,4,FALSE)</f>
        <v>Amino acid metabolism</v>
      </c>
      <c r="I310" s="64" t="s">
        <v>175</v>
      </c>
      <c r="J310" s="65">
        <v>28</v>
      </c>
      <c r="K310" s="65">
        <v>1.653869</v>
      </c>
    </row>
    <row r="311" spans="1:11">
      <c r="A311" s="65">
        <v>310</v>
      </c>
      <c r="B311" s="64" t="s">
        <v>3</v>
      </c>
      <c r="C311" s="64" t="s">
        <v>345</v>
      </c>
      <c r="D311" s="64" t="s">
        <v>342</v>
      </c>
      <c r="E311" s="64" t="s">
        <v>366</v>
      </c>
      <c r="F311" s="64" t="s">
        <v>367</v>
      </c>
      <c r="G311" s="63" t="str">
        <f>VLOOKUP(I311,ClassPathways!$A$1:$D$126,3,FALSE)</f>
        <v>Metabolism</v>
      </c>
      <c r="H311" s="63" t="str">
        <f>VLOOKUP(I311,ClassPathways!$A$1:$D$126,4,FALSE)</f>
        <v>Lipid metabolism</v>
      </c>
      <c r="I311" s="64" t="s">
        <v>6</v>
      </c>
      <c r="J311" s="65">
        <v>292</v>
      </c>
      <c r="K311" s="65">
        <v>2.9509850000000002</v>
      </c>
    </row>
    <row r="312" spans="1:11">
      <c r="A312" s="65">
        <v>311</v>
      </c>
      <c r="B312" s="64" t="s">
        <v>3</v>
      </c>
      <c r="C312" s="64" t="s">
        <v>345</v>
      </c>
      <c r="D312" s="64" t="s">
        <v>342</v>
      </c>
      <c r="E312" s="64" t="s">
        <v>366</v>
      </c>
      <c r="F312" s="64" t="s">
        <v>367</v>
      </c>
      <c r="G312" s="63" t="str">
        <f>VLOOKUP(I312,ClassPathways!$A$1:$D$126,3,FALSE)</f>
        <v>Metabolism</v>
      </c>
      <c r="H312" s="63" t="str">
        <f>VLOOKUP(I312,ClassPathways!$A$1:$D$126,4,FALSE)</f>
        <v>Xenobiotics biodegradation and metabolism</v>
      </c>
      <c r="I312" s="64" t="s">
        <v>8</v>
      </c>
      <c r="J312" s="65">
        <v>156</v>
      </c>
      <c r="K312" s="65">
        <v>1.576554</v>
      </c>
    </row>
    <row r="313" spans="1:11">
      <c r="A313" s="65">
        <v>312</v>
      </c>
      <c r="B313" s="64" t="s">
        <v>3</v>
      </c>
      <c r="C313" s="64" t="s">
        <v>345</v>
      </c>
      <c r="D313" s="64" t="s">
        <v>342</v>
      </c>
      <c r="E313" s="64" t="s">
        <v>366</v>
      </c>
      <c r="F313" s="64" t="s">
        <v>367</v>
      </c>
      <c r="G313" s="63" t="str">
        <f>VLOOKUP(I313,ClassPathways!$A$1:$D$126,3,FALSE)</f>
        <v>Metabolism</v>
      </c>
      <c r="H313" s="63" t="str">
        <f>VLOOKUP(I313,ClassPathways!$A$1:$D$126,4,FALSE)</f>
        <v>Xenobiotics biodegradation and metabolism</v>
      </c>
      <c r="I313" s="64" t="s">
        <v>14</v>
      </c>
      <c r="J313" s="65">
        <v>346</v>
      </c>
      <c r="K313" s="65">
        <v>3.4967160000000002</v>
      </c>
    </row>
    <row r="314" spans="1:11">
      <c r="A314" s="65">
        <v>313</v>
      </c>
      <c r="B314" s="64" t="s">
        <v>3</v>
      </c>
      <c r="C314" s="64" t="s">
        <v>345</v>
      </c>
      <c r="D314" s="64" t="s">
        <v>342</v>
      </c>
      <c r="E314" s="64" t="s">
        <v>366</v>
      </c>
      <c r="F314" s="64" t="s">
        <v>367</v>
      </c>
      <c r="G314" s="63" t="str">
        <f>VLOOKUP(I314,ClassPathways!$A$1:$D$126,3,FALSE)</f>
        <v>Metabolism</v>
      </c>
      <c r="H314" s="63" t="str">
        <f>VLOOKUP(I314,ClassPathways!$A$1:$D$126,4,FALSE)</f>
        <v>Metabolism of other amino acids</v>
      </c>
      <c r="I314" s="64" t="s">
        <v>15</v>
      </c>
      <c r="J314" s="65">
        <v>245</v>
      </c>
      <c r="K314" s="65">
        <v>2.4759980000000001</v>
      </c>
    </row>
    <row r="315" spans="1:11">
      <c r="A315" s="65">
        <v>314</v>
      </c>
      <c r="B315" s="64" t="s">
        <v>3</v>
      </c>
      <c r="C315" s="64" t="s">
        <v>345</v>
      </c>
      <c r="D315" s="64" t="s">
        <v>342</v>
      </c>
      <c r="E315" s="64" t="s">
        <v>366</v>
      </c>
      <c r="F315" s="64" t="s">
        <v>367</v>
      </c>
      <c r="G315" s="63" t="str">
        <f>VLOOKUP(I315,ClassPathways!$A$1:$D$126,3,FALSE)</f>
        <v>Metabolism</v>
      </c>
      <c r="H315" s="63" t="str">
        <f>VLOOKUP(I315,ClassPathways!$A$1:$D$126,4,FALSE)</f>
        <v>Lipid metabolism</v>
      </c>
      <c r="I315" s="64" t="s">
        <v>19</v>
      </c>
      <c r="J315" s="65">
        <v>363</v>
      </c>
      <c r="K315" s="65">
        <v>3.6685189999999999</v>
      </c>
    </row>
    <row r="316" spans="1:11">
      <c r="A316" s="65">
        <v>315</v>
      </c>
      <c r="B316" s="64" t="s">
        <v>3</v>
      </c>
      <c r="C316" s="64" t="s">
        <v>345</v>
      </c>
      <c r="D316" s="64" t="s">
        <v>342</v>
      </c>
      <c r="E316" s="64" t="s">
        <v>366</v>
      </c>
      <c r="F316" s="64" t="s">
        <v>367</v>
      </c>
      <c r="G316" s="63" t="str">
        <f>VLOOKUP(I316,ClassPathways!$A$1:$D$126,3,FALSE)</f>
        <v>Metabolism</v>
      </c>
      <c r="H316" s="63" t="str">
        <f>VLOOKUP(I316,ClassPathways!$A$1:$D$126,4,FALSE)</f>
        <v>Carbohydrate metabolism</v>
      </c>
      <c r="I316" s="64" t="s">
        <v>21</v>
      </c>
      <c r="J316" s="65">
        <v>251</v>
      </c>
      <c r="K316" s="65">
        <v>2.536635</v>
      </c>
    </row>
    <row r="317" spans="1:11">
      <c r="A317" s="65">
        <v>316</v>
      </c>
      <c r="B317" s="64" t="s">
        <v>3</v>
      </c>
      <c r="C317" s="64" t="s">
        <v>345</v>
      </c>
      <c r="D317" s="64" t="s">
        <v>342</v>
      </c>
      <c r="E317" s="64" t="s">
        <v>366</v>
      </c>
      <c r="F317" s="64" t="s">
        <v>367</v>
      </c>
      <c r="G317" s="63" t="str">
        <f>VLOOKUP(I317,ClassPathways!$A$1:$D$126,3,FALSE)</f>
        <v>Metabolism</v>
      </c>
      <c r="H317" s="63" t="str">
        <f>VLOOKUP(I317,ClassPathways!$A$1:$D$126,4,FALSE)</f>
        <v>Xenobiotics biodegradation and metabolism</v>
      </c>
      <c r="I317" s="64" t="s">
        <v>24</v>
      </c>
      <c r="J317" s="65">
        <v>243</v>
      </c>
      <c r="K317" s="65">
        <v>2.4557859999999998</v>
      </c>
    </row>
    <row r="318" spans="1:11">
      <c r="A318" s="65">
        <v>317</v>
      </c>
      <c r="B318" s="64" t="s">
        <v>3</v>
      </c>
      <c r="C318" s="64" t="s">
        <v>345</v>
      </c>
      <c r="D318" s="64" t="s">
        <v>342</v>
      </c>
      <c r="E318" s="64" t="s">
        <v>366</v>
      </c>
      <c r="F318" s="64" t="s">
        <v>367</v>
      </c>
      <c r="G318" s="63" t="str">
        <f>VLOOKUP(I318,ClassPathways!$A$1:$D$126,3,FALSE)</f>
        <v>Metabolism</v>
      </c>
      <c r="H318" s="63" t="str">
        <f>VLOOKUP(I318,ClassPathways!$A$1:$D$126,4,FALSE)</f>
        <v>Energy metabolism</v>
      </c>
      <c r="I318" s="64" t="s">
        <v>26</v>
      </c>
      <c r="J318" s="65">
        <v>262</v>
      </c>
      <c r="K318" s="65">
        <v>2.647802</v>
      </c>
    </row>
    <row r="319" spans="1:11">
      <c r="A319" s="65">
        <v>318</v>
      </c>
      <c r="B319" s="64" t="s">
        <v>3</v>
      </c>
      <c r="C319" s="64" t="s">
        <v>345</v>
      </c>
      <c r="D319" s="64" t="s">
        <v>342</v>
      </c>
      <c r="E319" s="64" t="s">
        <v>366</v>
      </c>
      <c r="F319" s="64" t="s">
        <v>367</v>
      </c>
      <c r="G319" s="63" t="str">
        <f>VLOOKUP(I319,ClassPathways!$A$1:$D$126,3,FALSE)</f>
        <v>Metabolism</v>
      </c>
      <c r="H319" s="63" t="str">
        <f>VLOOKUP(I319,ClassPathways!$A$1:$D$126,4,FALSE)</f>
        <v>Lipid metabolism</v>
      </c>
      <c r="I319" s="64" t="s">
        <v>36</v>
      </c>
      <c r="J319" s="65">
        <v>211</v>
      </c>
      <c r="K319" s="65">
        <v>2.13239</v>
      </c>
    </row>
    <row r="320" spans="1:11">
      <c r="A320" s="65">
        <v>319</v>
      </c>
      <c r="B320" s="64" t="s">
        <v>3</v>
      </c>
      <c r="C320" s="64" t="s">
        <v>345</v>
      </c>
      <c r="D320" s="64" t="s">
        <v>342</v>
      </c>
      <c r="E320" s="64" t="s">
        <v>366</v>
      </c>
      <c r="F320" s="64" t="s">
        <v>367</v>
      </c>
      <c r="G320" s="63" t="str">
        <f>VLOOKUP(I320,ClassPathways!$A$1:$D$126,3,FALSE)</f>
        <v>Metabolism</v>
      </c>
      <c r="H320" s="63" t="str">
        <f>VLOOKUP(I320,ClassPathways!$A$1:$D$126,4,FALSE)</f>
        <v>Lipid metabolism</v>
      </c>
      <c r="I320" s="64" t="s">
        <v>37</v>
      </c>
      <c r="J320" s="65">
        <v>956</v>
      </c>
      <c r="K320" s="65">
        <v>9.6614450000000005</v>
      </c>
    </row>
    <row r="321" spans="1:11">
      <c r="A321" s="65">
        <v>320</v>
      </c>
      <c r="B321" s="64" t="s">
        <v>3</v>
      </c>
      <c r="C321" s="64" t="s">
        <v>345</v>
      </c>
      <c r="D321" s="64" t="s">
        <v>342</v>
      </c>
      <c r="E321" s="64" t="s">
        <v>366</v>
      </c>
      <c r="F321" s="64" t="s">
        <v>367</v>
      </c>
      <c r="G321" s="63" t="str">
        <f>VLOOKUP(I321,ClassPathways!$A$1:$D$126,3,FALSE)</f>
        <v>Metabolism</v>
      </c>
      <c r="H321" s="63" t="str">
        <f>VLOOKUP(I321,ClassPathways!$A$1:$D$126,4,FALSE)</f>
        <v>Lipid metabolism</v>
      </c>
      <c r="I321" s="64" t="s">
        <v>38</v>
      </c>
      <c r="J321" s="65">
        <v>676</v>
      </c>
      <c r="K321" s="65">
        <v>6.8317329999999998</v>
      </c>
    </row>
    <row r="322" spans="1:11">
      <c r="A322" s="65">
        <v>321</v>
      </c>
      <c r="B322" s="64" t="s">
        <v>3</v>
      </c>
      <c r="C322" s="64" t="s">
        <v>345</v>
      </c>
      <c r="D322" s="64" t="s">
        <v>342</v>
      </c>
      <c r="E322" s="64" t="s">
        <v>366</v>
      </c>
      <c r="F322" s="64" t="s">
        <v>367</v>
      </c>
      <c r="G322" s="63" t="str">
        <f>VLOOKUP(I322,ClassPathways!$A$1:$D$126,3,FALSE)</f>
        <v>Metabolism</v>
      </c>
      <c r="H322" s="63" t="str">
        <f>VLOOKUP(I322,ClassPathways!$A$1:$D$126,4,FALSE)</f>
        <v>Metabolism of terpenoids and polyketides</v>
      </c>
      <c r="I322" s="64" t="s">
        <v>43</v>
      </c>
      <c r="J322" s="65">
        <v>343</v>
      </c>
      <c r="K322" s="65">
        <v>3.4663970000000002</v>
      </c>
    </row>
    <row r="323" spans="1:11">
      <c r="A323" s="65">
        <v>322</v>
      </c>
      <c r="B323" s="64" t="s">
        <v>3</v>
      </c>
      <c r="C323" s="64" t="s">
        <v>345</v>
      </c>
      <c r="D323" s="64" t="s">
        <v>342</v>
      </c>
      <c r="E323" s="64" t="s">
        <v>366</v>
      </c>
      <c r="F323" s="64" t="s">
        <v>367</v>
      </c>
      <c r="G323" s="63" t="str">
        <f>VLOOKUP(I323,ClassPathways!$A$1:$D$126,3,FALSE)</f>
        <v>Metabolism</v>
      </c>
      <c r="H323" s="63" t="str">
        <f>VLOOKUP(I323,ClassPathways!$A$1:$D$126,4,FALSE)</f>
        <v>Lipid metabolism</v>
      </c>
      <c r="I323" s="64" t="s">
        <v>45</v>
      </c>
      <c r="J323" s="65">
        <v>137</v>
      </c>
      <c r="K323" s="65">
        <v>1.384538</v>
      </c>
    </row>
    <row r="324" spans="1:11">
      <c r="A324" s="65">
        <v>323</v>
      </c>
      <c r="B324" s="64" t="s">
        <v>3</v>
      </c>
      <c r="C324" s="64" t="s">
        <v>345</v>
      </c>
      <c r="D324" s="64" t="s">
        <v>342</v>
      </c>
      <c r="E324" s="64" t="s">
        <v>366</v>
      </c>
      <c r="F324" s="64" t="s">
        <v>367</v>
      </c>
      <c r="G324" s="63" t="str">
        <f>VLOOKUP(I324,ClassPathways!$A$1:$D$126,3,FALSE)</f>
        <v>Metabolism</v>
      </c>
      <c r="H324" s="63" t="str">
        <f>VLOOKUP(I324,ClassPathways!$A$1:$D$126,4,FALSE)</f>
        <v>Glycan biosynthesis and metabolism</v>
      </c>
      <c r="I324" s="64" t="s">
        <v>52</v>
      </c>
      <c r="J324" s="65">
        <v>170</v>
      </c>
      <c r="K324" s="65">
        <v>1.7180390000000001</v>
      </c>
    </row>
    <row r="325" spans="1:11">
      <c r="A325" s="65">
        <v>324</v>
      </c>
      <c r="B325" s="64" t="s">
        <v>3</v>
      </c>
      <c r="C325" s="64" t="s">
        <v>345</v>
      </c>
      <c r="D325" s="64" t="s">
        <v>342</v>
      </c>
      <c r="E325" s="64" t="s">
        <v>366</v>
      </c>
      <c r="F325" s="64" t="s">
        <v>367</v>
      </c>
      <c r="G325" s="63" t="str">
        <f>VLOOKUP(I325,ClassPathways!$A$1:$D$126,3,FALSE)</f>
        <v>Metabolism</v>
      </c>
      <c r="H325" s="63" t="str">
        <f>VLOOKUP(I325,ClassPathways!$A$1:$D$126,4,FALSE)</f>
        <v>Amino acid metabolism</v>
      </c>
      <c r="I325" s="64" t="s">
        <v>64</v>
      </c>
      <c r="J325" s="65">
        <v>274</v>
      </c>
      <c r="K325" s="65">
        <v>2.769075</v>
      </c>
    </row>
    <row r="326" spans="1:11">
      <c r="A326" s="65">
        <v>325</v>
      </c>
      <c r="B326" s="64" t="s">
        <v>3</v>
      </c>
      <c r="C326" s="64" t="s">
        <v>345</v>
      </c>
      <c r="D326" s="64" t="s">
        <v>342</v>
      </c>
      <c r="E326" s="64" t="s">
        <v>366</v>
      </c>
      <c r="F326" s="64" t="s">
        <v>367</v>
      </c>
      <c r="G326" s="63" t="str">
        <f>VLOOKUP(I326,ClassPathways!$A$1:$D$126,3,FALSE)</f>
        <v>Metabolism</v>
      </c>
      <c r="H326" s="63" t="str">
        <f>VLOOKUP(I326,ClassPathways!$A$1:$D$126,4,FALSE)</f>
        <v>Amino acid metabolism</v>
      </c>
      <c r="I326" s="64" t="s">
        <v>84</v>
      </c>
      <c r="J326" s="65">
        <v>186</v>
      </c>
      <c r="K326" s="65">
        <v>1.879737</v>
      </c>
    </row>
    <row r="327" spans="1:11">
      <c r="A327" s="65">
        <v>326</v>
      </c>
      <c r="B327" s="64" t="s">
        <v>3</v>
      </c>
      <c r="C327" s="64" t="s">
        <v>345</v>
      </c>
      <c r="D327" s="64" t="s">
        <v>342</v>
      </c>
      <c r="E327" s="64" t="s">
        <v>366</v>
      </c>
      <c r="F327" s="64" t="s">
        <v>367</v>
      </c>
      <c r="G327" s="63" t="str">
        <f>VLOOKUP(I327,ClassPathways!$A$1:$D$126,3,FALSE)</f>
        <v>Metabolism</v>
      </c>
      <c r="H327" s="63" t="str">
        <f>VLOOKUP(I327,ClassPathways!$A$1:$D$126,4,FALSE)</f>
        <v>Carbohydrate metabolism</v>
      </c>
      <c r="I327" s="64" t="s">
        <v>89</v>
      </c>
      <c r="J327" s="65">
        <v>215</v>
      </c>
      <c r="K327" s="65">
        <v>2.1728149999999999</v>
      </c>
    </row>
    <row r="328" spans="1:11">
      <c r="A328" s="65">
        <v>327</v>
      </c>
      <c r="B328" s="64" t="s">
        <v>3</v>
      </c>
      <c r="C328" s="64" t="s">
        <v>345</v>
      </c>
      <c r="D328" s="64" t="s">
        <v>342</v>
      </c>
      <c r="E328" s="64" t="s">
        <v>366</v>
      </c>
      <c r="F328" s="64" t="s">
        <v>367</v>
      </c>
      <c r="G328" s="63" t="str">
        <f>VLOOKUP(I328,ClassPathways!$A$1:$D$126,3,FALSE)</f>
        <v>Metabolism</v>
      </c>
      <c r="H328" s="63" t="str">
        <f>VLOOKUP(I328,ClassPathways!$A$1:$D$126,4,FALSE)</f>
        <v>Lipid metabolism</v>
      </c>
      <c r="I328" s="64" t="s">
        <v>99</v>
      </c>
      <c r="J328" s="65">
        <v>147</v>
      </c>
      <c r="K328" s="65">
        <v>1.4855989999999999</v>
      </c>
    </row>
    <row r="329" spans="1:11">
      <c r="A329" s="65">
        <v>328</v>
      </c>
      <c r="B329" s="64" t="s">
        <v>3</v>
      </c>
      <c r="C329" s="64" t="s">
        <v>345</v>
      </c>
      <c r="D329" s="64" t="s">
        <v>342</v>
      </c>
      <c r="E329" s="64" t="s">
        <v>366</v>
      </c>
      <c r="F329" s="64" t="s">
        <v>367</v>
      </c>
      <c r="G329" s="63" t="str">
        <f>VLOOKUP(I329,ClassPathways!$A$1:$D$126,3,FALSE)</f>
        <v>Metabolism</v>
      </c>
      <c r="H329" s="63" t="str">
        <f>VLOOKUP(I329,ClassPathways!$A$1:$D$126,4,FALSE)</f>
        <v>Amino acid metabolism</v>
      </c>
      <c r="I329" s="64" t="s">
        <v>109</v>
      </c>
      <c r="J329" s="65">
        <v>359</v>
      </c>
      <c r="K329" s="65">
        <v>3.6280950000000001</v>
      </c>
    </row>
    <row r="330" spans="1:11">
      <c r="A330" s="65">
        <v>329</v>
      </c>
      <c r="B330" s="64" t="s">
        <v>3</v>
      </c>
      <c r="C330" s="64" t="s">
        <v>345</v>
      </c>
      <c r="D330" s="64" t="s">
        <v>342</v>
      </c>
      <c r="E330" s="64" t="s">
        <v>366</v>
      </c>
      <c r="F330" s="64" t="s">
        <v>367</v>
      </c>
      <c r="G330" s="63" t="str">
        <f>VLOOKUP(I330,ClassPathways!$A$1:$D$126,3,FALSE)</f>
        <v>Metabolism</v>
      </c>
      <c r="H330" s="63" t="str">
        <f>VLOOKUP(I330,ClassPathways!$A$1:$D$126,4,FALSE)</f>
        <v>Amino acid metabolism</v>
      </c>
      <c r="I330" s="64" t="s">
        <v>175</v>
      </c>
      <c r="J330" s="65">
        <v>452</v>
      </c>
      <c r="K330" s="65">
        <v>4.5679639999999999</v>
      </c>
    </row>
    <row r="331" spans="1:11">
      <c r="A331" s="66"/>
      <c r="G331" s="3"/>
      <c r="H331" s="3"/>
      <c r="I331" s="3"/>
    </row>
    <row r="332" spans="1:11">
      <c r="A332" s="3"/>
      <c r="B332" s="3"/>
      <c r="C332" s="3"/>
      <c r="D332" s="3"/>
      <c r="E332" s="3"/>
      <c r="F33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5F81-C3DA-4113-BB34-AB8910B6AB4C}">
  <dimension ref="A1:AK127"/>
  <sheetViews>
    <sheetView topLeftCell="A44" workbookViewId="0">
      <selection activeCell="R56" sqref="R56"/>
    </sheetView>
  </sheetViews>
  <sheetFormatPr defaultRowHeight="14.25"/>
  <cols>
    <col min="1" max="1" width="9.140625" style="15"/>
    <col min="2" max="2" width="26.5703125" style="15" hidden="1" customWidth="1"/>
    <col min="3" max="3" width="43" style="15" bestFit="1" customWidth="1"/>
    <col min="4" max="4" width="52.85546875" style="15" bestFit="1" customWidth="1"/>
    <col min="5" max="5" width="4.42578125" style="17" hidden="1" customWidth="1"/>
    <col min="6" max="6" width="6" style="17" hidden="1" customWidth="1"/>
    <col min="7" max="7" width="4.42578125" style="17" hidden="1" customWidth="1"/>
    <col min="8" max="8" width="6" style="17" hidden="1" customWidth="1"/>
    <col min="9" max="9" width="4.42578125" style="17" bestFit="1" customWidth="1"/>
    <col min="10" max="10" width="6" style="17" bestFit="1" customWidth="1"/>
    <col min="11" max="11" width="4.42578125" style="17" bestFit="1" customWidth="1"/>
    <col min="12" max="12" width="6" style="17" bestFit="1" customWidth="1"/>
    <col min="13" max="13" width="5.85546875" style="17" bestFit="1" customWidth="1"/>
    <col min="14" max="17" width="9.140625" style="15"/>
    <col min="18" max="21" width="16.140625" style="15" customWidth="1"/>
    <col min="22" max="26" width="9.140625" style="15"/>
    <col min="27" max="27" width="50" style="15" bestFit="1" customWidth="1"/>
    <col min="28" max="28" width="16.85546875" style="15" bestFit="1" customWidth="1"/>
    <col min="29" max="30" width="15" style="15" bestFit="1" customWidth="1"/>
    <col min="31" max="32" width="16.85546875" style="15" bestFit="1" customWidth="1"/>
    <col min="33" max="36" width="53.140625" style="15" bestFit="1" customWidth="1"/>
    <col min="37" max="37" width="15" style="15" bestFit="1" customWidth="1"/>
    <col min="38" max="16384" width="9.140625" style="15"/>
  </cols>
  <sheetData>
    <row r="1" spans="1:37" ht="15.75" thickBot="1">
      <c r="E1" s="16" t="s">
        <v>368</v>
      </c>
      <c r="F1" s="16"/>
      <c r="G1" s="16"/>
      <c r="H1" s="16"/>
      <c r="I1" s="16" t="s">
        <v>369</v>
      </c>
      <c r="J1" s="16"/>
      <c r="K1" s="16"/>
      <c r="L1" s="16"/>
      <c r="N1" s="100" t="s">
        <v>316</v>
      </c>
      <c r="O1" s="100"/>
    </row>
    <row r="2" spans="1:37" s="22" customFormat="1" ht="15.75" thickBot="1">
      <c r="A2" s="18" t="s">
        <v>370</v>
      </c>
      <c r="B2" s="19" t="s">
        <v>371</v>
      </c>
      <c r="C2" s="19" t="s">
        <v>333</v>
      </c>
      <c r="D2" s="19" t="s">
        <v>149</v>
      </c>
      <c r="E2" s="20" t="s">
        <v>372</v>
      </c>
      <c r="F2" s="20" t="s">
        <v>373</v>
      </c>
      <c r="G2" s="20" t="s">
        <v>374</v>
      </c>
      <c r="H2" s="20" t="s">
        <v>375</v>
      </c>
      <c r="I2" s="20" t="s">
        <v>372</v>
      </c>
      <c r="J2" s="20" t="s">
        <v>373</v>
      </c>
      <c r="K2" s="20" t="s">
        <v>374</v>
      </c>
      <c r="L2" s="20" t="s">
        <v>375</v>
      </c>
      <c r="M2" s="21" t="s">
        <v>376</v>
      </c>
      <c r="N2" s="22" t="s">
        <v>338</v>
      </c>
      <c r="O2" s="22" t="s">
        <v>345</v>
      </c>
      <c r="R2" s="22" t="s">
        <v>149</v>
      </c>
      <c r="S2" s="22" t="s">
        <v>150</v>
      </c>
      <c r="T2" s="22" t="s">
        <v>151</v>
      </c>
      <c r="U2" s="22" t="s">
        <v>152</v>
      </c>
      <c r="Z2" s="15"/>
      <c r="AA2" s="15"/>
      <c r="AB2" s="15"/>
      <c r="AC2" s="15"/>
      <c r="AD2" s="15"/>
    </row>
    <row r="3" spans="1:37" ht="15" thickBot="1">
      <c r="A3" s="91" t="s">
        <v>0</v>
      </c>
      <c r="B3" s="92" t="str">
        <f>VLOOKUP(D3,$R$2:$U$127,3,FALSE)</f>
        <v>Metabolism</v>
      </c>
      <c r="C3" s="92" t="str">
        <f>VLOOKUP(D3,$R$2:$U$127,4,FALSE)</f>
        <v>Biosynthesis of other secondary metabolites</v>
      </c>
      <c r="D3" s="92" t="s">
        <v>116</v>
      </c>
      <c r="E3" s="93"/>
      <c r="F3" s="93">
        <v>2</v>
      </c>
      <c r="G3" s="93"/>
      <c r="H3" s="93"/>
      <c r="I3" s="93">
        <f>IF(E3="",0,1)</f>
        <v>0</v>
      </c>
      <c r="J3" s="93">
        <f>IF(F3="",0,1)</f>
        <v>1</v>
      </c>
      <c r="K3" s="93">
        <f>IF(G3="",0,1)</f>
        <v>0</v>
      </c>
      <c r="L3" s="93">
        <f>IF(H3="",0,1)</f>
        <v>0</v>
      </c>
      <c r="M3" s="94">
        <f>SUM(I3:L3)</f>
        <v>1</v>
      </c>
      <c r="N3" s="95">
        <f>VLOOKUP(D3,MDStononMDS!$B$1:$J$84,2)</f>
        <v>-0.47820910568326397</v>
      </c>
      <c r="O3" s="96">
        <f>VLOOKUP(D3,MDStononMDS!$B$1:$J$84,3)</f>
        <v>-0.43659754808595613</v>
      </c>
      <c r="R3" s="15" t="s">
        <v>7</v>
      </c>
      <c r="S3" s="15" t="s">
        <v>153</v>
      </c>
      <c r="T3" s="15" t="s">
        <v>154</v>
      </c>
      <c r="U3" s="15" t="s">
        <v>155</v>
      </c>
      <c r="AA3" s="48" t="s">
        <v>341</v>
      </c>
      <c r="AB3" s="48" t="s">
        <v>377</v>
      </c>
      <c r="AC3" s="48" t="s">
        <v>378</v>
      </c>
      <c r="AD3" s="48" t="s">
        <v>379</v>
      </c>
      <c r="AE3" s="48" t="s">
        <v>380</v>
      </c>
      <c r="AF3" s="48"/>
      <c r="AG3" s="48"/>
      <c r="AH3" s="48"/>
      <c r="AI3" s="48"/>
      <c r="AJ3" s="48"/>
      <c r="AK3" s="48"/>
    </row>
    <row r="4" spans="1:37" ht="15" thickBot="1">
      <c r="A4" s="97" t="s">
        <v>0</v>
      </c>
      <c r="B4" s="28" t="str">
        <f>VLOOKUP(D4,$R$2:$U$127,3,FALSE)</f>
        <v>Metabolism</v>
      </c>
      <c r="C4" s="28" t="str">
        <f>VLOOKUP(D4,$R$2:$U$127,4,FALSE)</f>
        <v>Xenobiotics biodegradation and metabolism</v>
      </c>
      <c r="D4" s="28" t="s">
        <v>130</v>
      </c>
      <c r="E4" s="29"/>
      <c r="F4" s="29"/>
      <c r="G4" s="29"/>
      <c r="H4" s="29">
        <v>2</v>
      </c>
      <c r="I4" s="29">
        <f>IF(E4="",0,1)</f>
        <v>0</v>
      </c>
      <c r="J4" s="29">
        <f>IF(F4="",0,1)</f>
        <v>0</v>
      </c>
      <c r="K4" s="29">
        <f>IF(G4="",0,1)</f>
        <v>0</v>
      </c>
      <c r="L4" s="29">
        <f>IF(H4="",0,1)</f>
        <v>1</v>
      </c>
      <c r="M4" s="30">
        <f>SUM(I4:L4)</f>
        <v>1</v>
      </c>
      <c r="N4" s="95">
        <f>VLOOKUP(D4,MDStononMDS!$B$1:$J$84,2)</f>
        <v>0</v>
      </c>
      <c r="O4" s="96">
        <f>VLOOKUP(D4,MDStononMDS!$B$1:$J$84,3)</f>
        <v>0</v>
      </c>
      <c r="R4" s="15" t="s">
        <v>156</v>
      </c>
      <c r="S4" s="15" t="s">
        <v>157</v>
      </c>
      <c r="T4" s="15" t="s">
        <v>158</v>
      </c>
      <c r="U4" s="15" t="s">
        <v>159</v>
      </c>
      <c r="AA4" s="31" t="s">
        <v>0</v>
      </c>
      <c r="AB4" s="1">
        <v>15</v>
      </c>
      <c r="AC4" s="1">
        <v>4</v>
      </c>
      <c r="AD4" s="1">
        <v>6</v>
      </c>
      <c r="AE4" s="1">
        <v>19</v>
      </c>
      <c r="AF4"/>
      <c r="AG4"/>
      <c r="AH4"/>
      <c r="AI4"/>
      <c r="AJ4"/>
      <c r="AK4"/>
    </row>
    <row r="5" spans="1:37" ht="15" thickBot="1">
      <c r="A5" s="97" t="s">
        <v>0</v>
      </c>
      <c r="B5" s="28" t="str">
        <f>VLOOKUP(D5,$R$2:$U$127,3,FALSE)</f>
        <v>Metabolism</v>
      </c>
      <c r="C5" s="28" t="str">
        <f>VLOOKUP(D5,$R$2:$U$127,4,FALSE)</f>
        <v>Metabolism of terpenoids and polyketides</v>
      </c>
      <c r="D5" s="28" t="s">
        <v>129</v>
      </c>
      <c r="E5" s="29"/>
      <c r="F5" s="29"/>
      <c r="G5" s="29"/>
      <c r="H5" s="29">
        <v>1</v>
      </c>
      <c r="I5" s="29">
        <f>IF(E5="",0,1)</f>
        <v>0</v>
      </c>
      <c r="J5" s="29">
        <f>IF(F5="",0,1)</f>
        <v>0</v>
      </c>
      <c r="K5" s="29">
        <f>IF(G5="",0,1)</f>
        <v>0</v>
      </c>
      <c r="L5" s="29">
        <f>IF(H5="",0,1)</f>
        <v>1</v>
      </c>
      <c r="M5" s="30">
        <f>SUM(I5:L5)</f>
        <v>1</v>
      </c>
      <c r="N5" s="95">
        <f>VLOOKUP(D5,MDStononMDS!$B$1:$J$84,2)</f>
        <v>-0.27431350664478377</v>
      </c>
      <c r="O5" s="96">
        <f>VLOOKUP(D5,MDStononMDS!$B$1:$J$84,3)</f>
        <v>-0.59241285116732589</v>
      </c>
      <c r="R5" s="15" t="s">
        <v>11</v>
      </c>
      <c r="S5" s="15" t="s">
        <v>160</v>
      </c>
      <c r="T5" s="15" t="s">
        <v>158</v>
      </c>
      <c r="U5" s="15" t="s">
        <v>159</v>
      </c>
      <c r="AA5" s="32" t="s">
        <v>154</v>
      </c>
      <c r="AB5" s="1">
        <v>1</v>
      </c>
      <c r="AC5" s="1">
        <v>1</v>
      </c>
      <c r="AD5" s="1">
        <v>0</v>
      </c>
      <c r="AE5" s="1">
        <v>1</v>
      </c>
      <c r="AF5"/>
    </row>
    <row r="6" spans="1:37" ht="15" thickBot="1">
      <c r="A6" s="97" t="s">
        <v>0</v>
      </c>
      <c r="B6" s="28" t="str">
        <f>VLOOKUP(D6,$R$2:$U$127,3,FALSE)</f>
        <v>Metabolism</v>
      </c>
      <c r="C6" s="28" t="str">
        <f>VLOOKUP(D6,$R$2:$U$127,4,FALSE)</f>
        <v>Metabolism of terpenoids and polyketides</v>
      </c>
      <c r="D6" s="28" t="s">
        <v>128</v>
      </c>
      <c r="E6" s="29"/>
      <c r="F6" s="29"/>
      <c r="G6" s="29"/>
      <c r="H6" s="29">
        <v>1</v>
      </c>
      <c r="I6" s="29">
        <f>IF(E6="",0,1)</f>
        <v>0</v>
      </c>
      <c r="J6" s="29">
        <f>IF(F6="",0,1)</f>
        <v>0</v>
      </c>
      <c r="K6" s="29">
        <f>IF(G6="",0,1)</f>
        <v>0</v>
      </c>
      <c r="L6" s="29">
        <f>IF(H6="",0,1)</f>
        <v>1</v>
      </c>
      <c r="M6" s="30">
        <f>SUM(I6:L6)</f>
        <v>1</v>
      </c>
      <c r="N6" s="95">
        <f>VLOOKUP(D6,MDStononMDS!$B$1:$J$84,2)</f>
        <v>0.40266220398506719</v>
      </c>
      <c r="O6" s="96">
        <f>VLOOKUP(D6,MDStononMDS!$B$1:$J$84,3)</f>
        <v>0</v>
      </c>
      <c r="R6" s="15" t="s">
        <v>12</v>
      </c>
      <c r="S6" s="15" t="s">
        <v>161</v>
      </c>
      <c r="T6" s="15" t="s">
        <v>158</v>
      </c>
      <c r="U6" s="15" t="s">
        <v>159</v>
      </c>
      <c r="AA6" s="33" t="s">
        <v>155</v>
      </c>
      <c r="AB6" s="1">
        <v>1</v>
      </c>
      <c r="AC6" s="1">
        <v>1</v>
      </c>
      <c r="AD6" s="1">
        <v>0</v>
      </c>
      <c r="AE6" s="1">
        <v>1</v>
      </c>
      <c r="AF6"/>
    </row>
    <row r="7" spans="1:37" ht="15" thickBot="1">
      <c r="A7" s="97" t="s">
        <v>0</v>
      </c>
      <c r="B7" s="28" t="str">
        <f>VLOOKUP(D7,$R$2:$U$127,3,FALSE)</f>
        <v>Metabolism</v>
      </c>
      <c r="C7" s="28" t="str">
        <f>VLOOKUP(D7,$R$2:$U$127,4,FALSE)</f>
        <v>Biosynthesis of other secondary metabolites</v>
      </c>
      <c r="D7" s="28" t="s">
        <v>127</v>
      </c>
      <c r="E7" s="29"/>
      <c r="F7" s="29"/>
      <c r="G7" s="29"/>
      <c r="H7" s="29">
        <v>1</v>
      </c>
      <c r="I7" s="29">
        <f>IF(E7="",0,1)</f>
        <v>0</v>
      </c>
      <c r="J7" s="29">
        <f>IF(F7="",0,1)</f>
        <v>0</v>
      </c>
      <c r="K7" s="29">
        <f>IF(G7="",0,1)</f>
        <v>0</v>
      </c>
      <c r="L7" s="29">
        <f>IF(H7="",0,1)</f>
        <v>1</v>
      </c>
      <c r="M7" s="30">
        <f>SUM(I7:L7)</f>
        <v>1</v>
      </c>
      <c r="N7" s="95" t="e">
        <f>VLOOKUP(D7,MDStononMDS!$B$1:$J$84,2)</f>
        <v>#N/A</v>
      </c>
      <c r="O7" s="96" t="e">
        <f>VLOOKUP(D7,MDStononMDS!$B$1:$J$84,3)</f>
        <v>#N/A</v>
      </c>
      <c r="R7" s="15" t="s">
        <v>30</v>
      </c>
      <c r="S7" s="15" t="s">
        <v>162</v>
      </c>
      <c r="T7" s="15" t="s">
        <v>158</v>
      </c>
      <c r="U7" s="15" t="s">
        <v>159</v>
      </c>
      <c r="AA7" s="32" t="s">
        <v>158</v>
      </c>
      <c r="AB7" s="1">
        <v>14</v>
      </c>
      <c r="AC7" s="1">
        <v>3</v>
      </c>
      <c r="AD7" s="1">
        <v>6</v>
      </c>
      <c r="AE7" s="1">
        <v>18</v>
      </c>
      <c r="AF7"/>
    </row>
    <row r="8" spans="1:37" ht="15" thickBot="1">
      <c r="A8" s="97" t="s">
        <v>0</v>
      </c>
      <c r="B8" s="28" t="str">
        <f>VLOOKUP(D8,$R$2:$U$127,3,FALSE)</f>
        <v>Metabolism</v>
      </c>
      <c r="C8" s="28" t="str">
        <f>VLOOKUP(D8,$R$2:$U$127,4,FALSE)</f>
        <v>Metabolism of cofactors and vitamins</v>
      </c>
      <c r="D8" s="28" t="s">
        <v>121</v>
      </c>
      <c r="E8" s="29"/>
      <c r="F8" s="29">
        <v>5</v>
      </c>
      <c r="G8" s="29">
        <v>2</v>
      </c>
      <c r="H8" s="29"/>
      <c r="I8" s="29">
        <f>IF(E8="",0,1)</f>
        <v>0</v>
      </c>
      <c r="J8" s="29">
        <f>IF(F8="",0,1)</f>
        <v>1</v>
      </c>
      <c r="K8" s="29">
        <f>IF(G8="",0,1)</f>
        <v>1</v>
      </c>
      <c r="L8" s="29">
        <f>IF(H8="",0,1)</f>
        <v>0</v>
      </c>
      <c r="M8" s="30">
        <f>SUM(I8:L8)</f>
        <v>2</v>
      </c>
      <c r="N8" s="95">
        <f>VLOOKUP(D8,MDStononMDS!$B$1:$J$84,2)</f>
        <v>0</v>
      </c>
      <c r="O8" s="96">
        <f>VLOOKUP(D8,MDStononMDS!$B$1:$J$84,3)</f>
        <v>0.2840015472379922</v>
      </c>
      <c r="R8" s="15" t="s">
        <v>163</v>
      </c>
      <c r="S8" s="15" t="s">
        <v>164</v>
      </c>
      <c r="T8" s="15" t="s">
        <v>158</v>
      </c>
      <c r="U8" s="15" t="s">
        <v>159</v>
      </c>
      <c r="AA8" s="33" t="s">
        <v>178</v>
      </c>
      <c r="AB8" s="1">
        <v>3</v>
      </c>
      <c r="AC8" s="1">
        <v>0</v>
      </c>
      <c r="AD8" s="1">
        <v>0</v>
      </c>
      <c r="AE8" s="1">
        <v>3</v>
      </c>
      <c r="AF8"/>
    </row>
    <row r="9" spans="1:37" ht="15" thickBot="1">
      <c r="A9" s="99" t="s">
        <v>0</v>
      </c>
      <c r="B9" s="35" t="str">
        <f>VLOOKUP(D9,$R$2:$U$127,3,FALSE)</f>
        <v>Metabolism</v>
      </c>
      <c r="C9" s="35" t="str">
        <f>VLOOKUP(D9,$R$2:$U$127,4,FALSE)</f>
        <v>Metabolism of terpenoids and polyketides</v>
      </c>
      <c r="D9" s="35" t="s">
        <v>124</v>
      </c>
      <c r="E9" s="36"/>
      <c r="F9" s="36">
        <v>2</v>
      </c>
      <c r="G9" s="36"/>
      <c r="H9" s="36">
        <v>2</v>
      </c>
      <c r="I9" s="36">
        <f>IF(E9="",0,1)</f>
        <v>0</v>
      </c>
      <c r="J9" s="36">
        <f>IF(F9="",0,1)</f>
        <v>1</v>
      </c>
      <c r="K9" s="36">
        <f>IF(G9="",0,1)</f>
        <v>0</v>
      </c>
      <c r="L9" s="36">
        <f>IF(H9="",0,1)</f>
        <v>1</v>
      </c>
      <c r="M9" s="37">
        <f>SUM(I9:L9)</f>
        <v>2</v>
      </c>
      <c r="N9" s="95">
        <f>VLOOKUP(D9,MDStononMDS!$B$1:$J$84,2)</f>
        <v>0</v>
      </c>
      <c r="O9" s="96">
        <f>VLOOKUP(D9,MDStononMDS!$B$1:$J$84,3)</f>
        <v>0</v>
      </c>
      <c r="R9" s="15" t="s">
        <v>57</v>
      </c>
      <c r="S9" s="15" t="s">
        <v>165</v>
      </c>
      <c r="T9" s="15" t="s">
        <v>158</v>
      </c>
      <c r="U9" s="15" t="s">
        <v>159</v>
      </c>
      <c r="AA9" s="33" t="s">
        <v>195</v>
      </c>
      <c r="AB9" s="1">
        <v>0</v>
      </c>
      <c r="AC9" s="1">
        <v>1</v>
      </c>
      <c r="AD9" s="1">
        <v>1</v>
      </c>
      <c r="AE9" s="1">
        <v>1</v>
      </c>
      <c r="AF9"/>
    </row>
    <row r="10" spans="1:37" ht="15" thickBot="1">
      <c r="A10" s="99" t="s">
        <v>0</v>
      </c>
      <c r="B10" s="35" t="str">
        <f>VLOOKUP(D10,$R$2:$U$127,3,FALSE)</f>
        <v>Metabolism</v>
      </c>
      <c r="C10" s="35" t="str">
        <f>VLOOKUP(D10,$R$2:$U$127,4,FALSE)</f>
        <v>Biosynthesis of other secondary metabolites</v>
      </c>
      <c r="D10" s="35" t="s">
        <v>122</v>
      </c>
      <c r="E10" s="36"/>
      <c r="F10" s="36">
        <v>2</v>
      </c>
      <c r="G10" s="36"/>
      <c r="H10" s="36">
        <v>2</v>
      </c>
      <c r="I10" s="36">
        <f>IF(E10="",0,1)</f>
        <v>0</v>
      </c>
      <c r="J10" s="36">
        <f>IF(F10="",0,1)</f>
        <v>1</v>
      </c>
      <c r="K10" s="36">
        <f>IF(G10="",0,1)</f>
        <v>0</v>
      </c>
      <c r="L10" s="36">
        <f>IF(H10="",0,1)</f>
        <v>1</v>
      </c>
      <c r="M10" s="37">
        <f>SUM(I10:L10)</f>
        <v>2</v>
      </c>
      <c r="N10" s="95">
        <f>VLOOKUP(D10,MDStononMDS!$B$1:$J$84,2)</f>
        <v>0</v>
      </c>
      <c r="O10" s="96">
        <f>VLOOKUP(D10,MDStononMDS!$B$1:$J$84,3)</f>
        <v>0.2840015472379922</v>
      </c>
      <c r="R10" s="15" t="s">
        <v>63</v>
      </c>
      <c r="S10" s="15" t="s">
        <v>166</v>
      </c>
      <c r="T10" s="15" t="s">
        <v>158</v>
      </c>
      <c r="U10" s="15" t="s">
        <v>159</v>
      </c>
      <c r="AA10" s="33" t="s">
        <v>218</v>
      </c>
      <c r="AB10" s="1">
        <v>2</v>
      </c>
      <c r="AC10" s="1">
        <v>1</v>
      </c>
      <c r="AD10" s="1">
        <v>0</v>
      </c>
      <c r="AE10" s="1">
        <v>2</v>
      </c>
      <c r="AF10"/>
    </row>
    <row r="11" spans="1:37" ht="15" thickBot="1">
      <c r="A11" s="99" t="s">
        <v>0</v>
      </c>
      <c r="B11" s="35" t="str">
        <f>VLOOKUP(D11,$R$2:$U$127,3,FALSE)</f>
        <v>Metabolism</v>
      </c>
      <c r="C11" s="35" t="str">
        <f>VLOOKUP(D11,$R$2:$U$127,4,FALSE)</f>
        <v>Glycan biosynthesis and metabolism</v>
      </c>
      <c r="D11" s="35" t="s">
        <v>120</v>
      </c>
      <c r="E11" s="36"/>
      <c r="F11" s="36">
        <v>2</v>
      </c>
      <c r="G11" s="36"/>
      <c r="H11" s="36">
        <v>4</v>
      </c>
      <c r="I11" s="36">
        <f>IF(E11="",0,1)</f>
        <v>0</v>
      </c>
      <c r="J11" s="36">
        <f>IF(F11="",0,1)</f>
        <v>1</v>
      </c>
      <c r="K11" s="36">
        <f>IF(G11="",0,1)</f>
        <v>0</v>
      </c>
      <c r="L11" s="36">
        <f>IF(H11="",0,1)</f>
        <v>1</v>
      </c>
      <c r="M11" s="37">
        <f>SUM(I11:L11)</f>
        <v>2</v>
      </c>
      <c r="N11" s="95">
        <f>VLOOKUP(D11,MDStononMDS!$B$1:$J$84,2)</f>
        <v>-0.43431794580701027</v>
      </c>
      <c r="O11" s="96">
        <f>VLOOKUP(D11,MDStononMDS!$B$1:$J$84,3)</f>
        <v>-0.72356752192597962</v>
      </c>
      <c r="R11" s="15" t="s">
        <v>64</v>
      </c>
      <c r="S11" s="15" t="s">
        <v>167</v>
      </c>
      <c r="T11" s="15" t="s">
        <v>158</v>
      </c>
      <c r="U11" s="15" t="s">
        <v>159</v>
      </c>
      <c r="AA11" s="33" t="s">
        <v>233</v>
      </c>
      <c r="AB11" s="1">
        <v>2</v>
      </c>
      <c r="AC11" s="1">
        <v>1</v>
      </c>
      <c r="AD11" s="1">
        <v>1</v>
      </c>
      <c r="AE11" s="1">
        <v>2</v>
      </c>
      <c r="AF11"/>
    </row>
    <row r="12" spans="1:37" ht="15" thickBot="1">
      <c r="A12" s="99" t="s">
        <v>0</v>
      </c>
      <c r="B12" s="35" t="str">
        <f>VLOOKUP(D12,$R$2:$U$127,3,FALSE)</f>
        <v>Metabolism</v>
      </c>
      <c r="C12" s="35" t="str">
        <f>VLOOKUP(D12,$R$2:$U$127,4,FALSE)</f>
        <v>Biosynthesis of other secondary metabolites</v>
      </c>
      <c r="D12" s="35" t="s">
        <v>119</v>
      </c>
      <c r="E12" s="36"/>
      <c r="F12" s="36">
        <v>3</v>
      </c>
      <c r="G12" s="36"/>
      <c r="H12" s="36">
        <v>3</v>
      </c>
      <c r="I12" s="36">
        <f>IF(E12="",0,1)</f>
        <v>0</v>
      </c>
      <c r="J12" s="36">
        <f>IF(F12="",0,1)</f>
        <v>1</v>
      </c>
      <c r="K12" s="36">
        <f>IF(G12="",0,1)</f>
        <v>0</v>
      </c>
      <c r="L12" s="36">
        <f>IF(H12="",0,1)</f>
        <v>1</v>
      </c>
      <c r="M12" s="37">
        <f>SUM(I12:L12)</f>
        <v>2</v>
      </c>
      <c r="N12" s="95">
        <f>VLOOKUP(D12,MDStononMDS!$B$1:$J$84,2)</f>
        <v>0.46699432899377286</v>
      </c>
      <c r="O12" s="96">
        <f>VLOOKUP(D12,MDStononMDS!$B$1:$J$84,3)</f>
        <v>0.35031154132650411</v>
      </c>
      <c r="R12" s="15" t="s">
        <v>84</v>
      </c>
      <c r="S12" s="15" t="s">
        <v>168</v>
      </c>
      <c r="T12" s="15" t="s">
        <v>158</v>
      </c>
      <c r="U12" s="15" t="s">
        <v>159</v>
      </c>
      <c r="AA12" s="33" t="s">
        <v>252</v>
      </c>
      <c r="AB12" s="1">
        <v>1</v>
      </c>
      <c r="AC12" s="1">
        <v>0</v>
      </c>
      <c r="AD12" s="1">
        <v>1</v>
      </c>
      <c r="AE12" s="1">
        <v>0</v>
      </c>
      <c r="AF12"/>
    </row>
    <row r="13" spans="1:37" ht="15" thickBot="1">
      <c r="A13" s="99" t="s">
        <v>0</v>
      </c>
      <c r="B13" s="35" t="str">
        <f>VLOOKUP(D13,$R$2:$U$127,3,FALSE)</f>
        <v>Metabolism</v>
      </c>
      <c r="C13" s="35" t="str">
        <f>VLOOKUP(D13,$R$2:$U$127,4,FALSE)</f>
        <v>Metabolism of other amino acids</v>
      </c>
      <c r="D13" s="35" t="s">
        <v>118</v>
      </c>
      <c r="E13" s="36"/>
      <c r="F13" s="36">
        <v>1</v>
      </c>
      <c r="G13" s="36"/>
      <c r="H13" s="36">
        <v>1</v>
      </c>
      <c r="I13" s="36">
        <f>IF(E13="",0,1)</f>
        <v>0</v>
      </c>
      <c r="J13" s="36">
        <f>IF(F13="",0,1)</f>
        <v>1</v>
      </c>
      <c r="K13" s="36">
        <f>IF(G13="",0,1)</f>
        <v>0</v>
      </c>
      <c r="L13" s="36">
        <f>IF(H13="",0,1)</f>
        <v>1</v>
      </c>
      <c r="M13" s="37">
        <f>SUM(I13:L13)</f>
        <v>2</v>
      </c>
      <c r="N13" s="95">
        <f>VLOOKUP(D13,MDStononMDS!$B$1:$J$84,2)</f>
        <v>0.58435734055874688</v>
      </c>
      <c r="O13" s="96">
        <f>VLOOKUP(D13,MDStononMDS!$B$1:$J$84,3)</f>
        <v>0.48788054524966673</v>
      </c>
      <c r="R13" s="15" t="s">
        <v>169</v>
      </c>
      <c r="S13" s="15" t="s">
        <v>170</v>
      </c>
      <c r="T13" s="15" t="s">
        <v>158</v>
      </c>
      <c r="U13" s="15" t="s">
        <v>159</v>
      </c>
      <c r="AA13" s="33" t="s">
        <v>265</v>
      </c>
      <c r="AB13" s="1">
        <v>3</v>
      </c>
      <c r="AC13" s="1">
        <v>0</v>
      </c>
      <c r="AD13" s="1">
        <v>1</v>
      </c>
      <c r="AE13" s="1">
        <v>3</v>
      </c>
      <c r="AF13"/>
    </row>
    <row r="14" spans="1:37" ht="15" thickBot="1">
      <c r="A14" s="99" t="s">
        <v>0</v>
      </c>
      <c r="B14" s="35" t="str">
        <f>VLOOKUP(D14,$R$2:$U$127,3,FALSE)</f>
        <v>Metabolism</v>
      </c>
      <c r="C14" s="35" t="str">
        <f>VLOOKUP(D14,$R$2:$U$127,4,FALSE)</f>
        <v>Metabolism of other amino acids</v>
      </c>
      <c r="D14" s="35" t="s">
        <v>117</v>
      </c>
      <c r="E14" s="36"/>
      <c r="F14" s="36">
        <v>1</v>
      </c>
      <c r="G14" s="36"/>
      <c r="H14" s="36">
        <v>1</v>
      </c>
      <c r="I14" s="36">
        <f>IF(E14="",0,1)</f>
        <v>0</v>
      </c>
      <c r="J14" s="36">
        <f>IF(F14="",0,1)</f>
        <v>1</v>
      </c>
      <c r="K14" s="36">
        <f>IF(G14="",0,1)</f>
        <v>0</v>
      </c>
      <c r="L14" s="36">
        <f>IF(H14="",0,1)</f>
        <v>1</v>
      </c>
      <c r="M14" s="37">
        <f>SUM(I14:L14)</f>
        <v>2</v>
      </c>
      <c r="N14" s="95">
        <f>VLOOKUP(D14,MDStononMDS!$B$1:$J$84,2)</f>
        <v>0.58435734055874688</v>
      </c>
      <c r="O14" s="96">
        <f>VLOOKUP(D14,MDStononMDS!$B$1:$J$84,3)</f>
        <v>0.48788054524966673</v>
      </c>
      <c r="R14" s="15" t="s">
        <v>109</v>
      </c>
      <c r="S14" s="15" t="s">
        <v>171</v>
      </c>
      <c r="T14" s="15" t="s">
        <v>158</v>
      </c>
      <c r="U14" s="15" t="s">
        <v>159</v>
      </c>
      <c r="AA14" s="33" t="s">
        <v>275</v>
      </c>
      <c r="AB14" s="1">
        <v>2</v>
      </c>
      <c r="AC14" s="1">
        <v>0</v>
      </c>
      <c r="AD14" s="1">
        <v>1</v>
      </c>
      <c r="AE14" s="1">
        <v>5</v>
      </c>
      <c r="AF14"/>
    </row>
    <row r="15" spans="1:37" ht="15" thickBot="1">
      <c r="A15" s="99" t="s">
        <v>0</v>
      </c>
      <c r="B15" s="35" t="str">
        <f>VLOOKUP(D15,$R$2:$U$127,3,FALSE)</f>
        <v>Metabolism</v>
      </c>
      <c r="C15" s="35" t="str">
        <f>VLOOKUP(D15,$R$2:$U$127,4,FALSE)</f>
        <v>Metabolism of terpenoids and polyketides</v>
      </c>
      <c r="D15" s="35" t="s">
        <v>115</v>
      </c>
      <c r="E15" s="36"/>
      <c r="F15" s="36">
        <v>2</v>
      </c>
      <c r="G15" s="36"/>
      <c r="H15" s="36">
        <v>2</v>
      </c>
      <c r="I15" s="36">
        <f>IF(E15="",0,1)</f>
        <v>0</v>
      </c>
      <c r="J15" s="36">
        <f>IF(F15="",0,1)</f>
        <v>1</v>
      </c>
      <c r="K15" s="36">
        <f>IF(G15="",0,1)</f>
        <v>0</v>
      </c>
      <c r="L15" s="36">
        <f>IF(H15="",0,1)</f>
        <v>1</v>
      </c>
      <c r="M15" s="37">
        <f>SUM(I15:L15)</f>
        <v>2</v>
      </c>
      <c r="N15" s="95">
        <f>VLOOKUP(D15,MDStononMDS!$B$1:$J$84,2)</f>
        <v>0.40266220398506719</v>
      </c>
      <c r="O15" s="96">
        <f>VLOOKUP(D15,MDStononMDS!$B$1:$J$84,3)</f>
        <v>0</v>
      </c>
      <c r="R15" s="15" t="s">
        <v>110</v>
      </c>
      <c r="S15" s="15" t="s">
        <v>172</v>
      </c>
      <c r="T15" s="15" t="s">
        <v>158</v>
      </c>
      <c r="U15" s="15" t="s">
        <v>159</v>
      </c>
      <c r="AA15" s="33" t="s">
        <v>288</v>
      </c>
      <c r="AB15" s="1">
        <v>1</v>
      </c>
      <c r="AC15" s="1">
        <v>0</v>
      </c>
      <c r="AD15" s="1">
        <v>1</v>
      </c>
      <c r="AE15" s="1">
        <v>2</v>
      </c>
      <c r="AF15"/>
    </row>
    <row r="16" spans="1:37" ht="15" thickBot="1">
      <c r="A16" s="97" t="s">
        <v>0</v>
      </c>
      <c r="B16" s="28" t="str">
        <f>VLOOKUP(D16,$R$2:$U$127,3,FALSE)</f>
        <v>Metabolism</v>
      </c>
      <c r="C16" s="28" t="str">
        <f>VLOOKUP(D16,$R$2:$U$127,4,FALSE)</f>
        <v>Metabolism of terpenoids and polyketides</v>
      </c>
      <c r="D16" s="28" t="s">
        <v>126</v>
      </c>
      <c r="E16" s="29"/>
      <c r="F16" s="29"/>
      <c r="G16" s="29">
        <v>1</v>
      </c>
      <c r="H16" s="29">
        <v>2</v>
      </c>
      <c r="I16" s="29">
        <f>IF(E16="",0,1)</f>
        <v>0</v>
      </c>
      <c r="J16" s="29">
        <f>IF(F16="",0,1)</f>
        <v>0</v>
      </c>
      <c r="K16" s="29">
        <f>IF(G16="",0,1)</f>
        <v>1</v>
      </c>
      <c r="L16" s="29">
        <f>IF(H16="",0,1)</f>
        <v>1</v>
      </c>
      <c r="M16" s="30">
        <f>SUM(I16:L16)</f>
        <v>2</v>
      </c>
      <c r="N16" s="95">
        <f>VLOOKUP(D16,MDStononMDS!$B$1:$J$84,2)</f>
        <v>0.40266220398506719</v>
      </c>
      <c r="O16" s="96">
        <f>VLOOKUP(D16,MDStononMDS!$B$1:$J$84,3)</f>
        <v>0</v>
      </c>
      <c r="R16" s="15" t="s">
        <v>173</v>
      </c>
      <c r="S16" s="15" t="s">
        <v>174</v>
      </c>
      <c r="T16" s="15" t="s">
        <v>158</v>
      </c>
      <c r="U16" s="15" t="s">
        <v>159</v>
      </c>
      <c r="AA16" s="31" t="s">
        <v>1</v>
      </c>
      <c r="AB16" s="1">
        <v>18</v>
      </c>
      <c r="AC16" s="1">
        <v>6</v>
      </c>
      <c r="AD16" s="1">
        <v>2</v>
      </c>
      <c r="AE16" s="1">
        <v>21</v>
      </c>
      <c r="AF16"/>
    </row>
    <row r="17" spans="1:31" ht="15" thickBot="1">
      <c r="A17" s="97" t="s">
        <v>0</v>
      </c>
      <c r="B17" s="28" t="str">
        <f>VLOOKUP(D17,$R$2:$U$127,3,FALSE)</f>
        <v>Metabolism</v>
      </c>
      <c r="C17" s="28" t="str">
        <f>VLOOKUP(D17,$R$2:$U$127,4,FALSE)</f>
        <v>Lipid metabolism</v>
      </c>
      <c r="D17" s="28" t="s">
        <v>95</v>
      </c>
      <c r="E17" s="29">
        <v>1</v>
      </c>
      <c r="F17" s="29">
        <v>5</v>
      </c>
      <c r="G17" s="29"/>
      <c r="H17" s="29">
        <v>1</v>
      </c>
      <c r="I17" s="29">
        <f>IF(E17="",0,1)</f>
        <v>1</v>
      </c>
      <c r="J17" s="29">
        <f>IF(F17="",0,1)</f>
        <v>1</v>
      </c>
      <c r="K17" s="29">
        <f>IF(G17="",0,1)</f>
        <v>0</v>
      </c>
      <c r="L17" s="29">
        <f>IF(H17="",0,1)</f>
        <v>1</v>
      </c>
      <c r="M17" s="30">
        <f>SUM(I17:L17)</f>
        <v>3</v>
      </c>
      <c r="N17" s="95">
        <f>VLOOKUP(D17,MDStononMDS!$B$1:$J$84,2)</f>
        <v>0</v>
      </c>
      <c r="O17" s="96">
        <f>VLOOKUP(D17,MDStononMDS!$B$1:$J$84,3)</f>
        <v>0</v>
      </c>
      <c r="R17" s="15" t="s">
        <v>175</v>
      </c>
      <c r="S17" s="15" t="s">
        <v>176</v>
      </c>
      <c r="T17" s="15" t="s">
        <v>158</v>
      </c>
      <c r="U17" s="15" t="s">
        <v>159</v>
      </c>
      <c r="AA17" s="32" t="s">
        <v>154</v>
      </c>
      <c r="AB17" s="1">
        <v>1</v>
      </c>
      <c r="AC17" s="1">
        <v>0</v>
      </c>
      <c r="AD17" s="1">
        <v>1</v>
      </c>
      <c r="AE17" s="1">
        <v>1</v>
      </c>
    </row>
    <row r="18" spans="1:31" ht="15" thickBot="1">
      <c r="A18" s="97" t="s">
        <v>0</v>
      </c>
      <c r="B18" s="28" t="str">
        <f>VLOOKUP(D18,$R$2:$U$127,3,FALSE)</f>
        <v>Metabolism</v>
      </c>
      <c r="C18" s="28" t="str">
        <f>VLOOKUP(D18,$R$2:$U$127,4,FALSE)</f>
        <v>Glycan biosynthesis and metabolism</v>
      </c>
      <c r="D18" s="28" t="s">
        <v>65</v>
      </c>
      <c r="E18" s="29">
        <v>1</v>
      </c>
      <c r="F18" s="29">
        <v>8</v>
      </c>
      <c r="G18" s="29"/>
      <c r="H18" s="29">
        <v>3</v>
      </c>
      <c r="I18" s="29">
        <f>IF(E18="",0,1)</f>
        <v>1</v>
      </c>
      <c r="J18" s="29">
        <f>IF(F18="",0,1)</f>
        <v>1</v>
      </c>
      <c r="K18" s="29">
        <f>IF(G18="",0,1)</f>
        <v>0</v>
      </c>
      <c r="L18" s="29">
        <f>IF(H18="",0,1)</f>
        <v>1</v>
      </c>
      <c r="M18" s="30">
        <f>SUM(I18:L18)</f>
        <v>3</v>
      </c>
      <c r="N18" s="95">
        <f>VLOOKUP(D18,MDStononMDS!$B$1:$J$84,2)</f>
        <v>0</v>
      </c>
      <c r="O18" s="96">
        <f>VLOOKUP(D18,MDStononMDS!$B$1:$J$84,3)</f>
        <v>0.2840015472379922</v>
      </c>
      <c r="R18" s="15" t="s">
        <v>127</v>
      </c>
      <c r="S18" s="15" t="s">
        <v>177</v>
      </c>
      <c r="T18" s="15" t="s">
        <v>158</v>
      </c>
      <c r="U18" s="15" t="s">
        <v>178</v>
      </c>
      <c r="AA18" s="33" t="s">
        <v>155</v>
      </c>
      <c r="AB18" s="1">
        <v>1</v>
      </c>
      <c r="AC18" s="1">
        <v>0</v>
      </c>
      <c r="AD18" s="1">
        <v>1</v>
      </c>
      <c r="AE18" s="1">
        <v>1</v>
      </c>
    </row>
    <row r="19" spans="1:31" ht="15" thickBot="1">
      <c r="A19" s="99" t="s">
        <v>0</v>
      </c>
      <c r="B19" s="35" t="str">
        <f>VLOOKUP(D19,$R$2:$U$127,3,FALSE)</f>
        <v>Genetic Information Processing</v>
      </c>
      <c r="C19" s="35" t="str">
        <f>VLOOKUP(D19,$R$2:$U$127,4,FALSE)</f>
        <v>Translation</v>
      </c>
      <c r="D19" s="35" t="s">
        <v>7</v>
      </c>
      <c r="E19" s="36">
        <v>1</v>
      </c>
      <c r="F19" s="36">
        <v>19</v>
      </c>
      <c r="G19" s="36"/>
      <c r="H19" s="36">
        <v>20</v>
      </c>
      <c r="I19" s="36">
        <f>IF(E19="",0,1)</f>
        <v>1</v>
      </c>
      <c r="J19" s="36">
        <f>IF(F19="",0,1)</f>
        <v>1</v>
      </c>
      <c r="K19" s="36">
        <f>IF(G19="",0,1)</f>
        <v>0</v>
      </c>
      <c r="L19" s="36">
        <f>IF(H19="",0,1)</f>
        <v>1</v>
      </c>
      <c r="M19" s="37">
        <f>SUM(I19:L19)</f>
        <v>3</v>
      </c>
      <c r="N19" s="95">
        <f>VLOOKUP(D19,MDStononMDS!$B$1:$J$84,2)</f>
        <v>0.49844271185215361</v>
      </c>
      <c r="O19" s="96">
        <f>VLOOKUP(D19,MDStononMDS!$B$1:$J$84,3)</f>
        <v>0.37726925456422211</v>
      </c>
      <c r="R19" s="15" t="s">
        <v>4</v>
      </c>
      <c r="S19" s="15" t="s">
        <v>179</v>
      </c>
      <c r="T19" s="15" t="s">
        <v>158</v>
      </c>
      <c r="U19" s="15" t="s">
        <v>178</v>
      </c>
      <c r="AA19" s="32" t="s">
        <v>158</v>
      </c>
      <c r="AB19" s="1">
        <v>17</v>
      </c>
      <c r="AC19" s="1">
        <v>6</v>
      </c>
      <c r="AD19" s="1">
        <v>1</v>
      </c>
      <c r="AE19" s="1">
        <v>20</v>
      </c>
    </row>
    <row r="20" spans="1:31" ht="15" thickBot="1">
      <c r="A20" s="97" t="s">
        <v>0</v>
      </c>
      <c r="B20" s="28" t="str">
        <f>VLOOKUP(D20,$R$2:$U$127,3,FALSE)</f>
        <v>Metabolism</v>
      </c>
      <c r="C20" s="28" t="str">
        <f>VLOOKUP(D20,$R$2:$U$127,4,FALSE)</f>
        <v>Carbohydrate metabolism</v>
      </c>
      <c r="D20" s="28" t="s">
        <v>22</v>
      </c>
      <c r="E20" s="29">
        <v>1</v>
      </c>
      <c r="F20" s="29"/>
      <c r="G20" s="29">
        <v>1</v>
      </c>
      <c r="H20" s="29">
        <v>4</v>
      </c>
      <c r="I20" s="29">
        <f>IF(E20="",0,1)</f>
        <v>1</v>
      </c>
      <c r="J20" s="29">
        <f>IF(F20="",0,1)</f>
        <v>0</v>
      </c>
      <c r="K20" s="29">
        <f>IF(G20="",0,1)</f>
        <v>1</v>
      </c>
      <c r="L20" s="29">
        <f>IF(H20="",0,1)</f>
        <v>1</v>
      </c>
      <c r="M20" s="30">
        <f>SUM(I20:L20)</f>
        <v>3</v>
      </c>
      <c r="N20" s="95">
        <f>VLOOKUP(D20,MDStononMDS!$B$1:$J$84,2)</f>
        <v>-0.47820910568326397</v>
      </c>
      <c r="O20" s="96">
        <f>VLOOKUP(D20,MDStononMDS!$B$1:$J$84,3)</f>
        <v>-0.43659754808595613</v>
      </c>
      <c r="R20" s="15" t="s">
        <v>16</v>
      </c>
      <c r="S20" s="15" t="s">
        <v>180</v>
      </c>
      <c r="T20" s="15" t="s">
        <v>158</v>
      </c>
      <c r="U20" s="15" t="s">
        <v>178</v>
      </c>
      <c r="AA20" s="33" t="s">
        <v>159</v>
      </c>
      <c r="AB20" s="1">
        <v>2</v>
      </c>
      <c r="AC20" s="1">
        <v>2</v>
      </c>
      <c r="AD20" s="1">
        <v>0</v>
      </c>
      <c r="AE20" s="1">
        <v>2</v>
      </c>
    </row>
    <row r="21" spans="1:31" ht="15" thickBot="1">
      <c r="A21" s="97" t="s">
        <v>0</v>
      </c>
      <c r="B21" s="28" t="str">
        <f>VLOOKUP(D21,$R$2:$U$127,3,FALSE)</f>
        <v>Metabolism</v>
      </c>
      <c r="C21" s="28" t="str">
        <f>VLOOKUP(D21,$R$2:$U$127,4,FALSE)</f>
        <v>Xenobiotics biodegradation and metabolism</v>
      </c>
      <c r="D21" s="28" t="s">
        <v>125</v>
      </c>
      <c r="E21" s="29"/>
      <c r="F21" s="29">
        <v>5</v>
      </c>
      <c r="G21" s="29">
        <v>1</v>
      </c>
      <c r="H21" s="29">
        <v>5</v>
      </c>
      <c r="I21" s="29">
        <f>IF(E21="",0,1)</f>
        <v>0</v>
      </c>
      <c r="J21" s="29">
        <f>IF(F21="",0,1)</f>
        <v>1</v>
      </c>
      <c r="K21" s="29">
        <f>IF(G21="",0,1)</f>
        <v>1</v>
      </c>
      <c r="L21" s="29">
        <f>IF(H21="",0,1)</f>
        <v>1</v>
      </c>
      <c r="M21" s="30">
        <f>SUM(I21:L21)</f>
        <v>3</v>
      </c>
      <c r="N21" s="95">
        <f>VLOOKUP(D21,MDStononMDS!$B$1:$J$84,2)</f>
        <v>0</v>
      </c>
      <c r="O21" s="96">
        <f>VLOOKUP(D21,MDStononMDS!$B$1:$J$84,3)</f>
        <v>0</v>
      </c>
      <c r="R21" s="15" t="s">
        <v>23</v>
      </c>
      <c r="S21" s="15" t="s">
        <v>181</v>
      </c>
      <c r="T21" s="15" t="s">
        <v>158</v>
      </c>
      <c r="U21" s="15" t="s">
        <v>178</v>
      </c>
      <c r="AA21" s="33" t="s">
        <v>178</v>
      </c>
      <c r="AB21" s="1">
        <v>4</v>
      </c>
      <c r="AC21" s="1">
        <v>1</v>
      </c>
      <c r="AD21" s="1">
        <v>0</v>
      </c>
      <c r="AE21" s="1">
        <v>5</v>
      </c>
    </row>
    <row r="22" spans="1:31" ht="15" thickBot="1">
      <c r="A22" s="97" t="s">
        <v>0</v>
      </c>
      <c r="B22" s="28" t="str">
        <f>VLOOKUP(D22,$R$2:$U$127,3,FALSE)</f>
        <v>Metabolism</v>
      </c>
      <c r="C22" s="28" t="str">
        <f>VLOOKUP(D22,$R$2:$U$127,4,FALSE)</f>
        <v>Metabolism of other amino acids</v>
      </c>
      <c r="D22" s="28" t="s">
        <v>123</v>
      </c>
      <c r="E22" s="29"/>
      <c r="F22" s="29">
        <v>5</v>
      </c>
      <c r="G22" s="29">
        <v>2</v>
      </c>
      <c r="H22" s="29">
        <v>2</v>
      </c>
      <c r="I22" s="29">
        <f>IF(E22="",0,1)</f>
        <v>0</v>
      </c>
      <c r="J22" s="29">
        <f>IF(F22="",0,1)</f>
        <v>1</v>
      </c>
      <c r="K22" s="29">
        <f>IF(G22="",0,1)</f>
        <v>1</v>
      </c>
      <c r="L22" s="29">
        <f>IF(H22="",0,1)</f>
        <v>1</v>
      </c>
      <c r="M22" s="30">
        <f>SUM(I22:L22)</f>
        <v>3</v>
      </c>
      <c r="N22" s="95">
        <f>VLOOKUP(D22,MDStononMDS!$B$1:$J$84,2)</f>
        <v>-0.27431350664478377</v>
      </c>
      <c r="O22" s="96">
        <f>VLOOKUP(D22,MDStononMDS!$B$1:$J$84,3)</f>
        <v>-0.59241285116732589</v>
      </c>
      <c r="R22" s="15" t="s">
        <v>116</v>
      </c>
      <c r="S22" s="15" t="s">
        <v>182</v>
      </c>
      <c r="T22" s="15" t="s">
        <v>158</v>
      </c>
      <c r="U22" s="15" t="s">
        <v>178</v>
      </c>
      <c r="AA22" s="33" t="s">
        <v>195</v>
      </c>
      <c r="AB22" s="1">
        <v>0</v>
      </c>
      <c r="AC22" s="1">
        <v>1</v>
      </c>
      <c r="AD22" s="1">
        <v>0</v>
      </c>
      <c r="AE22" s="1">
        <v>1</v>
      </c>
    </row>
    <row r="23" spans="1:31" ht="15" thickBot="1">
      <c r="A23" s="97" t="s">
        <v>0</v>
      </c>
      <c r="B23" s="28" t="str">
        <f>VLOOKUP(D23,$R$2:$U$127,3,FALSE)</f>
        <v>Metabolism</v>
      </c>
      <c r="C23" s="28" t="str">
        <f>VLOOKUP(D23,$R$2:$U$127,4,FALSE)</f>
        <v>Lipid metabolism</v>
      </c>
      <c r="D23" s="28" t="s">
        <v>236</v>
      </c>
      <c r="E23" s="29"/>
      <c r="F23" s="29">
        <v>1</v>
      </c>
      <c r="G23" s="29">
        <v>1</v>
      </c>
      <c r="H23" s="29">
        <v>2</v>
      </c>
      <c r="I23" s="29">
        <f>IF(E23="",0,1)</f>
        <v>0</v>
      </c>
      <c r="J23" s="29">
        <f>IF(F23="",0,1)</f>
        <v>1</v>
      </c>
      <c r="K23" s="29">
        <f>IF(G23="",0,1)</f>
        <v>1</v>
      </c>
      <c r="L23" s="29">
        <f>IF(H23="",0,1)</f>
        <v>1</v>
      </c>
      <c r="M23" s="30">
        <f>SUM(I23:L23)</f>
        <v>3</v>
      </c>
      <c r="N23" s="95">
        <f>VLOOKUP(D23,MDStononMDS!$B$1:$J$84,2)</f>
        <v>0.58435734055874688</v>
      </c>
      <c r="O23" s="96">
        <f>VLOOKUP(D23,MDStononMDS!$B$1:$J$84,3)</f>
        <v>0.48788054524966673</v>
      </c>
      <c r="R23" s="15" t="s">
        <v>39</v>
      </c>
      <c r="S23" s="15" t="s">
        <v>183</v>
      </c>
      <c r="T23" s="15" t="s">
        <v>158</v>
      </c>
      <c r="U23" s="15" t="s">
        <v>178</v>
      </c>
      <c r="AA23" s="33" t="s">
        <v>218</v>
      </c>
      <c r="AB23" s="1">
        <v>3</v>
      </c>
      <c r="AC23" s="1">
        <v>1</v>
      </c>
      <c r="AD23" s="1">
        <v>1</v>
      </c>
      <c r="AE23" s="1">
        <v>3</v>
      </c>
    </row>
    <row r="24" spans="1:31">
      <c r="A24" s="23" t="s">
        <v>1</v>
      </c>
      <c r="B24" s="24" t="str">
        <f>VLOOKUP(D24,$R$2:$U$127,3,FALSE)</f>
        <v>Metabolism</v>
      </c>
      <c r="C24" s="24" t="str">
        <f>VLOOKUP(D24,$R$2:$U$127,4,FALSE)</f>
        <v>Biosynthesis of other secondary metabolites</v>
      </c>
      <c r="D24" s="24" t="s">
        <v>127</v>
      </c>
      <c r="E24" s="25"/>
      <c r="F24" s="25"/>
      <c r="G24" s="25"/>
      <c r="H24" s="25">
        <v>1</v>
      </c>
      <c r="I24" s="25">
        <v>0</v>
      </c>
      <c r="J24" s="25">
        <v>0</v>
      </c>
      <c r="K24" s="25">
        <v>0</v>
      </c>
      <c r="L24" s="25">
        <v>1</v>
      </c>
      <c r="M24" s="26">
        <v>1</v>
      </c>
      <c r="N24" s="10" t="e">
        <f>VLOOKUP(D24,MDStononMDS!$B$1:$J$84,4)</f>
        <v>#N/A</v>
      </c>
      <c r="O24" s="105" t="e">
        <f>VLOOKUP(D24,MDStononMDS!$B$1:$J$84,5)</f>
        <v>#N/A</v>
      </c>
      <c r="R24" s="15" t="s">
        <v>119</v>
      </c>
      <c r="S24" s="15" t="s">
        <v>184</v>
      </c>
      <c r="T24" s="15" t="s">
        <v>158</v>
      </c>
      <c r="U24" s="15" t="s">
        <v>178</v>
      </c>
      <c r="AA24" s="33" t="s">
        <v>233</v>
      </c>
      <c r="AB24" s="1">
        <v>2</v>
      </c>
      <c r="AC24" s="1">
        <v>0</v>
      </c>
      <c r="AD24" s="1">
        <v>0</v>
      </c>
      <c r="AE24" s="1">
        <v>2</v>
      </c>
    </row>
    <row r="25" spans="1:31">
      <c r="A25" s="27" t="s">
        <v>1</v>
      </c>
      <c r="B25" s="28" t="str">
        <f>VLOOKUP(D25,$R$2:$U$127,3,FALSE)</f>
        <v>Metabolism</v>
      </c>
      <c r="C25" s="28" t="str">
        <f>VLOOKUP(D25,$R$2:$U$127,4,FALSE)</f>
        <v>Metabolism of terpenoids and polyketides</v>
      </c>
      <c r="D25" s="28" t="s">
        <v>128</v>
      </c>
      <c r="E25" s="29"/>
      <c r="F25" s="29"/>
      <c r="G25" s="29"/>
      <c r="H25" s="29">
        <v>1</v>
      </c>
      <c r="I25" s="29">
        <v>0</v>
      </c>
      <c r="J25" s="29">
        <v>0</v>
      </c>
      <c r="K25" s="29">
        <v>0</v>
      </c>
      <c r="L25" s="29">
        <v>1</v>
      </c>
      <c r="M25" s="30">
        <v>1</v>
      </c>
      <c r="N25" s="11">
        <f>VLOOKUP(D25,MDStononMDS!$B$1:$J$84,4)</f>
        <v>0</v>
      </c>
      <c r="O25" s="106">
        <f>VLOOKUP(D25,MDStononMDS!$B$1:$J$84,5)</f>
        <v>0</v>
      </c>
      <c r="R25" s="15" t="s">
        <v>60</v>
      </c>
      <c r="S25" s="15" t="s">
        <v>185</v>
      </c>
      <c r="T25" s="15" t="s">
        <v>158</v>
      </c>
      <c r="U25" s="15" t="s">
        <v>178</v>
      </c>
      <c r="AA25" s="33" t="s">
        <v>252</v>
      </c>
      <c r="AB25" s="1">
        <v>2</v>
      </c>
      <c r="AC25" s="1">
        <v>1</v>
      </c>
      <c r="AD25" s="1">
        <v>0</v>
      </c>
      <c r="AE25" s="1">
        <v>1</v>
      </c>
    </row>
    <row r="26" spans="1:31">
      <c r="A26" s="27" t="s">
        <v>1</v>
      </c>
      <c r="B26" s="28" t="str">
        <f>VLOOKUP(D26,$R$2:$U$127,3,FALSE)</f>
        <v>Metabolism</v>
      </c>
      <c r="C26" s="28" t="str">
        <f>VLOOKUP(D26,$R$2:$U$127,4,FALSE)</f>
        <v>Metabolism of terpenoids and polyketides</v>
      </c>
      <c r="D26" s="28" t="s">
        <v>129</v>
      </c>
      <c r="E26" s="29"/>
      <c r="F26" s="29"/>
      <c r="G26" s="29"/>
      <c r="H26" s="29">
        <v>1</v>
      </c>
      <c r="I26" s="29">
        <v>0</v>
      </c>
      <c r="J26" s="29">
        <v>0</v>
      </c>
      <c r="K26" s="29">
        <v>0</v>
      </c>
      <c r="L26" s="29">
        <v>1</v>
      </c>
      <c r="M26" s="30">
        <v>1</v>
      </c>
      <c r="N26" s="11">
        <f>VLOOKUP(D26,MDStononMDS!$B$1:$J$84,4)</f>
        <v>-0.57851013376734539</v>
      </c>
      <c r="O26" s="106">
        <f>VLOOKUP(D26,MDStononMDS!$B$1:$J$84,5)</f>
        <v>-0.41504472515594099</v>
      </c>
      <c r="R26" s="15" t="s">
        <v>122</v>
      </c>
      <c r="S26" s="15" t="s">
        <v>186</v>
      </c>
      <c r="T26" s="15" t="s">
        <v>158</v>
      </c>
      <c r="U26" s="15" t="s">
        <v>178</v>
      </c>
      <c r="AA26" s="33" t="s">
        <v>265</v>
      </c>
      <c r="AB26" s="1">
        <v>2</v>
      </c>
      <c r="AC26" s="1">
        <v>0</v>
      </c>
      <c r="AD26" s="1">
        <v>0</v>
      </c>
      <c r="AE26" s="1">
        <v>2</v>
      </c>
    </row>
    <row r="27" spans="1:31">
      <c r="A27" s="27" t="s">
        <v>1</v>
      </c>
      <c r="B27" s="28" t="str">
        <f>VLOOKUP(D27,$R$2:$U$127,3,FALSE)</f>
        <v>Metabolism</v>
      </c>
      <c r="C27" s="28" t="str">
        <f>VLOOKUP(D27,$R$2:$U$127,4,FALSE)</f>
        <v>Metabolism of cofactors and vitamins</v>
      </c>
      <c r="D27" s="28" t="s">
        <v>121</v>
      </c>
      <c r="E27" s="29">
        <v>2</v>
      </c>
      <c r="F27" s="29">
        <v>2</v>
      </c>
      <c r="G27" s="29"/>
      <c r="H27" s="29"/>
      <c r="I27" s="29">
        <v>1</v>
      </c>
      <c r="J27" s="29">
        <v>1</v>
      </c>
      <c r="K27" s="29">
        <v>0</v>
      </c>
      <c r="L27" s="29">
        <v>0</v>
      </c>
      <c r="M27" s="30">
        <v>2</v>
      </c>
      <c r="N27" s="11">
        <f>VLOOKUP(D27,MDStononMDS!$B$1:$J$84,4)</f>
        <v>0</v>
      </c>
      <c r="O27" s="106">
        <f>VLOOKUP(D27,MDStononMDS!$B$1:$J$84,5)</f>
        <v>0</v>
      </c>
      <c r="R27" s="15" t="s">
        <v>187</v>
      </c>
      <c r="S27" s="15" t="s">
        <v>188</v>
      </c>
      <c r="T27" s="15" t="s">
        <v>158</v>
      </c>
      <c r="U27" s="15" t="s">
        <v>178</v>
      </c>
      <c r="AA27" s="33" t="s">
        <v>275</v>
      </c>
      <c r="AB27" s="1">
        <v>2</v>
      </c>
      <c r="AC27" s="1">
        <v>0</v>
      </c>
      <c r="AD27" s="1">
        <v>0</v>
      </c>
      <c r="AE27" s="1">
        <v>4</v>
      </c>
    </row>
    <row r="28" spans="1:31">
      <c r="A28" s="27" t="s">
        <v>1</v>
      </c>
      <c r="B28" s="28" t="str">
        <f>VLOOKUP(D28,$R$2:$U$127,3,FALSE)</f>
        <v>Metabolism</v>
      </c>
      <c r="C28" s="28" t="str">
        <f>VLOOKUP(D28,$R$2:$U$127,4,FALSE)</f>
        <v>Carbohydrate metabolism</v>
      </c>
      <c r="D28" s="28" t="s">
        <v>22</v>
      </c>
      <c r="E28" s="29">
        <v>1</v>
      </c>
      <c r="F28" s="29"/>
      <c r="G28" s="29"/>
      <c r="H28" s="29">
        <v>5</v>
      </c>
      <c r="I28" s="29">
        <v>1</v>
      </c>
      <c r="J28" s="29">
        <v>0</v>
      </c>
      <c r="K28" s="29">
        <v>0</v>
      </c>
      <c r="L28" s="29">
        <v>1</v>
      </c>
      <c r="M28" s="30">
        <v>2</v>
      </c>
      <c r="N28" s="11">
        <f>VLOOKUP(D28,MDStononMDS!$B$1:$J$84,4)</f>
        <v>-0.38837579732819572</v>
      </c>
      <c r="O28" s="106">
        <f>VLOOKUP(D28,MDStononMDS!$B$1:$J$84,5)</f>
        <v>-0.39544916909256023</v>
      </c>
      <c r="R28" s="15" t="s">
        <v>76</v>
      </c>
      <c r="S28" s="15" t="s">
        <v>189</v>
      </c>
      <c r="T28" s="15" t="s">
        <v>158</v>
      </c>
      <c r="U28" s="15" t="s">
        <v>178</v>
      </c>
      <c r="AA28" s="31" t="s">
        <v>2</v>
      </c>
      <c r="AB28" s="1">
        <v>16</v>
      </c>
      <c r="AC28" s="1">
        <v>6</v>
      </c>
      <c r="AD28" s="1">
        <v>7</v>
      </c>
      <c r="AE28" s="1">
        <v>14</v>
      </c>
    </row>
    <row r="29" spans="1:31">
      <c r="A29" s="27" t="s">
        <v>1</v>
      </c>
      <c r="B29" s="28" t="str">
        <f>VLOOKUP(D29,$R$2:$U$127,3,FALSE)</f>
        <v>Metabolism</v>
      </c>
      <c r="C29" s="28" t="str">
        <f>VLOOKUP(D29,$R$2:$U$127,4,FALSE)</f>
        <v>Metabolism of terpenoids and polyketides</v>
      </c>
      <c r="D29" s="28" t="s">
        <v>115</v>
      </c>
      <c r="E29" s="29"/>
      <c r="F29" s="29">
        <v>2</v>
      </c>
      <c r="G29" s="29"/>
      <c r="H29" s="29">
        <v>2</v>
      </c>
      <c r="I29" s="29">
        <v>0</v>
      </c>
      <c r="J29" s="29">
        <v>1</v>
      </c>
      <c r="K29" s="29">
        <v>0</v>
      </c>
      <c r="L29" s="29">
        <v>1</v>
      </c>
      <c r="M29" s="30">
        <v>2</v>
      </c>
      <c r="N29" s="11">
        <f>VLOOKUP(D29,MDStononMDS!$B$1:$J$84,4)</f>
        <v>0</v>
      </c>
      <c r="O29" s="106">
        <f>VLOOKUP(D29,MDStononMDS!$B$1:$J$84,5)</f>
        <v>0</v>
      </c>
      <c r="R29" s="15" t="s">
        <v>86</v>
      </c>
      <c r="S29" s="15" t="s">
        <v>190</v>
      </c>
      <c r="T29" s="15" t="s">
        <v>158</v>
      </c>
      <c r="U29" s="15" t="s">
        <v>178</v>
      </c>
      <c r="AA29" s="32" t="s">
        <v>158</v>
      </c>
      <c r="AB29" s="1">
        <v>16</v>
      </c>
      <c r="AC29" s="1">
        <v>6</v>
      </c>
      <c r="AD29" s="1">
        <v>7</v>
      </c>
      <c r="AE29" s="1">
        <v>14</v>
      </c>
    </row>
    <row r="30" spans="1:31">
      <c r="A30" s="27" t="s">
        <v>1</v>
      </c>
      <c r="B30" s="28" t="str">
        <f>VLOOKUP(D30,$R$2:$U$127,3,FALSE)</f>
        <v>Metabolism</v>
      </c>
      <c r="C30" s="28" t="str">
        <f>VLOOKUP(D30,$R$2:$U$127,4,FALSE)</f>
        <v>Metabolism of cofactors and vitamins</v>
      </c>
      <c r="D30" s="28" t="s">
        <v>20</v>
      </c>
      <c r="E30" s="29"/>
      <c r="F30" s="29">
        <v>27</v>
      </c>
      <c r="G30" s="29"/>
      <c r="H30" s="29">
        <v>36</v>
      </c>
      <c r="I30" s="29">
        <v>0</v>
      </c>
      <c r="J30" s="29">
        <v>1</v>
      </c>
      <c r="K30" s="29">
        <v>0</v>
      </c>
      <c r="L30" s="29">
        <v>1</v>
      </c>
      <c r="M30" s="30">
        <v>2</v>
      </c>
      <c r="N30" s="11">
        <f>VLOOKUP(D30,MDStononMDS!$B$1:$J$84,4)</f>
        <v>0</v>
      </c>
      <c r="O30" s="106">
        <f>VLOOKUP(D30,MDStononMDS!$B$1:$J$84,5)</f>
        <v>0</v>
      </c>
      <c r="R30" s="15" t="s">
        <v>101</v>
      </c>
      <c r="S30" s="15" t="s">
        <v>191</v>
      </c>
      <c r="T30" s="15" t="s">
        <v>158</v>
      </c>
      <c r="U30" s="15" t="s">
        <v>178</v>
      </c>
      <c r="AA30" s="33" t="s">
        <v>178</v>
      </c>
      <c r="AB30" s="1">
        <v>3</v>
      </c>
      <c r="AC30" s="1">
        <v>1</v>
      </c>
      <c r="AD30" s="1">
        <v>2</v>
      </c>
      <c r="AE30" s="1">
        <v>2</v>
      </c>
    </row>
    <row r="31" spans="1:31">
      <c r="A31" s="27" t="s">
        <v>1</v>
      </c>
      <c r="B31" s="28" t="str">
        <f>VLOOKUP(D31,$R$2:$U$127,3,FALSE)</f>
        <v>Metabolism</v>
      </c>
      <c r="C31" s="28" t="str">
        <f>VLOOKUP(D31,$R$2:$U$127,4,FALSE)</f>
        <v>Lipid metabolism</v>
      </c>
      <c r="D31" s="28" t="s">
        <v>236</v>
      </c>
      <c r="E31" s="29"/>
      <c r="F31" s="29">
        <v>1</v>
      </c>
      <c r="G31" s="29"/>
      <c r="H31" s="29">
        <v>2</v>
      </c>
      <c r="I31" s="29">
        <v>0</v>
      </c>
      <c r="J31" s="29">
        <v>1</v>
      </c>
      <c r="K31" s="29">
        <v>0</v>
      </c>
      <c r="L31" s="29">
        <v>1</v>
      </c>
      <c r="M31" s="30">
        <v>2</v>
      </c>
      <c r="N31" s="11">
        <f>VLOOKUP(D31,MDStononMDS!$B$1:$J$84,4)</f>
        <v>0.4306978680194784</v>
      </c>
      <c r="O31" s="106">
        <f>VLOOKUP(D31,MDStononMDS!$B$1:$J$84,5)</f>
        <v>0.53016846774158366</v>
      </c>
      <c r="R31" s="15" t="s">
        <v>192</v>
      </c>
      <c r="S31" s="15" t="s">
        <v>193</v>
      </c>
      <c r="T31" s="15" t="s">
        <v>158</v>
      </c>
      <c r="U31" s="15" t="s">
        <v>178</v>
      </c>
      <c r="AA31" s="33" t="s">
        <v>195</v>
      </c>
      <c r="AB31" s="1">
        <v>1</v>
      </c>
      <c r="AC31" s="1">
        <v>0</v>
      </c>
      <c r="AD31" s="1">
        <v>1</v>
      </c>
      <c r="AE31" s="1">
        <v>1</v>
      </c>
    </row>
    <row r="32" spans="1:31">
      <c r="A32" s="27" t="s">
        <v>1</v>
      </c>
      <c r="B32" s="28" t="str">
        <f>VLOOKUP(D32,$R$2:$U$127,3,FALSE)</f>
        <v>Metabolism</v>
      </c>
      <c r="C32" s="28" t="str">
        <f>VLOOKUP(D32,$R$2:$U$127,4,FALSE)</f>
        <v>Metabolism of other amino acids</v>
      </c>
      <c r="D32" s="28" t="s">
        <v>117</v>
      </c>
      <c r="E32" s="29"/>
      <c r="F32" s="29">
        <v>1</v>
      </c>
      <c r="G32" s="29"/>
      <c r="H32" s="29">
        <v>1</v>
      </c>
      <c r="I32" s="29">
        <v>0</v>
      </c>
      <c r="J32" s="29">
        <v>1</v>
      </c>
      <c r="K32" s="29">
        <v>0</v>
      </c>
      <c r="L32" s="29">
        <v>1</v>
      </c>
      <c r="M32" s="30">
        <v>2</v>
      </c>
      <c r="N32" s="11">
        <f>VLOOKUP(D32,MDStononMDS!$B$1:$J$84,4)</f>
        <v>0.4306978680194784</v>
      </c>
      <c r="O32" s="106">
        <f>VLOOKUP(D32,MDStononMDS!$B$1:$J$84,5)</f>
        <v>0.53016846774158366</v>
      </c>
      <c r="R32" s="15" t="s">
        <v>9</v>
      </c>
      <c r="S32" s="15" t="s">
        <v>194</v>
      </c>
      <c r="T32" s="15" t="s">
        <v>158</v>
      </c>
      <c r="U32" s="15" t="s">
        <v>195</v>
      </c>
      <c r="AA32" s="33" t="s">
        <v>218</v>
      </c>
      <c r="AB32" s="1">
        <v>3</v>
      </c>
      <c r="AC32" s="1">
        <v>2</v>
      </c>
      <c r="AD32" s="1">
        <v>0</v>
      </c>
      <c r="AE32" s="1">
        <v>3</v>
      </c>
    </row>
    <row r="33" spans="1:31">
      <c r="A33" s="27" t="s">
        <v>1</v>
      </c>
      <c r="B33" s="28" t="str">
        <f>VLOOKUP(D33,$R$2:$U$127,3,FALSE)</f>
        <v>Metabolism</v>
      </c>
      <c r="C33" s="28" t="str">
        <f>VLOOKUP(D33,$R$2:$U$127,4,FALSE)</f>
        <v>Metabolism of other amino acids</v>
      </c>
      <c r="D33" s="28" t="s">
        <v>118</v>
      </c>
      <c r="E33" s="29"/>
      <c r="F33" s="29">
        <v>1</v>
      </c>
      <c r="G33" s="29"/>
      <c r="H33" s="29">
        <v>1</v>
      </c>
      <c r="I33" s="29">
        <v>0</v>
      </c>
      <c r="J33" s="29">
        <v>1</v>
      </c>
      <c r="K33" s="29">
        <v>0</v>
      </c>
      <c r="L33" s="29">
        <v>1</v>
      </c>
      <c r="M33" s="30">
        <v>2</v>
      </c>
      <c r="N33" s="11">
        <f>VLOOKUP(D33,MDStononMDS!$B$1:$J$84,4)</f>
        <v>0.4306978680194784</v>
      </c>
      <c r="O33" s="106">
        <f>VLOOKUP(D33,MDStononMDS!$B$1:$J$84,5)</f>
        <v>0.53016846774158366</v>
      </c>
      <c r="R33" s="15" t="s">
        <v>13</v>
      </c>
      <c r="S33" s="15" t="s">
        <v>196</v>
      </c>
      <c r="T33" s="15" t="s">
        <v>158</v>
      </c>
      <c r="U33" s="15" t="s">
        <v>195</v>
      </c>
      <c r="AA33" s="33" t="s">
        <v>233</v>
      </c>
      <c r="AB33" s="1">
        <v>2</v>
      </c>
      <c r="AC33" s="1">
        <v>0</v>
      </c>
      <c r="AD33" s="1">
        <v>1</v>
      </c>
      <c r="AE33" s="1">
        <v>2</v>
      </c>
    </row>
    <row r="34" spans="1:31">
      <c r="A34" s="27" t="s">
        <v>1</v>
      </c>
      <c r="B34" s="28" t="str">
        <f>VLOOKUP(D34,$R$2:$U$127,3,FALSE)</f>
        <v>Metabolism</v>
      </c>
      <c r="C34" s="28" t="str">
        <f>VLOOKUP(D34,$R$2:$U$127,4,FALSE)</f>
        <v>Biosynthesis of other secondary metabolites</v>
      </c>
      <c r="D34" s="28" t="s">
        <v>39</v>
      </c>
      <c r="E34" s="29"/>
      <c r="F34" s="29">
        <v>4</v>
      </c>
      <c r="G34" s="29"/>
      <c r="H34" s="29">
        <v>8</v>
      </c>
      <c r="I34" s="29">
        <v>0</v>
      </c>
      <c r="J34" s="29">
        <v>1</v>
      </c>
      <c r="K34" s="29">
        <v>0</v>
      </c>
      <c r="L34" s="29">
        <v>1</v>
      </c>
      <c r="M34" s="30">
        <v>2</v>
      </c>
      <c r="N34" s="11">
        <f>VLOOKUP(D34,MDStononMDS!$B$1:$J$84,4)</f>
        <v>0.4306978680194784</v>
      </c>
      <c r="O34" s="106">
        <f>VLOOKUP(D34,MDStononMDS!$B$1:$J$84,5)</f>
        <v>0.53016846774158366</v>
      </c>
      <c r="R34" s="15" t="s">
        <v>21</v>
      </c>
      <c r="S34" s="15" t="s">
        <v>197</v>
      </c>
      <c r="T34" s="15" t="s">
        <v>158</v>
      </c>
      <c r="U34" s="15" t="s">
        <v>195</v>
      </c>
      <c r="AA34" s="33" t="s">
        <v>252</v>
      </c>
      <c r="AB34" s="1">
        <v>2</v>
      </c>
      <c r="AC34" s="1">
        <v>1</v>
      </c>
      <c r="AD34" s="1">
        <v>0</v>
      </c>
      <c r="AE34" s="1">
        <v>0</v>
      </c>
    </row>
    <row r="35" spans="1:31">
      <c r="A35" s="27" t="s">
        <v>1</v>
      </c>
      <c r="B35" s="28" t="str">
        <f>VLOOKUP(D35,$R$2:$U$127,3,FALSE)</f>
        <v>Metabolism</v>
      </c>
      <c r="C35" s="28" t="str">
        <f>VLOOKUP(D35,$R$2:$U$127,4,FALSE)</f>
        <v>Biosynthesis of other secondary metabolites</v>
      </c>
      <c r="D35" s="28" t="s">
        <v>119</v>
      </c>
      <c r="E35" s="29"/>
      <c r="F35" s="29">
        <v>3</v>
      </c>
      <c r="G35" s="29"/>
      <c r="H35" s="29">
        <v>3</v>
      </c>
      <c r="I35" s="29">
        <v>0</v>
      </c>
      <c r="J35" s="29">
        <v>1</v>
      </c>
      <c r="K35" s="29">
        <v>0</v>
      </c>
      <c r="L35" s="29">
        <v>1</v>
      </c>
      <c r="M35" s="30">
        <v>2</v>
      </c>
      <c r="N35" s="11">
        <f>VLOOKUP(D35,MDStononMDS!$B$1:$J$84,4)</f>
        <v>0.55083772174600953</v>
      </c>
      <c r="O35" s="106">
        <f>VLOOKUP(D35,MDStononMDS!$B$1:$J$84,5)</f>
        <v>0.42081782955788316</v>
      </c>
      <c r="R35" s="15" t="s">
        <v>22</v>
      </c>
      <c r="S35" s="15" t="s">
        <v>198</v>
      </c>
      <c r="T35" s="15" t="s">
        <v>158</v>
      </c>
      <c r="U35" s="15" t="s">
        <v>195</v>
      </c>
      <c r="AA35" s="33" t="s">
        <v>265</v>
      </c>
      <c r="AB35" s="1">
        <v>3</v>
      </c>
      <c r="AC35" s="1">
        <v>0</v>
      </c>
      <c r="AD35" s="1">
        <v>2</v>
      </c>
      <c r="AE35" s="1">
        <v>1</v>
      </c>
    </row>
    <row r="36" spans="1:31">
      <c r="A36" s="27" t="s">
        <v>1</v>
      </c>
      <c r="B36" s="28" t="str">
        <f>VLOOKUP(D36,$R$2:$U$127,3,FALSE)</f>
        <v>Metabolism</v>
      </c>
      <c r="C36" s="28" t="str">
        <f>VLOOKUP(D36,$R$2:$U$127,4,FALSE)</f>
        <v>Glycan biosynthesis and metabolism</v>
      </c>
      <c r="D36" s="28" t="s">
        <v>120</v>
      </c>
      <c r="E36" s="29"/>
      <c r="F36" s="29">
        <v>2</v>
      </c>
      <c r="G36" s="29"/>
      <c r="H36" s="29">
        <v>4</v>
      </c>
      <c r="I36" s="29">
        <v>0</v>
      </c>
      <c r="J36" s="29">
        <v>1</v>
      </c>
      <c r="K36" s="29">
        <v>0</v>
      </c>
      <c r="L36" s="29">
        <v>1</v>
      </c>
      <c r="M36" s="30">
        <v>2</v>
      </c>
      <c r="N36" s="11">
        <f>VLOOKUP(D36,MDStononMDS!$B$1:$J$84,4)</f>
        <v>-0.38633205481820942</v>
      </c>
      <c r="O36" s="106">
        <f>VLOOKUP(D36,MDStononMDS!$B$1:$J$84,5)</f>
        <v>-0.51919314708791675</v>
      </c>
      <c r="R36" s="15" t="s">
        <v>28</v>
      </c>
      <c r="S36" s="15" t="s">
        <v>199</v>
      </c>
      <c r="T36" s="15" t="s">
        <v>158</v>
      </c>
      <c r="U36" s="15" t="s">
        <v>195</v>
      </c>
      <c r="AA36" s="33" t="s">
        <v>275</v>
      </c>
      <c r="AB36" s="1">
        <v>1</v>
      </c>
      <c r="AC36" s="1">
        <v>1</v>
      </c>
      <c r="AD36" s="1">
        <v>1</v>
      </c>
      <c r="AE36" s="1">
        <v>4</v>
      </c>
    </row>
    <row r="37" spans="1:31">
      <c r="A37" s="27" t="s">
        <v>1</v>
      </c>
      <c r="B37" s="28" t="str">
        <f>VLOOKUP(D37,$R$2:$U$127,3,FALSE)</f>
        <v>Metabolism</v>
      </c>
      <c r="C37" s="28" t="str">
        <f>VLOOKUP(D37,$R$2:$U$127,4,FALSE)</f>
        <v>Biosynthesis of other secondary metabolites</v>
      </c>
      <c r="D37" s="28" t="s">
        <v>122</v>
      </c>
      <c r="E37" s="29"/>
      <c r="F37" s="29">
        <v>1</v>
      </c>
      <c r="G37" s="29"/>
      <c r="H37" s="29">
        <v>1</v>
      </c>
      <c r="I37" s="29">
        <v>0</v>
      </c>
      <c r="J37" s="29">
        <v>1</v>
      </c>
      <c r="K37" s="29">
        <v>0</v>
      </c>
      <c r="L37" s="29">
        <v>1</v>
      </c>
      <c r="M37" s="30">
        <v>2</v>
      </c>
      <c r="N37" s="11">
        <f>VLOOKUP(D37,MDStononMDS!$B$1:$J$84,4)</f>
        <v>0</v>
      </c>
      <c r="O37" s="106">
        <f>VLOOKUP(D37,MDStononMDS!$B$1:$J$84,5)</f>
        <v>0</v>
      </c>
      <c r="R37" s="15" t="s">
        <v>41</v>
      </c>
      <c r="S37" s="15" t="s">
        <v>200</v>
      </c>
      <c r="T37" s="15" t="s">
        <v>158</v>
      </c>
      <c r="U37" s="15" t="s">
        <v>195</v>
      </c>
      <c r="AA37" s="33" t="s">
        <v>288</v>
      </c>
      <c r="AB37" s="1">
        <v>1</v>
      </c>
      <c r="AC37" s="1">
        <v>1</v>
      </c>
      <c r="AD37" s="1">
        <v>0</v>
      </c>
      <c r="AE37" s="1">
        <v>1</v>
      </c>
    </row>
    <row r="38" spans="1:31">
      <c r="A38" s="27" t="s">
        <v>1</v>
      </c>
      <c r="B38" s="28" t="str">
        <f>VLOOKUP(D38,$R$2:$U$127,3,FALSE)</f>
        <v>Metabolism</v>
      </c>
      <c r="C38" s="28" t="str">
        <f>VLOOKUP(D38,$R$2:$U$127,4,FALSE)</f>
        <v>Lipid metabolism</v>
      </c>
      <c r="D38" s="28" t="s">
        <v>95</v>
      </c>
      <c r="E38" s="29"/>
      <c r="F38" s="29">
        <v>4</v>
      </c>
      <c r="G38" s="29"/>
      <c r="H38" s="29">
        <v>2</v>
      </c>
      <c r="I38" s="29">
        <v>0</v>
      </c>
      <c r="J38" s="29">
        <v>1</v>
      </c>
      <c r="K38" s="29">
        <v>0</v>
      </c>
      <c r="L38" s="29">
        <v>1</v>
      </c>
      <c r="M38" s="30">
        <v>2</v>
      </c>
      <c r="N38" s="11">
        <f>VLOOKUP(D38,MDStononMDS!$B$1:$J$84,4)</f>
        <v>0</v>
      </c>
      <c r="O38" s="106">
        <f>VLOOKUP(D38,MDStononMDS!$B$1:$J$84,5)</f>
        <v>0</v>
      </c>
      <c r="R38" s="15" t="s">
        <v>42</v>
      </c>
      <c r="S38" s="15" t="s">
        <v>201</v>
      </c>
      <c r="T38" s="15" t="s">
        <v>158</v>
      </c>
      <c r="U38" s="15" t="s">
        <v>195</v>
      </c>
      <c r="AA38" s="31" t="s">
        <v>3</v>
      </c>
      <c r="AB38" s="1">
        <v>18</v>
      </c>
      <c r="AC38" s="1">
        <v>3</v>
      </c>
      <c r="AD38" s="1">
        <v>11</v>
      </c>
      <c r="AE38" s="1">
        <v>23</v>
      </c>
    </row>
    <row r="39" spans="1:31">
      <c r="A39" s="27" t="s">
        <v>1</v>
      </c>
      <c r="B39" s="28" t="str">
        <f>VLOOKUP(D39,$R$2:$U$127,3,FALSE)</f>
        <v>Metabolism</v>
      </c>
      <c r="C39" s="28" t="str">
        <f>VLOOKUP(D39,$R$2:$U$127,4,FALSE)</f>
        <v>Metabolism of terpenoids and polyketides</v>
      </c>
      <c r="D39" s="28" t="s">
        <v>124</v>
      </c>
      <c r="E39" s="29"/>
      <c r="F39" s="29">
        <v>2</v>
      </c>
      <c r="G39" s="29"/>
      <c r="H39" s="29">
        <v>2</v>
      </c>
      <c r="I39" s="29">
        <v>0</v>
      </c>
      <c r="J39" s="29">
        <v>1</v>
      </c>
      <c r="K39" s="29">
        <v>0</v>
      </c>
      <c r="L39" s="29">
        <v>1</v>
      </c>
      <c r="M39" s="30">
        <v>2</v>
      </c>
      <c r="N39" s="11">
        <f>VLOOKUP(D39,MDStononMDS!$B$1:$J$84,4)</f>
        <v>0</v>
      </c>
      <c r="O39" s="106">
        <f>VLOOKUP(D39,MDStononMDS!$B$1:$J$84,5)</f>
        <v>0</v>
      </c>
      <c r="R39" s="15" t="s">
        <v>48</v>
      </c>
      <c r="S39" s="15" t="s">
        <v>202</v>
      </c>
      <c r="T39" s="15" t="s">
        <v>158</v>
      </c>
      <c r="U39" s="15" t="s">
        <v>195</v>
      </c>
      <c r="AA39" s="32" t="s">
        <v>154</v>
      </c>
      <c r="AB39" s="1">
        <v>1</v>
      </c>
      <c r="AC39" s="1">
        <v>0</v>
      </c>
      <c r="AD39" s="1">
        <v>0</v>
      </c>
      <c r="AE39" s="1">
        <v>1</v>
      </c>
    </row>
    <row r="40" spans="1:31">
      <c r="A40" s="27" t="s">
        <v>1</v>
      </c>
      <c r="B40" s="28" t="str">
        <f>VLOOKUP(D40,$R$2:$U$127,3,FALSE)</f>
        <v>Metabolism</v>
      </c>
      <c r="C40" s="28" t="str">
        <f>VLOOKUP(D40,$R$2:$U$127,4,FALSE)</f>
        <v>Amino acid metabolism</v>
      </c>
      <c r="D40" s="28" t="s">
        <v>63</v>
      </c>
      <c r="E40" s="29">
        <v>2</v>
      </c>
      <c r="F40" s="29">
        <v>2</v>
      </c>
      <c r="G40" s="29"/>
      <c r="H40" s="29">
        <v>4</v>
      </c>
      <c r="I40" s="29">
        <v>1</v>
      </c>
      <c r="J40" s="29">
        <v>1</v>
      </c>
      <c r="K40" s="29">
        <v>0</v>
      </c>
      <c r="L40" s="29">
        <v>1</v>
      </c>
      <c r="M40" s="30">
        <v>3</v>
      </c>
      <c r="N40" s="11">
        <f>VLOOKUP(D40,MDStononMDS!$B$1:$J$84,4)</f>
        <v>0</v>
      </c>
      <c r="O40" s="106">
        <f>VLOOKUP(D40,MDStononMDS!$B$1:$J$84,5)</f>
        <v>0</v>
      </c>
      <c r="R40" s="15" t="s">
        <v>56</v>
      </c>
      <c r="S40" s="15" t="s">
        <v>203</v>
      </c>
      <c r="T40" s="15" t="s">
        <v>158</v>
      </c>
      <c r="U40" s="15" t="s">
        <v>195</v>
      </c>
      <c r="AA40" s="33" t="s">
        <v>155</v>
      </c>
      <c r="AB40" s="1">
        <v>1</v>
      </c>
      <c r="AC40" s="1">
        <v>0</v>
      </c>
      <c r="AD40" s="1">
        <v>0</v>
      </c>
      <c r="AE40" s="1">
        <v>1</v>
      </c>
    </row>
    <row r="41" spans="1:31">
      <c r="A41" s="27" t="s">
        <v>1</v>
      </c>
      <c r="B41" s="28" t="str">
        <f>VLOOKUP(D41,$R$2:$U$127,3,FALSE)</f>
        <v>Metabolism</v>
      </c>
      <c r="C41" s="28" t="str">
        <f>VLOOKUP(D41,$R$2:$U$127,4,FALSE)</f>
        <v>Glycan biosynthesis and metabolism</v>
      </c>
      <c r="D41" s="28" t="s">
        <v>65</v>
      </c>
      <c r="E41" s="29">
        <v>4</v>
      </c>
      <c r="F41" s="29">
        <v>5</v>
      </c>
      <c r="G41" s="29"/>
      <c r="H41" s="29">
        <v>2</v>
      </c>
      <c r="I41" s="29">
        <v>1</v>
      </c>
      <c r="J41" s="29">
        <v>1</v>
      </c>
      <c r="K41" s="29">
        <v>0</v>
      </c>
      <c r="L41" s="29">
        <v>1</v>
      </c>
      <c r="M41" s="30">
        <v>3</v>
      </c>
      <c r="N41" s="11">
        <f>VLOOKUP(D41,MDStononMDS!$B$1:$J$84,4)</f>
        <v>0</v>
      </c>
      <c r="O41" s="106">
        <f>VLOOKUP(D41,MDStononMDS!$B$1:$J$84,5)</f>
        <v>0</v>
      </c>
      <c r="R41" s="15" t="s">
        <v>58</v>
      </c>
      <c r="S41" s="15" t="s">
        <v>204</v>
      </c>
      <c r="T41" s="15" t="s">
        <v>158</v>
      </c>
      <c r="U41" s="15" t="s">
        <v>195</v>
      </c>
      <c r="AA41" s="32" t="s">
        <v>158</v>
      </c>
      <c r="AB41" s="1">
        <v>17</v>
      </c>
      <c r="AC41" s="1">
        <v>3</v>
      </c>
      <c r="AD41" s="1">
        <v>11</v>
      </c>
      <c r="AE41" s="1">
        <v>22</v>
      </c>
    </row>
    <row r="42" spans="1:31">
      <c r="A42" s="27" t="s">
        <v>1</v>
      </c>
      <c r="B42" s="28" t="str">
        <f>VLOOKUP(D42,$R$2:$U$127,3,FALSE)</f>
        <v>Metabolism</v>
      </c>
      <c r="C42" s="28" t="str">
        <f>VLOOKUP(D42,$R$2:$U$127,4,FALSE)</f>
        <v>Biosynthesis of other secondary metabolites</v>
      </c>
      <c r="D42" s="28" t="s">
        <v>76</v>
      </c>
      <c r="E42" s="29">
        <v>7</v>
      </c>
      <c r="F42" s="29">
        <v>4</v>
      </c>
      <c r="G42" s="29"/>
      <c r="H42" s="29">
        <v>5</v>
      </c>
      <c r="I42" s="29">
        <v>1</v>
      </c>
      <c r="J42" s="29">
        <v>1</v>
      </c>
      <c r="K42" s="29">
        <v>0</v>
      </c>
      <c r="L42" s="29">
        <v>1</v>
      </c>
      <c r="M42" s="30">
        <v>3</v>
      </c>
      <c r="N42" s="11">
        <f>VLOOKUP(D42,MDStononMDS!$B$1:$J$84,4)</f>
        <v>0</v>
      </c>
      <c r="O42" s="106">
        <f>VLOOKUP(D42,MDStononMDS!$B$1:$J$84,5)</f>
        <v>0</v>
      </c>
      <c r="R42" s="15" t="s">
        <v>82</v>
      </c>
      <c r="S42" s="15" t="s">
        <v>205</v>
      </c>
      <c r="T42" s="15" t="s">
        <v>158</v>
      </c>
      <c r="U42" s="15" t="s">
        <v>195</v>
      </c>
      <c r="AA42" s="33" t="s">
        <v>159</v>
      </c>
      <c r="AB42" s="1">
        <v>1</v>
      </c>
      <c r="AC42" s="1">
        <v>0</v>
      </c>
      <c r="AD42" s="1">
        <v>0</v>
      </c>
      <c r="AE42" s="1">
        <v>1</v>
      </c>
    </row>
    <row r="43" spans="1:31">
      <c r="A43" s="27" t="s">
        <v>1</v>
      </c>
      <c r="B43" s="28" t="str">
        <f>VLOOKUP(D43,$R$2:$U$127,3,FALSE)</f>
        <v>Metabolism</v>
      </c>
      <c r="C43" s="28" t="str">
        <f>VLOOKUP(D43,$R$2:$U$127,4,FALSE)</f>
        <v>Amino acid metabolism</v>
      </c>
      <c r="D43" s="28" t="s">
        <v>169</v>
      </c>
      <c r="E43" s="29">
        <v>7</v>
      </c>
      <c r="F43" s="29">
        <v>5</v>
      </c>
      <c r="G43" s="29"/>
      <c r="H43" s="29">
        <v>5</v>
      </c>
      <c r="I43" s="29">
        <v>1</v>
      </c>
      <c r="J43" s="29">
        <v>1</v>
      </c>
      <c r="K43" s="29">
        <v>0</v>
      </c>
      <c r="L43" s="29">
        <v>1</v>
      </c>
      <c r="M43" s="30">
        <v>3</v>
      </c>
      <c r="N43" s="11">
        <f>VLOOKUP(D43,MDStononMDS!$B$1:$J$84,4)</f>
        <v>-0.57851013376734539</v>
      </c>
      <c r="O43" s="106">
        <f>VLOOKUP(D43,MDStononMDS!$B$1:$J$84,5)</f>
        <v>-0.41504472515594099</v>
      </c>
      <c r="R43" s="15" t="s">
        <v>83</v>
      </c>
      <c r="S43" s="15" t="s">
        <v>206</v>
      </c>
      <c r="T43" s="15" t="s">
        <v>158</v>
      </c>
      <c r="U43" s="15" t="s">
        <v>195</v>
      </c>
      <c r="AA43" s="33" t="s">
        <v>178</v>
      </c>
      <c r="AB43" s="1">
        <v>2</v>
      </c>
      <c r="AC43" s="1">
        <v>2</v>
      </c>
      <c r="AD43" s="1">
        <v>1</v>
      </c>
      <c r="AE43" s="1">
        <v>4</v>
      </c>
    </row>
    <row r="44" spans="1:31">
      <c r="A44" s="34" t="s">
        <v>1</v>
      </c>
      <c r="B44" s="35" t="str">
        <f>VLOOKUP(D44,$R$2:$U$127,3,FALSE)</f>
        <v>Genetic Information Processing</v>
      </c>
      <c r="C44" s="35" t="str">
        <f>VLOOKUP(D44,$R$2:$U$127,4,FALSE)</f>
        <v>Translation</v>
      </c>
      <c r="D44" s="35" t="s">
        <v>7</v>
      </c>
      <c r="E44" s="36"/>
      <c r="F44" s="36">
        <v>20</v>
      </c>
      <c r="G44" s="36">
        <v>1</v>
      </c>
      <c r="H44" s="36">
        <v>19</v>
      </c>
      <c r="I44" s="36">
        <v>0</v>
      </c>
      <c r="J44" s="36">
        <v>1</v>
      </c>
      <c r="K44" s="36">
        <v>1</v>
      </c>
      <c r="L44" s="36">
        <v>1</v>
      </c>
      <c r="M44" s="37">
        <v>3</v>
      </c>
      <c r="N44" s="11">
        <f>VLOOKUP(D44,MDStononMDS!$B$1:$J$84,4)</f>
        <v>0.42945879590392982</v>
      </c>
      <c r="O44" s="106">
        <f>VLOOKUP(D44,MDStononMDS!$B$1:$J$84,5)</f>
        <v>0</v>
      </c>
      <c r="R44" s="15" t="s">
        <v>89</v>
      </c>
      <c r="S44" s="15" t="s">
        <v>207</v>
      </c>
      <c r="T44" s="15" t="s">
        <v>158</v>
      </c>
      <c r="U44" s="15" t="s">
        <v>195</v>
      </c>
      <c r="AA44" s="33" t="s">
        <v>195</v>
      </c>
      <c r="AB44" s="1">
        <v>0</v>
      </c>
      <c r="AC44" s="1">
        <v>1</v>
      </c>
      <c r="AD44" s="1">
        <v>1</v>
      </c>
      <c r="AE44" s="1">
        <v>1</v>
      </c>
    </row>
    <row r="45" spans="1:31" ht="15" thickBot="1">
      <c r="A45" s="38" t="s">
        <v>1</v>
      </c>
      <c r="B45" s="39" t="str">
        <f>VLOOKUP(D45,$R$2:$U$127,3,FALSE)</f>
        <v>Metabolism</v>
      </c>
      <c r="C45" s="39" t="str">
        <f>VLOOKUP(D45,$R$2:$U$127,4,FALSE)</f>
        <v>Glycan biosynthesis and metabolism</v>
      </c>
      <c r="D45" s="39" t="s">
        <v>50</v>
      </c>
      <c r="E45" s="40"/>
      <c r="F45" s="40">
        <v>6</v>
      </c>
      <c r="G45" s="40">
        <v>3</v>
      </c>
      <c r="H45" s="40">
        <v>22</v>
      </c>
      <c r="I45" s="40">
        <v>0</v>
      </c>
      <c r="J45" s="40">
        <v>1</v>
      </c>
      <c r="K45" s="40">
        <v>1</v>
      </c>
      <c r="L45" s="40">
        <v>1</v>
      </c>
      <c r="M45" s="41">
        <v>3</v>
      </c>
      <c r="N45" s="12">
        <f>VLOOKUP(D45,MDStononMDS!$B$1:$J$84,4)</f>
        <v>0.49015663625754152</v>
      </c>
      <c r="O45" s="107">
        <f>VLOOKUP(D45,MDStononMDS!$B$1:$J$84,5)</f>
        <v>0.53210296751878328</v>
      </c>
      <c r="R45" s="15" t="s">
        <v>92</v>
      </c>
      <c r="S45" s="15" t="s">
        <v>208</v>
      </c>
      <c r="T45" s="15" t="s">
        <v>158</v>
      </c>
      <c r="U45" s="15" t="s">
        <v>195</v>
      </c>
      <c r="AA45" s="33" t="s">
        <v>218</v>
      </c>
      <c r="AB45" s="1">
        <v>4</v>
      </c>
      <c r="AC45" s="1">
        <v>0</v>
      </c>
      <c r="AD45" s="1">
        <v>4</v>
      </c>
      <c r="AE45" s="1">
        <v>4</v>
      </c>
    </row>
    <row r="46" spans="1:31" ht="15" thickBot="1">
      <c r="A46" s="97" t="s">
        <v>2</v>
      </c>
      <c r="B46" s="28" t="str">
        <f>VLOOKUP(D46,$R$2:$U$127,3,FALSE)</f>
        <v>Metabolism</v>
      </c>
      <c r="C46" s="28" t="str">
        <f>VLOOKUP(D46,$R$2:$U$127,4,FALSE)</f>
        <v>Xenobiotics biodegradation and metabolism</v>
      </c>
      <c r="D46" s="28" t="s">
        <v>130</v>
      </c>
      <c r="E46" s="29">
        <v>3</v>
      </c>
      <c r="F46" s="29"/>
      <c r="G46" s="29"/>
      <c r="H46" s="29"/>
      <c r="I46" s="29">
        <v>1</v>
      </c>
      <c r="J46" s="29">
        <v>0</v>
      </c>
      <c r="K46" s="29">
        <v>0</v>
      </c>
      <c r="L46" s="29">
        <v>0</v>
      </c>
      <c r="M46" s="30">
        <v>1</v>
      </c>
      <c r="N46" s="11">
        <f>VLOOKUP(D46,MDStononMDS!$B$1:$J$84,6)</f>
        <v>0</v>
      </c>
      <c r="O46" s="98">
        <f>VLOOKUP(D46,MDStononMDS!$B$1:$J$84,7)</f>
        <v>0.44444551649645192</v>
      </c>
      <c r="R46" s="15" t="s">
        <v>98</v>
      </c>
      <c r="S46" s="15" t="s">
        <v>209</v>
      </c>
      <c r="T46" s="15" t="s">
        <v>158</v>
      </c>
      <c r="U46" s="15" t="s">
        <v>195</v>
      </c>
      <c r="AA46" s="33" t="s">
        <v>233</v>
      </c>
      <c r="AB46" s="1">
        <v>3</v>
      </c>
      <c r="AC46" s="1">
        <v>0</v>
      </c>
      <c r="AD46" s="1">
        <v>3</v>
      </c>
      <c r="AE46" s="1">
        <v>3</v>
      </c>
    </row>
    <row r="47" spans="1:31" ht="15" thickBot="1">
      <c r="A47" s="97" t="s">
        <v>2</v>
      </c>
      <c r="B47" s="28" t="str">
        <f>VLOOKUP(D47,$R$2:$U$127,3,FALSE)</f>
        <v>Metabolism</v>
      </c>
      <c r="C47" s="28" t="str">
        <f>VLOOKUP(D47,$R$2:$U$127,4,FALSE)</f>
        <v>Metabolism of cofactors and vitamins</v>
      </c>
      <c r="D47" s="28" t="s">
        <v>20</v>
      </c>
      <c r="E47" s="29"/>
      <c r="F47" s="29">
        <v>26</v>
      </c>
      <c r="G47" s="29"/>
      <c r="H47" s="29"/>
      <c r="I47" s="29">
        <v>0</v>
      </c>
      <c r="J47" s="29">
        <v>1</v>
      </c>
      <c r="K47" s="29">
        <v>0</v>
      </c>
      <c r="L47" s="29">
        <v>0</v>
      </c>
      <c r="M47" s="30">
        <v>1</v>
      </c>
      <c r="N47" s="95">
        <f>VLOOKUP(D47,MDStononMDS!$B$1:$J$84,6)</f>
        <v>0</v>
      </c>
      <c r="O47" s="96">
        <f>VLOOKUP(D47,MDStononMDS!$B$1:$J$84,7)</f>
        <v>0</v>
      </c>
      <c r="R47" s="15" t="s">
        <v>25</v>
      </c>
      <c r="S47" s="15" t="s">
        <v>210</v>
      </c>
      <c r="T47" s="15" t="s">
        <v>158</v>
      </c>
      <c r="U47" s="15" t="s">
        <v>211</v>
      </c>
      <c r="AA47" s="33" t="s">
        <v>252</v>
      </c>
      <c r="AB47" s="1">
        <v>1</v>
      </c>
      <c r="AC47" s="1">
        <v>0</v>
      </c>
      <c r="AD47" s="1">
        <v>0</v>
      </c>
      <c r="AE47" s="1">
        <v>1</v>
      </c>
    </row>
    <row r="48" spans="1:31" ht="15" thickBot="1">
      <c r="A48" s="97" t="s">
        <v>2</v>
      </c>
      <c r="B48" s="28" t="str">
        <f>VLOOKUP(D48,$R$2:$U$127,3,FALSE)</f>
        <v>Metabolism</v>
      </c>
      <c r="C48" s="28" t="str">
        <f>VLOOKUP(D48,$R$2:$U$127,4,FALSE)</f>
        <v>Biosynthesis of other secondary metabolites</v>
      </c>
      <c r="D48" s="28" t="s">
        <v>127</v>
      </c>
      <c r="E48" s="29"/>
      <c r="F48" s="29"/>
      <c r="G48" s="29"/>
      <c r="H48" s="29">
        <v>1</v>
      </c>
      <c r="I48" s="29">
        <v>0</v>
      </c>
      <c r="J48" s="29">
        <v>0</v>
      </c>
      <c r="K48" s="29">
        <v>0</v>
      </c>
      <c r="L48" s="29">
        <v>1</v>
      </c>
      <c r="M48" s="30">
        <v>1</v>
      </c>
      <c r="N48" s="95" t="e">
        <f>VLOOKUP(D48,MDStononMDS!$B$1:$J$84,6)</f>
        <v>#N/A</v>
      </c>
      <c r="O48" s="96" t="e">
        <f>VLOOKUP(D48,MDStononMDS!$B$1:$J$84,7)</f>
        <v>#N/A</v>
      </c>
      <c r="R48" s="15" t="s">
        <v>26</v>
      </c>
      <c r="S48" s="15" t="s">
        <v>212</v>
      </c>
      <c r="T48" s="15" t="s">
        <v>158</v>
      </c>
      <c r="U48" s="15" t="s">
        <v>211</v>
      </c>
      <c r="AA48" s="33" t="s">
        <v>265</v>
      </c>
      <c r="AB48" s="1">
        <v>3</v>
      </c>
      <c r="AC48" s="1">
        <v>0</v>
      </c>
      <c r="AD48" s="1">
        <v>1</v>
      </c>
      <c r="AE48" s="1">
        <v>3</v>
      </c>
    </row>
    <row r="49" spans="1:31" ht="15" thickBot="1">
      <c r="A49" s="97" t="s">
        <v>2</v>
      </c>
      <c r="B49" s="28" t="str">
        <f>VLOOKUP(D49,$R$2:$U$127,3,FALSE)</f>
        <v>Metabolism</v>
      </c>
      <c r="C49" s="28" t="str">
        <f>VLOOKUP(D49,$R$2:$U$127,4,FALSE)</f>
        <v>Metabolism of terpenoids and polyketides</v>
      </c>
      <c r="D49" s="28" t="s">
        <v>128</v>
      </c>
      <c r="E49" s="29"/>
      <c r="F49" s="29"/>
      <c r="G49" s="29"/>
      <c r="H49" s="29">
        <v>1</v>
      </c>
      <c r="I49" s="29">
        <v>0</v>
      </c>
      <c r="J49" s="29">
        <v>0</v>
      </c>
      <c r="K49" s="29">
        <v>0</v>
      </c>
      <c r="L49" s="29">
        <v>1</v>
      </c>
      <c r="M49" s="30">
        <v>1</v>
      </c>
      <c r="N49" s="95">
        <f>VLOOKUP(D49,MDStononMDS!$B$1:$J$84,6)</f>
        <v>0</v>
      </c>
      <c r="O49" s="96">
        <f>VLOOKUP(D49,MDStononMDS!$B$1:$J$84,7)</f>
        <v>0</v>
      </c>
      <c r="R49" s="15" t="s">
        <v>68</v>
      </c>
      <c r="S49" s="15" t="s">
        <v>213</v>
      </c>
      <c r="T49" s="15" t="s">
        <v>158</v>
      </c>
      <c r="U49" s="15" t="s">
        <v>211</v>
      </c>
      <c r="AA49" s="33" t="s">
        <v>275</v>
      </c>
      <c r="AB49" s="1">
        <v>2</v>
      </c>
      <c r="AC49" s="1">
        <v>0</v>
      </c>
      <c r="AD49" s="1">
        <v>1</v>
      </c>
      <c r="AE49" s="1">
        <v>4</v>
      </c>
    </row>
    <row r="50" spans="1:31" ht="15" thickBot="1">
      <c r="A50" s="97" t="s">
        <v>2</v>
      </c>
      <c r="B50" s="28" t="str">
        <f>VLOOKUP(D50,$R$2:$U$127,3,FALSE)</f>
        <v>Metabolism</v>
      </c>
      <c r="C50" s="28" t="str">
        <f>VLOOKUP(D50,$R$2:$U$127,4,FALSE)</f>
        <v>Metabolism of terpenoids and polyketides</v>
      </c>
      <c r="D50" s="28" t="s">
        <v>129</v>
      </c>
      <c r="E50" s="29"/>
      <c r="F50" s="29"/>
      <c r="G50" s="29"/>
      <c r="H50" s="29">
        <v>1</v>
      </c>
      <c r="I50" s="29">
        <v>0</v>
      </c>
      <c r="J50" s="29">
        <v>0</v>
      </c>
      <c r="K50" s="29">
        <v>0</v>
      </c>
      <c r="L50" s="29">
        <v>1</v>
      </c>
      <c r="M50" s="30">
        <v>1</v>
      </c>
      <c r="N50" s="95">
        <f>VLOOKUP(D50,MDStononMDS!$B$1:$J$84,6)</f>
        <v>-0.61969491426845813</v>
      </c>
      <c r="O50" s="96">
        <f>VLOOKUP(D50,MDStononMDS!$B$1:$J$84,7)</f>
        <v>-0.67206005257498524</v>
      </c>
      <c r="R50" s="15" t="s">
        <v>75</v>
      </c>
      <c r="S50" s="15" t="s">
        <v>214</v>
      </c>
      <c r="T50" s="15" t="s">
        <v>158</v>
      </c>
      <c r="U50" s="15" t="s">
        <v>211</v>
      </c>
      <c r="AA50" s="33" t="s">
        <v>288</v>
      </c>
      <c r="AB50" s="1">
        <v>1</v>
      </c>
      <c r="AC50" s="1">
        <v>0</v>
      </c>
      <c r="AD50" s="1">
        <v>0</v>
      </c>
      <c r="AE50" s="1">
        <v>1</v>
      </c>
    </row>
    <row r="51" spans="1:31" ht="15" thickBot="1">
      <c r="A51" s="97" t="s">
        <v>2</v>
      </c>
      <c r="B51" s="28" t="str">
        <f>VLOOKUP(D51,$R$2:$U$127,3,FALSE)</f>
        <v>Metabolism</v>
      </c>
      <c r="C51" s="28" t="str">
        <f>VLOOKUP(D51,$R$2:$U$127,4,FALSE)</f>
        <v>Metabolism of cofactors and vitamins</v>
      </c>
      <c r="D51" s="28" t="s">
        <v>121</v>
      </c>
      <c r="E51" s="29">
        <v>2</v>
      </c>
      <c r="F51" s="29">
        <v>2</v>
      </c>
      <c r="G51" s="29"/>
      <c r="H51" s="29"/>
      <c r="I51" s="29">
        <v>1</v>
      </c>
      <c r="J51" s="29">
        <v>1</v>
      </c>
      <c r="K51" s="29">
        <v>0</v>
      </c>
      <c r="L51" s="29">
        <v>0</v>
      </c>
      <c r="M51" s="30">
        <v>2</v>
      </c>
      <c r="N51" s="95">
        <f>VLOOKUP(D51,MDStononMDS!$B$1:$J$84,6)</f>
        <v>0</v>
      </c>
      <c r="O51" s="96">
        <f>VLOOKUP(D51,MDStononMDS!$B$1:$J$84,7)</f>
        <v>0</v>
      </c>
      <c r="R51" s="15" t="s">
        <v>80</v>
      </c>
      <c r="S51" s="15" t="s">
        <v>215</v>
      </c>
      <c r="T51" s="15" t="s">
        <v>158</v>
      </c>
      <c r="U51" s="15" t="s">
        <v>211</v>
      </c>
      <c r="AA51" s="31" t="s">
        <v>148</v>
      </c>
      <c r="AB51" s="1">
        <v>67</v>
      </c>
      <c r="AC51" s="1">
        <v>19</v>
      </c>
      <c r="AD51" s="1">
        <v>26</v>
      </c>
      <c r="AE51" s="1">
        <v>77</v>
      </c>
    </row>
    <row r="52" spans="1:31" ht="15" thickBot="1">
      <c r="A52" s="97" t="s">
        <v>2</v>
      </c>
      <c r="B52" s="28" t="str">
        <f>VLOOKUP(D52,$R$2:$U$127,3,FALSE)</f>
        <v>Metabolism</v>
      </c>
      <c r="C52" s="28" t="str">
        <f>VLOOKUP(D52,$R$2:$U$127,4,FALSE)</f>
        <v>Metabolism of other amino acids</v>
      </c>
      <c r="D52" s="28" t="s">
        <v>117</v>
      </c>
      <c r="E52" s="29"/>
      <c r="F52" s="29">
        <v>1</v>
      </c>
      <c r="G52" s="29">
        <v>1</v>
      </c>
      <c r="H52" s="29"/>
      <c r="I52" s="29">
        <v>0</v>
      </c>
      <c r="J52" s="29">
        <v>1</v>
      </c>
      <c r="K52" s="29">
        <v>1</v>
      </c>
      <c r="L52" s="29">
        <v>0</v>
      </c>
      <c r="M52" s="30">
        <v>2</v>
      </c>
      <c r="N52" s="95">
        <f>VLOOKUP(D52,MDStononMDS!$B$1:$J$84,6)</f>
        <v>0.60158201896258723</v>
      </c>
      <c r="O52" s="96">
        <f>VLOOKUP(D52,MDStononMDS!$B$1:$J$84,7)</f>
        <v>0.55838886880328875</v>
      </c>
      <c r="R52" s="15" t="s">
        <v>102</v>
      </c>
      <c r="S52" s="15" t="s">
        <v>216</v>
      </c>
      <c r="T52" s="15" t="s">
        <v>158</v>
      </c>
      <c r="U52" s="15" t="s">
        <v>211</v>
      </c>
    </row>
    <row r="53" spans="1:31" ht="15" thickBot="1">
      <c r="A53" s="97" t="s">
        <v>2</v>
      </c>
      <c r="B53" s="28" t="str">
        <f>VLOOKUP(D53,$R$2:$U$127,3,FALSE)</f>
        <v>Metabolism</v>
      </c>
      <c r="C53" s="28" t="str">
        <f>VLOOKUP(D53,$R$2:$U$127,4,FALSE)</f>
        <v>Metabolism of other amino acids</v>
      </c>
      <c r="D53" s="28" t="s">
        <v>118</v>
      </c>
      <c r="E53" s="29"/>
      <c r="F53" s="29">
        <v>1</v>
      </c>
      <c r="G53" s="29">
        <v>1</v>
      </c>
      <c r="H53" s="29"/>
      <c r="I53" s="29">
        <v>0</v>
      </c>
      <c r="J53" s="29">
        <v>1</v>
      </c>
      <c r="K53" s="29">
        <v>1</v>
      </c>
      <c r="L53" s="29">
        <v>0</v>
      </c>
      <c r="M53" s="30">
        <v>2</v>
      </c>
      <c r="N53" s="95">
        <f>VLOOKUP(D53,MDStononMDS!$B$1:$J$84,6)</f>
        <v>0.60158201896258723</v>
      </c>
      <c r="O53" s="96">
        <f>VLOOKUP(D53,MDStononMDS!$B$1:$J$84,7)</f>
        <v>0.55838886880328875</v>
      </c>
      <c r="R53" s="15" t="s">
        <v>49</v>
      </c>
      <c r="S53" s="15" t="s">
        <v>217</v>
      </c>
      <c r="T53" s="15" t="s">
        <v>158</v>
      </c>
      <c r="U53" s="15" t="s">
        <v>218</v>
      </c>
    </row>
    <row r="54" spans="1:31" ht="15" thickBot="1">
      <c r="A54" s="97" t="s">
        <v>2</v>
      </c>
      <c r="B54" s="28" t="str">
        <f>VLOOKUP(D54,$R$2:$U$127,3,FALSE)</f>
        <v>Metabolism</v>
      </c>
      <c r="C54" s="28" t="str">
        <f>VLOOKUP(D54,$R$2:$U$127,4,FALSE)</f>
        <v>Biosynthesis of other secondary metabolites</v>
      </c>
      <c r="D54" s="28" t="s">
        <v>122</v>
      </c>
      <c r="E54" s="29"/>
      <c r="F54" s="29">
        <v>1</v>
      </c>
      <c r="G54" s="29">
        <v>1</v>
      </c>
      <c r="H54" s="29"/>
      <c r="I54" s="29">
        <v>0</v>
      </c>
      <c r="J54" s="29">
        <v>1</v>
      </c>
      <c r="K54" s="29">
        <v>1</v>
      </c>
      <c r="L54" s="29">
        <v>0</v>
      </c>
      <c r="M54" s="30">
        <v>2</v>
      </c>
      <c r="N54" s="95">
        <f>VLOOKUP(D54,MDStononMDS!$B$1:$J$84,6)</f>
        <v>0</v>
      </c>
      <c r="O54" s="96">
        <f>VLOOKUP(D54,MDStononMDS!$B$1:$J$84,7)</f>
        <v>0</v>
      </c>
      <c r="R54" s="15" t="s">
        <v>50</v>
      </c>
      <c r="S54" s="15" t="s">
        <v>219</v>
      </c>
      <c r="T54" s="15" t="s">
        <v>158</v>
      </c>
      <c r="U54" s="15" t="s">
        <v>218</v>
      </c>
    </row>
    <row r="55" spans="1:31" ht="15" thickBot="1">
      <c r="A55" s="97" t="s">
        <v>2</v>
      </c>
      <c r="B55" s="28" t="str">
        <f>VLOOKUP(D55,$R$2:$U$127,3,FALSE)</f>
        <v>Metabolism</v>
      </c>
      <c r="C55" s="28" t="str">
        <f>VLOOKUP(D55,$R$2:$U$127,4,FALSE)</f>
        <v>Biosynthesis of other secondary metabolites</v>
      </c>
      <c r="D55" s="28" t="s">
        <v>119</v>
      </c>
      <c r="E55" s="29"/>
      <c r="F55" s="29">
        <v>3</v>
      </c>
      <c r="G55" s="29"/>
      <c r="H55" s="29">
        <v>3</v>
      </c>
      <c r="I55" s="29">
        <v>0</v>
      </c>
      <c r="J55" s="29">
        <v>1</v>
      </c>
      <c r="K55" s="29">
        <v>0</v>
      </c>
      <c r="L55" s="29">
        <v>1</v>
      </c>
      <c r="M55" s="30">
        <v>2</v>
      </c>
      <c r="N55" s="95">
        <f>VLOOKUP(D55,MDStononMDS!$B$1:$J$84,6)</f>
        <v>0.51860778389782336</v>
      </c>
      <c r="O55" s="96">
        <f>VLOOKUP(D55,MDStononMDS!$B$1:$J$84,7)</f>
        <v>0.45900423666737694</v>
      </c>
      <c r="R55" s="15" t="s">
        <v>51</v>
      </c>
      <c r="S55" s="15" t="s">
        <v>220</v>
      </c>
      <c r="T55" s="15" t="s">
        <v>158</v>
      </c>
      <c r="U55" s="15" t="s">
        <v>218</v>
      </c>
    </row>
    <row r="56" spans="1:31" ht="15" thickBot="1">
      <c r="A56" s="97" t="s">
        <v>2</v>
      </c>
      <c r="B56" s="28" t="str">
        <f>VLOOKUP(D56,$R$2:$U$127,3,FALSE)</f>
        <v>Metabolism</v>
      </c>
      <c r="C56" s="28" t="str">
        <f>VLOOKUP(D56,$R$2:$U$127,4,FALSE)</f>
        <v>Glycan biosynthesis and metabolism</v>
      </c>
      <c r="D56" s="28" t="s">
        <v>120</v>
      </c>
      <c r="E56" s="29"/>
      <c r="F56" s="29">
        <v>2</v>
      </c>
      <c r="G56" s="29"/>
      <c r="H56" s="29">
        <v>4</v>
      </c>
      <c r="I56" s="29">
        <v>0</v>
      </c>
      <c r="J56" s="29">
        <v>1</v>
      </c>
      <c r="K56" s="29">
        <v>0</v>
      </c>
      <c r="L56" s="29">
        <v>1</v>
      </c>
      <c r="M56" s="30">
        <v>2</v>
      </c>
      <c r="N56" s="95">
        <f>VLOOKUP(D56,MDStononMDS!$B$1:$J$84,6)</f>
        <v>-0.46530539620872186</v>
      </c>
      <c r="O56" s="96">
        <f>VLOOKUP(D56,MDStononMDS!$B$1:$J$84,7)</f>
        <v>-0.79722682514646781</v>
      </c>
      <c r="R56" s="15" t="s">
        <v>52</v>
      </c>
      <c r="S56" s="15" t="s">
        <v>221</v>
      </c>
      <c r="T56" s="15" t="s">
        <v>158</v>
      </c>
      <c r="U56" s="15" t="s">
        <v>218</v>
      </c>
    </row>
    <row r="57" spans="1:31" ht="15" thickBot="1">
      <c r="A57" s="97" t="s">
        <v>2</v>
      </c>
      <c r="B57" s="28" t="str">
        <f>VLOOKUP(D57,$R$2:$U$127,3,FALSE)</f>
        <v>Metabolism</v>
      </c>
      <c r="C57" s="28" t="str">
        <f>VLOOKUP(D57,$R$2:$U$127,4,FALSE)</f>
        <v>Metabolism of other amino acids</v>
      </c>
      <c r="D57" s="28" t="s">
        <v>123</v>
      </c>
      <c r="E57" s="29"/>
      <c r="F57" s="29">
        <v>4</v>
      </c>
      <c r="G57" s="29"/>
      <c r="H57" s="29">
        <v>4</v>
      </c>
      <c r="I57" s="29">
        <v>0</v>
      </c>
      <c r="J57" s="29">
        <v>1</v>
      </c>
      <c r="K57" s="29">
        <v>0</v>
      </c>
      <c r="L57" s="29">
        <v>1</v>
      </c>
      <c r="M57" s="30">
        <v>2</v>
      </c>
      <c r="N57" s="95">
        <f>VLOOKUP(D57,MDStononMDS!$B$1:$J$84,6)</f>
        <v>-0.61969491426845813</v>
      </c>
      <c r="O57" s="96">
        <f>VLOOKUP(D57,MDStononMDS!$B$1:$J$84,7)</f>
        <v>-0.67206005257498524</v>
      </c>
      <c r="R57" s="15" t="s">
        <v>53</v>
      </c>
      <c r="S57" s="15" t="s">
        <v>222</v>
      </c>
      <c r="T57" s="15" t="s">
        <v>158</v>
      </c>
      <c r="U57" s="15" t="s">
        <v>218</v>
      </c>
    </row>
    <row r="58" spans="1:31" ht="15" thickBot="1">
      <c r="A58" s="97" t="s">
        <v>2</v>
      </c>
      <c r="B58" s="28" t="str">
        <f>VLOOKUP(D58,$R$2:$U$127,3,FALSE)</f>
        <v>Metabolism</v>
      </c>
      <c r="C58" s="28" t="str">
        <f>VLOOKUP(D58,$R$2:$U$127,4,FALSE)</f>
        <v>Lipid metabolism</v>
      </c>
      <c r="D58" s="28" t="s">
        <v>95</v>
      </c>
      <c r="E58" s="29"/>
      <c r="F58" s="29">
        <v>4</v>
      </c>
      <c r="G58" s="29"/>
      <c r="H58" s="29">
        <v>1</v>
      </c>
      <c r="I58" s="29">
        <v>0</v>
      </c>
      <c r="J58" s="29">
        <v>1</v>
      </c>
      <c r="K58" s="29">
        <v>0</v>
      </c>
      <c r="L58" s="29">
        <v>1</v>
      </c>
      <c r="M58" s="30">
        <v>2</v>
      </c>
      <c r="N58" s="95">
        <f>VLOOKUP(D58,MDStononMDS!$B$1:$J$84,6)</f>
        <v>0</v>
      </c>
      <c r="O58" s="96">
        <f>VLOOKUP(D58,MDStononMDS!$B$1:$J$84,7)</f>
        <v>0.44444551649645192</v>
      </c>
      <c r="R58" s="15" t="s">
        <v>54</v>
      </c>
      <c r="S58" s="15" t="s">
        <v>223</v>
      </c>
      <c r="T58" s="15" t="s">
        <v>158</v>
      </c>
      <c r="U58" s="15" t="s">
        <v>218</v>
      </c>
    </row>
    <row r="59" spans="1:31" ht="15" thickBot="1">
      <c r="A59" s="97" t="s">
        <v>2</v>
      </c>
      <c r="B59" s="28" t="str">
        <f>VLOOKUP(D59,$R$2:$U$127,3,FALSE)</f>
        <v>Metabolism</v>
      </c>
      <c r="C59" s="28" t="str">
        <f>VLOOKUP(D59,$R$2:$U$127,4,FALSE)</f>
        <v>Metabolism of terpenoids and polyketides</v>
      </c>
      <c r="D59" s="28" t="s">
        <v>124</v>
      </c>
      <c r="E59" s="29"/>
      <c r="F59" s="29">
        <v>2</v>
      </c>
      <c r="G59" s="29"/>
      <c r="H59" s="29">
        <v>2</v>
      </c>
      <c r="I59" s="29">
        <v>0</v>
      </c>
      <c r="J59" s="29">
        <v>1</v>
      </c>
      <c r="K59" s="29">
        <v>0</v>
      </c>
      <c r="L59" s="29">
        <v>1</v>
      </c>
      <c r="M59" s="30">
        <v>2</v>
      </c>
      <c r="N59" s="95">
        <f>VLOOKUP(D59,MDStononMDS!$B$1:$J$84,6)</f>
        <v>0</v>
      </c>
      <c r="O59" s="96">
        <f>VLOOKUP(D59,MDStononMDS!$B$1:$J$84,7)</f>
        <v>0.44444551649645192</v>
      </c>
      <c r="R59" s="15" t="s">
        <v>55</v>
      </c>
      <c r="S59" s="15" t="s">
        <v>224</v>
      </c>
      <c r="T59" s="15" t="s">
        <v>158</v>
      </c>
      <c r="U59" s="15" t="s">
        <v>218</v>
      </c>
    </row>
    <row r="60" spans="1:31" ht="15" thickBot="1">
      <c r="A60" s="97" t="s">
        <v>2</v>
      </c>
      <c r="B60" s="28" t="str">
        <f>VLOOKUP(D60,$R$2:$U$127,3,FALSE)</f>
        <v>Metabolism</v>
      </c>
      <c r="C60" s="28" t="str">
        <f>VLOOKUP(D60,$R$2:$U$127,4,FALSE)</f>
        <v>Xenobiotics biodegradation and metabolism</v>
      </c>
      <c r="D60" s="28" t="s">
        <v>125</v>
      </c>
      <c r="E60" s="29"/>
      <c r="F60" s="29">
        <v>5</v>
      </c>
      <c r="G60" s="29"/>
      <c r="H60" s="29">
        <v>4</v>
      </c>
      <c r="I60" s="29">
        <v>0</v>
      </c>
      <c r="J60" s="29">
        <v>1</v>
      </c>
      <c r="K60" s="29">
        <v>0</v>
      </c>
      <c r="L60" s="29">
        <v>1</v>
      </c>
      <c r="M60" s="30">
        <v>2</v>
      </c>
      <c r="N60" s="95">
        <f>VLOOKUP(D60,MDStononMDS!$B$1:$J$84,6)</f>
        <v>0</v>
      </c>
      <c r="O60" s="96">
        <f>VLOOKUP(D60,MDStononMDS!$B$1:$J$84,7)</f>
        <v>0.44444551649645192</v>
      </c>
      <c r="R60" s="15" t="s">
        <v>120</v>
      </c>
      <c r="S60" s="15" t="s">
        <v>225</v>
      </c>
      <c r="T60" s="15" t="s">
        <v>158</v>
      </c>
      <c r="U60" s="15" t="s">
        <v>218</v>
      </c>
    </row>
    <row r="61" spans="1:31" ht="15" thickBot="1">
      <c r="A61" s="97" t="s">
        <v>2</v>
      </c>
      <c r="B61" s="28" t="str">
        <f>VLOOKUP(D61,$R$2:$U$127,3,FALSE)</f>
        <v>Metabolism</v>
      </c>
      <c r="C61" s="28" t="str">
        <f>VLOOKUP(D61,$R$2:$U$127,4,FALSE)</f>
        <v>Biosynthesis of other secondary metabolites</v>
      </c>
      <c r="D61" s="28" t="s">
        <v>187</v>
      </c>
      <c r="E61" s="29">
        <v>10</v>
      </c>
      <c r="F61" s="29">
        <v>3</v>
      </c>
      <c r="G61" s="29">
        <v>15</v>
      </c>
      <c r="H61" s="29"/>
      <c r="I61" s="29">
        <v>1</v>
      </c>
      <c r="J61" s="29">
        <v>1</v>
      </c>
      <c r="K61" s="29">
        <v>1</v>
      </c>
      <c r="L61" s="29">
        <v>0</v>
      </c>
      <c r="M61" s="30">
        <v>3</v>
      </c>
      <c r="N61" s="95">
        <f>VLOOKUP(D61,MDStononMDS!$B$1:$J$84,6)</f>
        <v>0</v>
      </c>
      <c r="O61" s="96">
        <f>VLOOKUP(D61,MDStononMDS!$B$1:$J$84,7)</f>
        <v>0</v>
      </c>
      <c r="R61" s="15" t="s">
        <v>65</v>
      </c>
      <c r="S61" s="15" t="s">
        <v>226</v>
      </c>
      <c r="T61" s="15" t="s">
        <v>158</v>
      </c>
      <c r="U61" s="15" t="s">
        <v>218</v>
      </c>
    </row>
    <row r="62" spans="1:31" ht="15" thickBot="1">
      <c r="A62" s="97" t="s">
        <v>2</v>
      </c>
      <c r="B62" s="28" t="str">
        <f>VLOOKUP(D62,$R$2:$U$127,3,FALSE)</f>
        <v>Metabolism</v>
      </c>
      <c r="C62" s="28" t="str">
        <f>VLOOKUP(D62,$R$2:$U$127,4,FALSE)</f>
        <v>Glycan biosynthesis and metabolism</v>
      </c>
      <c r="D62" s="28" t="s">
        <v>65</v>
      </c>
      <c r="E62" s="29">
        <v>1</v>
      </c>
      <c r="F62" s="29">
        <v>1</v>
      </c>
      <c r="G62" s="29"/>
      <c r="H62" s="29">
        <v>2</v>
      </c>
      <c r="I62" s="29">
        <v>1</v>
      </c>
      <c r="J62" s="29">
        <v>1</v>
      </c>
      <c r="K62" s="29">
        <v>0</v>
      </c>
      <c r="L62" s="29">
        <v>1</v>
      </c>
      <c r="M62" s="30">
        <v>3</v>
      </c>
      <c r="N62" s="95">
        <f>VLOOKUP(D62,MDStononMDS!$B$1:$J$84,6)</f>
        <v>0</v>
      </c>
      <c r="O62" s="96">
        <f>VLOOKUP(D62,MDStononMDS!$B$1:$J$84,7)</f>
        <v>0</v>
      </c>
      <c r="R62" s="15" t="s">
        <v>70</v>
      </c>
      <c r="S62" s="15" t="s">
        <v>227</v>
      </c>
      <c r="T62" s="15" t="s">
        <v>158</v>
      </c>
      <c r="U62" s="15" t="s">
        <v>218</v>
      </c>
    </row>
    <row r="63" spans="1:31" ht="15" thickBot="1">
      <c r="A63" s="97" t="s">
        <v>2</v>
      </c>
      <c r="B63" s="28" t="str">
        <f>VLOOKUP(D63,$R$2:$U$127,3,FALSE)</f>
        <v>Metabolism</v>
      </c>
      <c r="C63" s="28" t="str">
        <f>VLOOKUP(D63,$R$2:$U$127,4,FALSE)</f>
        <v>Glycan biosynthesis and metabolism</v>
      </c>
      <c r="D63" s="28" t="s">
        <v>79</v>
      </c>
      <c r="E63" s="29">
        <v>2</v>
      </c>
      <c r="F63" s="29">
        <v>1</v>
      </c>
      <c r="G63" s="29"/>
      <c r="H63" s="29">
        <v>3</v>
      </c>
      <c r="I63" s="29">
        <v>1</v>
      </c>
      <c r="J63" s="29">
        <v>1</v>
      </c>
      <c r="K63" s="29">
        <v>0</v>
      </c>
      <c r="L63" s="29">
        <v>1</v>
      </c>
      <c r="M63" s="30">
        <v>3</v>
      </c>
      <c r="N63" s="95">
        <f>VLOOKUP(D63,MDStononMDS!$B$1:$J$84,6)</f>
        <v>-0.61969491426845813</v>
      </c>
      <c r="O63" s="96">
        <f>VLOOKUP(D63,MDStononMDS!$B$1:$J$84,7)</f>
        <v>-0.67206005257498524</v>
      </c>
      <c r="R63" s="15" t="s">
        <v>73</v>
      </c>
      <c r="S63" s="15" t="s">
        <v>228</v>
      </c>
      <c r="T63" s="15" t="s">
        <v>158</v>
      </c>
      <c r="U63" s="15" t="s">
        <v>218</v>
      </c>
    </row>
    <row r="64" spans="1:31" ht="15" thickBot="1">
      <c r="A64" s="97" t="s">
        <v>2</v>
      </c>
      <c r="B64" s="28" t="str">
        <f>VLOOKUP(D64,$R$2:$U$127,3,FALSE)</f>
        <v>Metabolism</v>
      </c>
      <c r="C64" s="28" t="str">
        <f>VLOOKUP(D64,$R$2:$U$127,4,FALSE)</f>
        <v>Metabolism of terpenoids and polyketides</v>
      </c>
      <c r="D64" s="28" t="s">
        <v>115</v>
      </c>
      <c r="E64" s="29">
        <v>1</v>
      </c>
      <c r="F64" s="29"/>
      <c r="G64" s="29">
        <v>1</v>
      </c>
      <c r="H64" s="29">
        <v>1</v>
      </c>
      <c r="I64" s="29">
        <v>1</v>
      </c>
      <c r="J64" s="29">
        <v>0</v>
      </c>
      <c r="K64" s="29">
        <v>1</v>
      </c>
      <c r="L64" s="29">
        <v>1</v>
      </c>
      <c r="M64" s="30">
        <v>3</v>
      </c>
      <c r="N64" s="95">
        <f>VLOOKUP(D64,MDStononMDS!$B$1:$J$84,6)</f>
        <v>0</v>
      </c>
      <c r="O64" s="96">
        <f>VLOOKUP(D64,MDStononMDS!$B$1:$J$84,7)</f>
        <v>0</v>
      </c>
      <c r="R64" s="15" t="s">
        <v>78</v>
      </c>
      <c r="S64" s="15" t="s">
        <v>229</v>
      </c>
      <c r="T64" s="15" t="s">
        <v>158</v>
      </c>
      <c r="U64" s="15" t="s">
        <v>218</v>
      </c>
    </row>
    <row r="65" spans="1:21" ht="15" thickBot="1">
      <c r="A65" s="97" t="s">
        <v>2</v>
      </c>
      <c r="B65" s="28" t="str">
        <f>VLOOKUP(D65,$R$2:$U$127,3,FALSE)</f>
        <v>Metabolism</v>
      </c>
      <c r="C65" s="28" t="str">
        <f>VLOOKUP(D65,$R$2:$U$127,4,FALSE)</f>
        <v>Carbohydrate metabolism</v>
      </c>
      <c r="D65" s="28" t="s">
        <v>22</v>
      </c>
      <c r="E65" s="29"/>
      <c r="F65" s="29">
        <v>1</v>
      </c>
      <c r="G65" s="29">
        <v>1</v>
      </c>
      <c r="H65" s="29">
        <v>4</v>
      </c>
      <c r="I65" s="29">
        <v>0</v>
      </c>
      <c r="J65" s="29">
        <v>1</v>
      </c>
      <c r="K65" s="29">
        <v>1</v>
      </c>
      <c r="L65" s="29">
        <v>1</v>
      </c>
      <c r="M65" s="30">
        <v>3</v>
      </c>
      <c r="N65" s="95">
        <f>VLOOKUP(D65,MDStononMDS!$B$1:$J$84,6)</f>
        <v>-0.30462184122100844</v>
      </c>
      <c r="O65" s="96">
        <f>VLOOKUP(D65,MDStononMDS!$B$1:$J$84,7)</f>
        <v>-0.55555448350354808</v>
      </c>
      <c r="R65" s="15" t="s">
        <v>79</v>
      </c>
      <c r="S65" s="15" t="s">
        <v>230</v>
      </c>
      <c r="T65" s="15" t="s">
        <v>158</v>
      </c>
      <c r="U65" s="15" t="s">
        <v>218</v>
      </c>
    </row>
    <row r="66" spans="1:21" ht="15" thickBot="1">
      <c r="A66" s="97" t="s">
        <v>2</v>
      </c>
      <c r="B66" s="28" t="str">
        <f>VLOOKUP(D66,$R$2:$U$127,3,FALSE)</f>
        <v>Metabolism</v>
      </c>
      <c r="C66" s="28" t="str">
        <f>VLOOKUP(D66,$R$2:$U$127,4,FALSE)</f>
        <v>Lipid metabolism</v>
      </c>
      <c r="D66" s="28" t="s">
        <v>236</v>
      </c>
      <c r="E66" s="29"/>
      <c r="F66" s="29">
        <v>1</v>
      </c>
      <c r="G66" s="29">
        <v>1</v>
      </c>
      <c r="H66" s="29">
        <v>3</v>
      </c>
      <c r="I66" s="29">
        <v>0</v>
      </c>
      <c r="J66" s="29">
        <v>1</v>
      </c>
      <c r="K66" s="29">
        <v>1</v>
      </c>
      <c r="L66" s="29">
        <v>1</v>
      </c>
      <c r="M66" s="30">
        <v>3</v>
      </c>
      <c r="N66" s="95">
        <f>VLOOKUP(D66,MDStononMDS!$B$1:$J$84,6)</f>
        <v>0.60158201896258723</v>
      </c>
      <c r="O66" s="96">
        <f>VLOOKUP(D66,MDStononMDS!$B$1:$J$84,7)</f>
        <v>0.55838886880328875</v>
      </c>
      <c r="R66" s="15" t="s">
        <v>113</v>
      </c>
      <c r="S66" s="15" t="s">
        <v>231</v>
      </c>
      <c r="T66" s="15" t="s">
        <v>158</v>
      </c>
      <c r="U66" s="15" t="s">
        <v>218</v>
      </c>
    </row>
    <row r="67" spans="1:21">
      <c r="A67" s="23" t="s">
        <v>3</v>
      </c>
      <c r="B67" s="24" t="str">
        <f>VLOOKUP(D67,$R$2:$U$127,3,FALSE)</f>
        <v>Metabolism</v>
      </c>
      <c r="C67" s="24" t="str">
        <f>VLOOKUP(D67,$R$2:$U$127,4,FALSE)</f>
        <v>Metabolism of terpenoids and polyketides</v>
      </c>
      <c r="D67" s="108" t="s">
        <v>126</v>
      </c>
      <c r="E67" s="109"/>
      <c r="F67" s="109"/>
      <c r="G67" s="109">
        <v>3</v>
      </c>
      <c r="H67" s="109"/>
      <c r="I67" s="25">
        <f>IF(E67="",0,1)</f>
        <v>0</v>
      </c>
      <c r="J67" s="25">
        <f>IF(F67="",0,1)</f>
        <v>0</v>
      </c>
      <c r="K67" s="25">
        <f>IF(G67="",0,1)</f>
        <v>1</v>
      </c>
      <c r="L67" s="25">
        <f>IF(H67="",0,1)</f>
        <v>0</v>
      </c>
      <c r="M67" s="26">
        <f>SUM(I67:L67)</f>
        <v>1</v>
      </c>
      <c r="N67" s="11">
        <f>VLOOKUP(D67,MDStononMDS!$B$1:$J$84,8)</f>
        <v>0</v>
      </c>
      <c r="O67" s="11">
        <f>VLOOKUP(D67,MDStononMDS!$B$1:$J$84,9)</f>
        <v>0</v>
      </c>
      <c r="R67" s="15" t="s">
        <v>6</v>
      </c>
      <c r="S67" s="15" t="s">
        <v>232</v>
      </c>
      <c r="T67" s="15" t="s">
        <v>158</v>
      </c>
      <c r="U67" s="15" t="s">
        <v>233</v>
      </c>
    </row>
    <row r="68" spans="1:21">
      <c r="A68" s="27" t="s">
        <v>3</v>
      </c>
      <c r="B68" s="28" t="str">
        <f>VLOOKUP(D68,$R$2:$U$127,3,FALSE)</f>
        <v>Metabolism</v>
      </c>
      <c r="C68" s="28" t="str">
        <f>VLOOKUP(D68,$R$2:$U$127,4,FALSE)</f>
        <v>Biosynthesis of other secondary metabolites</v>
      </c>
      <c r="D68" s="42" t="s">
        <v>127</v>
      </c>
      <c r="E68" s="43"/>
      <c r="F68" s="43"/>
      <c r="G68" s="43"/>
      <c r="H68" s="43">
        <v>1</v>
      </c>
      <c r="I68" s="29">
        <f>IF(E68="",0,1)</f>
        <v>0</v>
      </c>
      <c r="J68" s="29">
        <f>IF(F68="",0,1)</f>
        <v>0</v>
      </c>
      <c r="K68" s="29">
        <f>IF(G68="",0,1)</f>
        <v>0</v>
      </c>
      <c r="L68" s="29">
        <f>IF(H68="",0,1)</f>
        <v>1</v>
      </c>
      <c r="M68" s="30">
        <f>SUM(I68:L68)</f>
        <v>1</v>
      </c>
      <c r="N68" s="11" t="e">
        <f>VLOOKUP(D68,MDStononMDS!$B$1:$J$84,8)</f>
        <v>#N/A</v>
      </c>
      <c r="O68" s="11" t="e">
        <f>VLOOKUP(D68,MDStononMDS!$B$1:$J$84,9)</f>
        <v>#N/A</v>
      </c>
      <c r="R68" s="15" t="s">
        <v>10</v>
      </c>
      <c r="S68" s="15" t="s">
        <v>234</v>
      </c>
      <c r="T68" s="15" t="s">
        <v>158</v>
      </c>
      <c r="U68" s="15" t="s">
        <v>233</v>
      </c>
    </row>
    <row r="69" spans="1:21">
      <c r="A69" s="27" t="s">
        <v>3</v>
      </c>
      <c r="B69" s="28" t="str">
        <f>VLOOKUP(D69,$R$2:$U$127,3,FALSE)</f>
        <v>Metabolism</v>
      </c>
      <c r="C69" s="28" t="str">
        <f>VLOOKUP(D69,$R$2:$U$127,4,FALSE)</f>
        <v>Metabolism of terpenoids and polyketides</v>
      </c>
      <c r="D69" s="42" t="s">
        <v>128</v>
      </c>
      <c r="E69" s="43"/>
      <c r="F69" s="43"/>
      <c r="G69" s="43"/>
      <c r="H69" s="43">
        <v>1</v>
      </c>
      <c r="I69" s="29">
        <f>IF(E69="",0,1)</f>
        <v>0</v>
      </c>
      <c r="J69" s="29">
        <f>IF(F69="",0,1)</f>
        <v>0</v>
      </c>
      <c r="K69" s="29">
        <f>IF(G69="",0,1)</f>
        <v>0</v>
      </c>
      <c r="L69" s="29">
        <f>IF(H69="",0,1)</f>
        <v>1</v>
      </c>
      <c r="M69" s="30">
        <f>SUM(I69:L69)</f>
        <v>1</v>
      </c>
      <c r="N69" s="11">
        <f>VLOOKUP(D69,MDStononMDS!$B$1:$J$84,8)</f>
        <v>0</v>
      </c>
      <c r="O69" s="11">
        <f>VLOOKUP(D69,MDStononMDS!$B$1:$J$84,9)</f>
        <v>0</v>
      </c>
      <c r="R69" s="15" t="s">
        <v>19</v>
      </c>
      <c r="S69" s="15" t="s">
        <v>235</v>
      </c>
      <c r="T69" s="15" t="s">
        <v>158</v>
      </c>
      <c r="U69" s="15" t="s">
        <v>233</v>
      </c>
    </row>
    <row r="70" spans="1:21">
      <c r="A70" s="27" t="s">
        <v>3</v>
      </c>
      <c r="B70" s="28" t="str">
        <f>VLOOKUP(D70,$R$2:$U$127,3,FALSE)</f>
        <v>Metabolism</v>
      </c>
      <c r="C70" s="28" t="str">
        <f>VLOOKUP(D70,$R$2:$U$127,4,FALSE)</f>
        <v>Biosynthesis of other secondary metabolites</v>
      </c>
      <c r="D70" s="42" t="s">
        <v>116</v>
      </c>
      <c r="E70" s="43"/>
      <c r="F70" s="43"/>
      <c r="G70" s="43"/>
      <c r="H70" s="43">
        <v>2</v>
      </c>
      <c r="I70" s="29">
        <f>IF(E70="",0,1)</f>
        <v>0</v>
      </c>
      <c r="J70" s="29">
        <f>IF(F70="",0,1)</f>
        <v>0</v>
      </c>
      <c r="K70" s="29">
        <f>IF(G70="",0,1)</f>
        <v>0</v>
      </c>
      <c r="L70" s="29">
        <f>IF(H70="",0,1)</f>
        <v>1</v>
      </c>
      <c r="M70" s="30">
        <f>SUM(I70:L70)</f>
        <v>1</v>
      </c>
      <c r="N70" s="11">
        <f>VLOOKUP(D70,MDStononMDS!$B$1:$J$84,8)</f>
        <v>-0.4289848990348108</v>
      </c>
      <c r="O70" s="11">
        <f>VLOOKUP(D70,MDStononMDS!$B$1:$J$84,9)</f>
        <v>-0.41343884915259677</v>
      </c>
      <c r="R70" s="15" t="s">
        <v>236</v>
      </c>
      <c r="S70" s="15" t="s">
        <v>237</v>
      </c>
      <c r="T70" s="15" t="s">
        <v>158</v>
      </c>
      <c r="U70" s="15" t="s">
        <v>233</v>
      </c>
    </row>
    <row r="71" spans="1:21">
      <c r="A71" s="27" t="s">
        <v>3</v>
      </c>
      <c r="B71" s="28" t="str">
        <f>VLOOKUP(D71,$R$2:$U$127,3,FALSE)</f>
        <v>Metabolism</v>
      </c>
      <c r="C71" s="28" t="str">
        <f>VLOOKUP(D71,$R$2:$U$127,4,FALSE)</f>
        <v>Metabolism of terpenoids and polyketides</v>
      </c>
      <c r="D71" s="42" t="s">
        <v>129</v>
      </c>
      <c r="E71" s="43"/>
      <c r="F71" s="43"/>
      <c r="G71" s="43"/>
      <c r="H71" s="43">
        <v>1</v>
      </c>
      <c r="I71" s="29">
        <f>IF(E71="",0,1)</f>
        <v>0</v>
      </c>
      <c r="J71" s="29">
        <f>IF(F71="",0,1)</f>
        <v>0</v>
      </c>
      <c r="K71" s="29">
        <f>IF(G71="",0,1)</f>
        <v>0</v>
      </c>
      <c r="L71" s="29">
        <f>IF(H71="",0,1)</f>
        <v>1</v>
      </c>
      <c r="M71" s="30">
        <f>SUM(I71:L71)</f>
        <v>1</v>
      </c>
      <c r="N71" s="11">
        <f>VLOOKUP(D71,MDStononMDS!$B$1:$J$84,8)</f>
        <v>-0.49893304464608867</v>
      </c>
      <c r="O71" s="11">
        <f>VLOOKUP(D71,MDStononMDS!$B$1:$J$84,9)</f>
        <v>-0.59921737561140975</v>
      </c>
      <c r="R71" s="15" t="s">
        <v>34</v>
      </c>
      <c r="S71" s="15" t="s">
        <v>238</v>
      </c>
      <c r="T71" s="15" t="s">
        <v>158</v>
      </c>
      <c r="U71" s="15" t="s">
        <v>233</v>
      </c>
    </row>
    <row r="72" spans="1:21">
      <c r="A72" s="27" t="s">
        <v>3</v>
      </c>
      <c r="B72" s="28" t="str">
        <f>VLOOKUP(D72,$R$2:$U$127,3,FALSE)</f>
        <v>Metabolism</v>
      </c>
      <c r="C72" s="28" t="str">
        <f>VLOOKUP(D72,$R$2:$U$127,4,FALSE)</f>
        <v>Biosynthesis of other secondary metabolites</v>
      </c>
      <c r="D72" s="42" t="s">
        <v>187</v>
      </c>
      <c r="E72" s="43">
        <v>15</v>
      </c>
      <c r="F72" s="43"/>
      <c r="G72" s="43">
        <v>15</v>
      </c>
      <c r="H72" s="43"/>
      <c r="I72" s="29">
        <f>IF(E72="",0,1)</f>
        <v>1</v>
      </c>
      <c r="J72" s="29">
        <f>IF(F72="",0,1)</f>
        <v>0</v>
      </c>
      <c r="K72" s="29">
        <f>IF(G72="",0,1)</f>
        <v>1</v>
      </c>
      <c r="L72" s="29">
        <f>IF(H72="",0,1)</f>
        <v>0</v>
      </c>
      <c r="M72" s="30">
        <f>SUM(I72:L72)</f>
        <v>2</v>
      </c>
      <c r="N72" s="11">
        <f>VLOOKUP(D72,MDStononMDS!$B$1:$J$84,8)</f>
        <v>0</v>
      </c>
      <c r="O72" s="11">
        <f>VLOOKUP(D72,MDStononMDS!$B$1:$J$84,9)</f>
        <v>0</v>
      </c>
      <c r="R72" s="15" t="s">
        <v>36</v>
      </c>
      <c r="S72" s="15" t="s">
        <v>239</v>
      </c>
      <c r="T72" s="15" t="s">
        <v>158</v>
      </c>
      <c r="U72" s="15" t="s">
        <v>233</v>
      </c>
    </row>
    <row r="73" spans="1:21">
      <c r="A73" s="34" t="s">
        <v>3</v>
      </c>
      <c r="B73" s="35" t="str">
        <f>VLOOKUP(D73,$R$2:$U$127,3,FALSE)</f>
        <v>Genetic Information Processing</v>
      </c>
      <c r="C73" s="35" t="str">
        <f>VLOOKUP(D73,$R$2:$U$127,4,FALSE)</f>
        <v>Translation</v>
      </c>
      <c r="D73" s="44" t="s">
        <v>7</v>
      </c>
      <c r="E73" s="45"/>
      <c r="F73" s="45">
        <v>20</v>
      </c>
      <c r="G73" s="45"/>
      <c r="H73" s="45">
        <v>20</v>
      </c>
      <c r="I73" s="36">
        <f>IF(E73="",0,1)</f>
        <v>0</v>
      </c>
      <c r="J73" s="36">
        <f>IF(F73="",0,1)</f>
        <v>1</v>
      </c>
      <c r="K73" s="36">
        <f>IF(G73="",0,1)</f>
        <v>0</v>
      </c>
      <c r="L73" s="36">
        <f>IF(H73="",0,1)</f>
        <v>1</v>
      </c>
      <c r="M73" s="37">
        <f>SUM(I73:L73)</f>
        <v>2</v>
      </c>
      <c r="N73" s="11">
        <f>VLOOKUP(D73,MDStononMDS!$B$1:$J$84,8)</f>
        <v>0.51027495714073512</v>
      </c>
      <c r="O73" s="11">
        <f>VLOOKUP(D73,MDStononMDS!$B$1:$J$84,9)</f>
        <v>0.36869570738129148</v>
      </c>
      <c r="R73" s="15" t="s">
        <v>37</v>
      </c>
      <c r="S73" s="15" t="s">
        <v>240</v>
      </c>
      <c r="T73" s="15" t="s">
        <v>158</v>
      </c>
      <c r="U73" s="15" t="s">
        <v>233</v>
      </c>
    </row>
    <row r="74" spans="1:21">
      <c r="A74" s="27" t="s">
        <v>3</v>
      </c>
      <c r="B74" s="28" t="str">
        <f>VLOOKUP(D74,$R$2:$U$127,3,FALSE)</f>
        <v>Metabolism</v>
      </c>
      <c r="C74" s="28" t="str">
        <f>VLOOKUP(D74,$R$2:$U$127,4,FALSE)</f>
        <v>Metabolism of terpenoids and polyketides</v>
      </c>
      <c r="D74" s="42" t="s">
        <v>115</v>
      </c>
      <c r="E74" s="43"/>
      <c r="F74" s="43">
        <v>2</v>
      </c>
      <c r="G74" s="43"/>
      <c r="H74" s="43">
        <v>2</v>
      </c>
      <c r="I74" s="29">
        <f>IF(E74="",0,1)</f>
        <v>0</v>
      </c>
      <c r="J74" s="29">
        <f>IF(F74="",0,1)</f>
        <v>1</v>
      </c>
      <c r="K74" s="29">
        <f>IF(G74="",0,1)</f>
        <v>0</v>
      </c>
      <c r="L74" s="29">
        <f>IF(H74="",0,1)</f>
        <v>1</v>
      </c>
      <c r="M74" s="30">
        <f>SUM(I74:L74)</f>
        <v>2</v>
      </c>
      <c r="N74" s="11">
        <f>VLOOKUP(D74,MDStononMDS!$B$1:$J$84,8)</f>
        <v>0</v>
      </c>
      <c r="O74" s="11">
        <f>VLOOKUP(D74,MDStononMDS!$B$1:$J$84,9)</f>
        <v>0</v>
      </c>
      <c r="R74" s="15" t="s">
        <v>38</v>
      </c>
      <c r="S74" s="15" t="s">
        <v>241</v>
      </c>
      <c r="T74" s="15" t="s">
        <v>158</v>
      </c>
      <c r="U74" s="15" t="s">
        <v>233</v>
      </c>
    </row>
    <row r="75" spans="1:21">
      <c r="A75" s="27" t="s">
        <v>3</v>
      </c>
      <c r="B75" s="28" t="str">
        <f>VLOOKUP(D75,$R$2:$U$127,3,FALSE)</f>
        <v>Metabolism</v>
      </c>
      <c r="C75" s="28" t="str">
        <f>VLOOKUP(D75,$R$2:$U$127,4,FALSE)</f>
        <v>Metabolism of other amino acids</v>
      </c>
      <c r="D75" s="42" t="s">
        <v>117</v>
      </c>
      <c r="E75" s="43"/>
      <c r="F75" s="43">
        <v>1</v>
      </c>
      <c r="G75" s="43"/>
      <c r="H75" s="43">
        <v>1</v>
      </c>
      <c r="I75" s="29">
        <f>IF(E75="",0,1)</f>
        <v>0</v>
      </c>
      <c r="J75" s="29">
        <f>IF(F75="",0,1)</f>
        <v>1</v>
      </c>
      <c r="K75" s="29">
        <f>IF(G75="",0,1)</f>
        <v>0</v>
      </c>
      <c r="L75" s="29">
        <f>IF(H75="",0,1)</f>
        <v>1</v>
      </c>
      <c r="M75" s="30">
        <f>SUM(I75:L75)</f>
        <v>2</v>
      </c>
      <c r="N75" s="11">
        <f>VLOOKUP(D75,MDStononMDS!$B$1:$J$84,8)</f>
        <v>0.50945938040921102</v>
      </c>
      <c r="O75" s="11">
        <f>VLOOKUP(D75,MDStononMDS!$B$1:$J$84,9)</f>
        <v>0.58007902331948291</v>
      </c>
      <c r="R75" s="15" t="s">
        <v>45</v>
      </c>
      <c r="S75" s="15" t="s">
        <v>242</v>
      </c>
      <c r="T75" s="15" t="s">
        <v>158</v>
      </c>
      <c r="U75" s="15" t="s">
        <v>233</v>
      </c>
    </row>
    <row r="76" spans="1:21">
      <c r="A76" s="27" t="s">
        <v>3</v>
      </c>
      <c r="B76" s="28" t="str">
        <f>VLOOKUP(D76,$R$2:$U$127,3,FALSE)</f>
        <v>Metabolism</v>
      </c>
      <c r="C76" s="28" t="str">
        <f>VLOOKUP(D76,$R$2:$U$127,4,FALSE)</f>
        <v>Metabolism of other amino acids</v>
      </c>
      <c r="D76" s="42" t="s">
        <v>118</v>
      </c>
      <c r="E76" s="43"/>
      <c r="F76" s="43">
        <v>1</v>
      </c>
      <c r="G76" s="43"/>
      <c r="H76" s="43">
        <v>1</v>
      </c>
      <c r="I76" s="29">
        <f>IF(E76="",0,1)</f>
        <v>0</v>
      </c>
      <c r="J76" s="29">
        <f>IF(F76="",0,1)</f>
        <v>1</v>
      </c>
      <c r="K76" s="29">
        <f>IF(G76="",0,1)</f>
        <v>0</v>
      </c>
      <c r="L76" s="29">
        <f>IF(H76="",0,1)</f>
        <v>1</v>
      </c>
      <c r="M76" s="30">
        <f>SUM(I76:L76)</f>
        <v>2</v>
      </c>
      <c r="N76" s="11">
        <f>VLOOKUP(D76,MDStononMDS!$B$1:$J$84,8)</f>
        <v>0.50945938040921102</v>
      </c>
      <c r="O76" s="11">
        <f>VLOOKUP(D76,MDStononMDS!$B$1:$J$84,9)</f>
        <v>0.58007902331948291</v>
      </c>
      <c r="R76" s="15" t="s">
        <v>46</v>
      </c>
      <c r="S76" s="15" t="s">
        <v>243</v>
      </c>
      <c r="T76" s="15" t="s">
        <v>158</v>
      </c>
      <c r="U76" s="15" t="s">
        <v>233</v>
      </c>
    </row>
    <row r="77" spans="1:21">
      <c r="A77" s="27" t="s">
        <v>3</v>
      </c>
      <c r="B77" s="28" t="str">
        <f>VLOOKUP(D77,$R$2:$U$127,3,FALSE)</f>
        <v>Metabolism</v>
      </c>
      <c r="C77" s="28" t="str">
        <f>VLOOKUP(D77,$R$2:$U$127,4,FALSE)</f>
        <v>Biosynthesis of other secondary metabolites</v>
      </c>
      <c r="D77" s="42" t="s">
        <v>119</v>
      </c>
      <c r="E77" s="43"/>
      <c r="F77" s="43">
        <v>3</v>
      </c>
      <c r="G77" s="43"/>
      <c r="H77" s="43">
        <v>3</v>
      </c>
      <c r="I77" s="29">
        <f>IF(E77="",0,1)</f>
        <v>0</v>
      </c>
      <c r="J77" s="29">
        <f>IF(F77="",0,1)</f>
        <v>1</v>
      </c>
      <c r="K77" s="29">
        <f>IF(G77="",0,1)</f>
        <v>0</v>
      </c>
      <c r="L77" s="29">
        <f>IF(H77="",0,1)</f>
        <v>1</v>
      </c>
      <c r="M77" s="30">
        <f>SUM(I77:L77)</f>
        <v>2</v>
      </c>
      <c r="N77" s="11">
        <f>VLOOKUP(D77,MDStononMDS!$B$1:$J$84,8)</f>
        <v>0.53385946875021884</v>
      </c>
      <c r="O77" s="11">
        <f>VLOOKUP(D77,MDStononMDS!$B$1:$J$84,9)</f>
        <v>0.38146011442160133</v>
      </c>
      <c r="R77" s="15" t="s">
        <v>62</v>
      </c>
      <c r="S77" s="15" t="s">
        <v>244</v>
      </c>
      <c r="T77" s="15" t="s">
        <v>158</v>
      </c>
      <c r="U77" s="15" t="s">
        <v>233</v>
      </c>
    </row>
    <row r="78" spans="1:21">
      <c r="A78" s="27" t="s">
        <v>3</v>
      </c>
      <c r="B78" s="28" t="str">
        <f>VLOOKUP(D78,$R$2:$U$127,3,FALSE)</f>
        <v>Metabolism</v>
      </c>
      <c r="C78" s="28" t="str">
        <f>VLOOKUP(D78,$R$2:$U$127,4,FALSE)</f>
        <v>Metabolism of cofactors and vitamins</v>
      </c>
      <c r="D78" s="42" t="s">
        <v>121</v>
      </c>
      <c r="E78" s="43"/>
      <c r="F78" s="43">
        <v>3</v>
      </c>
      <c r="G78" s="43"/>
      <c r="H78" s="43">
        <v>5</v>
      </c>
      <c r="I78" s="29">
        <f>IF(E78="",0,1)</f>
        <v>0</v>
      </c>
      <c r="J78" s="29">
        <f>IF(F78="",0,1)</f>
        <v>1</v>
      </c>
      <c r="K78" s="29">
        <f>IF(G78="",0,1)</f>
        <v>0</v>
      </c>
      <c r="L78" s="29">
        <f>IF(H78="",0,1)</f>
        <v>1</v>
      </c>
      <c r="M78" s="30">
        <f>SUM(I78:L78)</f>
        <v>2</v>
      </c>
      <c r="N78" s="11">
        <f>VLOOKUP(D78,MDStononMDS!$B$1:$J$84,8)</f>
        <v>0</v>
      </c>
      <c r="O78" s="11">
        <f>VLOOKUP(D78,MDStononMDS!$B$1:$J$84,9)</f>
        <v>0</v>
      </c>
      <c r="R78" s="15" t="s">
        <v>88</v>
      </c>
      <c r="S78" s="15" t="s">
        <v>245</v>
      </c>
      <c r="T78" s="15" t="s">
        <v>158</v>
      </c>
      <c r="U78" s="15" t="s">
        <v>233</v>
      </c>
    </row>
    <row r="79" spans="1:21">
      <c r="A79" s="27" t="s">
        <v>3</v>
      </c>
      <c r="B79" s="28" t="str">
        <f>VLOOKUP(D79,$R$2:$U$127,3,FALSE)</f>
        <v>Metabolism</v>
      </c>
      <c r="C79" s="28" t="str">
        <f>VLOOKUP(D79,$R$2:$U$127,4,FALSE)</f>
        <v>Amino acid metabolism</v>
      </c>
      <c r="D79" s="42" t="s">
        <v>63</v>
      </c>
      <c r="E79" s="43"/>
      <c r="F79" s="43">
        <v>4</v>
      </c>
      <c r="G79" s="43"/>
      <c r="H79" s="43">
        <v>5</v>
      </c>
      <c r="I79" s="29">
        <f>IF(E79="",0,1)</f>
        <v>0</v>
      </c>
      <c r="J79" s="29">
        <f>IF(F79="",0,1)</f>
        <v>1</v>
      </c>
      <c r="K79" s="29">
        <f>IF(G79="",0,1)</f>
        <v>0</v>
      </c>
      <c r="L79" s="29">
        <f>IF(H79="",0,1)</f>
        <v>1</v>
      </c>
      <c r="M79" s="30">
        <f>SUM(I79:L79)</f>
        <v>2</v>
      </c>
      <c r="N79" s="11">
        <f>VLOOKUP(D79,MDStononMDS!$B$1:$J$84,8)</f>
        <v>0</v>
      </c>
      <c r="O79" s="11">
        <f>VLOOKUP(D79,MDStononMDS!$B$1:$J$84,9)</f>
        <v>0</v>
      </c>
      <c r="R79" s="15" t="s">
        <v>95</v>
      </c>
      <c r="S79" s="15" t="s">
        <v>246</v>
      </c>
      <c r="T79" s="15" t="s">
        <v>158</v>
      </c>
      <c r="U79" s="15" t="s">
        <v>233</v>
      </c>
    </row>
    <row r="80" spans="1:21">
      <c r="A80" s="27" t="s">
        <v>3</v>
      </c>
      <c r="B80" s="28" t="str">
        <f>VLOOKUP(D80,$R$2:$U$127,3,FALSE)</f>
        <v>Metabolism</v>
      </c>
      <c r="C80" s="28" t="str">
        <f>VLOOKUP(D80,$R$2:$U$127,4,FALSE)</f>
        <v>Metabolism of terpenoids and polyketides</v>
      </c>
      <c r="D80" s="42" t="s">
        <v>124</v>
      </c>
      <c r="E80" s="43"/>
      <c r="F80" s="43">
        <v>2</v>
      </c>
      <c r="G80" s="43"/>
      <c r="H80" s="43">
        <v>2</v>
      </c>
      <c r="I80" s="29">
        <f>IF(E80="",0,1)</f>
        <v>0</v>
      </c>
      <c r="J80" s="29">
        <f>IF(F80="",0,1)</f>
        <v>1</v>
      </c>
      <c r="K80" s="29">
        <f>IF(G80="",0,1)</f>
        <v>0</v>
      </c>
      <c r="L80" s="29">
        <f>IF(H80="",0,1)</f>
        <v>1</v>
      </c>
      <c r="M80" s="30">
        <f>SUM(I80:L80)</f>
        <v>2</v>
      </c>
      <c r="N80" s="11">
        <f>VLOOKUP(D80,MDStononMDS!$B$1:$J$84,8)</f>
        <v>0</v>
      </c>
      <c r="O80" s="11">
        <f>VLOOKUP(D80,MDStononMDS!$B$1:$J$84,9)</f>
        <v>0</v>
      </c>
      <c r="R80" s="15" t="s">
        <v>97</v>
      </c>
      <c r="S80" s="15" t="s">
        <v>247</v>
      </c>
      <c r="T80" s="15" t="s">
        <v>158</v>
      </c>
      <c r="U80" s="15" t="s">
        <v>233</v>
      </c>
    </row>
    <row r="81" spans="1:21">
      <c r="A81" s="27" t="s">
        <v>3</v>
      </c>
      <c r="B81" s="28" t="str">
        <f>VLOOKUP(D81,$R$2:$U$127,3,FALSE)</f>
        <v>Metabolism</v>
      </c>
      <c r="C81" s="28" t="str">
        <f>VLOOKUP(D81,$R$2:$U$127,4,FALSE)</f>
        <v>Xenobiotics biodegradation and metabolism</v>
      </c>
      <c r="D81" s="42" t="s">
        <v>130</v>
      </c>
      <c r="E81" s="43"/>
      <c r="F81" s="43">
        <v>3</v>
      </c>
      <c r="G81" s="43"/>
      <c r="H81" s="43">
        <v>1</v>
      </c>
      <c r="I81" s="29">
        <f>IF(E81="",0,1)</f>
        <v>0</v>
      </c>
      <c r="J81" s="29">
        <f>IF(F81="",0,1)</f>
        <v>1</v>
      </c>
      <c r="K81" s="29">
        <f>IF(G81="",0,1)</f>
        <v>0</v>
      </c>
      <c r="L81" s="29">
        <f>IF(H81="",0,1)</f>
        <v>1</v>
      </c>
      <c r="M81" s="30">
        <f>SUM(I81:L81)</f>
        <v>2</v>
      </c>
      <c r="N81" s="11">
        <f>VLOOKUP(D81,MDStononMDS!$B$1:$J$84,8)</f>
        <v>0</v>
      </c>
      <c r="O81" s="11">
        <f>VLOOKUP(D81,MDStononMDS!$B$1:$J$84,9)</f>
        <v>0</v>
      </c>
      <c r="R81" s="15" t="s">
        <v>99</v>
      </c>
      <c r="S81" s="15" t="s">
        <v>248</v>
      </c>
      <c r="T81" s="15" t="s">
        <v>158</v>
      </c>
      <c r="U81" s="15" t="s">
        <v>233</v>
      </c>
    </row>
    <row r="82" spans="1:21">
      <c r="A82" s="27" t="s">
        <v>3</v>
      </c>
      <c r="B82" s="28" t="str">
        <f>VLOOKUP(D82,$R$2:$U$127,3,FALSE)</f>
        <v>Metabolism</v>
      </c>
      <c r="C82" s="28" t="str">
        <f>VLOOKUP(D82,$R$2:$U$127,4,FALSE)</f>
        <v>Biosynthesis of other secondary metabolites</v>
      </c>
      <c r="D82" s="42" t="s">
        <v>122</v>
      </c>
      <c r="E82" s="43">
        <v>1</v>
      </c>
      <c r="F82" s="43">
        <v>1</v>
      </c>
      <c r="G82" s="43"/>
      <c r="H82" s="43">
        <v>2</v>
      </c>
      <c r="I82" s="29">
        <f>IF(E82="",0,1)</f>
        <v>1</v>
      </c>
      <c r="J82" s="29">
        <f>IF(F82="",0,1)</f>
        <v>1</v>
      </c>
      <c r="K82" s="29">
        <f>IF(G82="",0,1)</f>
        <v>0</v>
      </c>
      <c r="L82" s="29">
        <f>IF(H82="",0,1)</f>
        <v>1</v>
      </c>
      <c r="M82" s="30">
        <f>SUM(I82:L82)</f>
        <v>3</v>
      </c>
      <c r="N82" s="11">
        <f>VLOOKUP(D82,MDStononMDS!$B$1:$J$84,8)</f>
        <v>0</v>
      </c>
      <c r="O82" s="11">
        <f>VLOOKUP(D82,MDStononMDS!$B$1:$J$84,9)</f>
        <v>0</v>
      </c>
      <c r="R82" s="15" t="s">
        <v>100</v>
      </c>
      <c r="S82" s="15" t="s">
        <v>249</v>
      </c>
      <c r="T82" s="15" t="s">
        <v>158</v>
      </c>
      <c r="U82" s="15" t="s">
        <v>233</v>
      </c>
    </row>
    <row r="83" spans="1:21">
      <c r="A83" s="27" t="s">
        <v>3</v>
      </c>
      <c r="B83" s="28" t="str">
        <f>VLOOKUP(D83,$R$2:$U$127,3,FALSE)</f>
        <v>Metabolism</v>
      </c>
      <c r="C83" s="28" t="str">
        <f>VLOOKUP(D83,$R$2:$U$127,4,FALSE)</f>
        <v>Carbohydrate metabolism</v>
      </c>
      <c r="D83" s="42" t="s">
        <v>22</v>
      </c>
      <c r="E83" s="43">
        <v>1</v>
      </c>
      <c r="F83" s="43"/>
      <c r="G83" s="43">
        <v>1</v>
      </c>
      <c r="H83" s="43">
        <v>4</v>
      </c>
      <c r="I83" s="29">
        <f>IF(E83="",0,1)</f>
        <v>1</v>
      </c>
      <c r="J83" s="29">
        <f>IF(F83="",0,1)</f>
        <v>0</v>
      </c>
      <c r="K83" s="29">
        <f>IF(G83="",0,1)</f>
        <v>1</v>
      </c>
      <c r="L83" s="29">
        <f>IF(H83="",0,1)</f>
        <v>1</v>
      </c>
      <c r="M83" s="30">
        <f>SUM(I83:L83)</f>
        <v>3</v>
      </c>
      <c r="N83" s="11">
        <f>VLOOKUP(D83,MDStononMDS!$B$1:$J$84,8)</f>
        <v>-0.4289848990348108</v>
      </c>
      <c r="O83" s="11">
        <f>VLOOKUP(D83,MDStononMDS!$B$1:$J$84,9)</f>
        <v>-0.41343884915259677</v>
      </c>
      <c r="R83" s="15" t="s">
        <v>103</v>
      </c>
      <c r="S83" s="15" t="s">
        <v>250</v>
      </c>
      <c r="T83" s="15" t="s">
        <v>158</v>
      </c>
      <c r="U83" s="15" t="s">
        <v>233</v>
      </c>
    </row>
    <row r="84" spans="1:21">
      <c r="A84" s="27" t="s">
        <v>3</v>
      </c>
      <c r="B84" s="28" t="str">
        <f>VLOOKUP(D84,$R$2:$U$127,3,FALSE)</f>
        <v>Metabolism</v>
      </c>
      <c r="C84" s="28" t="str">
        <f>VLOOKUP(D84,$R$2:$U$127,4,FALSE)</f>
        <v>Lipid metabolism</v>
      </c>
      <c r="D84" s="42" t="s">
        <v>236</v>
      </c>
      <c r="E84" s="43"/>
      <c r="F84" s="43">
        <v>1</v>
      </c>
      <c r="G84" s="43">
        <v>1</v>
      </c>
      <c r="H84" s="43">
        <v>3</v>
      </c>
      <c r="I84" s="29">
        <f>IF(E84="",0,1)</f>
        <v>0</v>
      </c>
      <c r="J84" s="29">
        <f>IF(F84="",0,1)</f>
        <v>1</v>
      </c>
      <c r="K84" s="29">
        <f>IF(G84="",0,1)</f>
        <v>1</v>
      </c>
      <c r="L84" s="29">
        <f>IF(H84="",0,1)</f>
        <v>1</v>
      </c>
      <c r="M84" s="30">
        <f>SUM(I84:L84)</f>
        <v>3</v>
      </c>
      <c r="N84" s="11">
        <f>VLOOKUP(D84,MDStononMDS!$B$1:$J$84,8)</f>
        <v>0.50945938040921102</v>
      </c>
      <c r="O84" s="11">
        <f>VLOOKUP(D84,MDStononMDS!$B$1:$J$84,9)</f>
        <v>0.58007902331948291</v>
      </c>
      <c r="R84" s="15" t="s">
        <v>20</v>
      </c>
      <c r="S84" s="15" t="s">
        <v>251</v>
      </c>
      <c r="T84" s="15" t="s">
        <v>158</v>
      </c>
      <c r="U84" s="15" t="s">
        <v>252</v>
      </c>
    </row>
    <row r="85" spans="1:21">
      <c r="A85" s="27" t="s">
        <v>3</v>
      </c>
      <c r="B85" s="28" t="str">
        <f>VLOOKUP(D85,$R$2:$U$127,3,FALSE)</f>
        <v>Metabolism</v>
      </c>
      <c r="C85" s="28" t="str">
        <f>VLOOKUP(D85,$R$2:$U$127,4,FALSE)</f>
        <v>Glycan biosynthesis and metabolism</v>
      </c>
      <c r="D85" s="42" t="s">
        <v>50</v>
      </c>
      <c r="E85" s="43"/>
      <c r="F85" s="43">
        <v>6</v>
      </c>
      <c r="G85" s="43">
        <v>3</v>
      </c>
      <c r="H85" s="43">
        <v>26</v>
      </c>
      <c r="I85" s="29">
        <f>IF(E85="",0,1)</f>
        <v>0</v>
      </c>
      <c r="J85" s="29">
        <f>IF(F85="",0,1)</f>
        <v>1</v>
      </c>
      <c r="K85" s="29">
        <f>IF(G85="",0,1)</f>
        <v>1</v>
      </c>
      <c r="L85" s="29">
        <f>IF(H85="",0,1)</f>
        <v>1</v>
      </c>
      <c r="M85" s="30">
        <f>SUM(I85:L85)</f>
        <v>3</v>
      </c>
      <c r="N85" s="11">
        <f>VLOOKUP(D85,MDStononMDS!$B$1:$J$84,8)</f>
        <v>0.51854748310672494</v>
      </c>
      <c r="O85" s="11">
        <f>VLOOKUP(D85,MDStononMDS!$B$1:$J$84,9)</f>
        <v>0.50063841955623511</v>
      </c>
      <c r="R85" s="15" t="s">
        <v>40</v>
      </c>
      <c r="S85" s="15" t="s">
        <v>253</v>
      </c>
      <c r="T85" s="15" t="s">
        <v>158</v>
      </c>
      <c r="U85" s="15" t="s">
        <v>252</v>
      </c>
    </row>
    <row r="86" spans="1:21">
      <c r="A86" s="27" t="s">
        <v>3</v>
      </c>
      <c r="B86" s="28" t="str">
        <f>VLOOKUP(D86,$R$2:$U$127,3,FALSE)</f>
        <v>Metabolism</v>
      </c>
      <c r="C86" s="28" t="str">
        <f>VLOOKUP(D86,$R$2:$U$127,4,FALSE)</f>
        <v>Glycan biosynthesis and metabolism</v>
      </c>
      <c r="D86" s="42" t="s">
        <v>120</v>
      </c>
      <c r="E86" s="43"/>
      <c r="F86" s="43">
        <v>2</v>
      </c>
      <c r="G86" s="43">
        <v>1</v>
      </c>
      <c r="H86" s="43">
        <v>3</v>
      </c>
      <c r="I86" s="29">
        <f>IF(E86="",0,1)</f>
        <v>0</v>
      </c>
      <c r="J86" s="29">
        <f>IF(F86="",0,1)</f>
        <v>1</v>
      </c>
      <c r="K86" s="29">
        <f>IF(G86="",0,1)</f>
        <v>1</v>
      </c>
      <c r="L86" s="29">
        <f>IF(H86="",0,1)</f>
        <v>1</v>
      </c>
      <c r="M86" s="30">
        <f>SUM(I86:L86)</f>
        <v>3</v>
      </c>
      <c r="N86" s="11">
        <f>VLOOKUP(D86,MDStononMDS!$B$1:$J$84,8)</f>
        <v>-0.50512261946378612</v>
      </c>
      <c r="O86" s="11">
        <f>VLOOKUP(D86,MDStononMDS!$B$1:$J$84,9)</f>
        <v>-0.6473978113052995</v>
      </c>
      <c r="R86" s="15" t="s">
        <v>121</v>
      </c>
      <c r="S86" s="15" t="s">
        <v>254</v>
      </c>
      <c r="T86" s="15" t="s">
        <v>158</v>
      </c>
      <c r="U86" s="15" t="s">
        <v>252</v>
      </c>
    </row>
    <row r="87" spans="1:21">
      <c r="A87" s="27" t="s">
        <v>3</v>
      </c>
      <c r="B87" s="28" t="str">
        <f>VLOOKUP(D87,$R$2:$U$127,3,FALSE)</f>
        <v>Metabolism</v>
      </c>
      <c r="C87" s="28" t="str">
        <f>VLOOKUP(D87,$R$2:$U$127,4,FALSE)</f>
        <v>Glycan biosynthesis and metabolism</v>
      </c>
      <c r="D87" s="42" t="s">
        <v>65</v>
      </c>
      <c r="E87" s="43"/>
      <c r="F87" s="43">
        <v>9</v>
      </c>
      <c r="G87" s="43">
        <v>5</v>
      </c>
      <c r="H87" s="43">
        <v>5</v>
      </c>
      <c r="I87" s="29">
        <f>IF(E87="",0,1)</f>
        <v>0</v>
      </c>
      <c r="J87" s="29">
        <f>IF(F87="",0,1)</f>
        <v>1</v>
      </c>
      <c r="K87" s="29">
        <f>IF(G87="",0,1)</f>
        <v>1</v>
      </c>
      <c r="L87" s="29">
        <f>IF(H87="",0,1)</f>
        <v>1</v>
      </c>
      <c r="M87" s="30">
        <f>SUM(I87:L87)</f>
        <v>3</v>
      </c>
      <c r="N87" s="11">
        <f>VLOOKUP(D87,MDStononMDS!$B$1:$J$84,8)</f>
        <v>0</v>
      </c>
      <c r="O87" s="11">
        <f>VLOOKUP(D87,MDStononMDS!$B$1:$J$84,9)</f>
        <v>0</v>
      </c>
      <c r="R87" s="15" t="s">
        <v>74</v>
      </c>
      <c r="S87" s="15" t="s">
        <v>255</v>
      </c>
      <c r="T87" s="15" t="s">
        <v>158</v>
      </c>
      <c r="U87" s="15" t="s">
        <v>252</v>
      </c>
    </row>
    <row r="88" spans="1:21">
      <c r="A88" s="27" t="s">
        <v>3</v>
      </c>
      <c r="B88" s="28" t="str">
        <f>VLOOKUP(D88,$R$2:$U$127,3,FALSE)</f>
        <v>Metabolism</v>
      </c>
      <c r="C88" s="28" t="str">
        <f>VLOOKUP(D88,$R$2:$U$127,4,FALSE)</f>
        <v>Glycan biosynthesis and metabolism</v>
      </c>
      <c r="D88" s="42" t="s">
        <v>79</v>
      </c>
      <c r="E88" s="43"/>
      <c r="F88" s="43">
        <v>3</v>
      </c>
      <c r="G88" s="43">
        <v>2</v>
      </c>
      <c r="H88" s="43">
        <v>2</v>
      </c>
      <c r="I88" s="29">
        <f>IF(E88="",0,1)</f>
        <v>0</v>
      </c>
      <c r="J88" s="29">
        <f>IF(F88="",0,1)</f>
        <v>1</v>
      </c>
      <c r="K88" s="29">
        <f>IF(G88="",0,1)</f>
        <v>1</v>
      </c>
      <c r="L88" s="29">
        <f>IF(H88="",0,1)</f>
        <v>1</v>
      </c>
      <c r="M88" s="30">
        <f>SUM(I88:L88)</f>
        <v>3</v>
      </c>
      <c r="N88" s="11">
        <f>VLOOKUP(D88,MDStononMDS!$B$1:$J$84,8)</f>
        <v>-0.49893304464608867</v>
      </c>
      <c r="O88" s="11">
        <f>VLOOKUP(D88,MDStononMDS!$B$1:$J$84,9)</f>
        <v>-0.59921737561140975</v>
      </c>
      <c r="R88" s="15" t="s">
        <v>77</v>
      </c>
      <c r="S88" s="15" t="s">
        <v>256</v>
      </c>
      <c r="T88" s="15" t="s">
        <v>158</v>
      </c>
      <c r="U88" s="15" t="s">
        <v>252</v>
      </c>
    </row>
    <row r="89" spans="1:21">
      <c r="A89" s="27" t="s">
        <v>3</v>
      </c>
      <c r="B89" s="28" t="str">
        <f>VLOOKUP(D89,$R$2:$U$127,3,FALSE)</f>
        <v>Metabolism</v>
      </c>
      <c r="C89" s="28" t="str">
        <f>VLOOKUP(D89,$R$2:$U$127,4,FALSE)</f>
        <v>Metabolism of other amino acids</v>
      </c>
      <c r="D89" s="42" t="s">
        <v>123</v>
      </c>
      <c r="E89" s="43"/>
      <c r="F89" s="43">
        <v>5</v>
      </c>
      <c r="G89" s="43">
        <v>2</v>
      </c>
      <c r="H89" s="43">
        <v>7</v>
      </c>
      <c r="I89" s="29">
        <f>IF(E89="",0,1)</f>
        <v>0</v>
      </c>
      <c r="J89" s="29">
        <f>IF(F89="",0,1)</f>
        <v>1</v>
      </c>
      <c r="K89" s="29">
        <f>IF(G89="",0,1)</f>
        <v>1</v>
      </c>
      <c r="L89" s="29">
        <f>IF(H89="",0,1)</f>
        <v>1</v>
      </c>
      <c r="M89" s="30">
        <f>SUM(I89:L89)</f>
        <v>3</v>
      </c>
      <c r="N89" s="11">
        <f>VLOOKUP(D89,MDStononMDS!$B$1:$J$84,8)</f>
        <v>-0.49893304464608867</v>
      </c>
      <c r="O89" s="11">
        <f>VLOOKUP(D89,MDStononMDS!$B$1:$J$84,9)</f>
        <v>-0.59921737561140975</v>
      </c>
      <c r="R89" s="15" t="s">
        <v>81</v>
      </c>
      <c r="S89" s="15" t="s">
        <v>257</v>
      </c>
      <c r="T89" s="15" t="s">
        <v>158</v>
      </c>
      <c r="U89" s="15" t="s">
        <v>252</v>
      </c>
    </row>
    <row r="90" spans="1:21">
      <c r="A90" s="27" t="s">
        <v>3</v>
      </c>
      <c r="B90" s="28" t="str">
        <f>VLOOKUP(D90,$R$2:$U$127,3,FALSE)</f>
        <v>Metabolism</v>
      </c>
      <c r="C90" s="28" t="str">
        <f>VLOOKUP(D90,$R$2:$U$127,4,FALSE)</f>
        <v>Lipid metabolism</v>
      </c>
      <c r="D90" s="42" t="s">
        <v>88</v>
      </c>
      <c r="E90" s="43"/>
      <c r="F90" s="43">
        <v>44</v>
      </c>
      <c r="G90" s="43">
        <v>10</v>
      </c>
      <c r="H90" s="43">
        <v>50</v>
      </c>
      <c r="I90" s="29">
        <f>IF(E90="",0,1)</f>
        <v>0</v>
      </c>
      <c r="J90" s="29">
        <f>IF(F90="",0,1)</f>
        <v>1</v>
      </c>
      <c r="K90" s="29">
        <f>IF(G90="",0,1)</f>
        <v>1</v>
      </c>
      <c r="L90" s="29">
        <f>IF(H90="",0,1)</f>
        <v>1</v>
      </c>
      <c r="M90" s="30">
        <f>SUM(I90:L90)</f>
        <v>3</v>
      </c>
      <c r="N90" s="11">
        <f>VLOOKUP(D90,MDStononMDS!$B$1:$J$84,8)</f>
        <v>-0.49893304464608867</v>
      </c>
      <c r="O90" s="11">
        <f>VLOOKUP(D90,MDStononMDS!$B$1:$J$84,9)</f>
        <v>-0.59921737561140975</v>
      </c>
      <c r="R90" s="15" t="s">
        <v>87</v>
      </c>
      <c r="S90" s="15" t="s">
        <v>258</v>
      </c>
      <c r="T90" s="15" t="s">
        <v>158</v>
      </c>
      <c r="U90" s="15" t="s">
        <v>252</v>
      </c>
    </row>
    <row r="91" spans="1:21" ht="15" thickBot="1">
      <c r="A91" s="38" t="s">
        <v>3</v>
      </c>
      <c r="B91" s="39" t="str">
        <f>VLOOKUP(D91,$R$2:$U$127,3,FALSE)</f>
        <v>Metabolism</v>
      </c>
      <c r="C91" s="39" t="str">
        <f>VLOOKUP(D91,$R$2:$U$127,4,FALSE)</f>
        <v>Lipid metabolism</v>
      </c>
      <c r="D91" s="46" t="s">
        <v>95</v>
      </c>
      <c r="E91" s="47"/>
      <c r="F91" s="47">
        <v>4</v>
      </c>
      <c r="G91" s="47">
        <v>3</v>
      </c>
      <c r="H91" s="47">
        <v>6</v>
      </c>
      <c r="I91" s="40">
        <f>IF(E91="",0,1)</f>
        <v>0</v>
      </c>
      <c r="J91" s="40">
        <f>IF(F91="",0,1)</f>
        <v>1</v>
      </c>
      <c r="K91" s="40">
        <f>IF(G91="",0,1)</f>
        <v>1</v>
      </c>
      <c r="L91" s="40">
        <f>IF(H91="",0,1)</f>
        <v>1</v>
      </c>
      <c r="M91" s="41">
        <f>SUM(I91:L91)</f>
        <v>3</v>
      </c>
      <c r="N91" s="11">
        <f>VLOOKUP(D91,MDStononMDS!$B$1:$J$84,8)</f>
        <v>0</v>
      </c>
      <c r="O91" s="11">
        <f>VLOOKUP(D91,MDStononMDS!$B$1:$J$84,9)</f>
        <v>0</v>
      </c>
      <c r="R91" s="15" t="s">
        <v>93</v>
      </c>
      <c r="S91" s="15" t="s">
        <v>259</v>
      </c>
      <c r="T91" s="15" t="s">
        <v>158</v>
      </c>
      <c r="U91" s="15" t="s">
        <v>252</v>
      </c>
    </row>
    <row r="92" spans="1:21">
      <c r="R92" s="15" t="s">
        <v>94</v>
      </c>
      <c r="S92" s="15" t="s">
        <v>260</v>
      </c>
      <c r="T92" s="15" t="s">
        <v>158</v>
      </c>
      <c r="U92" s="15" t="s">
        <v>252</v>
      </c>
    </row>
    <row r="93" spans="1:21">
      <c r="R93" s="15" t="s">
        <v>106</v>
      </c>
      <c r="S93" s="15" t="s">
        <v>261</v>
      </c>
      <c r="T93" s="15" t="s">
        <v>158</v>
      </c>
      <c r="U93" s="15" t="s">
        <v>252</v>
      </c>
    </row>
    <row r="94" spans="1:21">
      <c r="R94" s="15" t="s">
        <v>111</v>
      </c>
      <c r="S94" s="15" t="s">
        <v>262</v>
      </c>
      <c r="T94" s="15" t="s">
        <v>158</v>
      </c>
      <c r="U94" s="15" t="s">
        <v>252</v>
      </c>
    </row>
    <row r="95" spans="1:21">
      <c r="R95" s="15" t="s">
        <v>114</v>
      </c>
      <c r="S95" s="15" t="s">
        <v>263</v>
      </c>
      <c r="T95" s="15" t="s">
        <v>158</v>
      </c>
      <c r="U95" s="15" t="s">
        <v>252</v>
      </c>
    </row>
    <row r="96" spans="1:21">
      <c r="R96" s="15" t="s">
        <v>15</v>
      </c>
      <c r="S96" s="15" t="s">
        <v>264</v>
      </c>
      <c r="T96" s="15" t="s">
        <v>158</v>
      </c>
      <c r="U96" s="15" t="s">
        <v>265</v>
      </c>
    </row>
    <row r="97" spans="18:21">
      <c r="R97" s="15" t="s">
        <v>29</v>
      </c>
      <c r="S97" s="15" t="s">
        <v>266</v>
      </c>
      <c r="T97" s="15" t="s">
        <v>158</v>
      </c>
      <c r="U97" s="15" t="s">
        <v>265</v>
      </c>
    </row>
    <row r="98" spans="18:21">
      <c r="R98" s="15" t="s">
        <v>117</v>
      </c>
      <c r="S98" s="15" t="s">
        <v>267</v>
      </c>
      <c r="T98" s="15" t="s">
        <v>158</v>
      </c>
      <c r="U98" s="15" t="s">
        <v>265</v>
      </c>
    </row>
    <row r="99" spans="18:21">
      <c r="R99" s="15" t="s">
        <v>118</v>
      </c>
      <c r="S99" s="15" t="s">
        <v>268</v>
      </c>
      <c r="T99" s="15" t="s">
        <v>158</v>
      </c>
      <c r="U99" s="15" t="s">
        <v>265</v>
      </c>
    </row>
    <row r="100" spans="18:21">
      <c r="R100" s="15" t="s">
        <v>31</v>
      </c>
      <c r="S100" s="15" t="s">
        <v>269</v>
      </c>
      <c r="T100" s="15" t="s">
        <v>158</v>
      </c>
      <c r="U100" s="15" t="s">
        <v>265</v>
      </c>
    </row>
    <row r="101" spans="18:21">
      <c r="R101" s="15" t="s">
        <v>44</v>
      </c>
      <c r="S101" s="15" t="s">
        <v>270</v>
      </c>
      <c r="T101" s="15" t="s">
        <v>158</v>
      </c>
      <c r="U101" s="15" t="s">
        <v>265</v>
      </c>
    </row>
    <row r="102" spans="18:21">
      <c r="R102" s="15" t="s">
        <v>123</v>
      </c>
      <c r="S102" s="15" t="s">
        <v>271</v>
      </c>
      <c r="T102" s="15" t="s">
        <v>158</v>
      </c>
      <c r="U102" s="15" t="s">
        <v>265</v>
      </c>
    </row>
    <row r="103" spans="18:21">
      <c r="R103" s="15" t="s">
        <v>96</v>
      </c>
      <c r="S103" s="15" t="s">
        <v>272</v>
      </c>
      <c r="T103" s="15" t="s">
        <v>158</v>
      </c>
      <c r="U103" s="15" t="s">
        <v>265</v>
      </c>
    </row>
    <row r="104" spans="18:21">
      <c r="R104" s="15" t="s">
        <v>104</v>
      </c>
      <c r="S104" s="15" t="s">
        <v>273</v>
      </c>
      <c r="T104" s="15" t="s">
        <v>158</v>
      </c>
      <c r="U104" s="15" t="s">
        <v>265</v>
      </c>
    </row>
    <row r="105" spans="18:21">
      <c r="R105" s="15" t="s">
        <v>115</v>
      </c>
      <c r="S105" s="15" t="s">
        <v>274</v>
      </c>
      <c r="T105" s="15" t="s">
        <v>158</v>
      </c>
      <c r="U105" s="15" t="s">
        <v>275</v>
      </c>
    </row>
    <row r="106" spans="18:21">
      <c r="R106" s="15" t="s">
        <v>128</v>
      </c>
      <c r="S106" s="15" t="s">
        <v>276</v>
      </c>
      <c r="T106" s="15" t="s">
        <v>158</v>
      </c>
      <c r="U106" s="15" t="s">
        <v>275</v>
      </c>
    </row>
    <row r="107" spans="18:21">
      <c r="R107" s="15" t="s">
        <v>126</v>
      </c>
      <c r="S107" s="15" t="s">
        <v>277</v>
      </c>
      <c r="T107" s="15" t="s">
        <v>158</v>
      </c>
      <c r="U107" s="15" t="s">
        <v>275</v>
      </c>
    </row>
    <row r="108" spans="18:21">
      <c r="R108" s="15" t="s">
        <v>43</v>
      </c>
      <c r="S108" s="15" t="s">
        <v>278</v>
      </c>
      <c r="T108" s="15" t="s">
        <v>158</v>
      </c>
      <c r="U108" s="15" t="s">
        <v>275</v>
      </c>
    </row>
    <row r="109" spans="18:21">
      <c r="R109" s="15" t="s">
        <v>59</v>
      </c>
      <c r="S109" s="15" t="s">
        <v>279</v>
      </c>
      <c r="T109" s="15" t="s">
        <v>158</v>
      </c>
      <c r="U109" s="15" t="s">
        <v>275</v>
      </c>
    </row>
    <row r="110" spans="18:21">
      <c r="R110" s="15" t="s">
        <v>61</v>
      </c>
      <c r="S110" s="15" t="s">
        <v>280</v>
      </c>
      <c r="T110" s="15" t="s">
        <v>158</v>
      </c>
      <c r="U110" s="15" t="s">
        <v>275</v>
      </c>
    </row>
    <row r="111" spans="18:21">
      <c r="R111" s="15" t="s">
        <v>129</v>
      </c>
      <c r="S111" s="15" t="s">
        <v>281</v>
      </c>
      <c r="T111" s="15" t="s">
        <v>158</v>
      </c>
      <c r="U111" s="15" t="s">
        <v>275</v>
      </c>
    </row>
    <row r="112" spans="18:21">
      <c r="R112" s="15" t="s">
        <v>124</v>
      </c>
      <c r="S112" s="15" t="s">
        <v>282</v>
      </c>
      <c r="T112" s="15" t="s">
        <v>158</v>
      </c>
      <c r="U112" s="15" t="s">
        <v>275</v>
      </c>
    </row>
    <row r="113" spans="18:21">
      <c r="R113" s="15" t="s">
        <v>105</v>
      </c>
      <c r="S113" s="15" t="s">
        <v>283</v>
      </c>
      <c r="T113" s="15" t="s">
        <v>158</v>
      </c>
      <c r="U113" s="15" t="s">
        <v>275</v>
      </c>
    </row>
    <row r="114" spans="18:21">
      <c r="R114" s="15" t="s">
        <v>90</v>
      </c>
      <c r="S114" s="15" t="s">
        <v>284</v>
      </c>
      <c r="T114" s="15" t="s">
        <v>158</v>
      </c>
      <c r="U114" s="15" t="s">
        <v>285</v>
      </c>
    </row>
    <row r="115" spans="18:21">
      <c r="R115" s="15" t="s">
        <v>91</v>
      </c>
      <c r="S115" s="15" t="s">
        <v>286</v>
      </c>
      <c r="T115" s="15" t="s">
        <v>158</v>
      </c>
      <c r="U115" s="15" t="s">
        <v>285</v>
      </c>
    </row>
    <row r="116" spans="18:21">
      <c r="R116" s="15" t="s">
        <v>8</v>
      </c>
      <c r="S116" s="15" t="s">
        <v>287</v>
      </c>
      <c r="T116" s="15" t="s">
        <v>158</v>
      </c>
      <c r="U116" s="15" t="s">
        <v>288</v>
      </c>
    </row>
    <row r="117" spans="18:21">
      <c r="R117" s="15" t="s">
        <v>14</v>
      </c>
      <c r="S117" s="15" t="s">
        <v>289</v>
      </c>
      <c r="T117" s="15" t="s">
        <v>158</v>
      </c>
      <c r="U117" s="15" t="s">
        <v>288</v>
      </c>
    </row>
    <row r="118" spans="18:21">
      <c r="R118" s="15" t="s">
        <v>24</v>
      </c>
      <c r="S118" s="15" t="s">
        <v>290</v>
      </c>
      <c r="T118" s="15" t="s">
        <v>158</v>
      </c>
      <c r="U118" s="15" t="s">
        <v>288</v>
      </c>
    </row>
    <row r="119" spans="18:21">
      <c r="R119" s="15" t="s">
        <v>27</v>
      </c>
      <c r="S119" s="15" t="s">
        <v>291</v>
      </c>
      <c r="T119" s="15" t="s">
        <v>158</v>
      </c>
      <c r="U119" s="15" t="s">
        <v>288</v>
      </c>
    </row>
    <row r="120" spans="18:21">
      <c r="R120" s="15" t="s">
        <v>32</v>
      </c>
      <c r="S120" s="15" t="s">
        <v>292</v>
      </c>
      <c r="T120" s="15" t="s">
        <v>158</v>
      </c>
      <c r="U120" s="15" t="s">
        <v>288</v>
      </c>
    </row>
    <row r="121" spans="18:21">
      <c r="R121" s="15" t="s">
        <v>33</v>
      </c>
      <c r="S121" s="15" t="s">
        <v>293</v>
      </c>
      <c r="T121" s="15" t="s">
        <v>158</v>
      </c>
      <c r="U121" s="15" t="s">
        <v>288</v>
      </c>
    </row>
    <row r="122" spans="18:21">
      <c r="R122" s="15" t="s">
        <v>35</v>
      </c>
      <c r="S122" s="15" t="s">
        <v>294</v>
      </c>
      <c r="T122" s="15" t="s">
        <v>158</v>
      </c>
      <c r="U122" s="15" t="s">
        <v>288</v>
      </c>
    </row>
    <row r="123" spans="18:21">
      <c r="R123" s="15" t="s">
        <v>67</v>
      </c>
      <c r="S123" s="15" t="s">
        <v>295</v>
      </c>
      <c r="T123" s="15" t="s">
        <v>158</v>
      </c>
      <c r="U123" s="15" t="s">
        <v>288</v>
      </c>
    </row>
    <row r="124" spans="18:21">
      <c r="R124" s="15" t="s">
        <v>71</v>
      </c>
      <c r="S124" s="15" t="s">
        <v>296</v>
      </c>
      <c r="T124" s="15" t="s">
        <v>158</v>
      </c>
      <c r="U124" s="15" t="s">
        <v>288</v>
      </c>
    </row>
    <row r="125" spans="18:21">
      <c r="R125" s="15" t="s">
        <v>130</v>
      </c>
      <c r="S125" s="15" t="s">
        <v>297</v>
      </c>
      <c r="T125" s="15" t="s">
        <v>158</v>
      </c>
      <c r="U125" s="15" t="s">
        <v>288</v>
      </c>
    </row>
    <row r="126" spans="18:21">
      <c r="R126" s="15" t="s">
        <v>125</v>
      </c>
      <c r="S126" s="15" t="s">
        <v>298</v>
      </c>
      <c r="T126" s="15" t="s">
        <v>158</v>
      </c>
      <c r="U126" s="15" t="s">
        <v>288</v>
      </c>
    </row>
    <row r="127" spans="18:21">
      <c r="R127" s="15" t="s">
        <v>107</v>
      </c>
      <c r="S127" s="15" t="s">
        <v>299</v>
      </c>
      <c r="T127" s="15" t="s">
        <v>158</v>
      </c>
      <c r="U127" s="15" t="s">
        <v>288</v>
      </c>
    </row>
  </sheetData>
  <mergeCells count="3">
    <mergeCell ref="E1:H1"/>
    <mergeCell ref="I1:L1"/>
    <mergeCell ref="N1:O1"/>
  </mergeCells>
  <conditionalFormatting sqref="I3:L91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{787A4EBF-B328-4E19-986F-E865E8F98279}</x14:id>
        </ext>
      </extLst>
    </cfRule>
  </conditionalFormatting>
  <conditionalFormatting sqref="N3:N91">
    <cfRule type="colorScale" priority="2">
      <colorScale>
        <cfvo type="num" val="-1"/>
        <cfvo type="num" val="0"/>
        <cfvo type="num" val="1"/>
        <color rgb="FFFF5B5B"/>
        <color theme="0"/>
        <color rgb="FF0192FF"/>
      </colorScale>
    </cfRule>
  </conditionalFormatting>
  <conditionalFormatting sqref="O3:O91">
    <cfRule type="colorScale" priority="1">
      <colorScale>
        <cfvo type="num" val="-1"/>
        <cfvo type="num" val="0"/>
        <cfvo type="num" val="1"/>
        <color rgb="FFFF5B5B"/>
        <color theme="0"/>
        <color rgb="FF0192FF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7A4EBF-B328-4E19-986F-E865E8F982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I3:L91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ABF89-2FC3-4A59-A475-7C80A9D3710C}">
  <dimension ref="A1:AE164"/>
  <sheetViews>
    <sheetView topLeftCell="A16" workbookViewId="0">
      <selection activeCell="A26" sqref="A26"/>
    </sheetView>
  </sheetViews>
  <sheetFormatPr defaultRowHeight="12.75"/>
  <cols>
    <col min="1" max="1" width="4" style="2" bestFit="1" customWidth="1"/>
    <col min="2" max="2" width="12" style="2" bestFit="1" customWidth="1"/>
    <col min="3" max="3" width="7.28515625" style="2" bestFit="1" customWidth="1"/>
    <col min="4" max="4" width="8.140625" style="2" bestFit="1" customWidth="1"/>
    <col min="5" max="5" width="28" style="2" bestFit="1" customWidth="1"/>
    <col min="6" max="6" width="10.42578125" style="2" bestFit="1" customWidth="1"/>
    <col min="7" max="7" width="11.42578125" style="2" customWidth="1"/>
    <col min="8" max="8" width="9.140625" style="2"/>
    <col min="9" max="9" width="41.28515625" style="2" bestFit="1" customWidth="1"/>
    <col min="10" max="13" width="9.140625" style="2"/>
    <col min="14" max="14" width="48.28515625" style="2" bestFit="1" customWidth="1"/>
    <col min="15" max="15" width="19.28515625" style="4" bestFit="1" customWidth="1"/>
    <col min="16" max="16" width="8.5703125" style="4" bestFit="1" customWidth="1"/>
    <col min="17" max="17" width="9.85546875" style="4" bestFit="1" customWidth="1"/>
    <col min="18" max="18" width="8.5703125" style="4" bestFit="1" customWidth="1"/>
    <col min="19" max="19" width="15.28515625" style="4" bestFit="1" customWidth="1"/>
    <col min="20" max="20" width="8.5703125" style="4" bestFit="1" customWidth="1"/>
    <col min="21" max="21" width="9.85546875" style="4" bestFit="1" customWidth="1"/>
    <col min="22" max="22" width="8.5703125" style="4" bestFit="1" customWidth="1"/>
    <col min="23" max="23" width="9.42578125" style="4" bestFit="1" customWidth="1"/>
    <col min="24" max="24" width="8.5703125" style="4" bestFit="1" customWidth="1"/>
    <col min="25" max="25" width="9.85546875" style="4" bestFit="1" customWidth="1"/>
    <col min="26" max="26" width="8.5703125" style="4" bestFit="1" customWidth="1"/>
    <col min="27" max="27" width="11.85546875" style="4" bestFit="1" customWidth="1"/>
    <col min="28" max="28" width="8.5703125" style="4" bestFit="1" customWidth="1"/>
    <col min="29" max="29" width="9.85546875" style="4" bestFit="1" customWidth="1"/>
    <col min="30" max="30" width="8.5703125" style="4" bestFit="1" customWidth="1"/>
    <col min="31" max="31" width="11.7109375" style="4" bestFit="1" customWidth="1"/>
    <col min="32" max="32" width="9.85546875" style="2" bestFit="1" customWidth="1"/>
    <col min="33" max="33" width="8.5703125" style="2" bestFit="1" customWidth="1"/>
    <col min="34" max="34" width="13.140625" style="2" bestFit="1" customWidth="1"/>
    <col min="35" max="35" width="10.7109375" style="2" bestFit="1" customWidth="1"/>
    <col min="36" max="36" width="11.85546875" style="2" bestFit="1" customWidth="1"/>
    <col min="37" max="37" width="8.5703125" style="2" bestFit="1" customWidth="1"/>
    <col min="38" max="38" width="12.5703125" style="2" bestFit="1" customWidth="1"/>
    <col min="39" max="39" width="9.85546875" style="2" bestFit="1" customWidth="1"/>
    <col min="40" max="40" width="8.5703125" style="2" bestFit="1" customWidth="1"/>
    <col min="41" max="41" width="13.140625" style="2" bestFit="1" customWidth="1"/>
    <col min="42" max="42" width="15.140625" style="2" bestFit="1" customWidth="1"/>
    <col min="43" max="43" width="11.7109375" style="2" bestFit="1" customWidth="1"/>
    <col min="44" max="16384" width="9.140625" style="2"/>
  </cols>
  <sheetData>
    <row r="1" spans="1:31">
      <c r="A1" s="2" t="s">
        <v>327</v>
      </c>
      <c r="B1" s="2" t="s">
        <v>328</v>
      </c>
      <c r="C1" s="2" t="s">
        <v>329</v>
      </c>
      <c r="D1" s="2" t="s">
        <v>330</v>
      </c>
      <c r="E1" s="2" t="s">
        <v>331</v>
      </c>
      <c r="F1" s="2" t="s">
        <v>332</v>
      </c>
      <c r="G1" s="2" t="s">
        <v>371</v>
      </c>
      <c r="H1" s="2" t="s">
        <v>333</v>
      </c>
      <c r="I1" s="2" t="s">
        <v>149</v>
      </c>
      <c r="J1" s="2" t="s">
        <v>334</v>
      </c>
      <c r="K1" s="2" t="s">
        <v>335</v>
      </c>
      <c r="N1" s="2" t="s">
        <v>336</v>
      </c>
      <c r="O1" s="4" t="s">
        <v>337</v>
      </c>
      <c r="AE1" s="2"/>
    </row>
    <row r="2" spans="1:31">
      <c r="A2" s="2">
        <v>1</v>
      </c>
      <c r="B2" s="2" t="s">
        <v>0</v>
      </c>
      <c r="C2" s="2" t="s">
        <v>338</v>
      </c>
      <c r="D2" s="2" t="s">
        <v>339</v>
      </c>
      <c r="E2" s="2" t="s">
        <v>340</v>
      </c>
      <c r="F2" s="2" t="s">
        <v>140</v>
      </c>
      <c r="G2" s="2" t="str">
        <f>VLOOKUP(I2,ClassPathways!$A$1:$D$126,3,FALSE)</f>
        <v>Metabolism</v>
      </c>
      <c r="H2" s="2" t="str">
        <f>VLOOKUP(I2,ClassPathways!$A$1:$D$126,4,FALSE)</f>
        <v>Carbohydrate metabolism</v>
      </c>
      <c r="I2" s="2" t="s">
        <v>9</v>
      </c>
      <c r="J2" s="2">
        <v>26</v>
      </c>
      <c r="K2" s="2">
        <v>1.9892879999999999</v>
      </c>
      <c r="N2" s="49"/>
      <c r="O2" s="58" t="s">
        <v>0</v>
      </c>
      <c r="P2" s="58"/>
      <c r="Q2" s="58"/>
      <c r="R2" s="58"/>
      <c r="S2" s="58" t="s">
        <v>349</v>
      </c>
      <c r="T2" s="58"/>
      <c r="U2" s="58"/>
      <c r="V2" s="58"/>
      <c r="W2" s="58" t="s">
        <v>1</v>
      </c>
      <c r="X2" s="58"/>
      <c r="Y2" s="58"/>
      <c r="Z2" s="58"/>
      <c r="AA2" s="58" t="s">
        <v>3</v>
      </c>
      <c r="AB2" s="58"/>
      <c r="AC2" s="58"/>
      <c r="AD2" s="58"/>
      <c r="AE2" s="2"/>
    </row>
    <row r="3" spans="1:31">
      <c r="A3" s="2">
        <v>2</v>
      </c>
      <c r="B3" s="2" t="s">
        <v>0</v>
      </c>
      <c r="C3" s="2" t="s">
        <v>338</v>
      </c>
      <c r="D3" s="2" t="s">
        <v>339</v>
      </c>
      <c r="E3" s="2" t="s">
        <v>340</v>
      </c>
      <c r="F3" s="2" t="s">
        <v>140</v>
      </c>
      <c r="G3" s="2" t="str">
        <f>VLOOKUP(I3,ClassPathways!$A$1:$D$126,3,FALSE)</f>
        <v>Metabolism</v>
      </c>
      <c r="H3" s="2" t="str">
        <f>VLOOKUP(I3,ClassPathways!$A$1:$D$126,4,FALSE)</f>
        <v>Energy metabolism</v>
      </c>
      <c r="I3" s="2" t="s">
        <v>26</v>
      </c>
      <c r="J3" s="2">
        <v>26</v>
      </c>
      <c r="K3" s="2">
        <v>1.9892879999999999</v>
      </c>
      <c r="N3" s="56"/>
      <c r="O3" s="58" t="s">
        <v>338</v>
      </c>
      <c r="P3" s="58"/>
      <c r="Q3" s="58" t="s">
        <v>345</v>
      </c>
      <c r="R3" s="58"/>
      <c r="S3" s="58" t="s">
        <v>338</v>
      </c>
      <c r="T3" s="58"/>
      <c r="U3" s="58" t="s">
        <v>345</v>
      </c>
      <c r="V3" s="58"/>
      <c r="W3" s="58" t="s">
        <v>338</v>
      </c>
      <c r="X3" s="58"/>
      <c r="Y3" s="58" t="s">
        <v>345</v>
      </c>
      <c r="Z3" s="58"/>
      <c r="AA3" s="58" t="s">
        <v>338</v>
      </c>
      <c r="AB3" s="58"/>
      <c r="AC3" s="58" t="s">
        <v>345</v>
      </c>
      <c r="AD3" s="58"/>
      <c r="AE3" s="2"/>
    </row>
    <row r="4" spans="1:31">
      <c r="A4" s="2">
        <v>3</v>
      </c>
      <c r="B4" s="2" t="s">
        <v>0</v>
      </c>
      <c r="C4" s="2" t="s">
        <v>338</v>
      </c>
      <c r="D4" s="2" t="s">
        <v>339</v>
      </c>
      <c r="E4" s="2" t="s">
        <v>340</v>
      </c>
      <c r="F4" s="2" t="s">
        <v>140</v>
      </c>
      <c r="G4" s="2" t="str">
        <f>VLOOKUP(I4,ClassPathways!$A$1:$D$126,3,FALSE)</f>
        <v>Metabolism</v>
      </c>
      <c r="H4" s="2" t="str">
        <f>VLOOKUP(I4,ClassPathways!$A$1:$D$126,4,FALSE)</f>
        <v>Carbohydrate metabolism</v>
      </c>
      <c r="I4" s="2" t="s">
        <v>28</v>
      </c>
      <c r="J4" s="2">
        <v>26</v>
      </c>
      <c r="K4" s="2">
        <v>1.9892879999999999</v>
      </c>
      <c r="N4" s="49" t="s">
        <v>341</v>
      </c>
      <c r="O4" s="50" t="s">
        <v>339</v>
      </c>
      <c r="P4" s="50" t="s">
        <v>342</v>
      </c>
      <c r="Q4" s="50" t="s">
        <v>339</v>
      </c>
      <c r="R4" s="50" t="s">
        <v>342</v>
      </c>
      <c r="S4" s="50" t="s">
        <v>339</v>
      </c>
      <c r="T4" s="50" t="s">
        <v>342</v>
      </c>
      <c r="U4" s="50" t="s">
        <v>339</v>
      </c>
      <c r="V4" s="50" t="s">
        <v>342</v>
      </c>
      <c r="W4" s="50" t="s">
        <v>339</v>
      </c>
      <c r="X4" s="50" t="s">
        <v>342</v>
      </c>
      <c r="Y4" s="50" t="s">
        <v>339</v>
      </c>
      <c r="Z4" s="50" t="s">
        <v>342</v>
      </c>
      <c r="AA4" s="50" t="s">
        <v>339</v>
      </c>
      <c r="AB4" s="50" t="s">
        <v>342</v>
      </c>
      <c r="AC4" s="50" t="s">
        <v>339</v>
      </c>
      <c r="AD4" s="50" t="s">
        <v>342</v>
      </c>
      <c r="AE4" s="2"/>
    </row>
    <row r="5" spans="1:31">
      <c r="A5" s="2">
        <v>4</v>
      </c>
      <c r="B5" s="2" t="s">
        <v>0</v>
      </c>
      <c r="C5" s="2" t="s">
        <v>338</v>
      </c>
      <c r="D5" s="2" t="s">
        <v>339</v>
      </c>
      <c r="E5" s="2" t="s">
        <v>340</v>
      </c>
      <c r="F5" s="2" t="s">
        <v>140</v>
      </c>
      <c r="G5" s="2" t="str">
        <f>VLOOKUP(I5,ClassPathways!$A$1:$D$126,3,FALSE)</f>
        <v>Metabolism</v>
      </c>
      <c r="H5" s="2" t="str">
        <f>VLOOKUP(I5,ClassPathways!$A$1:$D$126,4,FALSE)</f>
        <v>Xenobiotics biodegradation and metabolism</v>
      </c>
      <c r="I5" s="2" t="s">
        <v>33</v>
      </c>
      <c r="J5" s="2">
        <v>41</v>
      </c>
      <c r="K5" s="2">
        <v>3.1369549999999999</v>
      </c>
      <c r="N5" s="51" t="s">
        <v>158</v>
      </c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2"/>
    </row>
    <row r="6" spans="1:31">
      <c r="A6" s="2">
        <v>5</v>
      </c>
      <c r="B6" s="2" t="s">
        <v>0</v>
      </c>
      <c r="C6" s="2" t="s">
        <v>338</v>
      </c>
      <c r="D6" s="2" t="s">
        <v>339</v>
      </c>
      <c r="E6" s="2" t="s">
        <v>340</v>
      </c>
      <c r="F6" s="2" t="s">
        <v>140</v>
      </c>
      <c r="G6" s="2" t="str">
        <f>VLOOKUP(I6,ClassPathways!$A$1:$D$126,3,FALSE)</f>
        <v>Metabolism</v>
      </c>
      <c r="H6" s="2" t="str">
        <f>VLOOKUP(I6,ClassPathways!$A$1:$D$126,4,FALSE)</f>
        <v>Lipid metabolism</v>
      </c>
      <c r="I6" s="2" t="s">
        <v>37</v>
      </c>
      <c r="J6" s="2">
        <v>37</v>
      </c>
      <c r="K6" s="2">
        <v>2.8309099999999998</v>
      </c>
      <c r="N6" s="53" t="s">
        <v>159</v>
      </c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2"/>
    </row>
    <row r="7" spans="1:31">
      <c r="A7" s="2">
        <v>6</v>
      </c>
      <c r="B7" s="2" t="s">
        <v>0</v>
      </c>
      <c r="C7" s="2" t="s">
        <v>338</v>
      </c>
      <c r="D7" s="2" t="s">
        <v>339</v>
      </c>
      <c r="E7" s="2" t="s">
        <v>340</v>
      </c>
      <c r="F7" s="2" t="s">
        <v>140</v>
      </c>
      <c r="G7" s="2" t="str">
        <f>VLOOKUP(I7,ClassPathways!$A$1:$D$126,3,FALSE)</f>
        <v>Metabolism</v>
      </c>
      <c r="H7" s="2" t="str">
        <f>VLOOKUP(I7,ClassPathways!$A$1:$D$126,4,FALSE)</f>
        <v>Carbohydrate metabolism</v>
      </c>
      <c r="I7" s="2" t="s">
        <v>48</v>
      </c>
      <c r="J7" s="2">
        <v>58</v>
      </c>
      <c r="K7" s="2">
        <v>4.4376429999999996</v>
      </c>
      <c r="N7" s="88" t="s">
        <v>163</v>
      </c>
      <c r="O7" s="89"/>
      <c r="P7" s="89"/>
      <c r="Q7" s="89"/>
      <c r="R7" s="89"/>
      <c r="S7" s="89"/>
      <c r="T7" s="89"/>
      <c r="U7" s="89"/>
      <c r="V7" s="89"/>
      <c r="W7" s="89"/>
      <c r="X7" s="89"/>
      <c r="Y7" s="89">
        <v>1.972062</v>
      </c>
      <c r="Z7" s="89"/>
      <c r="AA7" s="89"/>
      <c r="AB7" s="89"/>
      <c r="AC7" s="89"/>
      <c r="AD7" s="89"/>
      <c r="AE7" s="2"/>
    </row>
    <row r="8" spans="1:31">
      <c r="A8" s="2">
        <v>7</v>
      </c>
      <c r="B8" s="2" t="s">
        <v>0</v>
      </c>
      <c r="C8" s="2" t="s">
        <v>338</v>
      </c>
      <c r="D8" s="2" t="s">
        <v>339</v>
      </c>
      <c r="E8" s="2" t="s">
        <v>340</v>
      </c>
      <c r="F8" s="2" t="s">
        <v>140</v>
      </c>
      <c r="G8" s="2" t="str">
        <f>VLOOKUP(I8,ClassPathways!$A$1:$D$126,3,FALSE)</f>
        <v>Metabolism</v>
      </c>
      <c r="H8" s="2" t="str">
        <f>VLOOKUP(I8,ClassPathways!$A$1:$D$126,4,FALSE)</f>
        <v>Carbohydrate metabolism</v>
      </c>
      <c r="I8" s="2" t="s">
        <v>56</v>
      </c>
      <c r="J8" s="2">
        <v>26</v>
      </c>
      <c r="K8" s="2">
        <v>1.9892879999999999</v>
      </c>
      <c r="N8" s="80" t="s">
        <v>64</v>
      </c>
      <c r="O8" s="81"/>
      <c r="P8" s="81">
        <v>3.0471680000000001</v>
      </c>
      <c r="Q8" s="81"/>
      <c r="R8" s="81">
        <v>2.8271820000000001</v>
      </c>
      <c r="S8" s="81"/>
      <c r="T8" s="81">
        <v>3.1121799999999999</v>
      </c>
      <c r="U8" s="81"/>
      <c r="V8" s="81">
        <v>3.1197020000000002</v>
      </c>
      <c r="W8" s="81"/>
      <c r="X8" s="81">
        <v>3.1613739999999999</v>
      </c>
      <c r="Y8" s="81"/>
      <c r="Z8" s="81">
        <v>2.853796</v>
      </c>
      <c r="AA8" s="81"/>
      <c r="AB8" s="81">
        <v>3.115831</v>
      </c>
      <c r="AC8" s="81"/>
      <c r="AD8" s="81">
        <v>2.769075</v>
      </c>
      <c r="AE8" s="2"/>
    </row>
    <row r="9" spans="1:31">
      <c r="A9" s="2">
        <v>8</v>
      </c>
      <c r="B9" s="2" t="s">
        <v>0</v>
      </c>
      <c r="C9" s="2" t="s">
        <v>338</v>
      </c>
      <c r="D9" s="2" t="s">
        <v>339</v>
      </c>
      <c r="E9" s="2" t="s">
        <v>340</v>
      </c>
      <c r="F9" s="2" t="s">
        <v>140</v>
      </c>
      <c r="G9" s="2" t="str">
        <f>VLOOKUP(I9,ClassPathways!$A$1:$D$126,3,FALSE)</f>
        <v>Metabolism</v>
      </c>
      <c r="H9" s="2" t="str">
        <f>VLOOKUP(I9,ClassPathways!$A$1:$D$126,4,FALSE)</f>
        <v>Nucleotide metabolism</v>
      </c>
      <c r="I9" s="2" t="s">
        <v>90</v>
      </c>
      <c r="J9" s="2">
        <v>69</v>
      </c>
      <c r="K9" s="2">
        <v>5.2792649999999997</v>
      </c>
      <c r="N9" s="86" t="s">
        <v>109</v>
      </c>
      <c r="O9" s="87">
        <v>2.1423109999999999</v>
      </c>
      <c r="P9" s="87">
        <v>4.1046329999999998</v>
      </c>
      <c r="Q9" s="87">
        <v>2.4574669999999998</v>
      </c>
      <c r="R9" s="87">
        <v>3.5468280000000001</v>
      </c>
      <c r="S9" s="87">
        <v>2.2187000000000001</v>
      </c>
      <c r="T9" s="87">
        <v>4.1448580000000002</v>
      </c>
      <c r="U9" s="87"/>
      <c r="V9" s="87">
        <v>3.956143</v>
      </c>
      <c r="W9" s="87">
        <v>2.3381289999999999</v>
      </c>
      <c r="X9" s="87">
        <v>4.1241560000000002</v>
      </c>
      <c r="Y9" s="87">
        <v>2.0542319999999998</v>
      </c>
      <c r="Z9" s="87">
        <v>3.5991909999999998</v>
      </c>
      <c r="AA9" s="87">
        <v>2.003339</v>
      </c>
      <c r="AB9" s="87">
        <v>4.1218389999999996</v>
      </c>
      <c r="AC9" s="87"/>
      <c r="AD9" s="87">
        <v>3.6280950000000001</v>
      </c>
      <c r="AE9" s="2"/>
    </row>
    <row r="10" spans="1:31">
      <c r="A10" s="2">
        <v>9</v>
      </c>
      <c r="B10" s="2" t="s">
        <v>0</v>
      </c>
      <c r="C10" s="2" t="s">
        <v>338</v>
      </c>
      <c r="D10" s="2" t="s">
        <v>339</v>
      </c>
      <c r="E10" s="2" t="s">
        <v>340</v>
      </c>
      <c r="F10" s="2" t="s">
        <v>140</v>
      </c>
      <c r="G10" s="2" t="str">
        <f>VLOOKUP(I10,ClassPathways!$A$1:$D$126,3,FALSE)</f>
        <v>Metabolism</v>
      </c>
      <c r="H10" s="2" t="str">
        <f>VLOOKUP(I10,ClassPathways!$A$1:$D$126,4,FALSE)</f>
        <v>Nucleotide metabolism</v>
      </c>
      <c r="I10" s="2" t="s">
        <v>91</v>
      </c>
      <c r="J10" s="2">
        <v>55</v>
      </c>
      <c r="K10" s="2">
        <v>4.2081099999999996</v>
      </c>
      <c r="N10" s="67" t="s">
        <v>110</v>
      </c>
      <c r="O10" s="68"/>
      <c r="P10" s="68"/>
      <c r="Q10" s="68">
        <v>2.3314430000000002</v>
      </c>
      <c r="R10" s="68"/>
      <c r="S10" s="68"/>
      <c r="T10" s="68"/>
      <c r="U10" s="68">
        <v>2.5369980000000001</v>
      </c>
      <c r="V10" s="68"/>
      <c r="W10" s="68">
        <v>2.3381289999999999</v>
      </c>
      <c r="X10" s="68"/>
      <c r="Y10" s="68">
        <v>2.0542319999999998</v>
      </c>
      <c r="Z10" s="68"/>
      <c r="AA10" s="68"/>
      <c r="AB10" s="68"/>
      <c r="AC10" s="68">
        <v>2.0082689999999999</v>
      </c>
      <c r="AD10" s="68"/>
      <c r="AE10" s="2"/>
    </row>
    <row r="11" spans="1:31">
      <c r="A11" s="2">
        <v>10</v>
      </c>
      <c r="B11" s="2" t="s">
        <v>0</v>
      </c>
      <c r="C11" s="2" t="s">
        <v>338</v>
      </c>
      <c r="D11" s="2" t="s">
        <v>339</v>
      </c>
      <c r="E11" s="2" t="s">
        <v>340</v>
      </c>
      <c r="F11" s="2" t="s">
        <v>140</v>
      </c>
      <c r="G11" s="2" t="str">
        <f>VLOOKUP(I11,ClassPathways!$A$1:$D$126,3,FALSE)</f>
        <v>Metabolism</v>
      </c>
      <c r="H11" s="2" t="str">
        <f>VLOOKUP(I11,ClassPathways!$A$1:$D$126,4,FALSE)</f>
        <v>Carbohydrate metabolism</v>
      </c>
      <c r="I11" s="2" t="s">
        <v>92</v>
      </c>
      <c r="J11" s="2">
        <v>44</v>
      </c>
      <c r="K11" s="2">
        <v>3.3664879999999999</v>
      </c>
      <c r="N11" s="78" t="s">
        <v>175</v>
      </c>
      <c r="O11" s="79"/>
      <c r="P11" s="79">
        <v>4.4942260000000003</v>
      </c>
      <c r="Q11" s="79"/>
      <c r="R11" s="79">
        <v>4.6468590000000001</v>
      </c>
      <c r="S11" s="79"/>
      <c r="T11" s="79">
        <v>4.540953</v>
      </c>
      <c r="U11" s="79"/>
      <c r="V11" s="79">
        <v>5.0186500000000001</v>
      </c>
      <c r="W11" s="79"/>
      <c r="X11" s="79">
        <v>4.5696219999999999</v>
      </c>
      <c r="Y11" s="79"/>
      <c r="Z11" s="79">
        <v>4.7492279999999996</v>
      </c>
      <c r="AA11" s="79"/>
      <c r="AB11" s="79">
        <v>4.4851190000000001</v>
      </c>
      <c r="AC11" s="79"/>
      <c r="AD11" s="79">
        <v>4.5679639999999999</v>
      </c>
      <c r="AE11" s="2"/>
    </row>
    <row r="12" spans="1:31">
      <c r="A12" s="2">
        <v>11</v>
      </c>
      <c r="B12" s="2" t="s">
        <v>0</v>
      </c>
      <c r="C12" s="2" t="s">
        <v>338</v>
      </c>
      <c r="D12" s="2" t="s">
        <v>339</v>
      </c>
      <c r="E12" s="2" t="s">
        <v>340</v>
      </c>
      <c r="F12" s="2" t="s">
        <v>140</v>
      </c>
      <c r="G12" s="2" t="str">
        <f>VLOOKUP(I12,ClassPathways!$A$1:$D$126,3,FALSE)</f>
        <v>Metabolism</v>
      </c>
      <c r="H12" s="2" t="str">
        <f>VLOOKUP(I12,ClassPathways!$A$1:$D$126,4,FALSE)</f>
        <v>Amino acid metabolism</v>
      </c>
      <c r="I12" s="2" t="s">
        <v>109</v>
      </c>
      <c r="J12" s="2">
        <v>28</v>
      </c>
      <c r="K12" s="2">
        <v>2.1423109999999999</v>
      </c>
      <c r="N12" s="53" t="s">
        <v>195</v>
      </c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2"/>
    </row>
    <row r="13" spans="1:31">
      <c r="A13" s="2">
        <v>12</v>
      </c>
      <c r="B13" s="2" t="s">
        <v>0</v>
      </c>
      <c r="C13" s="2" t="s">
        <v>338</v>
      </c>
      <c r="D13" s="2" t="s">
        <v>342</v>
      </c>
      <c r="E13" s="2" t="s">
        <v>343</v>
      </c>
      <c r="F13" s="2" t="s">
        <v>344</v>
      </c>
      <c r="G13" s="2" t="str">
        <f>VLOOKUP(I13,ClassPathways!$A$1:$D$126,3,FALSE)</f>
        <v>Metabolism</v>
      </c>
      <c r="H13" s="2" t="str">
        <f>VLOOKUP(I13,ClassPathways!$A$1:$D$126,4,FALSE)</f>
        <v>Lipid metabolism</v>
      </c>
      <c r="I13" s="2" t="s">
        <v>6</v>
      </c>
      <c r="J13" s="2">
        <v>254</v>
      </c>
      <c r="K13" s="2">
        <v>3.5341589999999998</v>
      </c>
      <c r="N13" s="67" t="s">
        <v>9</v>
      </c>
      <c r="O13" s="68">
        <v>1.9892879999999999</v>
      </c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2"/>
    </row>
    <row r="14" spans="1:31">
      <c r="A14" s="2">
        <v>13</v>
      </c>
      <c r="B14" s="2" t="s">
        <v>0</v>
      </c>
      <c r="C14" s="2" t="s">
        <v>338</v>
      </c>
      <c r="D14" s="2" t="s">
        <v>342</v>
      </c>
      <c r="E14" s="2" t="s">
        <v>343</v>
      </c>
      <c r="F14" s="2" t="s">
        <v>344</v>
      </c>
      <c r="G14" s="2" t="str">
        <f>VLOOKUP(I14,ClassPathways!$A$1:$D$126,3,FALSE)</f>
        <v>Metabolism</v>
      </c>
      <c r="H14" s="2" t="str">
        <f>VLOOKUP(I14,ClassPathways!$A$1:$D$126,4,FALSE)</f>
        <v>Xenobiotics biodegradation and metabolism</v>
      </c>
      <c r="I14" s="2" t="s">
        <v>14</v>
      </c>
      <c r="J14" s="2">
        <v>281</v>
      </c>
      <c r="K14" s="2">
        <v>3.909837</v>
      </c>
      <c r="N14" s="69" t="s">
        <v>28</v>
      </c>
      <c r="O14" s="70">
        <v>1.9892879999999999</v>
      </c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2"/>
    </row>
    <row r="15" spans="1:31">
      <c r="A15" s="2">
        <v>14</v>
      </c>
      <c r="B15" s="2" t="s">
        <v>0</v>
      </c>
      <c r="C15" s="2" t="s">
        <v>338</v>
      </c>
      <c r="D15" s="2" t="s">
        <v>342</v>
      </c>
      <c r="E15" s="2" t="s">
        <v>343</v>
      </c>
      <c r="F15" s="2" t="s">
        <v>344</v>
      </c>
      <c r="G15" s="2" t="str">
        <f>VLOOKUP(I15,ClassPathways!$A$1:$D$126,3,FALSE)</f>
        <v>Metabolism</v>
      </c>
      <c r="H15" s="2" t="str">
        <f>VLOOKUP(I15,ClassPathways!$A$1:$D$126,4,FALSE)</f>
        <v>Lipid metabolism</v>
      </c>
      <c r="I15" s="2" t="s">
        <v>19</v>
      </c>
      <c r="J15" s="2">
        <v>230</v>
      </c>
      <c r="K15" s="2">
        <v>3.2002229999999998</v>
      </c>
      <c r="N15" s="67" t="s">
        <v>42</v>
      </c>
      <c r="O15" s="68"/>
      <c r="P15" s="68"/>
      <c r="Q15" s="68"/>
      <c r="R15" s="68"/>
      <c r="S15" s="68"/>
      <c r="T15" s="68"/>
      <c r="U15" s="68">
        <v>2.466526</v>
      </c>
      <c r="V15" s="68"/>
      <c r="W15" s="68">
        <v>2.1582729999999999</v>
      </c>
      <c r="X15" s="68"/>
      <c r="Y15" s="68">
        <v>2.1364010000000002</v>
      </c>
      <c r="Z15" s="68"/>
      <c r="AA15" s="68">
        <v>2.086811</v>
      </c>
      <c r="AB15" s="68"/>
      <c r="AC15" s="68">
        <v>1.890136</v>
      </c>
      <c r="AD15" s="68"/>
      <c r="AE15" s="2"/>
    </row>
    <row r="16" spans="1:31">
      <c r="A16" s="2">
        <v>15</v>
      </c>
      <c r="B16" s="2" t="s">
        <v>0</v>
      </c>
      <c r="C16" s="2" t="s">
        <v>338</v>
      </c>
      <c r="D16" s="2" t="s">
        <v>342</v>
      </c>
      <c r="E16" s="2" t="s">
        <v>343</v>
      </c>
      <c r="F16" s="2" t="s">
        <v>344</v>
      </c>
      <c r="G16" s="2" t="str">
        <f>VLOOKUP(I16,ClassPathways!$A$1:$D$126,3,FALSE)</f>
        <v>Metabolism</v>
      </c>
      <c r="H16" s="2" t="str">
        <f>VLOOKUP(I16,ClassPathways!$A$1:$D$126,4,FALSE)</f>
        <v>Energy metabolism</v>
      </c>
      <c r="I16" s="2" t="s">
        <v>26</v>
      </c>
      <c r="J16" s="2">
        <v>208</v>
      </c>
      <c r="K16" s="2">
        <v>2.8941140000000001</v>
      </c>
      <c r="N16" s="67" t="s">
        <v>48</v>
      </c>
      <c r="O16" s="68">
        <v>4.4376429999999996</v>
      </c>
      <c r="P16" s="68"/>
      <c r="Q16" s="68">
        <v>3.3396349999999999</v>
      </c>
      <c r="R16" s="68"/>
      <c r="S16" s="68">
        <v>3.9619650000000002</v>
      </c>
      <c r="T16" s="68"/>
      <c r="U16" s="68">
        <v>3.875969</v>
      </c>
      <c r="V16" s="68"/>
      <c r="W16" s="68">
        <v>4.1366909999999999</v>
      </c>
      <c r="X16" s="68"/>
      <c r="Y16" s="68">
        <v>4.1084630000000004</v>
      </c>
      <c r="Z16" s="68"/>
      <c r="AA16" s="68">
        <v>4.4240399999999998</v>
      </c>
      <c r="AB16" s="68"/>
      <c r="AC16" s="68">
        <v>3.6621380000000001</v>
      </c>
      <c r="AD16" s="68"/>
      <c r="AE16" s="2"/>
    </row>
    <row r="17" spans="1:31">
      <c r="A17" s="2">
        <v>16</v>
      </c>
      <c r="B17" s="2" t="s">
        <v>0</v>
      </c>
      <c r="C17" s="2" t="s">
        <v>338</v>
      </c>
      <c r="D17" s="2" t="s">
        <v>342</v>
      </c>
      <c r="E17" s="2" t="s">
        <v>343</v>
      </c>
      <c r="F17" s="2" t="s">
        <v>344</v>
      </c>
      <c r="G17" s="2" t="str">
        <f>VLOOKUP(I17,ClassPathways!$A$1:$D$126,3,FALSE)</f>
        <v>Metabolism</v>
      </c>
      <c r="H17" s="2" t="str">
        <f>VLOOKUP(I17,ClassPathways!$A$1:$D$126,4,FALSE)</f>
        <v>Lipid metabolism</v>
      </c>
      <c r="I17" s="2" t="s">
        <v>37</v>
      </c>
      <c r="J17" s="2">
        <v>643</v>
      </c>
      <c r="K17" s="2">
        <v>8.9467090000000002</v>
      </c>
      <c r="N17" s="57" t="s">
        <v>56</v>
      </c>
      <c r="O17" s="55">
        <v>1.9892879999999999</v>
      </c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2"/>
    </row>
    <row r="18" spans="1:31">
      <c r="A18" s="2">
        <v>17</v>
      </c>
      <c r="B18" s="2" t="s">
        <v>0</v>
      </c>
      <c r="C18" s="2" t="s">
        <v>338</v>
      </c>
      <c r="D18" s="2" t="s">
        <v>342</v>
      </c>
      <c r="E18" s="2" t="s">
        <v>343</v>
      </c>
      <c r="F18" s="2" t="s">
        <v>344</v>
      </c>
      <c r="G18" s="2" t="str">
        <f>VLOOKUP(I18,ClassPathways!$A$1:$D$126,3,FALSE)</f>
        <v>Metabolism</v>
      </c>
      <c r="H18" s="2" t="str">
        <f>VLOOKUP(I18,ClassPathways!$A$1:$D$126,4,FALSE)</f>
        <v>Lipid metabolism</v>
      </c>
      <c r="I18" s="2" t="s">
        <v>38</v>
      </c>
      <c r="J18" s="2">
        <v>400</v>
      </c>
      <c r="K18" s="2">
        <v>5.5656049999999997</v>
      </c>
      <c r="N18" s="67" t="s">
        <v>92</v>
      </c>
      <c r="O18" s="68">
        <v>3.3664879999999999</v>
      </c>
      <c r="P18" s="68"/>
      <c r="Q18" s="68">
        <v>2.583491</v>
      </c>
      <c r="R18" s="68"/>
      <c r="S18" s="68">
        <v>2.4564180000000002</v>
      </c>
      <c r="T18" s="68"/>
      <c r="U18" s="68">
        <v>2.3255810000000001</v>
      </c>
      <c r="V18" s="68"/>
      <c r="W18" s="68">
        <v>2.428058</v>
      </c>
      <c r="X18" s="68"/>
      <c r="Y18" s="68">
        <v>2.6294170000000001</v>
      </c>
      <c r="Z18" s="68"/>
      <c r="AA18" s="68">
        <v>2.754591</v>
      </c>
      <c r="AB18" s="68"/>
      <c r="AC18" s="68">
        <v>2.7170700000000001</v>
      </c>
      <c r="AD18" s="68"/>
      <c r="AE18" s="2"/>
    </row>
    <row r="19" spans="1:31">
      <c r="A19" s="2">
        <v>18</v>
      </c>
      <c r="B19" s="2" t="s">
        <v>0</v>
      </c>
      <c r="C19" s="2" t="s">
        <v>338</v>
      </c>
      <c r="D19" s="2" t="s">
        <v>342</v>
      </c>
      <c r="E19" s="2" t="s">
        <v>343</v>
      </c>
      <c r="F19" s="2" t="s">
        <v>344</v>
      </c>
      <c r="G19" s="2" t="str">
        <f>VLOOKUP(I19,ClassPathways!$A$1:$D$126,3,FALSE)</f>
        <v>Metabolism</v>
      </c>
      <c r="H19" s="2" t="str">
        <f>VLOOKUP(I19,ClassPathways!$A$1:$D$126,4,FALSE)</f>
        <v>Metabolism of terpenoids and polyketides</v>
      </c>
      <c r="I19" s="2" t="s">
        <v>43</v>
      </c>
      <c r="J19" s="2">
        <v>280</v>
      </c>
      <c r="K19" s="2">
        <v>3.8959229999999998</v>
      </c>
      <c r="N19" s="53" t="s">
        <v>211</v>
      </c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2"/>
    </row>
    <row r="20" spans="1:31">
      <c r="A20" s="2">
        <v>19</v>
      </c>
      <c r="B20" s="2" t="s">
        <v>0</v>
      </c>
      <c r="C20" s="2" t="s">
        <v>338</v>
      </c>
      <c r="D20" s="2" t="s">
        <v>342</v>
      </c>
      <c r="E20" s="2" t="s">
        <v>343</v>
      </c>
      <c r="F20" s="2" t="s">
        <v>344</v>
      </c>
      <c r="G20" s="2" t="str">
        <f>VLOOKUP(I20,ClassPathways!$A$1:$D$126,3,FALSE)</f>
        <v>Metabolism</v>
      </c>
      <c r="H20" s="2" t="str">
        <f>VLOOKUP(I20,ClassPathways!$A$1:$D$126,4,FALSE)</f>
        <v>Amino acid metabolism</v>
      </c>
      <c r="I20" s="2" t="s">
        <v>64</v>
      </c>
      <c r="J20" s="2">
        <v>219</v>
      </c>
      <c r="K20" s="2">
        <v>3.0471680000000001</v>
      </c>
      <c r="N20" s="84" t="s">
        <v>26</v>
      </c>
      <c r="O20" s="85">
        <v>1.9892879999999999</v>
      </c>
      <c r="P20" s="85">
        <v>2.8941140000000001</v>
      </c>
      <c r="Q20" s="85"/>
      <c r="R20" s="85">
        <v>2.7449370000000002</v>
      </c>
      <c r="S20" s="85"/>
      <c r="T20" s="85">
        <v>2.8292540000000002</v>
      </c>
      <c r="U20" s="85"/>
      <c r="V20" s="85">
        <v>2.8371200000000001</v>
      </c>
      <c r="W20" s="85"/>
      <c r="X20" s="85">
        <v>2.9601950000000001</v>
      </c>
      <c r="Y20" s="85"/>
      <c r="Z20" s="85">
        <v>2.704717</v>
      </c>
      <c r="AA20" s="85"/>
      <c r="AB20" s="85">
        <v>2.9341900000000001</v>
      </c>
      <c r="AC20" s="85"/>
      <c r="AD20" s="85">
        <v>2.647802</v>
      </c>
      <c r="AE20" s="2"/>
    </row>
    <row r="21" spans="1:31">
      <c r="A21" s="2">
        <v>20</v>
      </c>
      <c r="B21" s="2" t="s">
        <v>0</v>
      </c>
      <c r="C21" s="2" t="s">
        <v>338</v>
      </c>
      <c r="D21" s="2" t="s">
        <v>342</v>
      </c>
      <c r="E21" s="2" t="s">
        <v>343</v>
      </c>
      <c r="F21" s="2" t="s">
        <v>344</v>
      </c>
      <c r="G21" s="2" t="str">
        <f>VLOOKUP(I21,ClassPathways!$A$1:$D$126,3,FALSE)</f>
        <v>Metabolism</v>
      </c>
      <c r="H21" s="2" t="str">
        <f>VLOOKUP(I21,ClassPathways!$A$1:$D$126,4,FALSE)</f>
        <v>Amino acid metabolism</v>
      </c>
      <c r="I21" s="2" t="s">
        <v>109</v>
      </c>
      <c r="J21" s="2">
        <v>295</v>
      </c>
      <c r="K21" s="2">
        <v>4.1046329999999998</v>
      </c>
      <c r="N21" s="53" t="s">
        <v>233</v>
      </c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2"/>
    </row>
    <row r="22" spans="1:31">
      <c r="A22" s="2">
        <v>21</v>
      </c>
      <c r="B22" s="2" t="s">
        <v>0</v>
      </c>
      <c r="C22" s="2" t="s">
        <v>338</v>
      </c>
      <c r="D22" s="2" t="s">
        <v>342</v>
      </c>
      <c r="E22" s="2" t="s">
        <v>343</v>
      </c>
      <c r="F22" s="2" t="s">
        <v>344</v>
      </c>
      <c r="G22" s="2" t="str">
        <f>VLOOKUP(I22,ClassPathways!$A$1:$D$126,3,FALSE)</f>
        <v>Metabolism</v>
      </c>
      <c r="H22" s="2" t="str">
        <f>VLOOKUP(I22,ClassPathways!$A$1:$D$126,4,FALSE)</f>
        <v>Amino acid metabolism</v>
      </c>
      <c r="I22" s="2" t="s">
        <v>175</v>
      </c>
      <c r="J22" s="2">
        <v>323</v>
      </c>
      <c r="K22" s="2">
        <v>4.4942260000000003</v>
      </c>
      <c r="N22" s="82" t="s">
        <v>6</v>
      </c>
      <c r="O22" s="83"/>
      <c r="P22" s="83">
        <v>3.5341589999999998</v>
      </c>
      <c r="Q22" s="83"/>
      <c r="R22" s="83">
        <v>3.0636369999999999</v>
      </c>
      <c r="S22" s="83"/>
      <c r="T22" s="83">
        <v>3.6497380000000001</v>
      </c>
      <c r="U22" s="83"/>
      <c r="V22" s="83">
        <v>3.3344640000000001</v>
      </c>
      <c r="W22" s="83"/>
      <c r="X22" s="83">
        <v>3.66432</v>
      </c>
      <c r="Y22" s="83"/>
      <c r="Z22" s="83">
        <v>3.1413060000000002</v>
      </c>
      <c r="AA22" s="83"/>
      <c r="AB22" s="83">
        <v>3.4791110000000001</v>
      </c>
      <c r="AC22" s="83"/>
      <c r="AD22" s="83">
        <v>2.9509850000000002</v>
      </c>
      <c r="AE22" s="2"/>
    </row>
    <row r="23" spans="1:31">
      <c r="A23" s="2">
        <v>22</v>
      </c>
      <c r="B23" s="2" t="s">
        <v>0</v>
      </c>
      <c r="C23" s="2" t="s">
        <v>345</v>
      </c>
      <c r="D23" s="2" t="s">
        <v>339</v>
      </c>
      <c r="E23" s="2" t="s">
        <v>346</v>
      </c>
      <c r="F23" s="2" t="s">
        <v>141</v>
      </c>
      <c r="G23" s="2" t="str">
        <f>VLOOKUP(I23,ClassPathways!$A$1:$D$126,3,FALSE)</f>
        <v>Metabolism</v>
      </c>
      <c r="H23" s="2" t="str">
        <f>VLOOKUP(I23,ClassPathways!$A$1:$D$126,4,FALSE)</f>
        <v>Xenobiotics biodegradation and metabolism</v>
      </c>
      <c r="I23" s="2" t="s">
        <v>33</v>
      </c>
      <c r="J23" s="2">
        <v>55</v>
      </c>
      <c r="K23" s="2">
        <v>3.4656579999999999</v>
      </c>
      <c r="N23" s="80" t="s">
        <v>19</v>
      </c>
      <c r="O23" s="81"/>
      <c r="P23" s="81">
        <v>3.2002229999999998</v>
      </c>
      <c r="Q23" s="81"/>
      <c r="R23" s="81">
        <v>3.7832840000000001</v>
      </c>
      <c r="S23" s="81"/>
      <c r="T23" s="81">
        <v>3.4092519999999999</v>
      </c>
      <c r="U23" s="81"/>
      <c r="V23" s="81">
        <v>3.504013</v>
      </c>
      <c r="W23" s="81"/>
      <c r="X23" s="81">
        <v>3.362552</v>
      </c>
      <c r="Y23" s="81"/>
      <c r="Z23" s="81">
        <v>2.9602810000000002</v>
      </c>
      <c r="AA23" s="81"/>
      <c r="AB23" s="81">
        <v>3.2555540000000001</v>
      </c>
      <c r="AC23" s="81"/>
      <c r="AD23" s="81">
        <v>3.6685189999999999</v>
      </c>
      <c r="AE23" s="2"/>
    </row>
    <row r="24" spans="1:31">
      <c r="A24" s="2">
        <v>23</v>
      </c>
      <c r="B24" s="2" t="s">
        <v>0</v>
      </c>
      <c r="C24" s="2" t="s">
        <v>345</v>
      </c>
      <c r="D24" s="2" t="s">
        <v>339</v>
      </c>
      <c r="E24" s="2" t="s">
        <v>346</v>
      </c>
      <c r="F24" s="2" t="s">
        <v>141</v>
      </c>
      <c r="G24" s="2" t="str">
        <f>VLOOKUP(I24,ClassPathways!$A$1:$D$126,3,FALSE)</f>
        <v>Metabolism</v>
      </c>
      <c r="H24" s="2" t="str">
        <f>VLOOKUP(I24,ClassPathways!$A$1:$D$126,4,FALSE)</f>
        <v>Lipid metabolism</v>
      </c>
      <c r="I24" s="2" t="s">
        <v>37</v>
      </c>
      <c r="J24" s="2">
        <v>56</v>
      </c>
      <c r="K24" s="2">
        <v>3.52867</v>
      </c>
      <c r="N24" s="86" t="s">
        <v>37</v>
      </c>
      <c r="O24" s="87">
        <v>2.8309099999999998</v>
      </c>
      <c r="P24" s="87">
        <v>8.9467090000000002</v>
      </c>
      <c r="Q24" s="87">
        <v>3.52867</v>
      </c>
      <c r="R24" s="87">
        <v>9.7871900000000007</v>
      </c>
      <c r="S24" s="87">
        <v>3.1695720000000001</v>
      </c>
      <c r="T24" s="87">
        <v>9.0394679999999994</v>
      </c>
      <c r="U24" s="87">
        <v>3.6645530000000002</v>
      </c>
      <c r="V24" s="87">
        <v>10.79462</v>
      </c>
      <c r="W24" s="87">
        <v>2.5179860000000001</v>
      </c>
      <c r="X24" s="87">
        <v>9.3116830000000004</v>
      </c>
      <c r="Y24" s="87">
        <v>3.6154480000000002</v>
      </c>
      <c r="Z24" s="87">
        <v>10.201257</v>
      </c>
      <c r="AA24" s="87">
        <v>2.838063</v>
      </c>
      <c r="AB24" s="87">
        <v>8.9143500000000007</v>
      </c>
      <c r="AC24" s="87">
        <v>2.8352040000000001</v>
      </c>
      <c r="AD24" s="87">
        <v>9.6614450000000005</v>
      </c>
      <c r="AE24" s="2"/>
    </row>
    <row r="25" spans="1:31">
      <c r="A25" s="2">
        <v>24</v>
      </c>
      <c r="B25" s="2" t="s">
        <v>0</v>
      </c>
      <c r="C25" s="2" t="s">
        <v>345</v>
      </c>
      <c r="D25" s="2" t="s">
        <v>339</v>
      </c>
      <c r="E25" s="2" t="s">
        <v>346</v>
      </c>
      <c r="F25" s="2" t="s">
        <v>141</v>
      </c>
      <c r="G25" s="2" t="str">
        <f>VLOOKUP(I25,ClassPathways!$A$1:$D$126,3,FALSE)</f>
        <v>Metabolism</v>
      </c>
      <c r="H25" s="2" t="str">
        <f>VLOOKUP(I25,ClassPathways!$A$1:$D$126,4,FALSE)</f>
        <v>Metabolism of other amino acids</v>
      </c>
      <c r="I25" s="2" t="s">
        <v>44</v>
      </c>
      <c r="J25" s="2">
        <v>35</v>
      </c>
      <c r="K25" s="2">
        <v>2.205419</v>
      </c>
      <c r="N25" s="86" t="s">
        <v>38</v>
      </c>
      <c r="O25" s="87"/>
      <c r="P25" s="87">
        <v>5.5656049999999997</v>
      </c>
      <c r="Q25" s="87"/>
      <c r="R25" s="87">
        <v>6.99085</v>
      </c>
      <c r="S25" s="87"/>
      <c r="T25" s="87">
        <v>5.6868020000000001</v>
      </c>
      <c r="U25" s="87"/>
      <c r="V25" s="87">
        <v>7.0193289999999999</v>
      </c>
      <c r="W25" s="87">
        <v>2.1582729999999999</v>
      </c>
      <c r="X25" s="87">
        <v>5.7479519999999997</v>
      </c>
      <c r="Y25" s="87"/>
      <c r="Z25" s="87">
        <v>6.2187200000000002</v>
      </c>
      <c r="AA25" s="87"/>
      <c r="AB25" s="87">
        <v>5.6587959999999997</v>
      </c>
      <c r="AC25" s="87"/>
      <c r="AD25" s="87">
        <v>6.8317329999999998</v>
      </c>
      <c r="AE25" s="2"/>
    </row>
    <row r="26" spans="1:31">
      <c r="A26" s="2">
        <v>25</v>
      </c>
      <c r="B26" s="2" t="s">
        <v>0</v>
      </c>
      <c r="C26" s="2" t="s">
        <v>345</v>
      </c>
      <c r="D26" s="2" t="s">
        <v>339</v>
      </c>
      <c r="E26" s="2" t="s">
        <v>346</v>
      </c>
      <c r="F26" s="2" t="s">
        <v>141</v>
      </c>
      <c r="G26" s="2" t="str">
        <f>VLOOKUP(I26,ClassPathways!$A$1:$D$126,3,FALSE)</f>
        <v>Metabolism</v>
      </c>
      <c r="H26" s="2" t="str">
        <f>VLOOKUP(I26,ClassPathways!$A$1:$D$126,4,FALSE)</f>
        <v>Carbohydrate metabolism</v>
      </c>
      <c r="I26" s="2" t="s">
        <v>48</v>
      </c>
      <c r="J26" s="2">
        <v>53</v>
      </c>
      <c r="K26" s="2">
        <v>3.3396349999999999</v>
      </c>
      <c r="N26" s="57" t="s">
        <v>45</v>
      </c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>
        <v>1.972062</v>
      </c>
      <c r="Z26" s="55"/>
      <c r="AA26" s="55"/>
      <c r="AB26" s="55"/>
      <c r="AC26" s="55"/>
      <c r="AD26" s="55"/>
      <c r="AE26" s="2"/>
    </row>
    <row r="27" spans="1:31">
      <c r="A27" s="2">
        <v>26</v>
      </c>
      <c r="B27" s="2" t="s">
        <v>0</v>
      </c>
      <c r="C27" s="2" t="s">
        <v>345</v>
      </c>
      <c r="D27" s="2" t="s">
        <v>339</v>
      </c>
      <c r="E27" s="2" t="s">
        <v>346</v>
      </c>
      <c r="F27" s="2" t="s">
        <v>141</v>
      </c>
      <c r="G27" s="2" t="str">
        <f>VLOOKUP(I27,ClassPathways!$A$1:$D$126,3,FALSE)</f>
        <v>Metabolism</v>
      </c>
      <c r="H27" s="2" t="str">
        <f>VLOOKUP(I27,ClassPathways!$A$1:$D$126,4,FALSE)</f>
        <v>Xenobiotics biodegradation and metabolism</v>
      </c>
      <c r="I27" s="2" t="s">
        <v>67</v>
      </c>
      <c r="J27" s="2">
        <v>38</v>
      </c>
      <c r="K27" s="2">
        <v>2.3944549999999998</v>
      </c>
      <c r="N27" s="53" t="s">
        <v>265</v>
      </c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2"/>
    </row>
    <row r="28" spans="1:31">
      <c r="A28" s="2">
        <v>27</v>
      </c>
      <c r="B28" s="2" t="s">
        <v>0</v>
      </c>
      <c r="C28" s="2" t="s">
        <v>345</v>
      </c>
      <c r="D28" s="2" t="s">
        <v>339</v>
      </c>
      <c r="E28" s="2" t="s">
        <v>346</v>
      </c>
      <c r="F28" s="2" t="s">
        <v>141</v>
      </c>
      <c r="G28" s="2" t="str">
        <f>VLOOKUP(I28,ClassPathways!$A$1:$D$126,3,FALSE)</f>
        <v>Metabolism</v>
      </c>
      <c r="H28" s="2" t="str">
        <f>VLOOKUP(I28,ClassPathways!$A$1:$D$126,4,FALSE)</f>
        <v>Nucleotide metabolism</v>
      </c>
      <c r="I28" s="2" t="s">
        <v>90</v>
      </c>
      <c r="J28" s="2">
        <v>88</v>
      </c>
      <c r="K28" s="2">
        <v>5.5450540000000004</v>
      </c>
      <c r="N28" s="84" t="s">
        <v>44</v>
      </c>
      <c r="O28" s="85"/>
      <c r="P28" s="85"/>
      <c r="Q28" s="85">
        <v>2.205419</v>
      </c>
      <c r="R28" s="85"/>
      <c r="S28" s="85">
        <v>2.7733759999999998</v>
      </c>
      <c r="T28" s="85"/>
      <c r="U28" s="85">
        <v>2.466526</v>
      </c>
      <c r="V28" s="85"/>
      <c r="W28" s="85"/>
      <c r="X28" s="85"/>
      <c r="Y28" s="85"/>
      <c r="Z28" s="85"/>
      <c r="AA28" s="85">
        <v>2.5041739999999999</v>
      </c>
      <c r="AB28" s="85"/>
      <c r="AC28" s="85">
        <v>2.4808029999999999</v>
      </c>
      <c r="AD28" s="85"/>
      <c r="AE28" s="2"/>
    </row>
    <row r="29" spans="1:31">
      <c r="A29" s="2">
        <v>28</v>
      </c>
      <c r="B29" s="2" t="s">
        <v>0</v>
      </c>
      <c r="C29" s="2" t="s">
        <v>345</v>
      </c>
      <c r="D29" s="2" t="s">
        <v>339</v>
      </c>
      <c r="E29" s="2" t="s">
        <v>346</v>
      </c>
      <c r="F29" s="2" t="s">
        <v>141</v>
      </c>
      <c r="G29" s="2" t="str">
        <f>VLOOKUP(I29,ClassPathways!$A$1:$D$126,3,FALSE)</f>
        <v>Metabolism</v>
      </c>
      <c r="H29" s="2" t="str">
        <f>VLOOKUP(I29,ClassPathways!$A$1:$D$126,4,FALSE)</f>
        <v>Nucleotide metabolism</v>
      </c>
      <c r="I29" s="2" t="s">
        <v>91</v>
      </c>
      <c r="J29" s="2">
        <v>74</v>
      </c>
      <c r="K29" s="2">
        <v>4.6628860000000003</v>
      </c>
      <c r="N29" s="53" t="s">
        <v>275</v>
      </c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2"/>
    </row>
    <row r="30" spans="1:31">
      <c r="A30" s="2">
        <v>29</v>
      </c>
      <c r="B30" s="2" t="s">
        <v>0</v>
      </c>
      <c r="C30" s="2" t="s">
        <v>345</v>
      </c>
      <c r="D30" s="2" t="s">
        <v>339</v>
      </c>
      <c r="E30" s="2" t="s">
        <v>346</v>
      </c>
      <c r="F30" s="2" t="s">
        <v>141</v>
      </c>
      <c r="G30" s="2" t="str">
        <f>VLOOKUP(I30,ClassPathways!$A$1:$D$126,3,FALSE)</f>
        <v>Metabolism</v>
      </c>
      <c r="H30" s="2" t="str">
        <f>VLOOKUP(I30,ClassPathways!$A$1:$D$126,4,FALSE)</f>
        <v>Carbohydrate metabolism</v>
      </c>
      <c r="I30" s="2" t="s">
        <v>92</v>
      </c>
      <c r="J30" s="2">
        <v>41</v>
      </c>
      <c r="K30" s="2">
        <v>2.583491</v>
      </c>
      <c r="N30" s="80" t="s">
        <v>43</v>
      </c>
      <c r="O30" s="81"/>
      <c r="P30" s="81">
        <v>3.8959229999999998</v>
      </c>
      <c r="Q30" s="81"/>
      <c r="R30" s="81">
        <v>3.5571090000000001</v>
      </c>
      <c r="S30" s="81"/>
      <c r="T30" s="81">
        <v>3.9043709999999998</v>
      </c>
      <c r="U30" s="81"/>
      <c r="V30" s="81">
        <v>3.8996270000000002</v>
      </c>
      <c r="W30" s="81"/>
      <c r="X30" s="81">
        <v>3.9948269999999999</v>
      </c>
      <c r="Y30" s="81"/>
      <c r="Z30" s="81">
        <v>3.6524329999999998</v>
      </c>
      <c r="AA30" s="81"/>
      <c r="AB30" s="81">
        <v>3.9122539999999999</v>
      </c>
      <c r="AC30" s="81"/>
      <c r="AD30" s="81">
        <v>3.4663970000000002</v>
      </c>
      <c r="AE30" s="2"/>
    </row>
    <row r="31" spans="1:31">
      <c r="A31" s="2">
        <v>30</v>
      </c>
      <c r="B31" s="2" t="s">
        <v>0</v>
      </c>
      <c r="C31" s="2" t="s">
        <v>345</v>
      </c>
      <c r="D31" s="2" t="s">
        <v>339</v>
      </c>
      <c r="E31" s="2" t="s">
        <v>346</v>
      </c>
      <c r="F31" s="2" t="s">
        <v>141</v>
      </c>
      <c r="G31" s="2" t="str">
        <f>VLOOKUP(I31,ClassPathways!$A$1:$D$126,3,FALSE)</f>
        <v>Metabolism</v>
      </c>
      <c r="H31" s="2" t="str">
        <f>VLOOKUP(I31,ClassPathways!$A$1:$D$126,4,FALSE)</f>
        <v>Amino acid metabolism</v>
      </c>
      <c r="I31" s="2" t="s">
        <v>109</v>
      </c>
      <c r="J31" s="2">
        <v>39</v>
      </c>
      <c r="K31" s="2">
        <v>2.4574669999999998</v>
      </c>
      <c r="N31" s="53" t="s">
        <v>285</v>
      </c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2"/>
    </row>
    <row r="32" spans="1:31">
      <c r="A32" s="2">
        <v>31</v>
      </c>
      <c r="B32" s="2" t="s">
        <v>0</v>
      </c>
      <c r="C32" s="2" t="s">
        <v>345</v>
      </c>
      <c r="D32" s="2" t="s">
        <v>339</v>
      </c>
      <c r="E32" s="2" t="s">
        <v>346</v>
      </c>
      <c r="F32" s="2" t="s">
        <v>141</v>
      </c>
      <c r="G32" s="2" t="str">
        <f>VLOOKUP(I32,ClassPathways!$A$1:$D$126,3,FALSE)</f>
        <v>Metabolism</v>
      </c>
      <c r="H32" s="2" t="str">
        <f>VLOOKUP(I32,ClassPathways!$A$1:$D$126,4,FALSE)</f>
        <v>Amino acid metabolism</v>
      </c>
      <c r="I32" s="2" t="s">
        <v>110</v>
      </c>
      <c r="J32" s="2">
        <v>37</v>
      </c>
      <c r="K32" s="2">
        <v>2.3314430000000002</v>
      </c>
      <c r="N32" s="69" t="s">
        <v>90</v>
      </c>
      <c r="O32" s="70">
        <v>5.2792649999999997</v>
      </c>
      <c r="P32" s="70"/>
      <c r="Q32" s="70">
        <v>5.5450540000000004</v>
      </c>
      <c r="R32" s="70"/>
      <c r="S32" s="70">
        <v>5.2297940000000001</v>
      </c>
      <c r="T32" s="70"/>
      <c r="U32" s="70">
        <v>4.7921069999999997</v>
      </c>
      <c r="V32" s="70"/>
      <c r="W32" s="70">
        <v>5.3057550000000004</v>
      </c>
      <c r="X32" s="70"/>
      <c r="Y32" s="70">
        <v>5.5053409999999996</v>
      </c>
      <c r="Z32" s="70"/>
      <c r="AA32" s="70">
        <v>5.5926539999999996</v>
      </c>
      <c r="AB32" s="70"/>
      <c r="AC32" s="70">
        <v>5.493207</v>
      </c>
      <c r="AD32" s="70"/>
      <c r="AE32" s="2"/>
    </row>
    <row r="33" spans="1:31">
      <c r="A33" s="2">
        <v>32</v>
      </c>
      <c r="B33" s="2" t="s">
        <v>0</v>
      </c>
      <c r="C33" s="2" t="s">
        <v>345</v>
      </c>
      <c r="D33" s="2" t="s">
        <v>342</v>
      </c>
      <c r="E33" s="2" t="s">
        <v>347</v>
      </c>
      <c r="F33" s="2" t="s">
        <v>348</v>
      </c>
      <c r="G33" s="2" t="str">
        <f>VLOOKUP(I33,ClassPathways!$A$1:$D$126,3,FALSE)</f>
        <v>Metabolism</v>
      </c>
      <c r="H33" s="2" t="str">
        <f>VLOOKUP(I33,ClassPathways!$A$1:$D$126,4,FALSE)</f>
        <v>Lipid metabolism</v>
      </c>
      <c r="I33" s="2" t="s">
        <v>6</v>
      </c>
      <c r="J33" s="2">
        <v>298</v>
      </c>
      <c r="K33" s="2">
        <v>3.0636369999999999</v>
      </c>
      <c r="N33" s="69" t="s">
        <v>91</v>
      </c>
      <c r="O33" s="70">
        <v>4.2081099999999996</v>
      </c>
      <c r="P33" s="70"/>
      <c r="Q33" s="70">
        <v>4.6628860000000003</v>
      </c>
      <c r="R33" s="70"/>
      <c r="S33" s="70">
        <v>4.1996830000000003</v>
      </c>
      <c r="T33" s="70"/>
      <c r="U33" s="70">
        <v>3.3826640000000001</v>
      </c>
      <c r="V33" s="70"/>
      <c r="W33" s="70">
        <v>5.035971</v>
      </c>
      <c r="X33" s="70"/>
      <c r="Y33" s="70">
        <v>4.1084630000000004</v>
      </c>
      <c r="Z33" s="70"/>
      <c r="AA33" s="70">
        <v>5.3422369999999999</v>
      </c>
      <c r="AB33" s="70"/>
      <c r="AC33" s="70">
        <v>4.3118720000000001</v>
      </c>
      <c r="AD33" s="70"/>
      <c r="AE33" s="2"/>
    </row>
    <row r="34" spans="1:31">
      <c r="A34" s="2">
        <v>33</v>
      </c>
      <c r="B34" s="2" t="s">
        <v>0</v>
      </c>
      <c r="C34" s="2" t="s">
        <v>345</v>
      </c>
      <c r="D34" s="2" t="s">
        <v>342</v>
      </c>
      <c r="E34" s="2" t="s">
        <v>347</v>
      </c>
      <c r="F34" s="2" t="s">
        <v>348</v>
      </c>
      <c r="G34" s="2" t="str">
        <f>VLOOKUP(I34,ClassPathways!$A$1:$D$126,3,FALSE)</f>
        <v>Metabolism</v>
      </c>
      <c r="H34" s="2" t="str">
        <f>VLOOKUP(I34,ClassPathways!$A$1:$D$126,4,FALSE)</f>
        <v>Xenobiotics biodegradation and metabolism</v>
      </c>
      <c r="I34" s="2" t="s">
        <v>14</v>
      </c>
      <c r="J34" s="2">
        <v>350</v>
      </c>
      <c r="K34" s="2">
        <v>3.5982319999999999</v>
      </c>
      <c r="N34" s="53" t="s">
        <v>288</v>
      </c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2"/>
    </row>
    <row r="35" spans="1:31">
      <c r="A35" s="2">
        <v>34</v>
      </c>
      <c r="B35" s="2" t="s">
        <v>0</v>
      </c>
      <c r="C35" s="2" t="s">
        <v>345</v>
      </c>
      <c r="D35" s="2" t="s">
        <v>342</v>
      </c>
      <c r="E35" s="2" t="s">
        <v>347</v>
      </c>
      <c r="F35" s="2" t="s">
        <v>348</v>
      </c>
      <c r="G35" s="2" t="str">
        <f>VLOOKUP(I35,ClassPathways!$A$1:$D$126,3,FALSE)</f>
        <v>Metabolism</v>
      </c>
      <c r="H35" s="2" t="str">
        <f>VLOOKUP(I35,ClassPathways!$A$1:$D$126,4,FALSE)</f>
        <v>Lipid metabolism</v>
      </c>
      <c r="I35" s="2" t="s">
        <v>19</v>
      </c>
      <c r="J35" s="2">
        <v>368</v>
      </c>
      <c r="K35" s="2">
        <v>3.7832840000000001</v>
      </c>
      <c r="N35" s="82" t="s">
        <v>14</v>
      </c>
      <c r="O35" s="83"/>
      <c r="P35" s="83">
        <v>3.909837</v>
      </c>
      <c r="Q35" s="83"/>
      <c r="R35" s="83">
        <v>3.5982319999999999</v>
      </c>
      <c r="S35" s="83"/>
      <c r="T35" s="83">
        <v>3.9468100000000002</v>
      </c>
      <c r="U35" s="83"/>
      <c r="V35" s="83">
        <v>3.9335369999999998</v>
      </c>
      <c r="W35" s="83"/>
      <c r="X35" s="83">
        <v>4.0091970000000003</v>
      </c>
      <c r="Y35" s="83"/>
      <c r="Z35" s="83">
        <v>3.705676</v>
      </c>
      <c r="AA35" s="83"/>
      <c r="AB35" s="83">
        <v>3.9262260000000002</v>
      </c>
      <c r="AC35" s="83"/>
      <c r="AD35" s="83">
        <v>3.4967160000000002</v>
      </c>
      <c r="AE35" s="2"/>
    </row>
    <row r="36" spans="1:31">
      <c r="A36" s="2">
        <v>35</v>
      </c>
      <c r="B36" s="2" t="s">
        <v>0</v>
      </c>
      <c r="C36" s="2" t="s">
        <v>345</v>
      </c>
      <c r="D36" s="2" t="s">
        <v>342</v>
      </c>
      <c r="E36" s="2" t="s">
        <v>347</v>
      </c>
      <c r="F36" s="2" t="s">
        <v>348</v>
      </c>
      <c r="G36" s="2" t="str">
        <f>VLOOKUP(I36,ClassPathways!$A$1:$D$126,3,FALSE)</f>
        <v>Metabolism</v>
      </c>
      <c r="H36" s="2" t="str">
        <f>VLOOKUP(I36,ClassPathways!$A$1:$D$126,4,FALSE)</f>
        <v>Energy metabolism</v>
      </c>
      <c r="I36" s="2" t="s">
        <v>26</v>
      </c>
      <c r="J36" s="2">
        <v>267</v>
      </c>
      <c r="K36" s="2">
        <v>2.7449370000000002</v>
      </c>
      <c r="N36" s="67" t="s">
        <v>32</v>
      </c>
      <c r="O36" s="68"/>
      <c r="P36" s="68"/>
      <c r="Q36" s="68"/>
      <c r="R36" s="68"/>
      <c r="S36" s="68">
        <v>2.2187000000000001</v>
      </c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2"/>
    </row>
    <row r="37" spans="1:31">
      <c r="A37" s="2">
        <v>36</v>
      </c>
      <c r="B37" s="2" t="s">
        <v>0</v>
      </c>
      <c r="C37" s="2" t="s">
        <v>345</v>
      </c>
      <c r="D37" s="2" t="s">
        <v>342</v>
      </c>
      <c r="E37" s="2" t="s">
        <v>347</v>
      </c>
      <c r="F37" s="2" t="s">
        <v>348</v>
      </c>
      <c r="G37" s="2" t="str">
        <f>VLOOKUP(I37,ClassPathways!$A$1:$D$126,3,FALSE)</f>
        <v>Metabolism</v>
      </c>
      <c r="H37" s="2" t="str">
        <f>VLOOKUP(I37,ClassPathways!$A$1:$D$126,4,FALSE)</f>
        <v>Lipid metabolism</v>
      </c>
      <c r="I37" s="2" t="s">
        <v>37</v>
      </c>
      <c r="J37" s="2">
        <v>952</v>
      </c>
      <c r="K37" s="2">
        <v>9.7871900000000007</v>
      </c>
      <c r="N37" s="67" t="s">
        <v>33</v>
      </c>
      <c r="O37" s="68">
        <v>3.1369549999999999</v>
      </c>
      <c r="P37" s="68"/>
      <c r="Q37" s="68">
        <v>3.4656579999999999</v>
      </c>
      <c r="R37" s="68"/>
      <c r="S37" s="68">
        <v>3.6450079999999998</v>
      </c>
      <c r="T37" s="68"/>
      <c r="U37" s="68">
        <v>3.2417199999999999</v>
      </c>
      <c r="V37" s="68"/>
      <c r="W37" s="68">
        <v>2.6978420000000001</v>
      </c>
      <c r="X37" s="68"/>
      <c r="Y37" s="68">
        <v>3.1224319999999999</v>
      </c>
      <c r="Z37" s="68"/>
      <c r="AA37" s="68">
        <v>4.0901500000000004</v>
      </c>
      <c r="AB37" s="68"/>
      <c r="AC37" s="68">
        <v>3.4849380000000001</v>
      </c>
      <c r="AD37" s="68"/>
      <c r="AE37" s="2"/>
    </row>
    <row r="38" spans="1:31">
      <c r="A38" s="2">
        <v>37</v>
      </c>
      <c r="B38" s="2" t="s">
        <v>0</v>
      </c>
      <c r="C38" s="2" t="s">
        <v>345</v>
      </c>
      <c r="D38" s="2" t="s">
        <v>342</v>
      </c>
      <c r="E38" s="2" t="s">
        <v>347</v>
      </c>
      <c r="F38" s="2" t="s">
        <v>348</v>
      </c>
      <c r="G38" s="2" t="str">
        <f>VLOOKUP(I38,ClassPathways!$A$1:$D$126,3,FALSE)</f>
        <v>Metabolism</v>
      </c>
      <c r="H38" s="2" t="str">
        <f>VLOOKUP(I38,ClassPathways!$A$1:$D$126,4,FALSE)</f>
        <v>Lipid metabolism</v>
      </c>
      <c r="I38" s="2" t="s">
        <v>38</v>
      </c>
      <c r="J38" s="2">
        <v>680</v>
      </c>
      <c r="K38" s="2">
        <v>6.99085</v>
      </c>
      <c r="N38" s="67" t="s">
        <v>67</v>
      </c>
      <c r="O38" s="68"/>
      <c r="P38" s="68"/>
      <c r="Q38" s="68">
        <v>2.3944549999999998</v>
      </c>
      <c r="R38" s="68"/>
      <c r="S38" s="68">
        <v>2.3771789999999999</v>
      </c>
      <c r="T38" s="68"/>
      <c r="U38" s="68">
        <v>2.5369980000000001</v>
      </c>
      <c r="V38" s="68"/>
      <c r="W38" s="68"/>
      <c r="X38" s="68"/>
      <c r="Y38" s="68">
        <v>1.972062</v>
      </c>
      <c r="Z38" s="68"/>
      <c r="AA38" s="68">
        <v>2.086811</v>
      </c>
      <c r="AB38" s="68"/>
      <c r="AC38" s="68">
        <v>2.3036029999999998</v>
      </c>
      <c r="AD38" s="68"/>
      <c r="AE38" s="2"/>
    </row>
    <row r="39" spans="1:31">
      <c r="A39" s="2">
        <v>38</v>
      </c>
      <c r="B39" s="2" t="s">
        <v>0</v>
      </c>
      <c r="C39" s="2" t="s">
        <v>345</v>
      </c>
      <c r="D39" s="2" t="s">
        <v>342</v>
      </c>
      <c r="E39" s="2" t="s">
        <v>347</v>
      </c>
      <c r="F39" s="2" t="s">
        <v>348</v>
      </c>
      <c r="G39" s="2" t="str">
        <f>VLOOKUP(I39,ClassPathways!$A$1:$D$126,3,FALSE)</f>
        <v>Metabolism</v>
      </c>
      <c r="H39" s="2" t="str">
        <f>VLOOKUP(I39,ClassPathways!$A$1:$D$126,4,FALSE)</f>
        <v>Metabolism of terpenoids and polyketides</v>
      </c>
      <c r="I39" s="2" t="s">
        <v>43</v>
      </c>
      <c r="J39" s="2">
        <v>346</v>
      </c>
      <c r="K39" s="2">
        <v>3.5571090000000001</v>
      </c>
      <c r="O39" s="7">
        <f>SUM(O7:O38)</f>
        <v>33.358833999999995</v>
      </c>
      <c r="P39" s="7">
        <f t="shared" ref="P39:AD39" si="0">SUM(P7:P38)</f>
        <v>43.592597000000005</v>
      </c>
      <c r="Q39" s="7">
        <f t="shared" si="0"/>
        <v>32.514178000000001</v>
      </c>
      <c r="R39" s="7">
        <f t="shared" si="0"/>
        <v>44.546108000000004</v>
      </c>
      <c r="S39" s="7">
        <f t="shared" si="0"/>
        <v>32.250395000000005</v>
      </c>
      <c r="T39" s="7">
        <f t="shared" si="0"/>
        <v>44.263685999999993</v>
      </c>
      <c r="U39" s="7">
        <f t="shared" si="0"/>
        <v>31.289641999999997</v>
      </c>
      <c r="V39" s="7">
        <f t="shared" si="0"/>
        <v>47.417205000000003</v>
      </c>
      <c r="W39" s="7">
        <f t="shared" si="0"/>
        <v>31.115107000000005</v>
      </c>
      <c r="X39" s="7">
        <f t="shared" si="0"/>
        <v>44.905878000000001</v>
      </c>
      <c r="Y39" s="7">
        <f t="shared" si="0"/>
        <v>35.250615000000003</v>
      </c>
      <c r="Z39" s="7">
        <f t="shared" si="0"/>
        <v>43.786604999999994</v>
      </c>
      <c r="AA39" s="7">
        <f t="shared" si="0"/>
        <v>33.72287</v>
      </c>
      <c r="AB39" s="7">
        <f t="shared" si="0"/>
        <v>43.803269999999998</v>
      </c>
      <c r="AC39" s="7">
        <f t="shared" si="0"/>
        <v>31.187239999999999</v>
      </c>
      <c r="AD39" s="7">
        <f t="shared" si="0"/>
        <v>43.688730999999997</v>
      </c>
      <c r="AE39" s="2"/>
    </row>
    <row r="40" spans="1:31">
      <c r="A40" s="2">
        <v>39</v>
      </c>
      <c r="B40" s="2" t="s">
        <v>0</v>
      </c>
      <c r="C40" s="2" t="s">
        <v>345</v>
      </c>
      <c r="D40" s="2" t="s">
        <v>342</v>
      </c>
      <c r="E40" s="2" t="s">
        <v>347</v>
      </c>
      <c r="F40" s="2" t="s">
        <v>348</v>
      </c>
      <c r="G40" s="2" t="str">
        <f>VLOOKUP(I40,ClassPathways!$A$1:$D$126,3,FALSE)</f>
        <v>Metabolism</v>
      </c>
      <c r="H40" s="2" t="str">
        <f>VLOOKUP(I40,ClassPathways!$A$1:$D$126,4,FALSE)</f>
        <v>Amino acid metabolism</v>
      </c>
      <c r="I40" s="2" t="s">
        <v>64</v>
      </c>
      <c r="J40" s="2">
        <v>275</v>
      </c>
      <c r="K40" s="2">
        <v>2.8271820000000001</v>
      </c>
    </row>
    <row r="41" spans="1:31">
      <c r="A41" s="2">
        <v>40</v>
      </c>
      <c r="B41" s="2" t="s">
        <v>0</v>
      </c>
      <c r="C41" s="2" t="s">
        <v>345</v>
      </c>
      <c r="D41" s="2" t="s">
        <v>342</v>
      </c>
      <c r="E41" s="2" t="s">
        <v>347</v>
      </c>
      <c r="F41" s="2" t="s">
        <v>348</v>
      </c>
      <c r="G41" s="2" t="str">
        <f>VLOOKUP(I41,ClassPathways!$A$1:$D$126,3,FALSE)</f>
        <v>Metabolism</v>
      </c>
      <c r="H41" s="2" t="str">
        <f>VLOOKUP(I41,ClassPathways!$A$1:$D$126,4,FALSE)</f>
        <v>Amino acid metabolism</v>
      </c>
      <c r="I41" s="2" t="s">
        <v>109</v>
      </c>
      <c r="J41" s="2">
        <v>345</v>
      </c>
      <c r="K41" s="2">
        <v>3.5468280000000001</v>
      </c>
    </row>
    <row r="42" spans="1:31">
      <c r="A42" s="2">
        <v>41</v>
      </c>
      <c r="B42" s="2" t="s">
        <v>0</v>
      </c>
      <c r="C42" s="2" t="s">
        <v>345</v>
      </c>
      <c r="D42" s="2" t="s">
        <v>342</v>
      </c>
      <c r="E42" s="2" t="s">
        <v>347</v>
      </c>
      <c r="F42" s="2" t="s">
        <v>348</v>
      </c>
      <c r="G42" s="2" t="str">
        <f>VLOOKUP(I42,ClassPathways!$A$1:$D$126,3,FALSE)</f>
        <v>Metabolism</v>
      </c>
      <c r="H42" s="2" t="str">
        <f>VLOOKUP(I42,ClassPathways!$A$1:$D$126,4,FALSE)</f>
        <v>Amino acid metabolism</v>
      </c>
      <c r="I42" s="2" t="s">
        <v>175</v>
      </c>
      <c r="J42" s="2">
        <v>452</v>
      </c>
      <c r="K42" s="2">
        <v>4.6468590000000001</v>
      </c>
    </row>
    <row r="43" spans="1:31">
      <c r="A43" s="2">
        <v>42</v>
      </c>
      <c r="B43" s="2" t="s">
        <v>349</v>
      </c>
      <c r="C43" s="2" t="s">
        <v>345</v>
      </c>
      <c r="D43" s="2" t="s">
        <v>339</v>
      </c>
      <c r="E43" s="2" t="s">
        <v>350</v>
      </c>
      <c r="F43" s="2" t="s">
        <v>142</v>
      </c>
      <c r="G43" s="2" t="str">
        <f>VLOOKUP(I43,ClassPathways!$A$1:$D$126,3,FALSE)</f>
        <v>Metabolism</v>
      </c>
      <c r="H43" s="2" t="str">
        <f>VLOOKUP(I43,ClassPathways!$A$1:$D$126,4,FALSE)</f>
        <v>Xenobiotics biodegradation and metabolism</v>
      </c>
      <c r="I43" s="2" t="s">
        <v>33</v>
      </c>
      <c r="J43" s="2">
        <v>46</v>
      </c>
      <c r="K43" s="2">
        <v>3.2417199999999999</v>
      </c>
    </row>
    <row r="44" spans="1:31">
      <c r="A44" s="2">
        <v>43</v>
      </c>
      <c r="B44" s="2" t="s">
        <v>349</v>
      </c>
      <c r="C44" s="2" t="s">
        <v>345</v>
      </c>
      <c r="D44" s="2" t="s">
        <v>339</v>
      </c>
      <c r="E44" s="2" t="s">
        <v>350</v>
      </c>
      <c r="F44" s="2" t="s">
        <v>142</v>
      </c>
      <c r="G44" s="2" t="str">
        <f>VLOOKUP(I44,ClassPathways!$A$1:$D$126,3,FALSE)</f>
        <v>Metabolism</v>
      </c>
      <c r="H44" s="2" t="str">
        <f>VLOOKUP(I44,ClassPathways!$A$1:$D$126,4,FALSE)</f>
        <v>Lipid metabolism</v>
      </c>
      <c r="I44" s="2" t="s">
        <v>37</v>
      </c>
      <c r="J44" s="2">
        <v>52</v>
      </c>
      <c r="K44" s="2">
        <v>3.6645530000000002</v>
      </c>
    </row>
    <row r="45" spans="1:31">
      <c r="A45" s="2">
        <v>44</v>
      </c>
      <c r="B45" s="2" t="s">
        <v>349</v>
      </c>
      <c r="C45" s="2" t="s">
        <v>345</v>
      </c>
      <c r="D45" s="2" t="s">
        <v>339</v>
      </c>
      <c r="E45" s="2" t="s">
        <v>350</v>
      </c>
      <c r="F45" s="2" t="s">
        <v>142</v>
      </c>
      <c r="G45" s="2" t="str">
        <f>VLOOKUP(I45,ClassPathways!$A$1:$D$126,3,FALSE)</f>
        <v>Metabolism</v>
      </c>
      <c r="H45" s="2" t="str">
        <f>VLOOKUP(I45,ClassPathways!$A$1:$D$126,4,FALSE)</f>
        <v>Carbohydrate metabolism</v>
      </c>
      <c r="I45" s="2" t="s">
        <v>42</v>
      </c>
      <c r="J45" s="2">
        <v>35</v>
      </c>
      <c r="K45" s="2">
        <v>2.466526</v>
      </c>
    </row>
    <row r="46" spans="1:31">
      <c r="A46" s="2">
        <v>45</v>
      </c>
      <c r="B46" s="2" t="s">
        <v>349</v>
      </c>
      <c r="C46" s="2" t="s">
        <v>345</v>
      </c>
      <c r="D46" s="2" t="s">
        <v>339</v>
      </c>
      <c r="E46" s="2" t="s">
        <v>350</v>
      </c>
      <c r="F46" s="2" t="s">
        <v>142</v>
      </c>
      <c r="G46" s="2" t="str">
        <f>VLOOKUP(I46,ClassPathways!$A$1:$D$126,3,FALSE)</f>
        <v>Metabolism</v>
      </c>
      <c r="H46" s="2" t="str">
        <f>VLOOKUP(I46,ClassPathways!$A$1:$D$126,4,FALSE)</f>
        <v>Metabolism of other amino acids</v>
      </c>
      <c r="I46" s="2" t="s">
        <v>44</v>
      </c>
      <c r="J46" s="2">
        <v>35</v>
      </c>
      <c r="K46" s="2">
        <v>2.466526</v>
      </c>
    </row>
    <row r="47" spans="1:31">
      <c r="A47" s="2">
        <v>46</v>
      </c>
      <c r="B47" s="2" t="s">
        <v>349</v>
      </c>
      <c r="C47" s="2" t="s">
        <v>345</v>
      </c>
      <c r="D47" s="2" t="s">
        <v>339</v>
      </c>
      <c r="E47" s="2" t="s">
        <v>350</v>
      </c>
      <c r="F47" s="2" t="s">
        <v>142</v>
      </c>
      <c r="G47" s="2" t="str">
        <f>VLOOKUP(I47,ClassPathways!$A$1:$D$126,3,FALSE)</f>
        <v>Metabolism</v>
      </c>
      <c r="H47" s="2" t="str">
        <f>VLOOKUP(I47,ClassPathways!$A$1:$D$126,4,FALSE)</f>
        <v>Carbohydrate metabolism</v>
      </c>
      <c r="I47" s="2" t="s">
        <v>48</v>
      </c>
      <c r="J47" s="2">
        <v>55</v>
      </c>
      <c r="K47" s="2">
        <v>3.875969</v>
      </c>
    </row>
    <row r="48" spans="1:31">
      <c r="A48" s="2">
        <v>47</v>
      </c>
      <c r="B48" s="2" t="s">
        <v>349</v>
      </c>
      <c r="C48" s="2" t="s">
        <v>345</v>
      </c>
      <c r="D48" s="2" t="s">
        <v>339</v>
      </c>
      <c r="E48" s="2" t="s">
        <v>350</v>
      </c>
      <c r="F48" s="2" t="s">
        <v>142</v>
      </c>
      <c r="G48" s="2" t="str">
        <f>VLOOKUP(I48,ClassPathways!$A$1:$D$126,3,FALSE)</f>
        <v>Metabolism</v>
      </c>
      <c r="H48" s="2" t="str">
        <f>VLOOKUP(I48,ClassPathways!$A$1:$D$126,4,FALSE)</f>
        <v>Xenobiotics biodegradation and metabolism</v>
      </c>
      <c r="I48" s="2" t="s">
        <v>67</v>
      </c>
      <c r="J48" s="2">
        <v>36</v>
      </c>
      <c r="K48" s="2">
        <v>2.5369980000000001</v>
      </c>
    </row>
    <row r="49" spans="1:11">
      <c r="A49" s="2">
        <v>48</v>
      </c>
      <c r="B49" s="2" t="s">
        <v>349</v>
      </c>
      <c r="C49" s="2" t="s">
        <v>345</v>
      </c>
      <c r="D49" s="2" t="s">
        <v>339</v>
      </c>
      <c r="E49" s="2" t="s">
        <v>350</v>
      </c>
      <c r="F49" s="2" t="s">
        <v>142</v>
      </c>
      <c r="G49" s="2" t="str">
        <f>VLOOKUP(I49,ClassPathways!$A$1:$D$126,3,FALSE)</f>
        <v>Metabolism</v>
      </c>
      <c r="H49" s="2" t="str">
        <f>VLOOKUP(I49,ClassPathways!$A$1:$D$126,4,FALSE)</f>
        <v>Nucleotide metabolism</v>
      </c>
      <c r="I49" s="2" t="s">
        <v>90</v>
      </c>
      <c r="J49" s="2">
        <v>68</v>
      </c>
      <c r="K49" s="2">
        <v>4.7921069999999997</v>
      </c>
    </row>
    <row r="50" spans="1:11">
      <c r="A50" s="2">
        <v>49</v>
      </c>
      <c r="B50" s="2" t="s">
        <v>349</v>
      </c>
      <c r="C50" s="2" t="s">
        <v>345</v>
      </c>
      <c r="D50" s="2" t="s">
        <v>339</v>
      </c>
      <c r="E50" s="2" t="s">
        <v>350</v>
      </c>
      <c r="F50" s="2" t="s">
        <v>142</v>
      </c>
      <c r="G50" s="2" t="str">
        <f>VLOOKUP(I50,ClassPathways!$A$1:$D$126,3,FALSE)</f>
        <v>Metabolism</v>
      </c>
      <c r="H50" s="2" t="str">
        <f>VLOOKUP(I50,ClassPathways!$A$1:$D$126,4,FALSE)</f>
        <v>Nucleotide metabolism</v>
      </c>
      <c r="I50" s="2" t="s">
        <v>91</v>
      </c>
      <c r="J50" s="2">
        <v>48</v>
      </c>
      <c r="K50" s="2">
        <v>3.3826640000000001</v>
      </c>
    </row>
    <row r="51" spans="1:11">
      <c r="A51" s="2">
        <v>50</v>
      </c>
      <c r="B51" s="2" t="s">
        <v>349</v>
      </c>
      <c r="C51" s="2" t="s">
        <v>345</v>
      </c>
      <c r="D51" s="2" t="s">
        <v>339</v>
      </c>
      <c r="E51" s="2" t="s">
        <v>350</v>
      </c>
      <c r="F51" s="2" t="s">
        <v>142</v>
      </c>
      <c r="G51" s="2" t="str">
        <f>VLOOKUP(I51,ClassPathways!$A$1:$D$126,3,FALSE)</f>
        <v>Metabolism</v>
      </c>
      <c r="H51" s="2" t="str">
        <f>VLOOKUP(I51,ClassPathways!$A$1:$D$126,4,FALSE)</f>
        <v>Carbohydrate metabolism</v>
      </c>
      <c r="I51" s="2" t="s">
        <v>92</v>
      </c>
      <c r="J51" s="2">
        <v>33</v>
      </c>
      <c r="K51" s="2">
        <v>2.3255810000000001</v>
      </c>
    </row>
    <row r="52" spans="1:11">
      <c r="A52" s="2">
        <v>51</v>
      </c>
      <c r="B52" s="2" t="s">
        <v>349</v>
      </c>
      <c r="C52" s="2" t="s">
        <v>345</v>
      </c>
      <c r="D52" s="2" t="s">
        <v>339</v>
      </c>
      <c r="E52" s="2" t="s">
        <v>350</v>
      </c>
      <c r="F52" s="2" t="s">
        <v>142</v>
      </c>
      <c r="G52" s="2" t="str">
        <f>VLOOKUP(I52,ClassPathways!$A$1:$D$126,3,FALSE)</f>
        <v>Metabolism</v>
      </c>
      <c r="H52" s="2" t="str">
        <f>VLOOKUP(I52,ClassPathways!$A$1:$D$126,4,FALSE)</f>
        <v>Amino acid metabolism</v>
      </c>
      <c r="I52" s="2" t="s">
        <v>110</v>
      </c>
      <c r="J52" s="2">
        <v>36</v>
      </c>
      <c r="K52" s="2">
        <v>2.5369980000000001</v>
      </c>
    </row>
    <row r="53" spans="1:11">
      <c r="A53" s="2">
        <v>52</v>
      </c>
      <c r="B53" s="2" t="s">
        <v>349</v>
      </c>
      <c r="C53" s="2" t="s">
        <v>345</v>
      </c>
      <c r="D53" s="2" t="s">
        <v>342</v>
      </c>
      <c r="E53" s="2" t="s">
        <v>351</v>
      </c>
      <c r="F53" s="2" t="s">
        <v>352</v>
      </c>
      <c r="G53" s="2" t="str">
        <f>VLOOKUP(I53,ClassPathways!$A$1:$D$126,3,FALSE)</f>
        <v>Metabolism</v>
      </c>
      <c r="H53" s="2" t="str">
        <f>VLOOKUP(I53,ClassPathways!$A$1:$D$126,4,FALSE)</f>
        <v>Lipid metabolism</v>
      </c>
      <c r="I53" s="2" t="s">
        <v>6</v>
      </c>
      <c r="J53" s="2">
        <v>295</v>
      </c>
      <c r="K53" s="2">
        <v>3.3344640000000001</v>
      </c>
    </row>
    <row r="54" spans="1:11">
      <c r="A54" s="2">
        <v>53</v>
      </c>
      <c r="B54" s="2" t="s">
        <v>349</v>
      </c>
      <c r="C54" s="2" t="s">
        <v>345</v>
      </c>
      <c r="D54" s="2" t="s">
        <v>342</v>
      </c>
      <c r="E54" s="2" t="s">
        <v>351</v>
      </c>
      <c r="F54" s="2" t="s">
        <v>352</v>
      </c>
      <c r="G54" s="2" t="str">
        <f>VLOOKUP(I54,ClassPathways!$A$1:$D$126,3,FALSE)</f>
        <v>Metabolism</v>
      </c>
      <c r="H54" s="2" t="str">
        <f>VLOOKUP(I54,ClassPathways!$A$1:$D$126,4,FALSE)</f>
        <v>Xenobiotics biodegradation and metabolism</v>
      </c>
      <c r="I54" s="2" t="s">
        <v>14</v>
      </c>
      <c r="J54" s="2">
        <v>348</v>
      </c>
      <c r="K54" s="2">
        <v>3.9335369999999998</v>
      </c>
    </row>
    <row r="55" spans="1:11">
      <c r="A55" s="2">
        <v>54</v>
      </c>
      <c r="B55" s="2" t="s">
        <v>349</v>
      </c>
      <c r="C55" s="2" t="s">
        <v>345</v>
      </c>
      <c r="D55" s="2" t="s">
        <v>342</v>
      </c>
      <c r="E55" s="2" t="s">
        <v>351</v>
      </c>
      <c r="F55" s="2" t="s">
        <v>352</v>
      </c>
      <c r="G55" s="2" t="str">
        <f>VLOOKUP(I55,ClassPathways!$A$1:$D$126,3,FALSE)</f>
        <v>Metabolism</v>
      </c>
      <c r="H55" s="2" t="str">
        <f>VLOOKUP(I55,ClassPathways!$A$1:$D$126,4,FALSE)</f>
        <v>Lipid metabolism</v>
      </c>
      <c r="I55" s="2" t="s">
        <v>19</v>
      </c>
      <c r="J55" s="2">
        <v>310</v>
      </c>
      <c r="K55" s="2">
        <v>3.504013</v>
      </c>
    </row>
    <row r="56" spans="1:11">
      <c r="A56" s="2">
        <v>55</v>
      </c>
      <c r="B56" s="2" t="s">
        <v>349</v>
      </c>
      <c r="C56" s="2" t="s">
        <v>345</v>
      </c>
      <c r="D56" s="2" t="s">
        <v>342</v>
      </c>
      <c r="E56" s="2" t="s">
        <v>351</v>
      </c>
      <c r="F56" s="2" t="s">
        <v>352</v>
      </c>
      <c r="G56" s="2" t="str">
        <f>VLOOKUP(I56,ClassPathways!$A$1:$D$126,3,FALSE)</f>
        <v>Metabolism</v>
      </c>
      <c r="H56" s="2" t="str">
        <f>VLOOKUP(I56,ClassPathways!$A$1:$D$126,4,FALSE)</f>
        <v>Energy metabolism</v>
      </c>
      <c r="I56" s="2" t="s">
        <v>26</v>
      </c>
      <c r="J56" s="2">
        <v>251</v>
      </c>
      <c r="K56" s="2">
        <v>2.8371200000000001</v>
      </c>
    </row>
    <row r="57" spans="1:11">
      <c r="A57" s="2">
        <v>56</v>
      </c>
      <c r="B57" s="2" t="s">
        <v>349</v>
      </c>
      <c r="C57" s="2" t="s">
        <v>345</v>
      </c>
      <c r="D57" s="2" t="s">
        <v>342</v>
      </c>
      <c r="E57" s="2" t="s">
        <v>351</v>
      </c>
      <c r="F57" s="2" t="s">
        <v>352</v>
      </c>
      <c r="G57" s="2" t="str">
        <f>VLOOKUP(I57,ClassPathways!$A$1:$D$126,3,FALSE)</f>
        <v>Metabolism</v>
      </c>
      <c r="H57" s="2" t="str">
        <f>VLOOKUP(I57,ClassPathways!$A$1:$D$126,4,FALSE)</f>
        <v>Lipid metabolism</v>
      </c>
      <c r="I57" s="2" t="s">
        <v>37</v>
      </c>
      <c r="J57" s="2">
        <v>955</v>
      </c>
      <c r="K57" s="2">
        <v>10.79462</v>
      </c>
    </row>
    <row r="58" spans="1:11">
      <c r="A58" s="2">
        <v>57</v>
      </c>
      <c r="B58" s="2" t="s">
        <v>349</v>
      </c>
      <c r="C58" s="2" t="s">
        <v>345</v>
      </c>
      <c r="D58" s="2" t="s">
        <v>342</v>
      </c>
      <c r="E58" s="2" t="s">
        <v>351</v>
      </c>
      <c r="F58" s="2" t="s">
        <v>352</v>
      </c>
      <c r="G58" s="2" t="str">
        <f>VLOOKUP(I58,ClassPathways!$A$1:$D$126,3,FALSE)</f>
        <v>Metabolism</v>
      </c>
      <c r="H58" s="2" t="str">
        <f>VLOOKUP(I58,ClassPathways!$A$1:$D$126,4,FALSE)</f>
        <v>Lipid metabolism</v>
      </c>
      <c r="I58" s="2" t="s">
        <v>38</v>
      </c>
      <c r="J58" s="2">
        <v>621</v>
      </c>
      <c r="K58" s="2">
        <v>7.0193289999999999</v>
      </c>
    </row>
    <row r="59" spans="1:11">
      <c r="A59" s="2">
        <v>58</v>
      </c>
      <c r="B59" s="2" t="s">
        <v>349</v>
      </c>
      <c r="C59" s="2" t="s">
        <v>345</v>
      </c>
      <c r="D59" s="2" t="s">
        <v>342</v>
      </c>
      <c r="E59" s="2" t="s">
        <v>351</v>
      </c>
      <c r="F59" s="2" t="s">
        <v>352</v>
      </c>
      <c r="G59" s="2" t="str">
        <f>VLOOKUP(I59,ClassPathways!$A$1:$D$126,3,FALSE)</f>
        <v>Metabolism</v>
      </c>
      <c r="H59" s="2" t="str">
        <f>VLOOKUP(I59,ClassPathways!$A$1:$D$126,4,FALSE)</f>
        <v>Metabolism of terpenoids and polyketides</v>
      </c>
      <c r="I59" s="2" t="s">
        <v>43</v>
      </c>
      <c r="J59" s="2">
        <v>345</v>
      </c>
      <c r="K59" s="2">
        <v>3.8996270000000002</v>
      </c>
    </row>
    <row r="60" spans="1:11">
      <c r="A60" s="2">
        <v>59</v>
      </c>
      <c r="B60" s="2" t="s">
        <v>349</v>
      </c>
      <c r="C60" s="2" t="s">
        <v>345</v>
      </c>
      <c r="D60" s="2" t="s">
        <v>342</v>
      </c>
      <c r="E60" s="2" t="s">
        <v>351</v>
      </c>
      <c r="F60" s="2" t="s">
        <v>352</v>
      </c>
      <c r="G60" s="2" t="str">
        <f>VLOOKUP(I60,ClassPathways!$A$1:$D$126,3,FALSE)</f>
        <v>Metabolism</v>
      </c>
      <c r="H60" s="2" t="str">
        <f>VLOOKUP(I60,ClassPathways!$A$1:$D$126,4,FALSE)</f>
        <v>Amino acid metabolism</v>
      </c>
      <c r="I60" s="2" t="s">
        <v>64</v>
      </c>
      <c r="J60" s="2">
        <v>276</v>
      </c>
      <c r="K60" s="2">
        <v>3.1197020000000002</v>
      </c>
    </row>
    <row r="61" spans="1:11">
      <c r="A61" s="2">
        <v>60</v>
      </c>
      <c r="B61" s="2" t="s">
        <v>349</v>
      </c>
      <c r="C61" s="2" t="s">
        <v>345</v>
      </c>
      <c r="D61" s="2" t="s">
        <v>342</v>
      </c>
      <c r="E61" s="2" t="s">
        <v>351</v>
      </c>
      <c r="F61" s="2" t="s">
        <v>352</v>
      </c>
      <c r="G61" s="2" t="str">
        <f>VLOOKUP(I61,ClassPathways!$A$1:$D$126,3,FALSE)</f>
        <v>Metabolism</v>
      </c>
      <c r="H61" s="2" t="str">
        <f>VLOOKUP(I61,ClassPathways!$A$1:$D$126,4,FALSE)</f>
        <v>Amino acid metabolism</v>
      </c>
      <c r="I61" s="2" t="s">
        <v>109</v>
      </c>
      <c r="J61" s="2">
        <v>350</v>
      </c>
      <c r="K61" s="2">
        <v>3.956143</v>
      </c>
    </row>
    <row r="62" spans="1:11">
      <c r="A62" s="2">
        <v>61</v>
      </c>
      <c r="B62" s="2" t="s">
        <v>349</v>
      </c>
      <c r="C62" s="2" t="s">
        <v>345</v>
      </c>
      <c r="D62" s="2" t="s">
        <v>342</v>
      </c>
      <c r="E62" s="2" t="s">
        <v>351</v>
      </c>
      <c r="F62" s="2" t="s">
        <v>352</v>
      </c>
      <c r="G62" s="2" t="str">
        <f>VLOOKUP(I62,ClassPathways!$A$1:$D$126,3,FALSE)</f>
        <v>Metabolism</v>
      </c>
      <c r="H62" s="2" t="str">
        <f>VLOOKUP(I62,ClassPathways!$A$1:$D$126,4,FALSE)</f>
        <v>Amino acid metabolism</v>
      </c>
      <c r="I62" s="2" t="s">
        <v>175</v>
      </c>
      <c r="J62" s="2">
        <v>444</v>
      </c>
      <c r="K62" s="2">
        <v>5.0186500000000001</v>
      </c>
    </row>
    <row r="63" spans="1:11">
      <c r="A63" s="2">
        <v>62</v>
      </c>
      <c r="B63" s="2" t="s">
        <v>1</v>
      </c>
      <c r="C63" s="2" t="s">
        <v>338</v>
      </c>
      <c r="D63" s="2" t="s">
        <v>339</v>
      </c>
      <c r="E63" s="2" t="s">
        <v>353</v>
      </c>
      <c r="F63" s="2" t="s">
        <v>143</v>
      </c>
      <c r="G63" s="2" t="str">
        <f>VLOOKUP(I63,ClassPathways!$A$1:$D$126,3,FALSE)</f>
        <v>Metabolism</v>
      </c>
      <c r="H63" s="2" t="str">
        <f>VLOOKUP(I63,ClassPathways!$A$1:$D$126,4,FALSE)</f>
        <v>Xenobiotics biodegradation and metabolism</v>
      </c>
      <c r="I63" s="2" t="s">
        <v>33</v>
      </c>
      <c r="J63" s="2">
        <v>30</v>
      </c>
      <c r="K63" s="2">
        <v>2.6978420000000001</v>
      </c>
    </row>
    <row r="64" spans="1:11">
      <c r="A64" s="2">
        <v>63</v>
      </c>
      <c r="B64" s="2" t="s">
        <v>1</v>
      </c>
      <c r="C64" s="2" t="s">
        <v>338</v>
      </c>
      <c r="D64" s="2" t="s">
        <v>339</v>
      </c>
      <c r="E64" s="2" t="s">
        <v>353</v>
      </c>
      <c r="F64" s="2" t="s">
        <v>143</v>
      </c>
      <c r="G64" s="2" t="str">
        <f>VLOOKUP(I64,ClassPathways!$A$1:$D$126,3,FALSE)</f>
        <v>Metabolism</v>
      </c>
      <c r="H64" s="2" t="str">
        <f>VLOOKUP(I64,ClassPathways!$A$1:$D$126,4,FALSE)</f>
        <v>Lipid metabolism</v>
      </c>
      <c r="I64" s="2" t="s">
        <v>37</v>
      </c>
      <c r="J64" s="2">
        <v>28</v>
      </c>
      <c r="K64" s="2">
        <v>2.5179860000000001</v>
      </c>
    </row>
    <row r="65" spans="1:11">
      <c r="A65" s="2">
        <v>64</v>
      </c>
      <c r="B65" s="2" t="s">
        <v>1</v>
      </c>
      <c r="C65" s="2" t="s">
        <v>338</v>
      </c>
      <c r="D65" s="2" t="s">
        <v>339</v>
      </c>
      <c r="E65" s="2" t="s">
        <v>353</v>
      </c>
      <c r="F65" s="2" t="s">
        <v>143</v>
      </c>
      <c r="G65" s="2" t="str">
        <f>VLOOKUP(I65,ClassPathways!$A$1:$D$126,3,FALSE)</f>
        <v>Metabolism</v>
      </c>
      <c r="H65" s="2" t="str">
        <f>VLOOKUP(I65,ClassPathways!$A$1:$D$126,4,FALSE)</f>
        <v>Lipid metabolism</v>
      </c>
      <c r="I65" s="2" t="s">
        <v>38</v>
      </c>
      <c r="J65" s="2">
        <v>24</v>
      </c>
      <c r="K65" s="2">
        <v>2.1582729999999999</v>
      </c>
    </row>
    <row r="66" spans="1:11">
      <c r="A66" s="2">
        <v>65</v>
      </c>
      <c r="B66" s="2" t="s">
        <v>1</v>
      </c>
      <c r="C66" s="2" t="s">
        <v>338</v>
      </c>
      <c r="D66" s="2" t="s">
        <v>339</v>
      </c>
      <c r="E66" s="2" t="s">
        <v>353</v>
      </c>
      <c r="F66" s="2" t="s">
        <v>143</v>
      </c>
      <c r="G66" s="2" t="str">
        <f>VLOOKUP(I66,ClassPathways!$A$1:$D$126,3,FALSE)</f>
        <v>Metabolism</v>
      </c>
      <c r="H66" s="2" t="str">
        <f>VLOOKUP(I66,ClassPathways!$A$1:$D$126,4,FALSE)</f>
        <v>Carbohydrate metabolism</v>
      </c>
      <c r="I66" s="2" t="s">
        <v>42</v>
      </c>
      <c r="J66" s="2">
        <v>24</v>
      </c>
      <c r="K66" s="2">
        <v>2.1582729999999999</v>
      </c>
    </row>
    <row r="67" spans="1:11">
      <c r="A67" s="2">
        <v>66</v>
      </c>
      <c r="B67" s="2" t="s">
        <v>1</v>
      </c>
      <c r="C67" s="2" t="s">
        <v>338</v>
      </c>
      <c r="D67" s="2" t="s">
        <v>339</v>
      </c>
      <c r="E67" s="2" t="s">
        <v>353</v>
      </c>
      <c r="F67" s="2" t="s">
        <v>143</v>
      </c>
      <c r="G67" s="2" t="str">
        <f>VLOOKUP(I67,ClassPathways!$A$1:$D$126,3,FALSE)</f>
        <v>Metabolism</v>
      </c>
      <c r="H67" s="2" t="str">
        <f>VLOOKUP(I67,ClassPathways!$A$1:$D$126,4,FALSE)</f>
        <v>Carbohydrate metabolism</v>
      </c>
      <c r="I67" s="2" t="s">
        <v>48</v>
      </c>
      <c r="J67" s="2">
        <v>46</v>
      </c>
      <c r="K67" s="2">
        <v>4.1366909999999999</v>
      </c>
    </row>
    <row r="68" spans="1:11">
      <c r="A68" s="2">
        <v>67</v>
      </c>
      <c r="B68" s="2" t="s">
        <v>1</v>
      </c>
      <c r="C68" s="2" t="s">
        <v>338</v>
      </c>
      <c r="D68" s="2" t="s">
        <v>339</v>
      </c>
      <c r="E68" s="2" t="s">
        <v>353</v>
      </c>
      <c r="F68" s="2" t="s">
        <v>143</v>
      </c>
      <c r="G68" s="2" t="str">
        <f>VLOOKUP(I68,ClassPathways!$A$1:$D$126,3,FALSE)</f>
        <v>Metabolism</v>
      </c>
      <c r="H68" s="2" t="str">
        <f>VLOOKUP(I68,ClassPathways!$A$1:$D$126,4,FALSE)</f>
        <v>Nucleotide metabolism</v>
      </c>
      <c r="I68" s="2" t="s">
        <v>90</v>
      </c>
      <c r="J68" s="2">
        <v>59</v>
      </c>
      <c r="K68" s="2">
        <v>5.3057550000000004</v>
      </c>
    </row>
    <row r="69" spans="1:11">
      <c r="A69" s="2">
        <v>68</v>
      </c>
      <c r="B69" s="2" t="s">
        <v>1</v>
      </c>
      <c r="C69" s="2" t="s">
        <v>338</v>
      </c>
      <c r="D69" s="2" t="s">
        <v>339</v>
      </c>
      <c r="E69" s="2" t="s">
        <v>353</v>
      </c>
      <c r="F69" s="2" t="s">
        <v>143</v>
      </c>
      <c r="G69" s="2" t="str">
        <f>VLOOKUP(I69,ClassPathways!$A$1:$D$126,3,FALSE)</f>
        <v>Metabolism</v>
      </c>
      <c r="H69" s="2" t="str">
        <f>VLOOKUP(I69,ClassPathways!$A$1:$D$126,4,FALSE)</f>
        <v>Nucleotide metabolism</v>
      </c>
      <c r="I69" s="2" t="s">
        <v>91</v>
      </c>
      <c r="J69" s="2">
        <v>56</v>
      </c>
      <c r="K69" s="2">
        <v>5.035971</v>
      </c>
    </row>
    <row r="70" spans="1:11">
      <c r="A70" s="2">
        <v>69</v>
      </c>
      <c r="B70" s="2" t="s">
        <v>1</v>
      </c>
      <c r="C70" s="2" t="s">
        <v>338</v>
      </c>
      <c r="D70" s="2" t="s">
        <v>339</v>
      </c>
      <c r="E70" s="2" t="s">
        <v>353</v>
      </c>
      <c r="F70" s="2" t="s">
        <v>143</v>
      </c>
      <c r="G70" s="2" t="str">
        <f>VLOOKUP(I70,ClassPathways!$A$1:$D$126,3,FALSE)</f>
        <v>Metabolism</v>
      </c>
      <c r="H70" s="2" t="str">
        <f>VLOOKUP(I70,ClassPathways!$A$1:$D$126,4,FALSE)</f>
        <v>Carbohydrate metabolism</v>
      </c>
      <c r="I70" s="2" t="s">
        <v>92</v>
      </c>
      <c r="J70" s="2">
        <v>27</v>
      </c>
      <c r="K70" s="2">
        <v>2.428058</v>
      </c>
    </row>
    <row r="71" spans="1:11">
      <c r="A71" s="2">
        <v>70</v>
      </c>
      <c r="B71" s="2" t="s">
        <v>1</v>
      </c>
      <c r="C71" s="2" t="s">
        <v>338</v>
      </c>
      <c r="D71" s="2" t="s">
        <v>339</v>
      </c>
      <c r="E71" s="2" t="s">
        <v>353</v>
      </c>
      <c r="F71" s="2" t="s">
        <v>143</v>
      </c>
      <c r="G71" s="2" t="str">
        <f>VLOOKUP(I71,ClassPathways!$A$1:$D$126,3,FALSE)</f>
        <v>Metabolism</v>
      </c>
      <c r="H71" s="2" t="str">
        <f>VLOOKUP(I71,ClassPathways!$A$1:$D$126,4,FALSE)</f>
        <v>Amino acid metabolism</v>
      </c>
      <c r="I71" s="2" t="s">
        <v>109</v>
      </c>
      <c r="J71" s="2">
        <v>26</v>
      </c>
      <c r="K71" s="2">
        <v>2.3381289999999999</v>
      </c>
    </row>
    <row r="72" spans="1:11">
      <c r="A72" s="2">
        <v>71</v>
      </c>
      <c r="B72" s="2" t="s">
        <v>1</v>
      </c>
      <c r="C72" s="2" t="s">
        <v>338</v>
      </c>
      <c r="D72" s="2" t="s">
        <v>339</v>
      </c>
      <c r="E72" s="2" t="s">
        <v>353</v>
      </c>
      <c r="F72" s="2" t="s">
        <v>143</v>
      </c>
      <c r="G72" s="2" t="str">
        <f>VLOOKUP(I72,ClassPathways!$A$1:$D$126,3,FALSE)</f>
        <v>Metabolism</v>
      </c>
      <c r="H72" s="2" t="str">
        <f>VLOOKUP(I72,ClassPathways!$A$1:$D$126,4,FALSE)</f>
        <v>Amino acid metabolism</v>
      </c>
      <c r="I72" s="2" t="s">
        <v>110</v>
      </c>
      <c r="J72" s="2">
        <v>26</v>
      </c>
      <c r="K72" s="2">
        <v>2.3381289999999999</v>
      </c>
    </row>
    <row r="73" spans="1:11">
      <c r="A73" s="2">
        <v>72</v>
      </c>
      <c r="B73" s="2" t="s">
        <v>1</v>
      </c>
      <c r="C73" s="2" t="s">
        <v>338</v>
      </c>
      <c r="D73" s="2" t="s">
        <v>342</v>
      </c>
      <c r="E73" s="2" t="s">
        <v>354</v>
      </c>
      <c r="F73" s="2" t="s">
        <v>355</v>
      </c>
      <c r="G73" s="2" t="str">
        <f>VLOOKUP(I73,ClassPathways!$A$1:$D$126,3,FALSE)</f>
        <v>Metabolism</v>
      </c>
      <c r="H73" s="2" t="str">
        <f>VLOOKUP(I73,ClassPathways!$A$1:$D$126,4,FALSE)</f>
        <v>Lipid metabolism</v>
      </c>
      <c r="I73" s="2" t="s">
        <v>6</v>
      </c>
      <c r="J73" s="2">
        <v>255</v>
      </c>
      <c r="K73" s="2">
        <v>3.66432</v>
      </c>
    </row>
    <row r="74" spans="1:11">
      <c r="A74" s="2">
        <v>73</v>
      </c>
      <c r="B74" s="2" t="s">
        <v>1</v>
      </c>
      <c r="C74" s="2" t="s">
        <v>338</v>
      </c>
      <c r="D74" s="2" t="s">
        <v>342</v>
      </c>
      <c r="E74" s="2" t="s">
        <v>354</v>
      </c>
      <c r="F74" s="2" t="s">
        <v>355</v>
      </c>
      <c r="G74" s="2" t="str">
        <f>VLOOKUP(I74,ClassPathways!$A$1:$D$126,3,FALSE)</f>
        <v>Metabolism</v>
      </c>
      <c r="H74" s="2" t="str">
        <f>VLOOKUP(I74,ClassPathways!$A$1:$D$126,4,FALSE)</f>
        <v>Xenobiotics biodegradation and metabolism</v>
      </c>
      <c r="I74" s="2" t="s">
        <v>14</v>
      </c>
      <c r="J74" s="2">
        <v>279</v>
      </c>
      <c r="K74" s="2">
        <v>4.0091970000000003</v>
      </c>
    </row>
    <row r="75" spans="1:11">
      <c r="A75" s="2">
        <v>74</v>
      </c>
      <c r="B75" s="2" t="s">
        <v>1</v>
      </c>
      <c r="C75" s="2" t="s">
        <v>338</v>
      </c>
      <c r="D75" s="2" t="s">
        <v>342</v>
      </c>
      <c r="E75" s="2" t="s">
        <v>354</v>
      </c>
      <c r="F75" s="2" t="s">
        <v>355</v>
      </c>
      <c r="G75" s="2" t="str">
        <f>VLOOKUP(I75,ClassPathways!$A$1:$D$126,3,FALSE)</f>
        <v>Metabolism</v>
      </c>
      <c r="H75" s="2" t="str">
        <f>VLOOKUP(I75,ClassPathways!$A$1:$D$126,4,FALSE)</f>
        <v>Lipid metabolism</v>
      </c>
      <c r="I75" s="2" t="s">
        <v>19</v>
      </c>
      <c r="J75" s="2">
        <v>234</v>
      </c>
      <c r="K75" s="2">
        <v>3.362552</v>
      </c>
    </row>
    <row r="76" spans="1:11">
      <c r="A76" s="2">
        <v>75</v>
      </c>
      <c r="B76" s="2" t="s">
        <v>1</v>
      </c>
      <c r="C76" s="2" t="s">
        <v>338</v>
      </c>
      <c r="D76" s="2" t="s">
        <v>342</v>
      </c>
      <c r="E76" s="2" t="s">
        <v>354</v>
      </c>
      <c r="F76" s="2" t="s">
        <v>355</v>
      </c>
      <c r="G76" s="2" t="str">
        <f>VLOOKUP(I76,ClassPathways!$A$1:$D$126,3,FALSE)</f>
        <v>Metabolism</v>
      </c>
      <c r="H76" s="2" t="str">
        <f>VLOOKUP(I76,ClassPathways!$A$1:$D$126,4,FALSE)</f>
        <v>Energy metabolism</v>
      </c>
      <c r="I76" s="2" t="s">
        <v>26</v>
      </c>
      <c r="J76" s="2">
        <v>206</v>
      </c>
      <c r="K76" s="2">
        <v>2.9601950000000001</v>
      </c>
    </row>
    <row r="77" spans="1:11">
      <c r="A77" s="2">
        <v>76</v>
      </c>
      <c r="B77" s="2" t="s">
        <v>1</v>
      </c>
      <c r="C77" s="2" t="s">
        <v>338</v>
      </c>
      <c r="D77" s="2" t="s">
        <v>342</v>
      </c>
      <c r="E77" s="2" t="s">
        <v>354</v>
      </c>
      <c r="F77" s="2" t="s">
        <v>355</v>
      </c>
      <c r="G77" s="2" t="str">
        <f>VLOOKUP(I77,ClassPathways!$A$1:$D$126,3,FALSE)</f>
        <v>Metabolism</v>
      </c>
      <c r="H77" s="2" t="str">
        <f>VLOOKUP(I77,ClassPathways!$A$1:$D$126,4,FALSE)</f>
        <v>Lipid metabolism</v>
      </c>
      <c r="I77" s="2" t="s">
        <v>37</v>
      </c>
      <c r="J77" s="2">
        <v>648</v>
      </c>
      <c r="K77" s="2">
        <v>9.3116830000000004</v>
      </c>
    </row>
    <row r="78" spans="1:11">
      <c r="A78" s="2">
        <v>77</v>
      </c>
      <c r="B78" s="2" t="s">
        <v>1</v>
      </c>
      <c r="C78" s="2" t="s">
        <v>338</v>
      </c>
      <c r="D78" s="2" t="s">
        <v>342</v>
      </c>
      <c r="E78" s="2" t="s">
        <v>354</v>
      </c>
      <c r="F78" s="2" t="s">
        <v>355</v>
      </c>
      <c r="G78" s="2" t="str">
        <f>VLOOKUP(I78,ClassPathways!$A$1:$D$126,3,FALSE)</f>
        <v>Metabolism</v>
      </c>
      <c r="H78" s="2" t="str">
        <f>VLOOKUP(I78,ClassPathways!$A$1:$D$126,4,FALSE)</f>
        <v>Lipid metabolism</v>
      </c>
      <c r="I78" s="2" t="s">
        <v>38</v>
      </c>
      <c r="J78" s="2">
        <v>400</v>
      </c>
      <c r="K78" s="2">
        <v>5.7479519999999997</v>
      </c>
    </row>
    <row r="79" spans="1:11">
      <c r="A79" s="2">
        <v>78</v>
      </c>
      <c r="B79" s="2" t="s">
        <v>1</v>
      </c>
      <c r="C79" s="2" t="s">
        <v>338</v>
      </c>
      <c r="D79" s="2" t="s">
        <v>342</v>
      </c>
      <c r="E79" s="2" t="s">
        <v>354</v>
      </c>
      <c r="F79" s="2" t="s">
        <v>355</v>
      </c>
      <c r="G79" s="2" t="str">
        <f>VLOOKUP(I79,ClassPathways!$A$1:$D$126,3,FALSE)</f>
        <v>Metabolism</v>
      </c>
      <c r="H79" s="2" t="str">
        <f>VLOOKUP(I79,ClassPathways!$A$1:$D$126,4,FALSE)</f>
        <v>Metabolism of terpenoids and polyketides</v>
      </c>
      <c r="I79" s="2" t="s">
        <v>43</v>
      </c>
      <c r="J79" s="2">
        <v>278</v>
      </c>
      <c r="K79" s="2">
        <v>3.9948269999999999</v>
      </c>
    </row>
    <row r="80" spans="1:11">
      <c r="A80" s="2">
        <v>79</v>
      </c>
      <c r="B80" s="2" t="s">
        <v>1</v>
      </c>
      <c r="C80" s="2" t="s">
        <v>338</v>
      </c>
      <c r="D80" s="2" t="s">
        <v>342</v>
      </c>
      <c r="E80" s="2" t="s">
        <v>354</v>
      </c>
      <c r="F80" s="2" t="s">
        <v>355</v>
      </c>
      <c r="G80" s="2" t="str">
        <f>VLOOKUP(I80,ClassPathways!$A$1:$D$126,3,FALSE)</f>
        <v>Metabolism</v>
      </c>
      <c r="H80" s="2" t="str">
        <f>VLOOKUP(I80,ClassPathways!$A$1:$D$126,4,FALSE)</f>
        <v>Amino acid metabolism</v>
      </c>
      <c r="I80" s="2" t="s">
        <v>64</v>
      </c>
      <c r="J80" s="2">
        <v>220</v>
      </c>
      <c r="K80" s="2">
        <v>3.1613739999999999</v>
      </c>
    </row>
    <row r="81" spans="1:11">
      <c r="A81" s="2">
        <v>80</v>
      </c>
      <c r="B81" s="2" t="s">
        <v>1</v>
      </c>
      <c r="C81" s="2" t="s">
        <v>338</v>
      </c>
      <c r="D81" s="2" t="s">
        <v>342</v>
      </c>
      <c r="E81" s="2" t="s">
        <v>354</v>
      </c>
      <c r="F81" s="2" t="s">
        <v>355</v>
      </c>
      <c r="G81" s="2" t="str">
        <f>VLOOKUP(I81,ClassPathways!$A$1:$D$126,3,FALSE)</f>
        <v>Metabolism</v>
      </c>
      <c r="H81" s="2" t="str">
        <f>VLOOKUP(I81,ClassPathways!$A$1:$D$126,4,FALSE)</f>
        <v>Amino acid metabolism</v>
      </c>
      <c r="I81" s="2" t="s">
        <v>109</v>
      </c>
      <c r="J81" s="2">
        <v>287</v>
      </c>
      <c r="K81" s="2">
        <v>4.1241560000000002</v>
      </c>
    </row>
    <row r="82" spans="1:11">
      <c r="A82" s="2">
        <v>81</v>
      </c>
      <c r="B82" s="2" t="s">
        <v>1</v>
      </c>
      <c r="C82" s="2" t="s">
        <v>338</v>
      </c>
      <c r="D82" s="2" t="s">
        <v>342</v>
      </c>
      <c r="E82" s="2" t="s">
        <v>354</v>
      </c>
      <c r="F82" s="2" t="s">
        <v>355</v>
      </c>
      <c r="G82" s="2" t="str">
        <f>VLOOKUP(I82,ClassPathways!$A$1:$D$126,3,FALSE)</f>
        <v>Metabolism</v>
      </c>
      <c r="H82" s="2" t="str">
        <f>VLOOKUP(I82,ClassPathways!$A$1:$D$126,4,FALSE)</f>
        <v>Amino acid metabolism</v>
      </c>
      <c r="I82" s="2" t="s">
        <v>175</v>
      </c>
      <c r="J82" s="2">
        <v>318</v>
      </c>
      <c r="K82" s="2">
        <v>4.5696219999999999</v>
      </c>
    </row>
    <row r="83" spans="1:11">
      <c r="A83" s="2">
        <v>82</v>
      </c>
      <c r="B83" s="2" t="s">
        <v>1</v>
      </c>
      <c r="C83" s="2" t="s">
        <v>345</v>
      </c>
      <c r="D83" s="2" t="s">
        <v>339</v>
      </c>
      <c r="E83" s="2" t="s">
        <v>356</v>
      </c>
      <c r="F83" s="2" t="s">
        <v>144</v>
      </c>
      <c r="G83" s="2" t="str">
        <f>VLOOKUP(I83,ClassPathways!$A$1:$D$126,3,FALSE)</f>
        <v>Metabolism</v>
      </c>
      <c r="H83" s="2" t="str">
        <f>VLOOKUP(I83,ClassPathways!$A$1:$D$126,4,FALSE)</f>
        <v>Xenobiotics biodegradation and metabolism</v>
      </c>
      <c r="I83" s="2" t="s">
        <v>33</v>
      </c>
      <c r="J83" s="2">
        <v>38</v>
      </c>
      <c r="K83" s="2">
        <v>3.1224319999999999</v>
      </c>
    </row>
    <row r="84" spans="1:11">
      <c r="A84" s="2">
        <v>83</v>
      </c>
      <c r="B84" s="2" t="s">
        <v>1</v>
      </c>
      <c r="C84" s="2" t="s">
        <v>345</v>
      </c>
      <c r="D84" s="2" t="s">
        <v>339</v>
      </c>
      <c r="E84" s="2" t="s">
        <v>356</v>
      </c>
      <c r="F84" s="2" t="s">
        <v>144</v>
      </c>
      <c r="G84" s="2" t="str">
        <f>VLOOKUP(I84,ClassPathways!$A$1:$D$126,3,FALSE)</f>
        <v>Metabolism</v>
      </c>
      <c r="H84" s="2" t="str">
        <f>VLOOKUP(I84,ClassPathways!$A$1:$D$126,4,FALSE)</f>
        <v>Lipid metabolism</v>
      </c>
      <c r="I84" s="2" t="s">
        <v>37</v>
      </c>
      <c r="J84" s="2">
        <v>44</v>
      </c>
      <c r="K84" s="2">
        <v>3.6154480000000002</v>
      </c>
    </row>
    <row r="85" spans="1:11">
      <c r="A85" s="2">
        <v>84</v>
      </c>
      <c r="B85" s="2" t="s">
        <v>1</v>
      </c>
      <c r="C85" s="2" t="s">
        <v>345</v>
      </c>
      <c r="D85" s="2" t="s">
        <v>339</v>
      </c>
      <c r="E85" s="2" t="s">
        <v>356</v>
      </c>
      <c r="F85" s="2" t="s">
        <v>144</v>
      </c>
      <c r="G85" s="2" t="str">
        <f>VLOOKUP(I85,ClassPathways!$A$1:$D$126,3,FALSE)</f>
        <v>Metabolism</v>
      </c>
      <c r="H85" s="2" t="str">
        <f>VLOOKUP(I85,ClassPathways!$A$1:$D$126,4,FALSE)</f>
        <v>Carbohydrate metabolism</v>
      </c>
      <c r="I85" s="2" t="s">
        <v>42</v>
      </c>
      <c r="J85" s="2">
        <v>26</v>
      </c>
      <c r="K85" s="2">
        <v>2.1364010000000002</v>
      </c>
    </row>
    <row r="86" spans="1:11">
      <c r="A86" s="2">
        <v>85</v>
      </c>
      <c r="B86" s="2" t="s">
        <v>1</v>
      </c>
      <c r="C86" s="2" t="s">
        <v>345</v>
      </c>
      <c r="D86" s="2" t="s">
        <v>339</v>
      </c>
      <c r="E86" s="2" t="s">
        <v>356</v>
      </c>
      <c r="F86" s="2" t="s">
        <v>144</v>
      </c>
      <c r="G86" s="2" t="str">
        <f>VLOOKUP(I86,ClassPathways!$A$1:$D$126,3,FALSE)</f>
        <v>Metabolism</v>
      </c>
      <c r="H86" s="2" t="str">
        <f>VLOOKUP(I86,ClassPathways!$A$1:$D$126,4,FALSE)</f>
        <v>Lipid metabolism</v>
      </c>
      <c r="I86" s="2" t="s">
        <v>45</v>
      </c>
      <c r="J86" s="2">
        <v>24</v>
      </c>
      <c r="K86" s="2">
        <v>1.972062</v>
      </c>
    </row>
    <row r="87" spans="1:11">
      <c r="A87" s="2">
        <v>86</v>
      </c>
      <c r="B87" s="2" t="s">
        <v>1</v>
      </c>
      <c r="C87" s="2" t="s">
        <v>345</v>
      </c>
      <c r="D87" s="2" t="s">
        <v>339</v>
      </c>
      <c r="E87" s="2" t="s">
        <v>356</v>
      </c>
      <c r="F87" s="2" t="s">
        <v>144</v>
      </c>
      <c r="G87" s="2" t="str">
        <f>VLOOKUP(I87,ClassPathways!$A$1:$D$126,3,FALSE)</f>
        <v>Metabolism</v>
      </c>
      <c r="H87" s="2" t="str">
        <f>VLOOKUP(I87,ClassPathways!$A$1:$D$126,4,FALSE)</f>
        <v>Amino acid metabolism</v>
      </c>
      <c r="I87" s="2" t="s">
        <v>163</v>
      </c>
      <c r="J87" s="2">
        <v>24</v>
      </c>
      <c r="K87" s="2">
        <v>1.972062</v>
      </c>
    </row>
    <row r="88" spans="1:11">
      <c r="A88" s="2">
        <v>87</v>
      </c>
      <c r="B88" s="2" t="s">
        <v>1</v>
      </c>
      <c r="C88" s="2" t="s">
        <v>345</v>
      </c>
      <c r="D88" s="2" t="s">
        <v>339</v>
      </c>
      <c r="E88" s="2" t="s">
        <v>356</v>
      </c>
      <c r="F88" s="2" t="s">
        <v>144</v>
      </c>
      <c r="G88" s="2" t="str">
        <f>VLOOKUP(I88,ClassPathways!$A$1:$D$126,3,FALSE)</f>
        <v>Metabolism</v>
      </c>
      <c r="H88" s="2" t="str">
        <f>VLOOKUP(I88,ClassPathways!$A$1:$D$126,4,FALSE)</f>
        <v>Carbohydrate metabolism</v>
      </c>
      <c r="I88" s="2" t="s">
        <v>48</v>
      </c>
      <c r="J88" s="2">
        <v>50</v>
      </c>
      <c r="K88" s="2">
        <v>4.1084630000000004</v>
      </c>
    </row>
    <row r="89" spans="1:11">
      <c r="A89" s="2">
        <v>88</v>
      </c>
      <c r="B89" s="2" t="s">
        <v>1</v>
      </c>
      <c r="C89" s="2" t="s">
        <v>345</v>
      </c>
      <c r="D89" s="2" t="s">
        <v>339</v>
      </c>
      <c r="E89" s="2" t="s">
        <v>356</v>
      </c>
      <c r="F89" s="2" t="s">
        <v>144</v>
      </c>
      <c r="G89" s="2" t="str">
        <f>VLOOKUP(I89,ClassPathways!$A$1:$D$126,3,FALSE)</f>
        <v>Metabolism</v>
      </c>
      <c r="H89" s="2" t="str">
        <f>VLOOKUP(I89,ClassPathways!$A$1:$D$126,4,FALSE)</f>
        <v>Xenobiotics biodegradation and metabolism</v>
      </c>
      <c r="I89" s="2" t="s">
        <v>67</v>
      </c>
      <c r="J89" s="2">
        <v>24</v>
      </c>
      <c r="K89" s="2">
        <v>1.972062</v>
      </c>
    </row>
    <row r="90" spans="1:11">
      <c r="A90" s="2">
        <v>89</v>
      </c>
      <c r="B90" s="2" t="s">
        <v>1</v>
      </c>
      <c r="C90" s="2" t="s">
        <v>345</v>
      </c>
      <c r="D90" s="2" t="s">
        <v>339</v>
      </c>
      <c r="E90" s="2" t="s">
        <v>356</v>
      </c>
      <c r="F90" s="2" t="s">
        <v>144</v>
      </c>
      <c r="G90" s="2" t="str">
        <f>VLOOKUP(I90,ClassPathways!$A$1:$D$126,3,FALSE)</f>
        <v>Metabolism</v>
      </c>
      <c r="H90" s="2" t="str">
        <f>VLOOKUP(I90,ClassPathways!$A$1:$D$126,4,FALSE)</f>
        <v>Nucleotide metabolism</v>
      </c>
      <c r="I90" s="2" t="s">
        <v>90</v>
      </c>
      <c r="J90" s="2">
        <v>67</v>
      </c>
      <c r="K90" s="2">
        <v>5.5053409999999996</v>
      </c>
    </row>
    <row r="91" spans="1:11">
      <c r="A91" s="2">
        <v>90</v>
      </c>
      <c r="B91" s="2" t="s">
        <v>1</v>
      </c>
      <c r="C91" s="2" t="s">
        <v>345</v>
      </c>
      <c r="D91" s="2" t="s">
        <v>339</v>
      </c>
      <c r="E91" s="2" t="s">
        <v>356</v>
      </c>
      <c r="F91" s="2" t="s">
        <v>144</v>
      </c>
      <c r="G91" s="2" t="str">
        <f>VLOOKUP(I91,ClassPathways!$A$1:$D$126,3,FALSE)</f>
        <v>Metabolism</v>
      </c>
      <c r="H91" s="2" t="str">
        <f>VLOOKUP(I91,ClassPathways!$A$1:$D$126,4,FALSE)</f>
        <v>Nucleotide metabolism</v>
      </c>
      <c r="I91" s="2" t="s">
        <v>91</v>
      </c>
      <c r="J91" s="2">
        <v>50</v>
      </c>
      <c r="K91" s="2">
        <v>4.1084630000000004</v>
      </c>
    </row>
    <row r="92" spans="1:11">
      <c r="A92" s="2">
        <v>91</v>
      </c>
      <c r="B92" s="2" t="s">
        <v>1</v>
      </c>
      <c r="C92" s="2" t="s">
        <v>345</v>
      </c>
      <c r="D92" s="2" t="s">
        <v>339</v>
      </c>
      <c r="E92" s="2" t="s">
        <v>356</v>
      </c>
      <c r="F92" s="2" t="s">
        <v>144</v>
      </c>
      <c r="G92" s="2" t="str">
        <f>VLOOKUP(I92,ClassPathways!$A$1:$D$126,3,FALSE)</f>
        <v>Metabolism</v>
      </c>
      <c r="H92" s="2" t="str">
        <f>VLOOKUP(I92,ClassPathways!$A$1:$D$126,4,FALSE)</f>
        <v>Carbohydrate metabolism</v>
      </c>
      <c r="I92" s="2" t="s">
        <v>92</v>
      </c>
      <c r="J92" s="2">
        <v>32</v>
      </c>
      <c r="K92" s="2">
        <v>2.6294170000000001</v>
      </c>
    </row>
    <row r="93" spans="1:11">
      <c r="A93" s="2">
        <v>92</v>
      </c>
      <c r="B93" s="2" t="s">
        <v>1</v>
      </c>
      <c r="C93" s="2" t="s">
        <v>345</v>
      </c>
      <c r="D93" s="2" t="s">
        <v>339</v>
      </c>
      <c r="E93" s="2" t="s">
        <v>356</v>
      </c>
      <c r="F93" s="2" t="s">
        <v>144</v>
      </c>
      <c r="G93" s="2" t="str">
        <f>VLOOKUP(I93,ClassPathways!$A$1:$D$126,3,FALSE)</f>
        <v>Metabolism</v>
      </c>
      <c r="H93" s="2" t="str">
        <f>VLOOKUP(I93,ClassPathways!$A$1:$D$126,4,FALSE)</f>
        <v>Amino acid metabolism</v>
      </c>
      <c r="I93" s="2" t="s">
        <v>109</v>
      </c>
      <c r="J93" s="2">
        <v>25</v>
      </c>
      <c r="K93" s="2">
        <v>2.0542319999999998</v>
      </c>
    </row>
    <row r="94" spans="1:11">
      <c r="A94" s="2">
        <v>93</v>
      </c>
      <c r="B94" s="2" t="s">
        <v>1</v>
      </c>
      <c r="C94" s="2" t="s">
        <v>345</v>
      </c>
      <c r="D94" s="2" t="s">
        <v>339</v>
      </c>
      <c r="E94" s="2" t="s">
        <v>356</v>
      </c>
      <c r="F94" s="2" t="s">
        <v>144</v>
      </c>
      <c r="G94" s="2" t="str">
        <f>VLOOKUP(I94,ClassPathways!$A$1:$D$126,3,FALSE)</f>
        <v>Metabolism</v>
      </c>
      <c r="H94" s="2" t="str">
        <f>VLOOKUP(I94,ClassPathways!$A$1:$D$126,4,FALSE)</f>
        <v>Amino acid metabolism</v>
      </c>
      <c r="I94" s="2" t="s">
        <v>110</v>
      </c>
      <c r="J94" s="2">
        <v>25</v>
      </c>
      <c r="K94" s="2">
        <v>2.0542319999999998</v>
      </c>
    </row>
    <row r="95" spans="1:11">
      <c r="A95" s="2">
        <v>94</v>
      </c>
      <c r="B95" s="2" t="s">
        <v>1</v>
      </c>
      <c r="C95" s="2" t="s">
        <v>345</v>
      </c>
      <c r="D95" s="2" t="s">
        <v>342</v>
      </c>
      <c r="E95" s="2" t="s">
        <v>357</v>
      </c>
      <c r="F95" s="2" t="s">
        <v>358</v>
      </c>
      <c r="G95" s="2" t="str">
        <f>VLOOKUP(I95,ClassPathways!$A$1:$D$126,3,FALSE)</f>
        <v>Metabolism</v>
      </c>
      <c r="H95" s="2" t="str">
        <f>VLOOKUP(I95,ClassPathways!$A$1:$D$126,4,FALSE)</f>
        <v>Lipid metabolism</v>
      </c>
      <c r="I95" s="2" t="s">
        <v>6</v>
      </c>
      <c r="J95" s="2">
        <v>295</v>
      </c>
      <c r="K95" s="2">
        <v>3.1413060000000002</v>
      </c>
    </row>
    <row r="96" spans="1:11">
      <c r="A96" s="2">
        <v>95</v>
      </c>
      <c r="B96" s="2" t="s">
        <v>1</v>
      </c>
      <c r="C96" s="2" t="s">
        <v>345</v>
      </c>
      <c r="D96" s="2" t="s">
        <v>342</v>
      </c>
      <c r="E96" s="2" t="s">
        <v>357</v>
      </c>
      <c r="F96" s="2" t="s">
        <v>358</v>
      </c>
      <c r="G96" s="2" t="str">
        <f>VLOOKUP(I96,ClassPathways!$A$1:$D$126,3,FALSE)</f>
        <v>Metabolism</v>
      </c>
      <c r="H96" s="2" t="str">
        <f>VLOOKUP(I96,ClassPathways!$A$1:$D$126,4,FALSE)</f>
        <v>Xenobiotics biodegradation and metabolism</v>
      </c>
      <c r="I96" s="2" t="s">
        <v>14</v>
      </c>
      <c r="J96" s="2">
        <v>348</v>
      </c>
      <c r="K96" s="2">
        <v>3.705676</v>
      </c>
    </row>
    <row r="97" spans="1:11">
      <c r="A97" s="2">
        <v>96</v>
      </c>
      <c r="B97" s="2" t="s">
        <v>1</v>
      </c>
      <c r="C97" s="2" t="s">
        <v>345</v>
      </c>
      <c r="D97" s="2" t="s">
        <v>342</v>
      </c>
      <c r="E97" s="2" t="s">
        <v>357</v>
      </c>
      <c r="F97" s="2" t="s">
        <v>358</v>
      </c>
      <c r="G97" s="2" t="str">
        <f>VLOOKUP(I97,ClassPathways!$A$1:$D$126,3,FALSE)</f>
        <v>Metabolism</v>
      </c>
      <c r="H97" s="2" t="str">
        <f>VLOOKUP(I97,ClassPathways!$A$1:$D$126,4,FALSE)</f>
        <v>Lipid metabolism</v>
      </c>
      <c r="I97" s="2" t="s">
        <v>19</v>
      </c>
      <c r="J97" s="2">
        <v>278</v>
      </c>
      <c r="K97" s="2">
        <v>2.9602810000000002</v>
      </c>
    </row>
    <row r="98" spans="1:11">
      <c r="A98" s="2">
        <v>97</v>
      </c>
      <c r="B98" s="2" t="s">
        <v>1</v>
      </c>
      <c r="C98" s="2" t="s">
        <v>345</v>
      </c>
      <c r="D98" s="2" t="s">
        <v>342</v>
      </c>
      <c r="E98" s="2" t="s">
        <v>357</v>
      </c>
      <c r="F98" s="2" t="s">
        <v>358</v>
      </c>
      <c r="G98" s="2" t="str">
        <f>VLOOKUP(I98,ClassPathways!$A$1:$D$126,3,FALSE)</f>
        <v>Metabolism</v>
      </c>
      <c r="H98" s="2" t="str">
        <f>VLOOKUP(I98,ClassPathways!$A$1:$D$126,4,FALSE)</f>
        <v>Energy metabolism</v>
      </c>
      <c r="I98" s="2" t="s">
        <v>26</v>
      </c>
      <c r="J98" s="2">
        <v>254</v>
      </c>
      <c r="K98" s="2">
        <v>2.704717</v>
      </c>
    </row>
    <row r="99" spans="1:11">
      <c r="A99" s="2">
        <v>98</v>
      </c>
      <c r="B99" s="2" t="s">
        <v>1</v>
      </c>
      <c r="C99" s="2" t="s">
        <v>345</v>
      </c>
      <c r="D99" s="2" t="s">
        <v>342</v>
      </c>
      <c r="E99" s="2" t="s">
        <v>357</v>
      </c>
      <c r="F99" s="2" t="s">
        <v>358</v>
      </c>
      <c r="G99" s="2" t="str">
        <f>VLOOKUP(I99,ClassPathways!$A$1:$D$126,3,FALSE)</f>
        <v>Metabolism</v>
      </c>
      <c r="H99" s="2" t="str">
        <f>VLOOKUP(I99,ClassPathways!$A$1:$D$126,4,FALSE)</f>
        <v>Lipid metabolism</v>
      </c>
      <c r="I99" s="2" t="s">
        <v>37</v>
      </c>
      <c r="J99" s="2">
        <v>958</v>
      </c>
      <c r="K99" s="2">
        <v>10.201257</v>
      </c>
    </row>
    <row r="100" spans="1:11">
      <c r="A100" s="2">
        <v>99</v>
      </c>
      <c r="B100" s="2" t="s">
        <v>1</v>
      </c>
      <c r="C100" s="2" t="s">
        <v>345</v>
      </c>
      <c r="D100" s="2" t="s">
        <v>342</v>
      </c>
      <c r="E100" s="2" t="s">
        <v>357</v>
      </c>
      <c r="F100" s="2" t="s">
        <v>358</v>
      </c>
      <c r="G100" s="2" t="str">
        <f>VLOOKUP(I100,ClassPathways!$A$1:$D$126,3,FALSE)</f>
        <v>Metabolism</v>
      </c>
      <c r="H100" s="2" t="str">
        <f>VLOOKUP(I100,ClassPathways!$A$1:$D$126,4,FALSE)</f>
        <v>Lipid metabolism</v>
      </c>
      <c r="I100" s="2" t="s">
        <v>38</v>
      </c>
      <c r="J100" s="2">
        <v>584</v>
      </c>
      <c r="K100" s="2">
        <v>6.2187200000000002</v>
      </c>
    </row>
    <row r="101" spans="1:11">
      <c r="A101" s="2">
        <v>100</v>
      </c>
      <c r="B101" s="2" t="s">
        <v>1</v>
      </c>
      <c r="C101" s="2" t="s">
        <v>345</v>
      </c>
      <c r="D101" s="2" t="s">
        <v>342</v>
      </c>
      <c r="E101" s="2" t="s">
        <v>357</v>
      </c>
      <c r="F101" s="2" t="s">
        <v>358</v>
      </c>
      <c r="G101" s="2" t="str">
        <f>VLOOKUP(I101,ClassPathways!$A$1:$D$126,3,FALSE)</f>
        <v>Metabolism</v>
      </c>
      <c r="H101" s="2" t="str">
        <f>VLOOKUP(I101,ClassPathways!$A$1:$D$126,4,FALSE)</f>
        <v>Metabolism of terpenoids and polyketides</v>
      </c>
      <c r="I101" s="2" t="s">
        <v>43</v>
      </c>
      <c r="J101" s="2">
        <v>343</v>
      </c>
      <c r="K101" s="2">
        <v>3.6524329999999998</v>
      </c>
    </row>
    <row r="102" spans="1:11">
      <c r="A102" s="2">
        <v>101</v>
      </c>
      <c r="B102" s="2" t="s">
        <v>1</v>
      </c>
      <c r="C102" s="2" t="s">
        <v>345</v>
      </c>
      <c r="D102" s="2" t="s">
        <v>342</v>
      </c>
      <c r="E102" s="2" t="s">
        <v>357</v>
      </c>
      <c r="F102" s="2" t="s">
        <v>358</v>
      </c>
      <c r="G102" s="2" t="str">
        <f>VLOOKUP(I102,ClassPathways!$A$1:$D$126,3,FALSE)</f>
        <v>Metabolism</v>
      </c>
      <c r="H102" s="2" t="str">
        <f>VLOOKUP(I102,ClassPathways!$A$1:$D$126,4,FALSE)</f>
        <v>Amino acid metabolism</v>
      </c>
      <c r="I102" s="2" t="s">
        <v>64</v>
      </c>
      <c r="J102" s="2">
        <v>268</v>
      </c>
      <c r="K102" s="2">
        <v>2.853796</v>
      </c>
    </row>
    <row r="103" spans="1:11">
      <c r="A103" s="2">
        <v>102</v>
      </c>
      <c r="B103" s="2" t="s">
        <v>1</v>
      </c>
      <c r="C103" s="2" t="s">
        <v>345</v>
      </c>
      <c r="D103" s="2" t="s">
        <v>342</v>
      </c>
      <c r="E103" s="2" t="s">
        <v>357</v>
      </c>
      <c r="F103" s="2" t="s">
        <v>358</v>
      </c>
      <c r="G103" s="2" t="str">
        <f>VLOOKUP(I103,ClassPathways!$A$1:$D$126,3,FALSE)</f>
        <v>Metabolism</v>
      </c>
      <c r="H103" s="2" t="str">
        <f>VLOOKUP(I103,ClassPathways!$A$1:$D$126,4,FALSE)</f>
        <v>Amino acid metabolism</v>
      </c>
      <c r="I103" s="2" t="s">
        <v>109</v>
      </c>
      <c r="J103" s="2">
        <v>338</v>
      </c>
      <c r="K103" s="2">
        <v>3.5991909999999998</v>
      </c>
    </row>
    <row r="104" spans="1:11">
      <c r="A104" s="2">
        <v>103</v>
      </c>
      <c r="B104" s="2" t="s">
        <v>1</v>
      </c>
      <c r="C104" s="2" t="s">
        <v>345</v>
      </c>
      <c r="D104" s="2" t="s">
        <v>342</v>
      </c>
      <c r="E104" s="2" t="s">
        <v>357</v>
      </c>
      <c r="F104" s="2" t="s">
        <v>358</v>
      </c>
      <c r="G104" s="2" t="str">
        <f>VLOOKUP(I104,ClassPathways!$A$1:$D$126,3,FALSE)</f>
        <v>Metabolism</v>
      </c>
      <c r="H104" s="2" t="str">
        <f>VLOOKUP(I104,ClassPathways!$A$1:$D$126,4,FALSE)</f>
        <v>Amino acid metabolism</v>
      </c>
      <c r="I104" s="2" t="s">
        <v>175</v>
      </c>
      <c r="J104" s="2">
        <v>446</v>
      </c>
      <c r="K104" s="2">
        <v>4.7492279999999996</v>
      </c>
    </row>
    <row r="105" spans="1:11">
      <c r="A105" s="2">
        <v>104</v>
      </c>
      <c r="B105" s="2" t="s">
        <v>349</v>
      </c>
      <c r="C105" s="2" t="s">
        <v>338</v>
      </c>
      <c r="D105" s="2" t="s">
        <v>339</v>
      </c>
      <c r="E105" s="2" t="s">
        <v>359</v>
      </c>
      <c r="F105" s="2" t="s">
        <v>145</v>
      </c>
      <c r="G105" s="2" t="str">
        <f>VLOOKUP(I105,ClassPathways!$A$1:$D$126,3,FALSE)</f>
        <v>Metabolism</v>
      </c>
      <c r="H105" s="2" t="str">
        <f>VLOOKUP(I105,ClassPathways!$A$1:$D$126,4,FALSE)</f>
        <v>Xenobiotics biodegradation and metabolism</v>
      </c>
      <c r="I105" s="2" t="s">
        <v>32</v>
      </c>
      <c r="J105" s="2">
        <v>28</v>
      </c>
      <c r="K105" s="2">
        <v>2.2187000000000001</v>
      </c>
    </row>
    <row r="106" spans="1:11">
      <c r="A106" s="2">
        <v>105</v>
      </c>
      <c r="B106" s="2" t="s">
        <v>349</v>
      </c>
      <c r="C106" s="2" t="s">
        <v>338</v>
      </c>
      <c r="D106" s="2" t="s">
        <v>339</v>
      </c>
      <c r="E106" s="2" t="s">
        <v>359</v>
      </c>
      <c r="F106" s="2" t="s">
        <v>145</v>
      </c>
      <c r="G106" s="2" t="str">
        <f>VLOOKUP(I106,ClassPathways!$A$1:$D$126,3,FALSE)</f>
        <v>Metabolism</v>
      </c>
      <c r="H106" s="2" t="str">
        <f>VLOOKUP(I106,ClassPathways!$A$1:$D$126,4,FALSE)</f>
        <v>Xenobiotics biodegradation and metabolism</v>
      </c>
      <c r="I106" s="2" t="s">
        <v>33</v>
      </c>
      <c r="J106" s="2">
        <v>46</v>
      </c>
      <c r="K106" s="2">
        <v>3.6450079999999998</v>
      </c>
    </row>
    <row r="107" spans="1:11">
      <c r="A107" s="2">
        <v>106</v>
      </c>
      <c r="B107" s="2" t="s">
        <v>349</v>
      </c>
      <c r="C107" s="2" t="s">
        <v>338</v>
      </c>
      <c r="D107" s="2" t="s">
        <v>339</v>
      </c>
      <c r="E107" s="2" t="s">
        <v>359</v>
      </c>
      <c r="F107" s="2" t="s">
        <v>145</v>
      </c>
      <c r="G107" s="2" t="str">
        <f>VLOOKUP(I107,ClassPathways!$A$1:$D$126,3,FALSE)</f>
        <v>Metabolism</v>
      </c>
      <c r="H107" s="2" t="str">
        <f>VLOOKUP(I107,ClassPathways!$A$1:$D$126,4,FALSE)</f>
        <v>Lipid metabolism</v>
      </c>
      <c r="I107" s="2" t="s">
        <v>37</v>
      </c>
      <c r="J107" s="2">
        <v>40</v>
      </c>
      <c r="K107" s="2">
        <v>3.1695720000000001</v>
      </c>
    </row>
    <row r="108" spans="1:11">
      <c r="A108" s="2">
        <v>107</v>
      </c>
      <c r="B108" s="2" t="s">
        <v>349</v>
      </c>
      <c r="C108" s="2" t="s">
        <v>338</v>
      </c>
      <c r="D108" s="2" t="s">
        <v>339</v>
      </c>
      <c r="E108" s="2" t="s">
        <v>359</v>
      </c>
      <c r="F108" s="2" t="s">
        <v>145</v>
      </c>
      <c r="G108" s="2" t="str">
        <f>VLOOKUP(I108,ClassPathways!$A$1:$D$126,3,FALSE)</f>
        <v>Metabolism</v>
      </c>
      <c r="H108" s="2" t="str">
        <f>VLOOKUP(I108,ClassPathways!$A$1:$D$126,4,FALSE)</f>
        <v>Metabolism of other amino acids</v>
      </c>
      <c r="I108" s="2" t="s">
        <v>44</v>
      </c>
      <c r="J108" s="2">
        <v>35</v>
      </c>
      <c r="K108" s="2">
        <v>2.7733759999999998</v>
      </c>
    </row>
    <row r="109" spans="1:11">
      <c r="A109" s="2">
        <v>108</v>
      </c>
      <c r="B109" s="2" t="s">
        <v>349</v>
      </c>
      <c r="C109" s="2" t="s">
        <v>338</v>
      </c>
      <c r="D109" s="2" t="s">
        <v>339</v>
      </c>
      <c r="E109" s="2" t="s">
        <v>359</v>
      </c>
      <c r="F109" s="2" t="s">
        <v>145</v>
      </c>
      <c r="G109" s="2" t="str">
        <f>VLOOKUP(I109,ClassPathways!$A$1:$D$126,3,FALSE)</f>
        <v>Metabolism</v>
      </c>
      <c r="H109" s="2" t="str">
        <f>VLOOKUP(I109,ClassPathways!$A$1:$D$126,4,FALSE)</f>
        <v>Carbohydrate metabolism</v>
      </c>
      <c r="I109" s="2" t="s">
        <v>48</v>
      </c>
      <c r="J109" s="2">
        <v>50</v>
      </c>
      <c r="K109" s="2">
        <v>3.9619650000000002</v>
      </c>
    </row>
    <row r="110" spans="1:11">
      <c r="A110" s="2">
        <v>109</v>
      </c>
      <c r="B110" s="2" t="s">
        <v>349</v>
      </c>
      <c r="C110" s="2" t="s">
        <v>338</v>
      </c>
      <c r="D110" s="2" t="s">
        <v>339</v>
      </c>
      <c r="E110" s="2" t="s">
        <v>359</v>
      </c>
      <c r="F110" s="2" t="s">
        <v>145</v>
      </c>
      <c r="G110" s="2" t="str">
        <f>VLOOKUP(I110,ClassPathways!$A$1:$D$126,3,FALSE)</f>
        <v>Metabolism</v>
      </c>
      <c r="H110" s="2" t="str">
        <f>VLOOKUP(I110,ClassPathways!$A$1:$D$126,4,FALSE)</f>
        <v>Xenobiotics biodegradation and metabolism</v>
      </c>
      <c r="I110" s="2" t="s">
        <v>67</v>
      </c>
      <c r="J110" s="2">
        <v>30</v>
      </c>
      <c r="K110" s="2">
        <v>2.3771789999999999</v>
      </c>
    </row>
    <row r="111" spans="1:11">
      <c r="A111" s="2">
        <v>110</v>
      </c>
      <c r="B111" s="2" t="s">
        <v>349</v>
      </c>
      <c r="C111" s="2" t="s">
        <v>338</v>
      </c>
      <c r="D111" s="2" t="s">
        <v>339</v>
      </c>
      <c r="E111" s="2" t="s">
        <v>359</v>
      </c>
      <c r="F111" s="2" t="s">
        <v>145</v>
      </c>
      <c r="G111" s="2" t="str">
        <f>VLOOKUP(I111,ClassPathways!$A$1:$D$126,3,FALSE)</f>
        <v>Metabolism</v>
      </c>
      <c r="H111" s="2" t="str">
        <f>VLOOKUP(I111,ClassPathways!$A$1:$D$126,4,FALSE)</f>
        <v>Nucleotide metabolism</v>
      </c>
      <c r="I111" s="2" t="s">
        <v>90</v>
      </c>
      <c r="J111" s="2">
        <v>66</v>
      </c>
      <c r="K111" s="2">
        <v>5.2297940000000001</v>
      </c>
    </row>
    <row r="112" spans="1:11">
      <c r="A112" s="2">
        <v>111</v>
      </c>
      <c r="B112" s="2" t="s">
        <v>349</v>
      </c>
      <c r="C112" s="2" t="s">
        <v>338</v>
      </c>
      <c r="D112" s="2" t="s">
        <v>339</v>
      </c>
      <c r="E112" s="2" t="s">
        <v>359</v>
      </c>
      <c r="F112" s="2" t="s">
        <v>145</v>
      </c>
      <c r="G112" s="2" t="str">
        <f>VLOOKUP(I112,ClassPathways!$A$1:$D$126,3,FALSE)</f>
        <v>Metabolism</v>
      </c>
      <c r="H112" s="2" t="str">
        <f>VLOOKUP(I112,ClassPathways!$A$1:$D$126,4,FALSE)</f>
        <v>Nucleotide metabolism</v>
      </c>
      <c r="I112" s="2" t="s">
        <v>91</v>
      </c>
      <c r="J112" s="2">
        <v>53</v>
      </c>
      <c r="K112" s="2">
        <v>4.1996830000000003</v>
      </c>
    </row>
    <row r="113" spans="1:11">
      <c r="A113" s="2">
        <v>112</v>
      </c>
      <c r="B113" s="2" t="s">
        <v>349</v>
      </c>
      <c r="C113" s="2" t="s">
        <v>338</v>
      </c>
      <c r="D113" s="2" t="s">
        <v>339</v>
      </c>
      <c r="E113" s="2" t="s">
        <v>359</v>
      </c>
      <c r="F113" s="2" t="s">
        <v>145</v>
      </c>
      <c r="G113" s="2" t="str">
        <f>VLOOKUP(I113,ClassPathways!$A$1:$D$126,3,FALSE)</f>
        <v>Metabolism</v>
      </c>
      <c r="H113" s="2" t="str">
        <f>VLOOKUP(I113,ClassPathways!$A$1:$D$126,4,FALSE)</f>
        <v>Carbohydrate metabolism</v>
      </c>
      <c r="I113" s="2" t="s">
        <v>92</v>
      </c>
      <c r="J113" s="2">
        <v>31</v>
      </c>
      <c r="K113" s="2">
        <v>2.4564180000000002</v>
      </c>
    </row>
    <row r="114" spans="1:11">
      <c r="A114" s="2">
        <v>113</v>
      </c>
      <c r="B114" s="2" t="s">
        <v>349</v>
      </c>
      <c r="C114" s="2" t="s">
        <v>338</v>
      </c>
      <c r="D114" s="2" t="s">
        <v>339</v>
      </c>
      <c r="E114" s="2" t="s">
        <v>359</v>
      </c>
      <c r="F114" s="2" t="s">
        <v>145</v>
      </c>
      <c r="G114" s="2" t="str">
        <f>VLOOKUP(I114,ClassPathways!$A$1:$D$126,3,FALSE)</f>
        <v>Metabolism</v>
      </c>
      <c r="H114" s="2" t="str">
        <f>VLOOKUP(I114,ClassPathways!$A$1:$D$126,4,FALSE)</f>
        <v>Amino acid metabolism</v>
      </c>
      <c r="I114" s="2" t="s">
        <v>109</v>
      </c>
      <c r="J114" s="2">
        <v>28</v>
      </c>
      <c r="K114" s="2">
        <v>2.2187000000000001</v>
      </c>
    </row>
    <row r="115" spans="1:11">
      <c r="A115" s="2">
        <v>114</v>
      </c>
      <c r="B115" s="2" t="s">
        <v>349</v>
      </c>
      <c r="C115" s="2" t="s">
        <v>338</v>
      </c>
      <c r="D115" s="2" t="s">
        <v>342</v>
      </c>
      <c r="E115" s="2" t="s">
        <v>360</v>
      </c>
      <c r="F115" s="2" t="s">
        <v>361</v>
      </c>
      <c r="G115" s="2" t="str">
        <f>VLOOKUP(I115,ClassPathways!$A$1:$D$126,3,FALSE)</f>
        <v>Metabolism</v>
      </c>
      <c r="H115" s="2" t="str">
        <f>VLOOKUP(I115,ClassPathways!$A$1:$D$126,4,FALSE)</f>
        <v>Lipid metabolism</v>
      </c>
      <c r="I115" s="2" t="s">
        <v>6</v>
      </c>
      <c r="J115" s="2">
        <v>258</v>
      </c>
      <c r="K115" s="2">
        <v>3.6497380000000001</v>
      </c>
    </row>
    <row r="116" spans="1:11">
      <c r="A116" s="2">
        <v>115</v>
      </c>
      <c r="B116" s="2" t="s">
        <v>349</v>
      </c>
      <c r="C116" s="2" t="s">
        <v>338</v>
      </c>
      <c r="D116" s="2" t="s">
        <v>342</v>
      </c>
      <c r="E116" s="2" t="s">
        <v>360</v>
      </c>
      <c r="F116" s="2" t="s">
        <v>361</v>
      </c>
      <c r="G116" s="2" t="str">
        <f>VLOOKUP(I116,ClassPathways!$A$1:$D$126,3,FALSE)</f>
        <v>Metabolism</v>
      </c>
      <c r="H116" s="2" t="str">
        <f>VLOOKUP(I116,ClassPathways!$A$1:$D$126,4,FALSE)</f>
        <v>Xenobiotics biodegradation and metabolism</v>
      </c>
      <c r="I116" s="2" t="s">
        <v>14</v>
      </c>
      <c r="J116" s="2">
        <v>279</v>
      </c>
      <c r="K116" s="2">
        <v>3.9468100000000002</v>
      </c>
    </row>
    <row r="117" spans="1:11">
      <c r="A117" s="2">
        <v>116</v>
      </c>
      <c r="B117" s="2" t="s">
        <v>349</v>
      </c>
      <c r="C117" s="2" t="s">
        <v>338</v>
      </c>
      <c r="D117" s="2" t="s">
        <v>342</v>
      </c>
      <c r="E117" s="2" t="s">
        <v>360</v>
      </c>
      <c r="F117" s="2" t="s">
        <v>361</v>
      </c>
      <c r="G117" s="2" t="str">
        <f>VLOOKUP(I117,ClassPathways!$A$1:$D$126,3,FALSE)</f>
        <v>Metabolism</v>
      </c>
      <c r="H117" s="2" t="str">
        <f>VLOOKUP(I117,ClassPathways!$A$1:$D$126,4,FALSE)</f>
        <v>Lipid metabolism</v>
      </c>
      <c r="I117" s="2" t="s">
        <v>19</v>
      </c>
      <c r="J117" s="2">
        <v>241</v>
      </c>
      <c r="K117" s="2">
        <v>3.4092519999999999</v>
      </c>
    </row>
    <row r="118" spans="1:11">
      <c r="A118" s="2">
        <v>117</v>
      </c>
      <c r="B118" s="2" t="s">
        <v>349</v>
      </c>
      <c r="C118" s="2" t="s">
        <v>338</v>
      </c>
      <c r="D118" s="2" t="s">
        <v>342</v>
      </c>
      <c r="E118" s="2" t="s">
        <v>360</v>
      </c>
      <c r="F118" s="2" t="s">
        <v>361</v>
      </c>
      <c r="G118" s="2" t="str">
        <f>VLOOKUP(I118,ClassPathways!$A$1:$D$126,3,FALSE)</f>
        <v>Metabolism</v>
      </c>
      <c r="H118" s="2" t="str">
        <f>VLOOKUP(I118,ClassPathways!$A$1:$D$126,4,FALSE)</f>
        <v>Energy metabolism</v>
      </c>
      <c r="I118" s="2" t="s">
        <v>26</v>
      </c>
      <c r="J118" s="2">
        <v>200</v>
      </c>
      <c r="K118" s="2">
        <v>2.8292540000000002</v>
      </c>
    </row>
    <row r="119" spans="1:11">
      <c r="A119" s="2">
        <v>118</v>
      </c>
      <c r="B119" s="2" t="s">
        <v>349</v>
      </c>
      <c r="C119" s="2" t="s">
        <v>338</v>
      </c>
      <c r="D119" s="2" t="s">
        <v>342</v>
      </c>
      <c r="E119" s="2" t="s">
        <v>360</v>
      </c>
      <c r="F119" s="2" t="s">
        <v>361</v>
      </c>
      <c r="G119" s="2" t="str">
        <f>VLOOKUP(I119,ClassPathways!$A$1:$D$126,3,FALSE)</f>
        <v>Metabolism</v>
      </c>
      <c r="H119" s="2" t="str">
        <f>VLOOKUP(I119,ClassPathways!$A$1:$D$126,4,FALSE)</f>
        <v>Lipid metabolism</v>
      </c>
      <c r="I119" s="2" t="s">
        <v>37</v>
      </c>
      <c r="J119" s="2">
        <v>639</v>
      </c>
      <c r="K119" s="2">
        <v>9.0394679999999994</v>
      </c>
    </row>
    <row r="120" spans="1:11">
      <c r="A120" s="2">
        <v>119</v>
      </c>
      <c r="B120" s="2" t="s">
        <v>349</v>
      </c>
      <c r="C120" s="2" t="s">
        <v>338</v>
      </c>
      <c r="D120" s="2" t="s">
        <v>342</v>
      </c>
      <c r="E120" s="2" t="s">
        <v>360</v>
      </c>
      <c r="F120" s="2" t="s">
        <v>361</v>
      </c>
      <c r="G120" s="2" t="str">
        <f>VLOOKUP(I120,ClassPathways!$A$1:$D$126,3,FALSE)</f>
        <v>Metabolism</v>
      </c>
      <c r="H120" s="2" t="str">
        <f>VLOOKUP(I120,ClassPathways!$A$1:$D$126,4,FALSE)</f>
        <v>Lipid metabolism</v>
      </c>
      <c r="I120" s="2" t="s">
        <v>38</v>
      </c>
      <c r="J120" s="2">
        <v>402</v>
      </c>
      <c r="K120" s="2">
        <v>5.6868020000000001</v>
      </c>
    </row>
    <row r="121" spans="1:11">
      <c r="A121" s="2">
        <v>120</v>
      </c>
      <c r="B121" s="2" t="s">
        <v>349</v>
      </c>
      <c r="C121" s="2" t="s">
        <v>338</v>
      </c>
      <c r="D121" s="2" t="s">
        <v>342</v>
      </c>
      <c r="E121" s="2" t="s">
        <v>360</v>
      </c>
      <c r="F121" s="2" t="s">
        <v>361</v>
      </c>
      <c r="G121" s="2" t="str">
        <f>VLOOKUP(I121,ClassPathways!$A$1:$D$126,3,FALSE)</f>
        <v>Metabolism</v>
      </c>
      <c r="H121" s="2" t="str">
        <f>VLOOKUP(I121,ClassPathways!$A$1:$D$126,4,FALSE)</f>
        <v>Metabolism of terpenoids and polyketides</v>
      </c>
      <c r="I121" s="2" t="s">
        <v>43</v>
      </c>
      <c r="J121" s="2">
        <v>276</v>
      </c>
      <c r="K121" s="2">
        <v>3.9043709999999998</v>
      </c>
    </row>
    <row r="122" spans="1:11">
      <c r="A122" s="2">
        <v>121</v>
      </c>
      <c r="B122" s="2" t="s">
        <v>349</v>
      </c>
      <c r="C122" s="2" t="s">
        <v>338</v>
      </c>
      <c r="D122" s="2" t="s">
        <v>342</v>
      </c>
      <c r="E122" s="2" t="s">
        <v>360</v>
      </c>
      <c r="F122" s="2" t="s">
        <v>361</v>
      </c>
      <c r="G122" s="2" t="str">
        <f>VLOOKUP(I122,ClassPathways!$A$1:$D$126,3,FALSE)</f>
        <v>Metabolism</v>
      </c>
      <c r="H122" s="2" t="str">
        <f>VLOOKUP(I122,ClassPathways!$A$1:$D$126,4,FALSE)</f>
        <v>Amino acid metabolism</v>
      </c>
      <c r="I122" s="2" t="s">
        <v>64</v>
      </c>
      <c r="J122" s="2">
        <v>220</v>
      </c>
      <c r="K122" s="2">
        <v>3.1121799999999999</v>
      </c>
    </row>
    <row r="123" spans="1:11">
      <c r="A123" s="2">
        <v>122</v>
      </c>
      <c r="B123" s="2" t="s">
        <v>349</v>
      </c>
      <c r="C123" s="2" t="s">
        <v>338</v>
      </c>
      <c r="D123" s="2" t="s">
        <v>342</v>
      </c>
      <c r="E123" s="2" t="s">
        <v>360</v>
      </c>
      <c r="F123" s="2" t="s">
        <v>361</v>
      </c>
      <c r="G123" s="2" t="str">
        <f>VLOOKUP(I123,ClassPathways!$A$1:$D$126,3,FALSE)</f>
        <v>Metabolism</v>
      </c>
      <c r="H123" s="2" t="str">
        <f>VLOOKUP(I123,ClassPathways!$A$1:$D$126,4,FALSE)</f>
        <v>Amino acid metabolism</v>
      </c>
      <c r="I123" s="2" t="s">
        <v>109</v>
      </c>
      <c r="J123" s="2">
        <v>293</v>
      </c>
      <c r="K123" s="2">
        <v>4.1448580000000002</v>
      </c>
    </row>
    <row r="124" spans="1:11">
      <c r="A124" s="2">
        <v>123</v>
      </c>
      <c r="B124" s="2" t="s">
        <v>349</v>
      </c>
      <c r="C124" s="2" t="s">
        <v>338</v>
      </c>
      <c r="D124" s="2" t="s">
        <v>342</v>
      </c>
      <c r="E124" s="2" t="s">
        <v>360</v>
      </c>
      <c r="F124" s="2" t="s">
        <v>361</v>
      </c>
      <c r="G124" s="2" t="str">
        <f>VLOOKUP(I124,ClassPathways!$A$1:$D$126,3,FALSE)</f>
        <v>Metabolism</v>
      </c>
      <c r="H124" s="2" t="str">
        <f>VLOOKUP(I124,ClassPathways!$A$1:$D$126,4,FALSE)</f>
        <v>Amino acid metabolism</v>
      </c>
      <c r="I124" s="2" t="s">
        <v>175</v>
      </c>
      <c r="J124" s="2">
        <v>321</v>
      </c>
      <c r="K124" s="2">
        <v>4.540953</v>
      </c>
    </row>
    <row r="125" spans="1:11">
      <c r="A125" s="2">
        <v>124</v>
      </c>
      <c r="B125" s="2" t="s">
        <v>3</v>
      </c>
      <c r="C125" s="2" t="s">
        <v>338</v>
      </c>
      <c r="D125" s="2" t="s">
        <v>339</v>
      </c>
      <c r="E125" s="2" t="s">
        <v>362</v>
      </c>
      <c r="F125" s="2" t="s">
        <v>146</v>
      </c>
      <c r="G125" s="2" t="str">
        <f>VLOOKUP(I125,ClassPathways!$A$1:$D$126,3,FALSE)</f>
        <v>Metabolism</v>
      </c>
      <c r="H125" s="2" t="str">
        <f>VLOOKUP(I125,ClassPathways!$A$1:$D$126,4,FALSE)</f>
        <v>Xenobiotics biodegradation and metabolism</v>
      </c>
      <c r="I125" s="2" t="s">
        <v>33</v>
      </c>
      <c r="J125" s="2">
        <v>49</v>
      </c>
      <c r="K125" s="2">
        <v>4.0901500000000004</v>
      </c>
    </row>
    <row r="126" spans="1:11">
      <c r="A126" s="2">
        <v>125</v>
      </c>
      <c r="B126" s="2" t="s">
        <v>3</v>
      </c>
      <c r="C126" s="2" t="s">
        <v>338</v>
      </c>
      <c r="D126" s="2" t="s">
        <v>339</v>
      </c>
      <c r="E126" s="2" t="s">
        <v>362</v>
      </c>
      <c r="F126" s="2" t="s">
        <v>146</v>
      </c>
      <c r="G126" s="2" t="str">
        <f>VLOOKUP(I126,ClassPathways!$A$1:$D$126,3,FALSE)</f>
        <v>Metabolism</v>
      </c>
      <c r="H126" s="2" t="str">
        <f>VLOOKUP(I126,ClassPathways!$A$1:$D$126,4,FALSE)</f>
        <v>Lipid metabolism</v>
      </c>
      <c r="I126" s="2" t="s">
        <v>37</v>
      </c>
      <c r="J126" s="2">
        <v>34</v>
      </c>
      <c r="K126" s="2">
        <v>2.838063</v>
      </c>
    </row>
    <row r="127" spans="1:11">
      <c r="A127" s="2">
        <v>126</v>
      </c>
      <c r="B127" s="2" t="s">
        <v>3</v>
      </c>
      <c r="C127" s="2" t="s">
        <v>338</v>
      </c>
      <c r="D127" s="2" t="s">
        <v>339</v>
      </c>
      <c r="E127" s="2" t="s">
        <v>362</v>
      </c>
      <c r="F127" s="2" t="s">
        <v>146</v>
      </c>
      <c r="G127" s="2" t="str">
        <f>VLOOKUP(I127,ClassPathways!$A$1:$D$126,3,FALSE)</f>
        <v>Metabolism</v>
      </c>
      <c r="H127" s="2" t="str">
        <f>VLOOKUP(I127,ClassPathways!$A$1:$D$126,4,FALSE)</f>
        <v>Carbohydrate metabolism</v>
      </c>
      <c r="I127" s="2" t="s">
        <v>42</v>
      </c>
      <c r="J127" s="2">
        <v>25</v>
      </c>
      <c r="K127" s="2">
        <v>2.086811</v>
      </c>
    </row>
    <row r="128" spans="1:11">
      <c r="A128" s="2">
        <v>127</v>
      </c>
      <c r="B128" s="2" t="s">
        <v>3</v>
      </c>
      <c r="C128" s="2" t="s">
        <v>338</v>
      </c>
      <c r="D128" s="2" t="s">
        <v>339</v>
      </c>
      <c r="E128" s="2" t="s">
        <v>362</v>
      </c>
      <c r="F128" s="2" t="s">
        <v>146</v>
      </c>
      <c r="G128" s="2" t="str">
        <f>VLOOKUP(I128,ClassPathways!$A$1:$D$126,3,FALSE)</f>
        <v>Metabolism</v>
      </c>
      <c r="H128" s="2" t="str">
        <f>VLOOKUP(I128,ClassPathways!$A$1:$D$126,4,FALSE)</f>
        <v>Metabolism of other amino acids</v>
      </c>
      <c r="I128" s="2" t="s">
        <v>44</v>
      </c>
      <c r="J128" s="2">
        <v>30</v>
      </c>
      <c r="K128" s="2">
        <v>2.5041739999999999</v>
      </c>
    </row>
    <row r="129" spans="1:11">
      <c r="A129" s="2">
        <v>128</v>
      </c>
      <c r="B129" s="2" t="s">
        <v>3</v>
      </c>
      <c r="C129" s="2" t="s">
        <v>338</v>
      </c>
      <c r="D129" s="2" t="s">
        <v>339</v>
      </c>
      <c r="E129" s="2" t="s">
        <v>362</v>
      </c>
      <c r="F129" s="2" t="s">
        <v>146</v>
      </c>
      <c r="G129" s="2" t="str">
        <f>VLOOKUP(I129,ClassPathways!$A$1:$D$126,3,FALSE)</f>
        <v>Metabolism</v>
      </c>
      <c r="H129" s="2" t="str">
        <f>VLOOKUP(I129,ClassPathways!$A$1:$D$126,4,FALSE)</f>
        <v>Carbohydrate metabolism</v>
      </c>
      <c r="I129" s="2" t="s">
        <v>48</v>
      </c>
      <c r="J129" s="2">
        <v>53</v>
      </c>
      <c r="K129" s="2">
        <v>4.4240399999999998</v>
      </c>
    </row>
    <row r="130" spans="1:11">
      <c r="A130" s="2">
        <v>129</v>
      </c>
      <c r="B130" s="2" t="s">
        <v>3</v>
      </c>
      <c r="C130" s="2" t="s">
        <v>338</v>
      </c>
      <c r="D130" s="2" t="s">
        <v>339</v>
      </c>
      <c r="E130" s="2" t="s">
        <v>362</v>
      </c>
      <c r="F130" s="2" t="s">
        <v>146</v>
      </c>
      <c r="G130" s="2" t="str">
        <f>VLOOKUP(I130,ClassPathways!$A$1:$D$126,3,FALSE)</f>
        <v>Metabolism</v>
      </c>
      <c r="H130" s="2" t="str">
        <f>VLOOKUP(I130,ClassPathways!$A$1:$D$126,4,FALSE)</f>
        <v>Xenobiotics biodegradation and metabolism</v>
      </c>
      <c r="I130" s="2" t="s">
        <v>67</v>
      </c>
      <c r="J130" s="2">
        <v>25</v>
      </c>
      <c r="K130" s="2">
        <v>2.086811</v>
      </c>
    </row>
    <row r="131" spans="1:11">
      <c r="A131" s="2">
        <v>130</v>
      </c>
      <c r="B131" s="2" t="s">
        <v>3</v>
      </c>
      <c r="C131" s="2" t="s">
        <v>338</v>
      </c>
      <c r="D131" s="2" t="s">
        <v>339</v>
      </c>
      <c r="E131" s="2" t="s">
        <v>362</v>
      </c>
      <c r="F131" s="2" t="s">
        <v>146</v>
      </c>
      <c r="G131" s="2" t="str">
        <f>VLOOKUP(I131,ClassPathways!$A$1:$D$126,3,FALSE)</f>
        <v>Metabolism</v>
      </c>
      <c r="H131" s="2" t="str">
        <f>VLOOKUP(I131,ClassPathways!$A$1:$D$126,4,FALSE)</f>
        <v>Nucleotide metabolism</v>
      </c>
      <c r="I131" s="2" t="s">
        <v>90</v>
      </c>
      <c r="J131" s="2">
        <v>67</v>
      </c>
      <c r="K131" s="2">
        <v>5.5926539999999996</v>
      </c>
    </row>
    <row r="132" spans="1:11">
      <c r="A132" s="2">
        <v>131</v>
      </c>
      <c r="B132" s="2" t="s">
        <v>3</v>
      </c>
      <c r="C132" s="2" t="s">
        <v>338</v>
      </c>
      <c r="D132" s="2" t="s">
        <v>339</v>
      </c>
      <c r="E132" s="2" t="s">
        <v>362</v>
      </c>
      <c r="F132" s="2" t="s">
        <v>146</v>
      </c>
      <c r="G132" s="2" t="str">
        <f>VLOOKUP(I132,ClassPathways!$A$1:$D$126,3,FALSE)</f>
        <v>Metabolism</v>
      </c>
      <c r="H132" s="2" t="str">
        <f>VLOOKUP(I132,ClassPathways!$A$1:$D$126,4,FALSE)</f>
        <v>Nucleotide metabolism</v>
      </c>
      <c r="I132" s="2" t="s">
        <v>91</v>
      </c>
      <c r="J132" s="2">
        <v>64</v>
      </c>
      <c r="K132" s="2">
        <v>5.3422369999999999</v>
      </c>
    </row>
    <row r="133" spans="1:11">
      <c r="A133" s="2">
        <v>132</v>
      </c>
      <c r="B133" s="2" t="s">
        <v>3</v>
      </c>
      <c r="C133" s="2" t="s">
        <v>338</v>
      </c>
      <c r="D133" s="2" t="s">
        <v>339</v>
      </c>
      <c r="E133" s="2" t="s">
        <v>362</v>
      </c>
      <c r="F133" s="2" t="s">
        <v>146</v>
      </c>
      <c r="G133" s="2" t="str">
        <f>VLOOKUP(I133,ClassPathways!$A$1:$D$126,3,FALSE)</f>
        <v>Metabolism</v>
      </c>
      <c r="H133" s="2" t="str">
        <f>VLOOKUP(I133,ClassPathways!$A$1:$D$126,4,FALSE)</f>
        <v>Carbohydrate metabolism</v>
      </c>
      <c r="I133" s="2" t="s">
        <v>92</v>
      </c>
      <c r="J133" s="2">
        <v>33</v>
      </c>
      <c r="K133" s="2">
        <v>2.754591</v>
      </c>
    </row>
    <row r="134" spans="1:11">
      <c r="A134" s="2">
        <v>133</v>
      </c>
      <c r="B134" s="2" t="s">
        <v>3</v>
      </c>
      <c r="C134" s="2" t="s">
        <v>338</v>
      </c>
      <c r="D134" s="2" t="s">
        <v>339</v>
      </c>
      <c r="E134" s="2" t="s">
        <v>362</v>
      </c>
      <c r="F134" s="2" t="s">
        <v>146</v>
      </c>
      <c r="G134" s="2" t="str">
        <f>VLOOKUP(I134,ClassPathways!$A$1:$D$126,3,FALSE)</f>
        <v>Metabolism</v>
      </c>
      <c r="H134" s="2" t="str">
        <f>VLOOKUP(I134,ClassPathways!$A$1:$D$126,4,FALSE)</f>
        <v>Amino acid metabolism</v>
      </c>
      <c r="I134" s="2" t="s">
        <v>109</v>
      </c>
      <c r="J134" s="2">
        <v>24</v>
      </c>
      <c r="K134" s="2">
        <v>2.003339</v>
      </c>
    </row>
    <row r="135" spans="1:11">
      <c r="A135" s="2">
        <v>134</v>
      </c>
      <c r="B135" s="2" t="s">
        <v>3</v>
      </c>
      <c r="C135" s="2" t="s">
        <v>338</v>
      </c>
      <c r="D135" s="2" t="s">
        <v>342</v>
      </c>
      <c r="E135" s="2" t="s">
        <v>363</v>
      </c>
      <c r="F135" s="2" t="s">
        <v>364</v>
      </c>
      <c r="G135" s="2" t="str">
        <f>VLOOKUP(I135,ClassPathways!$A$1:$D$126,3,FALSE)</f>
        <v>Metabolism</v>
      </c>
      <c r="H135" s="2" t="str">
        <f>VLOOKUP(I135,ClassPathways!$A$1:$D$126,4,FALSE)</f>
        <v>Lipid metabolism</v>
      </c>
      <c r="I135" s="2" t="s">
        <v>6</v>
      </c>
      <c r="J135" s="2">
        <v>249</v>
      </c>
      <c r="K135" s="2">
        <v>3.4791110000000001</v>
      </c>
    </row>
    <row r="136" spans="1:11">
      <c r="A136" s="2">
        <v>135</v>
      </c>
      <c r="B136" s="2" t="s">
        <v>3</v>
      </c>
      <c r="C136" s="2" t="s">
        <v>338</v>
      </c>
      <c r="D136" s="2" t="s">
        <v>342</v>
      </c>
      <c r="E136" s="2" t="s">
        <v>363</v>
      </c>
      <c r="F136" s="2" t="s">
        <v>364</v>
      </c>
      <c r="G136" s="2" t="str">
        <f>VLOOKUP(I136,ClassPathways!$A$1:$D$126,3,FALSE)</f>
        <v>Metabolism</v>
      </c>
      <c r="H136" s="2" t="str">
        <f>VLOOKUP(I136,ClassPathways!$A$1:$D$126,4,FALSE)</f>
        <v>Xenobiotics biodegradation and metabolism</v>
      </c>
      <c r="I136" s="2" t="s">
        <v>14</v>
      </c>
      <c r="J136" s="2">
        <v>281</v>
      </c>
      <c r="K136" s="2">
        <v>3.9262260000000002</v>
      </c>
    </row>
    <row r="137" spans="1:11">
      <c r="A137" s="2">
        <v>136</v>
      </c>
      <c r="B137" s="2" t="s">
        <v>3</v>
      </c>
      <c r="C137" s="2" t="s">
        <v>338</v>
      </c>
      <c r="D137" s="2" t="s">
        <v>342</v>
      </c>
      <c r="E137" s="2" t="s">
        <v>363</v>
      </c>
      <c r="F137" s="2" t="s">
        <v>364</v>
      </c>
      <c r="G137" s="2" t="str">
        <f>VLOOKUP(I137,ClassPathways!$A$1:$D$126,3,FALSE)</f>
        <v>Metabolism</v>
      </c>
      <c r="H137" s="2" t="str">
        <f>VLOOKUP(I137,ClassPathways!$A$1:$D$126,4,FALSE)</f>
        <v>Lipid metabolism</v>
      </c>
      <c r="I137" s="2" t="s">
        <v>19</v>
      </c>
      <c r="J137" s="2">
        <v>233</v>
      </c>
      <c r="K137" s="2">
        <v>3.2555540000000001</v>
      </c>
    </row>
    <row r="138" spans="1:11">
      <c r="A138" s="2">
        <v>137</v>
      </c>
      <c r="B138" s="2" t="s">
        <v>3</v>
      </c>
      <c r="C138" s="2" t="s">
        <v>338</v>
      </c>
      <c r="D138" s="2" t="s">
        <v>342</v>
      </c>
      <c r="E138" s="2" t="s">
        <v>363</v>
      </c>
      <c r="F138" s="2" t="s">
        <v>364</v>
      </c>
      <c r="G138" s="2" t="str">
        <f>VLOOKUP(I138,ClassPathways!$A$1:$D$126,3,FALSE)</f>
        <v>Metabolism</v>
      </c>
      <c r="H138" s="2" t="str">
        <f>VLOOKUP(I138,ClassPathways!$A$1:$D$126,4,FALSE)</f>
        <v>Energy metabolism</v>
      </c>
      <c r="I138" s="2" t="s">
        <v>26</v>
      </c>
      <c r="J138" s="2">
        <v>210</v>
      </c>
      <c r="K138" s="2">
        <v>2.9341900000000001</v>
      </c>
    </row>
    <row r="139" spans="1:11">
      <c r="A139" s="2">
        <v>138</v>
      </c>
      <c r="B139" s="2" t="s">
        <v>3</v>
      </c>
      <c r="C139" s="2" t="s">
        <v>338</v>
      </c>
      <c r="D139" s="2" t="s">
        <v>342</v>
      </c>
      <c r="E139" s="2" t="s">
        <v>363</v>
      </c>
      <c r="F139" s="2" t="s">
        <v>364</v>
      </c>
      <c r="G139" s="2" t="str">
        <f>VLOOKUP(I139,ClassPathways!$A$1:$D$126,3,FALSE)</f>
        <v>Metabolism</v>
      </c>
      <c r="H139" s="2" t="str">
        <f>VLOOKUP(I139,ClassPathways!$A$1:$D$126,4,FALSE)</f>
        <v>Lipid metabolism</v>
      </c>
      <c r="I139" s="2" t="s">
        <v>37</v>
      </c>
      <c r="J139" s="2">
        <v>638</v>
      </c>
      <c r="K139" s="2">
        <v>8.9143500000000007</v>
      </c>
    </row>
    <row r="140" spans="1:11">
      <c r="A140" s="2">
        <v>139</v>
      </c>
      <c r="B140" s="2" t="s">
        <v>3</v>
      </c>
      <c r="C140" s="2" t="s">
        <v>338</v>
      </c>
      <c r="D140" s="2" t="s">
        <v>342</v>
      </c>
      <c r="E140" s="2" t="s">
        <v>363</v>
      </c>
      <c r="F140" s="2" t="s">
        <v>364</v>
      </c>
      <c r="G140" s="2" t="str">
        <f>VLOOKUP(I140,ClassPathways!$A$1:$D$126,3,FALSE)</f>
        <v>Metabolism</v>
      </c>
      <c r="H140" s="2" t="str">
        <f>VLOOKUP(I140,ClassPathways!$A$1:$D$126,4,FALSE)</f>
        <v>Lipid metabolism</v>
      </c>
      <c r="I140" s="2" t="s">
        <v>38</v>
      </c>
      <c r="J140" s="2">
        <v>405</v>
      </c>
      <c r="K140" s="2">
        <v>5.6587959999999997</v>
      </c>
    </row>
    <row r="141" spans="1:11">
      <c r="A141" s="2">
        <v>140</v>
      </c>
      <c r="B141" s="2" t="s">
        <v>3</v>
      </c>
      <c r="C141" s="2" t="s">
        <v>338</v>
      </c>
      <c r="D141" s="2" t="s">
        <v>342</v>
      </c>
      <c r="E141" s="2" t="s">
        <v>363</v>
      </c>
      <c r="F141" s="2" t="s">
        <v>364</v>
      </c>
      <c r="G141" s="2" t="str">
        <f>VLOOKUP(I141,ClassPathways!$A$1:$D$126,3,FALSE)</f>
        <v>Metabolism</v>
      </c>
      <c r="H141" s="2" t="str">
        <f>VLOOKUP(I141,ClassPathways!$A$1:$D$126,4,FALSE)</f>
        <v>Metabolism of terpenoids and polyketides</v>
      </c>
      <c r="I141" s="2" t="s">
        <v>43</v>
      </c>
      <c r="J141" s="2">
        <v>280</v>
      </c>
      <c r="K141" s="2">
        <v>3.9122539999999999</v>
      </c>
    </row>
    <row r="142" spans="1:11">
      <c r="A142" s="2">
        <v>141</v>
      </c>
      <c r="B142" s="2" t="s">
        <v>3</v>
      </c>
      <c r="C142" s="2" t="s">
        <v>338</v>
      </c>
      <c r="D142" s="2" t="s">
        <v>342</v>
      </c>
      <c r="E142" s="2" t="s">
        <v>363</v>
      </c>
      <c r="F142" s="2" t="s">
        <v>364</v>
      </c>
      <c r="G142" s="2" t="str">
        <f>VLOOKUP(I142,ClassPathways!$A$1:$D$126,3,FALSE)</f>
        <v>Metabolism</v>
      </c>
      <c r="H142" s="2" t="str">
        <f>VLOOKUP(I142,ClassPathways!$A$1:$D$126,4,FALSE)</f>
        <v>Amino acid metabolism</v>
      </c>
      <c r="I142" s="2" t="s">
        <v>64</v>
      </c>
      <c r="J142" s="2">
        <v>223</v>
      </c>
      <c r="K142" s="2">
        <v>3.115831</v>
      </c>
    </row>
    <row r="143" spans="1:11">
      <c r="A143" s="2">
        <v>142</v>
      </c>
      <c r="B143" s="2" t="s">
        <v>3</v>
      </c>
      <c r="C143" s="2" t="s">
        <v>338</v>
      </c>
      <c r="D143" s="2" t="s">
        <v>342</v>
      </c>
      <c r="E143" s="2" t="s">
        <v>363</v>
      </c>
      <c r="F143" s="2" t="s">
        <v>364</v>
      </c>
      <c r="G143" s="2" t="str">
        <f>VLOOKUP(I143,ClassPathways!$A$1:$D$126,3,FALSE)</f>
        <v>Metabolism</v>
      </c>
      <c r="H143" s="2" t="str">
        <f>VLOOKUP(I143,ClassPathways!$A$1:$D$126,4,FALSE)</f>
        <v>Amino acid metabolism</v>
      </c>
      <c r="I143" s="2" t="s">
        <v>109</v>
      </c>
      <c r="J143" s="2">
        <v>295</v>
      </c>
      <c r="K143" s="2">
        <v>4.1218389999999996</v>
      </c>
    </row>
    <row r="144" spans="1:11">
      <c r="A144" s="2">
        <v>143</v>
      </c>
      <c r="B144" s="2" t="s">
        <v>3</v>
      </c>
      <c r="C144" s="2" t="s">
        <v>338</v>
      </c>
      <c r="D144" s="2" t="s">
        <v>342</v>
      </c>
      <c r="E144" s="2" t="s">
        <v>363</v>
      </c>
      <c r="F144" s="2" t="s">
        <v>364</v>
      </c>
      <c r="G144" s="2" t="str">
        <f>VLOOKUP(I144,ClassPathways!$A$1:$D$126,3,FALSE)</f>
        <v>Metabolism</v>
      </c>
      <c r="H144" s="2" t="str">
        <f>VLOOKUP(I144,ClassPathways!$A$1:$D$126,4,FALSE)</f>
        <v>Amino acid metabolism</v>
      </c>
      <c r="I144" s="2" t="s">
        <v>175</v>
      </c>
      <c r="J144" s="2">
        <v>321</v>
      </c>
      <c r="K144" s="2">
        <v>4.4851190000000001</v>
      </c>
    </row>
    <row r="145" spans="1:11">
      <c r="A145" s="2">
        <v>144</v>
      </c>
      <c r="B145" s="2" t="s">
        <v>3</v>
      </c>
      <c r="C145" s="2" t="s">
        <v>345</v>
      </c>
      <c r="D145" s="2" t="s">
        <v>339</v>
      </c>
      <c r="E145" s="2" t="s">
        <v>365</v>
      </c>
      <c r="F145" s="2" t="s">
        <v>147</v>
      </c>
      <c r="G145" s="2" t="str">
        <f>VLOOKUP(I145,ClassPathways!$A$1:$D$126,3,FALSE)</f>
        <v>Metabolism</v>
      </c>
      <c r="H145" s="2" t="str">
        <f>VLOOKUP(I145,ClassPathways!$A$1:$D$126,4,FALSE)</f>
        <v>Xenobiotics biodegradation and metabolism</v>
      </c>
      <c r="I145" s="2" t="s">
        <v>33</v>
      </c>
      <c r="J145" s="2">
        <v>59</v>
      </c>
      <c r="K145" s="2">
        <v>3.4849380000000001</v>
      </c>
    </row>
    <row r="146" spans="1:11">
      <c r="A146" s="2">
        <v>145</v>
      </c>
      <c r="B146" s="2" t="s">
        <v>3</v>
      </c>
      <c r="C146" s="2" t="s">
        <v>345</v>
      </c>
      <c r="D146" s="2" t="s">
        <v>339</v>
      </c>
      <c r="E146" s="2" t="s">
        <v>365</v>
      </c>
      <c r="F146" s="2" t="s">
        <v>147</v>
      </c>
      <c r="G146" s="2" t="str">
        <f>VLOOKUP(I146,ClassPathways!$A$1:$D$126,3,FALSE)</f>
        <v>Metabolism</v>
      </c>
      <c r="H146" s="2" t="str">
        <f>VLOOKUP(I146,ClassPathways!$A$1:$D$126,4,FALSE)</f>
        <v>Lipid metabolism</v>
      </c>
      <c r="I146" s="2" t="s">
        <v>37</v>
      </c>
      <c r="J146" s="2">
        <v>48</v>
      </c>
      <c r="K146" s="2">
        <v>2.8352040000000001</v>
      </c>
    </row>
    <row r="147" spans="1:11">
      <c r="A147" s="2">
        <v>146</v>
      </c>
      <c r="B147" s="2" t="s">
        <v>3</v>
      </c>
      <c r="C147" s="2" t="s">
        <v>345</v>
      </c>
      <c r="D147" s="2" t="s">
        <v>339</v>
      </c>
      <c r="E147" s="2" t="s">
        <v>365</v>
      </c>
      <c r="F147" s="2" t="s">
        <v>147</v>
      </c>
      <c r="G147" s="2" t="str">
        <f>VLOOKUP(I147,ClassPathways!$A$1:$D$126,3,FALSE)</f>
        <v>Metabolism</v>
      </c>
      <c r="H147" s="2" t="str">
        <f>VLOOKUP(I147,ClassPathways!$A$1:$D$126,4,FALSE)</f>
        <v>Carbohydrate metabolism</v>
      </c>
      <c r="I147" s="2" t="s">
        <v>42</v>
      </c>
      <c r="J147" s="2">
        <v>32</v>
      </c>
      <c r="K147" s="2">
        <v>1.890136</v>
      </c>
    </row>
    <row r="148" spans="1:11">
      <c r="A148" s="2">
        <v>147</v>
      </c>
      <c r="B148" s="2" t="s">
        <v>3</v>
      </c>
      <c r="C148" s="2" t="s">
        <v>345</v>
      </c>
      <c r="D148" s="2" t="s">
        <v>339</v>
      </c>
      <c r="E148" s="2" t="s">
        <v>365</v>
      </c>
      <c r="F148" s="2" t="s">
        <v>147</v>
      </c>
      <c r="G148" s="2" t="str">
        <f>VLOOKUP(I148,ClassPathways!$A$1:$D$126,3,FALSE)</f>
        <v>Metabolism</v>
      </c>
      <c r="H148" s="2" t="str">
        <f>VLOOKUP(I148,ClassPathways!$A$1:$D$126,4,FALSE)</f>
        <v>Metabolism of other amino acids</v>
      </c>
      <c r="I148" s="2" t="s">
        <v>44</v>
      </c>
      <c r="J148" s="2">
        <v>42</v>
      </c>
      <c r="K148" s="2">
        <v>2.4808029999999999</v>
      </c>
    </row>
    <row r="149" spans="1:11">
      <c r="A149" s="2">
        <v>148</v>
      </c>
      <c r="B149" s="2" t="s">
        <v>3</v>
      </c>
      <c r="C149" s="2" t="s">
        <v>345</v>
      </c>
      <c r="D149" s="2" t="s">
        <v>339</v>
      </c>
      <c r="E149" s="2" t="s">
        <v>365</v>
      </c>
      <c r="F149" s="2" t="s">
        <v>147</v>
      </c>
      <c r="G149" s="2" t="str">
        <f>VLOOKUP(I149,ClassPathways!$A$1:$D$126,3,FALSE)</f>
        <v>Metabolism</v>
      </c>
      <c r="H149" s="2" t="str">
        <f>VLOOKUP(I149,ClassPathways!$A$1:$D$126,4,FALSE)</f>
        <v>Carbohydrate metabolism</v>
      </c>
      <c r="I149" s="2" t="s">
        <v>48</v>
      </c>
      <c r="J149" s="2">
        <v>62</v>
      </c>
      <c r="K149" s="2">
        <v>3.6621380000000001</v>
      </c>
    </row>
    <row r="150" spans="1:11">
      <c r="A150" s="2">
        <v>149</v>
      </c>
      <c r="B150" s="2" t="s">
        <v>3</v>
      </c>
      <c r="C150" s="2" t="s">
        <v>345</v>
      </c>
      <c r="D150" s="2" t="s">
        <v>339</v>
      </c>
      <c r="E150" s="2" t="s">
        <v>365</v>
      </c>
      <c r="F150" s="2" t="s">
        <v>147</v>
      </c>
      <c r="G150" s="2" t="str">
        <f>VLOOKUP(I150,ClassPathways!$A$1:$D$126,3,FALSE)</f>
        <v>Metabolism</v>
      </c>
      <c r="H150" s="2" t="str">
        <f>VLOOKUP(I150,ClassPathways!$A$1:$D$126,4,FALSE)</f>
        <v>Xenobiotics biodegradation and metabolism</v>
      </c>
      <c r="I150" s="2" t="s">
        <v>67</v>
      </c>
      <c r="J150" s="2">
        <v>39</v>
      </c>
      <c r="K150" s="2">
        <v>2.3036029999999998</v>
      </c>
    </row>
    <row r="151" spans="1:11">
      <c r="A151" s="2">
        <v>150</v>
      </c>
      <c r="B151" s="2" t="s">
        <v>3</v>
      </c>
      <c r="C151" s="2" t="s">
        <v>345</v>
      </c>
      <c r="D151" s="2" t="s">
        <v>339</v>
      </c>
      <c r="E151" s="2" t="s">
        <v>365</v>
      </c>
      <c r="F151" s="2" t="s">
        <v>147</v>
      </c>
      <c r="G151" s="2" t="str">
        <f>VLOOKUP(I151,ClassPathways!$A$1:$D$126,3,FALSE)</f>
        <v>Metabolism</v>
      </c>
      <c r="H151" s="2" t="str">
        <f>VLOOKUP(I151,ClassPathways!$A$1:$D$126,4,FALSE)</f>
        <v>Nucleotide metabolism</v>
      </c>
      <c r="I151" s="2" t="s">
        <v>90</v>
      </c>
      <c r="J151" s="2">
        <v>93</v>
      </c>
      <c r="K151" s="2">
        <v>5.493207</v>
      </c>
    </row>
    <row r="152" spans="1:11">
      <c r="A152" s="2">
        <v>151</v>
      </c>
      <c r="B152" s="2" t="s">
        <v>3</v>
      </c>
      <c r="C152" s="2" t="s">
        <v>345</v>
      </c>
      <c r="D152" s="2" t="s">
        <v>339</v>
      </c>
      <c r="E152" s="2" t="s">
        <v>365</v>
      </c>
      <c r="F152" s="2" t="s">
        <v>147</v>
      </c>
      <c r="G152" s="2" t="str">
        <f>VLOOKUP(I152,ClassPathways!$A$1:$D$126,3,FALSE)</f>
        <v>Metabolism</v>
      </c>
      <c r="H152" s="2" t="str">
        <f>VLOOKUP(I152,ClassPathways!$A$1:$D$126,4,FALSE)</f>
        <v>Nucleotide metabolism</v>
      </c>
      <c r="I152" s="2" t="s">
        <v>91</v>
      </c>
      <c r="J152" s="2">
        <v>73</v>
      </c>
      <c r="K152" s="2">
        <v>4.3118720000000001</v>
      </c>
    </row>
    <row r="153" spans="1:11">
      <c r="A153" s="2">
        <v>152</v>
      </c>
      <c r="B153" s="2" t="s">
        <v>3</v>
      </c>
      <c r="C153" s="2" t="s">
        <v>345</v>
      </c>
      <c r="D153" s="2" t="s">
        <v>339</v>
      </c>
      <c r="E153" s="2" t="s">
        <v>365</v>
      </c>
      <c r="F153" s="2" t="s">
        <v>147</v>
      </c>
      <c r="G153" s="2" t="str">
        <f>VLOOKUP(I153,ClassPathways!$A$1:$D$126,3,FALSE)</f>
        <v>Metabolism</v>
      </c>
      <c r="H153" s="2" t="str">
        <f>VLOOKUP(I153,ClassPathways!$A$1:$D$126,4,FALSE)</f>
        <v>Carbohydrate metabolism</v>
      </c>
      <c r="I153" s="2" t="s">
        <v>92</v>
      </c>
      <c r="J153" s="2">
        <v>46</v>
      </c>
      <c r="K153" s="2">
        <v>2.7170700000000001</v>
      </c>
    </row>
    <row r="154" spans="1:11">
      <c r="A154" s="2">
        <v>153</v>
      </c>
      <c r="B154" s="2" t="s">
        <v>3</v>
      </c>
      <c r="C154" s="2" t="s">
        <v>345</v>
      </c>
      <c r="D154" s="2" t="s">
        <v>339</v>
      </c>
      <c r="E154" s="2" t="s">
        <v>365</v>
      </c>
      <c r="F154" s="2" t="s">
        <v>147</v>
      </c>
      <c r="G154" s="2" t="str">
        <f>VLOOKUP(I154,ClassPathways!$A$1:$D$126,3,FALSE)</f>
        <v>Metabolism</v>
      </c>
      <c r="H154" s="2" t="str">
        <f>VLOOKUP(I154,ClassPathways!$A$1:$D$126,4,FALSE)</f>
        <v>Amino acid metabolism</v>
      </c>
      <c r="I154" s="2" t="s">
        <v>110</v>
      </c>
      <c r="J154" s="2">
        <v>34</v>
      </c>
      <c r="K154" s="2">
        <v>2.0082689999999999</v>
      </c>
    </row>
    <row r="155" spans="1:11">
      <c r="A155" s="2">
        <v>154</v>
      </c>
      <c r="B155" s="2" t="s">
        <v>3</v>
      </c>
      <c r="C155" s="2" t="s">
        <v>345</v>
      </c>
      <c r="D155" s="2" t="s">
        <v>342</v>
      </c>
      <c r="E155" s="2" t="s">
        <v>366</v>
      </c>
      <c r="F155" s="2" t="s">
        <v>367</v>
      </c>
      <c r="G155" s="2" t="str">
        <f>VLOOKUP(I155,ClassPathways!$A$1:$D$126,3,FALSE)</f>
        <v>Metabolism</v>
      </c>
      <c r="H155" s="2" t="str">
        <f>VLOOKUP(I155,ClassPathways!$A$1:$D$126,4,FALSE)</f>
        <v>Lipid metabolism</v>
      </c>
      <c r="I155" s="2" t="s">
        <v>6</v>
      </c>
      <c r="J155" s="2">
        <v>292</v>
      </c>
      <c r="K155" s="2">
        <v>2.9509850000000002</v>
      </c>
    </row>
    <row r="156" spans="1:11">
      <c r="A156" s="2">
        <v>155</v>
      </c>
      <c r="B156" s="2" t="s">
        <v>3</v>
      </c>
      <c r="C156" s="2" t="s">
        <v>345</v>
      </c>
      <c r="D156" s="2" t="s">
        <v>342</v>
      </c>
      <c r="E156" s="2" t="s">
        <v>366</v>
      </c>
      <c r="F156" s="2" t="s">
        <v>367</v>
      </c>
      <c r="G156" s="2" t="str">
        <f>VLOOKUP(I156,ClassPathways!$A$1:$D$126,3,FALSE)</f>
        <v>Metabolism</v>
      </c>
      <c r="H156" s="2" t="str">
        <f>VLOOKUP(I156,ClassPathways!$A$1:$D$126,4,FALSE)</f>
        <v>Xenobiotics biodegradation and metabolism</v>
      </c>
      <c r="I156" s="2" t="s">
        <v>14</v>
      </c>
      <c r="J156" s="2">
        <v>346</v>
      </c>
      <c r="K156" s="2">
        <v>3.4967160000000002</v>
      </c>
    </row>
    <row r="157" spans="1:11">
      <c r="A157" s="2">
        <v>156</v>
      </c>
      <c r="B157" s="2" t="s">
        <v>3</v>
      </c>
      <c r="C157" s="2" t="s">
        <v>345</v>
      </c>
      <c r="D157" s="2" t="s">
        <v>342</v>
      </c>
      <c r="E157" s="2" t="s">
        <v>366</v>
      </c>
      <c r="F157" s="2" t="s">
        <v>367</v>
      </c>
      <c r="G157" s="2" t="str">
        <f>VLOOKUP(I157,ClassPathways!$A$1:$D$126,3,FALSE)</f>
        <v>Metabolism</v>
      </c>
      <c r="H157" s="2" t="str">
        <f>VLOOKUP(I157,ClassPathways!$A$1:$D$126,4,FALSE)</f>
        <v>Lipid metabolism</v>
      </c>
      <c r="I157" s="2" t="s">
        <v>19</v>
      </c>
      <c r="J157" s="2">
        <v>363</v>
      </c>
      <c r="K157" s="2">
        <v>3.6685189999999999</v>
      </c>
    </row>
    <row r="158" spans="1:11">
      <c r="A158" s="2">
        <v>157</v>
      </c>
      <c r="B158" s="2" t="s">
        <v>3</v>
      </c>
      <c r="C158" s="2" t="s">
        <v>345</v>
      </c>
      <c r="D158" s="2" t="s">
        <v>342</v>
      </c>
      <c r="E158" s="2" t="s">
        <v>366</v>
      </c>
      <c r="F158" s="2" t="s">
        <v>367</v>
      </c>
      <c r="G158" s="2" t="str">
        <f>VLOOKUP(I158,ClassPathways!$A$1:$D$126,3,FALSE)</f>
        <v>Metabolism</v>
      </c>
      <c r="H158" s="2" t="str">
        <f>VLOOKUP(I158,ClassPathways!$A$1:$D$126,4,FALSE)</f>
        <v>Energy metabolism</v>
      </c>
      <c r="I158" s="2" t="s">
        <v>26</v>
      </c>
      <c r="J158" s="2">
        <v>262</v>
      </c>
      <c r="K158" s="2">
        <v>2.647802</v>
      </c>
    </row>
    <row r="159" spans="1:11">
      <c r="A159" s="2">
        <v>158</v>
      </c>
      <c r="B159" s="2" t="s">
        <v>3</v>
      </c>
      <c r="C159" s="2" t="s">
        <v>345</v>
      </c>
      <c r="D159" s="2" t="s">
        <v>342</v>
      </c>
      <c r="E159" s="2" t="s">
        <v>366</v>
      </c>
      <c r="F159" s="2" t="s">
        <v>367</v>
      </c>
      <c r="G159" s="2" t="str">
        <f>VLOOKUP(I159,ClassPathways!$A$1:$D$126,3,FALSE)</f>
        <v>Metabolism</v>
      </c>
      <c r="H159" s="2" t="str">
        <f>VLOOKUP(I159,ClassPathways!$A$1:$D$126,4,FALSE)</f>
        <v>Lipid metabolism</v>
      </c>
      <c r="I159" s="2" t="s">
        <v>37</v>
      </c>
      <c r="J159" s="2">
        <v>956</v>
      </c>
      <c r="K159" s="2">
        <v>9.6614450000000005</v>
      </c>
    </row>
    <row r="160" spans="1:11">
      <c r="A160" s="2">
        <v>159</v>
      </c>
      <c r="B160" s="2" t="s">
        <v>3</v>
      </c>
      <c r="C160" s="2" t="s">
        <v>345</v>
      </c>
      <c r="D160" s="2" t="s">
        <v>342</v>
      </c>
      <c r="E160" s="2" t="s">
        <v>366</v>
      </c>
      <c r="F160" s="2" t="s">
        <v>367</v>
      </c>
      <c r="G160" s="2" t="str">
        <f>VLOOKUP(I160,ClassPathways!$A$1:$D$126,3,FALSE)</f>
        <v>Metabolism</v>
      </c>
      <c r="H160" s="2" t="str">
        <f>VLOOKUP(I160,ClassPathways!$A$1:$D$126,4,FALSE)</f>
        <v>Lipid metabolism</v>
      </c>
      <c r="I160" s="2" t="s">
        <v>38</v>
      </c>
      <c r="J160" s="2">
        <v>676</v>
      </c>
      <c r="K160" s="2">
        <v>6.8317329999999998</v>
      </c>
    </row>
    <row r="161" spans="1:11">
      <c r="A161" s="2">
        <v>160</v>
      </c>
      <c r="B161" s="2" t="s">
        <v>3</v>
      </c>
      <c r="C161" s="2" t="s">
        <v>345</v>
      </c>
      <c r="D161" s="2" t="s">
        <v>342</v>
      </c>
      <c r="E161" s="2" t="s">
        <v>366</v>
      </c>
      <c r="F161" s="2" t="s">
        <v>367</v>
      </c>
      <c r="G161" s="2" t="str">
        <f>VLOOKUP(I161,ClassPathways!$A$1:$D$126,3,FALSE)</f>
        <v>Metabolism</v>
      </c>
      <c r="H161" s="2" t="str">
        <f>VLOOKUP(I161,ClassPathways!$A$1:$D$126,4,FALSE)</f>
        <v>Metabolism of terpenoids and polyketides</v>
      </c>
      <c r="I161" s="2" t="s">
        <v>43</v>
      </c>
      <c r="J161" s="2">
        <v>343</v>
      </c>
      <c r="K161" s="2">
        <v>3.4663970000000002</v>
      </c>
    </row>
    <row r="162" spans="1:11">
      <c r="A162" s="2">
        <v>161</v>
      </c>
      <c r="B162" s="2" t="s">
        <v>3</v>
      </c>
      <c r="C162" s="2" t="s">
        <v>345</v>
      </c>
      <c r="D162" s="2" t="s">
        <v>342</v>
      </c>
      <c r="E162" s="2" t="s">
        <v>366</v>
      </c>
      <c r="F162" s="2" t="s">
        <v>367</v>
      </c>
      <c r="G162" s="2" t="str">
        <f>VLOOKUP(I162,ClassPathways!$A$1:$D$126,3,FALSE)</f>
        <v>Metabolism</v>
      </c>
      <c r="H162" s="2" t="str">
        <f>VLOOKUP(I162,ClassPathways!$A$1:$D$126,4,FALSE)</f>
        <v>Amino acid metabolism</v>
      </c>
      <c r="I162" s="2" t="s">
        <v>64</v>
      </c>
      <c r="J162" s="2">
        <v>274</v>
      </c>
      <c r="K162" s="2">
        <v>2.769075</v>
      </c>
    </row>
    <row r="163" spans="1:11">
      <c r="A163" s="2">
        <v>162</v>
      </c>
      <c r="B163" s="2" t="s">
        <v>3</v>
      </c>
      <c r="C163" s="2" t="s">
        <v>345</v>
      </c>
      <c r="D163" s="2" t="s">
        <v>342</v>
      </c>
      <c r="E163" s="2" t="s">
        <v>366</v>
      </c>
      <c r="F163" s="2" t="s">
        <v>367</v>
      </c>
      <c r="G163" s="2" t="str">
        <f>VLOOKUP(I163,ClassPathways!$A$1:$D$126,3,FALSE)</f>
        <v>Metabolism</v>
      </c>
      <c r="H163" s="2" t="str">
        <f>VLOOKUP(I163,ClassPathways!$A$1:$D$126,4,FALSE)</f>
        <v>Amino acid metabolism</v>
      </c>
      <c r="I163" s="2" t="s">
        <v>109</v>
      </c>
      <c r="J163" s="2">
        <v>359</v>
      </c>
      <c r="K163" s="2">
        <v>3.6280950000000001</v>
      </c>
    </row>
    <row r="164" spans="1:11">
      <c r="A164" s="2">
        <v>163</v>
      </c>
      <c r="B164" s="2" t="s">
        <v>3</v>
      </c>
      <c r="C164" s="2" t="s">
        <v>345</v>
      </c>
      <c r="D164" s="2" t="s">
        <v>342</v>
      </c>
      <c r="E164" s="2" t="s">
        <v>366</v>
      </c>
      <c r="F164" s="2" t="s">
        <v>367</v>
      </c>
      <c r="G164" s="2" t="str">
        <f>VLOOKUP(I164,ClassPathways!$A$1:$D$126,3,FALSE)</f>
        <v>Metabolism</v>
      </c>
      <c r="H164" s="2" t="str">
        <f>VLOOKUP(I164,ClassPathways!$A$1:$D$126,4,FALSE)</f>
        <v>Amino acid metabolism</v>
      </c>
      <c r="I164" s="2" t="s">
        <v>175</v>
      </c>
      <c r="J164" s="2">
        <v>452</v>
      </c>
      <c r="K164" s="2">
        <v>4.5679639999999999</v>
      </c>
    </row>
  </sheetData>
  <conditionalFormatting pivot="1" sqref="O7:AD9 O11:AD11 O12:AD12 O13:AD14 O16:AD18 O19:AD19 O20:AD20 O21:AD21 O22:AD26 O27:AD27 O28:AD28 O29:AD29 O30:AD30 O31:AD31 O32:AD33 O34:AD34 O35:AD3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{F790E769-957A-43EC-8692-9E2FB16A74F1}</x14:id>
        </ext>
      </extLst>
    </cfRule>
  </conditionalFormatting>
  <conditionalFormatting pivot="1" sqref="O10:AD1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{402F092B-26D0-47A8-8CD3-7539DE257C0C}</x14:id>
        </ext>
      </extLst>
    </cfRule>
  </conditionalFormatting>
  <conditionalFormatting pivot="1" sqref="O15:AD1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{51B49AC8-8868-4FCB-A6AD-475786CBE93F}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F790E769-957A-43EC-8692-9E2FB16A74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O7:AD9 O11:AD11 O12:AD12 O13:AD14 O16:AD18 O19:AD19 O20:AD20 O21:AD21 O22:AD26 O27:AD27 O28:AD28 O29:AD29 O30:AD30 O31:AD31 O32:AD33 O34:AD34 O35:AD38</xm:sqref>
        </x14:conditionalFormatting>
        <x14:conditionalFormatting xmlns:xm="http://schemas.microsoft.com/office/excel/2006/main" pivot="1">
          <x14:cfRule type="dataBar" id="{402F092B-26D0-47A8-8CD3-7539DE257C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O10:AD10</xm:sqref>
        </x14:conditionalFormatting>
        <x14:conditionalFormatting xmlns:xm="http://schemas.microsoft.com/office/excel/2006/main" pivot="1">
          <x14:cfRule type="dataBar" id="{51B49AC8-8868-4FCB-A6AD-475786CBE9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O15:AD15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1"/>
  <sheetViews>
    <sheetView zoomScale="115" zoomScaleNormal="115" workbookViewId="0">
      <selection activeCell="A28" sqref="A28"/>
    </sheetView>
  </sheetViews>
  <sheetFormatPr defaultRowHeight="12.75"/>
  <cols>
    <col min="1" max="1" width="62.140625" style="2" bestFit="1" customWidth="1"/>
    <col min="2" max="9" width="5.5703125" style="4" bestFit="1" customWidth="1"/>
    <col min="10" max="16384" width="9.140625" style="2"/>
  </cols>
  <sheetData>
    <row r="1" spans="1:9">
      <c r="A1" s="49"/>
      <c r="B1" s="75" t="s">
        <v>381</v>
      </c>
      <c r="C1" s="75"/>
      <c r="D1" s="75"/>
      <c r="E1" s="75"/>
      <c r="F1" s="75"/>
      <c r="G1" s="75"/>
      <c r="H1" s="75"/>
      <c r="I1" s="75"/>
    </row>
    <row r="2" spans="1:9" s="71" customFormat="1" ht="60.75">
      <c r="A2" s="72" t="s">
        <v>131</v>
      </c>
      <c r="B2" s="73" t="s">
        <v>132</v>
      </c>
      <c r="C2" s="74" t="s">
        <v>133</v>
      </c>
      <c r="D2" s="74" t="s">
        <v>137</v>
      </c>
      <c r="E2" s="74" t="s">
        <v>138</v>
      </c>
      <c r="F2" s="74" t="s">
        <v>139</v>
      </c>
      <c r="G2" s="74" t="s">
        <v>134</v>
      </c>
      <c r="H2" s="74" t="s">
        <v>135</v>
      </c>
      <c r="I2" s="74" t="s">
        <v>136</v>
      </c>
    </row>
    <row r="3" spans="1:9">
      <c r="A3" s="76" t="s">
        <v>90</v>
      </c>
      <c r="B3" s="77">
        <v>-20.6</v>
      </c>
      <c r="C3" s="77">
        <v>-31.9</v>
      </c>
      <c r="D3" s="77">
        <v>-19</v>
      </c>
      <c r="E3" s="77">
        <v>-24.9</v>
      </c>
      <c r="F3" s="77">
        <v>-21.1</v>
      </c>
      <c r="G3" s="77">
        <v>-25.9</v>
      </c>
      <c r="H3" s="77">
        <v>-22.5</v>
      </c>
      <c r="I3" s="77">
        <v>-34.299999999999997</v>
      </c>
    </row>
    <row r="4" spans="1:9">
      <c r="A4" s="76" t="s">
        <v>92</v>
      </c>
      <c r="B4" s="77">
        <v>-16.100000000000001</v>
      </c>
      <c r="C4" s="77">
        <v>-13.6</v>
      </c>
      <c r="D4" s="77">
        <v>-7.2</v>
      </c>
      <c r="E4" s="77">
        <v>-10.8</v>
      </c>
      <c r="F4" s="77">
        <v>-8.5</v>
      </c>
      <c r="G4" s="77">
        <v>-11.5</v>
      </c>
      <c r="H4" s="77">
        <v>-10.3</v>
      </c>
      <c r="I4" s="77">
        <v>-16.7</v>
      </c>
    </row>
    <row r="5" spans="1:9">
      <c r="A5" s="76" t="s">
        <v>48</v>
      </c>
      <c r="B5" s="77">
        <v>-15.7</v>
      </c>
      <c r="C5" s="77">
        <v>-12.5</v>
      </c>
      <c r="D5" s="77">
        <v>-12.4</v>
      </c>
      <c r="E5" s="77">
        <v>-14.7</v>
      </c>
      <c r="F5" s="77">
        <v>-11.5</v>
      </c>
      <c r="G5" s="77">
        <v>-16.7</v>
      </c>
      <c r="H5" s="77">
        <v>-15.8</v>
      </c>
      <c r="I5" s="77">
        <v>-17.3</v>
      </c>
    </row>
    <row r="6" spans="1:9">
      <c r="A6" s="76" t="s">
        <v>91</v>
      </c>
      <c r="B6" s="77">
        <v>-15.2</v>
      </c>
      <c r="C6" s="77">
        <v>-27.4</v>
      </c>
      <c r="D6" s="77">
        <v>-21</v>
      </c>
      <c r="E6" s="77">
        <v>-17.600000000000001</v>
      </c>
      <c r="F6" s="77">
        <v>-16.100000000000001</v>
      </c>
      <c r="G6" s="77">
        <v>-16.2</v>
      </c>
      <c r="H6" s="77">
        <v>-24</v>
      </c>
      <c r="I6" s="77">
        <v>-26.8</v>
      </c>
    </row>
    <row r="7" spans="1:9">
      <c r="A7" s="49" t="s">
        <v>37</v>
      </c>
      <c r="B7" s="50">
        <v>-14.3</v>
      </c>
      <c r="C7" s="50">
        <v>-16</v>
      </c>
      <c r="D7" s="50">
        <v>-15</v>
      </c>
      <c r="E7" s="50">
        <v>-13.4</v>
      </c>
      <c r="F7" s="50">
        <v>-12.3</v>
      </c>
      <c r="G7" s="50">
        <v>-17</v>
      </c>
      <c r="H7" s="50">
        <v>-13</v>
      </c>
      <c r="I7" s="50">
        <v>-21.4</v>
      </c>
    </row>
    <row r="8" spans="1:9">
      <c r="A8" s="49" t="s">
        <v>56</v>
      </c>
      <c r="B8" s="50">
        <v>-12.5</v>
      </c>
      <c r="C8" s="50">
        <v>-5.4</v>
      </c>
      <c r="D8" s="50"/>
      <c r="E8" s="50">
        <v>-5.2</v>
      </c>
      <c r="F8" s="50">
        <v>-2.8</v>
      </c>
      <c r="G8" s="50">
        <v>-3.5</v>
      </c>
      <c r="H8" s="50">
        <v>-2.4</v>
      </c>
      <c r="I8" s="50">
        <v>-7.3</v>
      </c>
    </row>
    <row r="9" spans="1:9">
      <c r="A9" s="49" t="s">
        <v>43</v>
      </c>
      <c r="B9" s="50">
        <v>-11.2</v>
      </c>
      <c r="C9" s="50">
        <v>-12.3</v>
      </c>
      <c r="D9" s="50">
        <v>-8</v>
      </c>
      <c r="E9" s="50">
        <v>-7.6</v>
      </c>
      <c r="F9" s="50">
        <v>-8.3000000000000007</v>
      </c>
      <c r="G9" s="50">
        <v>-12</v>
      </c>
      <c r="H9" s="50">
        <v>-10</v>
      </c>
      <c r="I9" s="50">
        <v>-11.1</v>
      </c>
    </row>
    <row r="10" spans="1:9">
      <c r="A10" s="49" t="s">
        <v>14</v>
      </c>
      <c r="B10" s="50">
        <v>-10.6</v>
      </c>
      <c r="C10" s="50">
        <v>-11.9</v>
      </c>
      <c r="D10" s="50">
        <v>-7.5</v>
      </c>
      <c r="E10" s="50">
        <v>-7.2</v>
      </c>
      <c r="F10" s="50">
        <v>-8.9</v>
      </c>
      <c r="G10" s="50">
        <v>-10.8</v>
      </c>
      <c r="H10" s="50">
        <v>-9.4</v>
      </c>
      <c r="I10" s="50">
        <v>-10.199999999999999</v>
      </c>
    </row>
    <row r="11" spans="1:9">
      <c r="A11" s="76" t="s">
        <v>28</v>
      </c>
      <c r="B11" s="77">
        <v>-10.3</v>
      </c>
      <c r="C11" s="77">
        <v>-6.8</v>
      </c>
      <c r="D11" s="77">
        <v>-3.3</v>
      </c>
      <c r="E11" s="77">
        <v>-4.5999999999999996</v>
      </c>
      <c r="F11" s="77">
        <v>-9.6</v>
      </c>
      <c r="G11" s="77">
        <v>-7.2</v>
      </c>
      <c r="H11" s="77">
        <v>-6</v>
      </c>
      <c r="I11" s="77">
        <v>-11.4</v>
      </c>
    </row>
    <row r="12" spans="1:9">
      <c r="A12" s="49" t="s">
        <v>101</v>
      </c>
      <c r="B12" s="50">
        <v>-9.6999999999999993</v>
      </c>
      <c r="C12" s="50">
        <v>-9.8000000000000007</v>
      </c>
      <c r="D12" s="50">
        <v>-5.4</v>
      </c>
      <c r="E12" s="50">
        <v>-7.3</v>
      </c>
      <c r="F12" s="50">
        <v>-5.6</v>
      </c>
      <c r="G12" s="50">
        <v>-12.6</v>
      </c>
      <c r="H12" s="50">
        <v>-11.4</v>
      </c>
      <c r="I12" s="50">
        <v>-12.1</v>
      </c>
    </row>
    <row r="13" spans="1:9">
      <c r="A13" s="49" t="s">
        <v>38</v>
      </c>
      <c r="B13" s="50">
        <v>-8.6999999999999993</v>
      </c>
      <c r="C13" s="50">
        <v>-22.7</v>
      </c>
      <c r="D13" s="50">
        <v>-6.6</v>
      </c>
      <c r="E13" s="50">
        <v>-11.3</v>
      </c>
      <c r="F13" s="50">
        <v>-9.4</v>
      </c>
      <c r="G13" s="50">
        <v>-22.6</v>
      </c>
      <c r="H13" s="50">
        <v>-9.9</v>
      </c>
      <c r="I13" s="50">
        <v>-21.5</v>
      </c>
    </row>
    <row r="14" spans="1:9">
      <c r="A14" s="49" t="s">
        <v>72</v>
      </c>
      <c r="B14" s="50">
        <v>-8.6999999999999993</v>
      </c>
      <c r="C14" s="50">
        <v>-9.1999999999999993</v>
      </c>
      <c r="D14" s="50">
        <v>-5.4</v>
      </c>
      <c r="E14" s="50">
        <v>-7.4</v>
      </c>
      <c r="F14" s="50">
        <v>-5.9</v>
      </c>
      <c r="G14" s="50"/>
      <c r="H14" s="50"/>
      <c r="I14" s="50"/>
    </row>
    <row r="15" spans="1:9">
      <c r="A15" s="49" t="s">
        <v>33</v>
      </c>
      <c r="B15" s="50">
        <v>-8.1999999999999993</v>
      </c>
      <c r="C15" s="50">
        <v>-14</v>
      </c>
      <c r="D15" s="50">
        <v>-5.5</v>
      </c>
      <c r="E15" s="50">
        <v>-7.9</v>
      </c>
      <c r="F15" s="50">
        <v>-11.5</v>
      </c>
      <c r="G15" s="50">
        <v>-11.9</v>
      </c>
      <c r="H15" s="50">
        <v>-13.6</v>
      </c>
      <c r="I15" s="50">
        <v>-14.8</v>
      </c>
    </row>
    <row r="16" spans="1:9">
      <c r="A16" s="49" t="s">
        <v>99</v>
      </c>
      <c r="B16" s="50">
        <v>-6.8</v>
      </c>
      <c r="C16" s="50">
        <v>-2.1</v>
      </c>
      <c r="D16" s="50">
        <v>-3.2</v>
      </c>
      <c r="E16" s="50">
        <v>-1.9</v>
      </c>
      <c r="F16" s="50">
        <v>-3.4</v>
      </c>
      <c r="G16" s="50">
        <v>-5.5</v>
      </c>
      <c r="H16" s="50">
        <v>-4</v>
      </c>
      <c r="I16" s="50">
        <v>-6.6</v>
      </c>
    </row>
    <row r="17" spans="1:9">
      <c r="A17" s="49" t="s">
        <v>9</v>
      </c>
      <c r="B17" s="50">
        <v>-6.6</v>
      </c>
      <c r="C17" s="50">
        <v>-2.2000000000000002</v>
      </c>
      <c r="D17" s="50">
        <v>-7.2</v>
      </c>
      <c r="E17" s="50">
        <v>-1.8</v>
      </c>
      <c r="F17" s="50">
        <v>-4.7</v>
      </c>
      <c r="G17" s="50">
        <v>-5.0999999999999996</v>
      </c>
      <c r="H17" s="50">
        <v>-4.8</v>
      </c>
      <c r="I17" s="50">
        <v>-3.4</v>
      </c>
    </row>
    <row r="18" spans="1:9">
      <c r="A18" s="49" t="s">
        <v>6</v>
      </c>
      <c r="B18" s="50">
        <v>-6.3</v>
      </c>
      <c r="C18" s="50">
        <v>-7.2</v>
      </c>
      <c r="D18" s="50">
        <v>-8</v>
      </c>
      <c r="E18" s="50">
        <v>-3.3</v>
      </c>
      <c r="F18" s="50">
        <v>-8.9</v>
      </c>
      <c r="G18" s="50">
        <v>-5.0999999999999996</v>
      </c>
      <c r="H18" s="50">
        <v>-6.6</v>
      </c>
      <c r="I18" s="50">
        <v>-4.5999999999999996</v>
      </c>
    </row>
    <row r="19" spans="1:9">
      <c r="A19" s="49" t="s">
        <v>42</v>
      </c>
      <c r="B19" s="50">
        <v>-6.3</v>
      </c>
      <c r="C19" s="50">
        <v>-5</v>
      </c>
      <c r="D19" s="50">
        <v>-8.3000000000000007</v>
      </c>
      <c r="E19" s="50">
        <v>-5.6</v>
      </c>
      <c r="F19" s="50">
        <v>-8</v>
      </c>
      <c r="G19" s="50">
        <v>-8.6999999999999993</v>
      </c>
      <c r="H19" s="50">
        <v>-8.3000000000000007</v>
      </c>
      <c r="I19" s="50">
        <v>-5.8</v>
      </c>
    </row>
    <row r="20" spans="1:9">
      <c r="A20" s="49" t="s">
        <v>24</v>
      </c>
      <c r="B20" s="50">
        <v>-6.2</v>
      </c>
      <c r="C20" s="50">
        <v>-9.1999999999999993</v>
      </c>
      <c r="D20" s="50">
        <v>-4.5</v>
      </c>
      <c r="E20" s="50">
        <v>-2.2999999999999998</v>
      </c>
      <c r="F20" s="50">
        <v>-4.8</v>
      </c>
      <c r="G20" s="50">
        <v>-7.5</v>
      </c>
      <c r="H20" s="50">
        <v>-5.9</v>
      </c>
      <c r="I20" s="50">
        <v>-8.3000000000000007</v>
      </c>
    </row>
    <row r="21" spans="1:9">
      <c r="A21" s="49" t="s">
        <v>74</v>
      </c>
      <c r="B21" s="50">
        <v>-5.9</v>
      </c>
      <c r="C21" s="50">
        <v>-7.3</v>
      </c>
      <c r="D21" s="50">
        <v>-4.9000000000000004</v>
      </c>
      <c r="E21" s="50">
        <v>-6</v>
      </c>
      <c r="F21" s="50">
        <v>-5.4</v>
      </c>
      <c r="G21" s="50">
        <v>-7.6</v>
      </c>
      <c r="H21" s="50">
        <v>-5.6</v>
      </c>
      <c r="I21" s="50">
        <v>-6.4</v>
      </c>
    </row>
    <row r="22" spans="1:9">
      <c r="A22" s="76" t="s">
        <v>112</v>
      </c>
      <c r="B22" s="77">
        <v>-5.8</v>
      </c>
      <c r="C22" s="77">
        <v>-7.2</v>
      </c>
      <c r="D22" s="77">
        <v>-4.4000000000000004</v>
      </c>
      <c r="E22" s="77">
        <v>-7.4</v>
      </c>
      <c r="F22" s="77">
        <v>-7.1</v>
      </c>
      <c r="G22" s="77">
        <v>-9.9</v>
      </c>
      <c r="H22" s="77">
        <v>-5.0999999999999996</v>
      </c>
      <c r="I22" s="77">
        <v>-8.5</v>
      </c>
    </row>
    <row r="23" spans="1:9">
      <c r="A23" s="76" t="s">
        <v>58</v>
      </c>
      <c r="B23" s="77">
        <v>-5.3</v>
      </c>
      <c r="C23" s="77">
        <v>-13.1</v>
      </c>
      <c r="D23" s="77">
        <v>-5.3</v>
      </c>
      <c r="E23" s="77">
        <v>-3</v>
      </c>
      <c r="F23" s="77">
        <v>-6.4</v>
      </c>
      <c r="G23" s="77">
        <v>-12.4</v>
      </c>
      <c r="H23" s="77">
        <v>-6.6</v>
      </c>
      <c r="I23" s="77">
        <v>-10.1</v>
      </c>
    </row>
    <row r="24" spans="1:9">
      <c r="A24" s="49" t="s">
        <v>107</v>
      </c>
      <c r="B24" s="50">
        <v>-5.3</v>
      </c>
      <c r="C24" s="50">
        <v>-6.2</v>
      </c>
      <c r="D24" s="50">
        <v>-1.5</v>
      </c>
      <c r="E24" s="50">
        <v>-2.5</v>
      </c>
      <c r="F24" s="50">
        <v>-1.5</v>
      </c>
      <c r="G24" s="50">
        <v>-6.2</v>
      </c>
      <c r="H24" s="50">
        <v>-3.2</v>
      </c>
      <c r="I24" s="50">
        <v>-6.6</v>
      </c>
    </row>
    <row r="25" spans="1:9">
      <c r="A25" s="49" t="s">
        <v>21</v>
      </c>
      <c r="B25" s="50">
        <v>-5.3</v>
      </c>
      <c r="C25" s="50">
        <v>-5.0999999999999996</v>
      </c>
      <c r="D25" s="50">
        <v>-3.6</v>
      </c>
      <c r="E25" s="50">
        <v>-3.7</v>
      </c>
      <c r="F25" s="50">
        <v>-2.9</v>
      </c>
      <c r="G25" s="50">
        <v>-6.7</v>
      </c>
      <c r="H25" s="50">
        <v>-4.2</v>
      </c>
      <c r="I25" s="50">
        <v>-5.0999999999999996</v>
      </c>
    </row>
    <row r="26" spans="1:9">
      <c r="A26" s="76" t="s">
        <v>5</v>
      </c>
      <c r="B26" s="77">
        <v>-5.0999999999999996</v>
      </c>
      <c r="C26" s="77">
        <v>-2.7</v>
      </c>
      <c r="D26" s="77">
        <v>-2.6</v>
      </c>
      <c r="E26" s="77"/>
      <c r="F26" s="77">
        <v>-3.6</v>
      </c>
      <c r="G26" s="77">
        <v>-2.6</v>
      </c>
      <c r="H26" s="77">
        <v>-4.3</v>
      </c>
      <c r="I26" s="77">
        <v>-2.8</v>
      </c>
    </row>
    <row r="27" spans="1:9">
      <c r="A27" s="49" t="s">
        <v>98</v>
      </c>
      <c r="B27" s="50">
        <v>-4.9000000000000004</v>
      </c>
      <c r="C27" s="50">
        <v>-7.9</v>
      </c>
      <c r="D27" s="50">
        <v>-4.7</v>
      </c>
      <c r="E27" s="50">
        <v>-9.9</v>
      </c>
      <c r="F27" s="50">
        <v>-4.2</v>
      </c>
      <c r="G27" s="50">
        <v>-12.4</v>
      </c>
      <c r="H27" s="50">
        <v>-6.9</v>
      </c>
      <c r="I27" s="50">
        <v>-9</v>
      </c>
    </row>
    <row r="28" spans="1:9">
      <c r="A28" s="49" t="s">
        <v>8</v>
      </c>
      <c r="B28" s="50">
        <v>-3.9</v>
      </c>
      <c r="C28" s="50">
        <v>-2.1</v>
      </c>
      <c r="D28" s="50">
        <v>-5.9</v>
      </c>
      <c r="E28" s="50">
        <v>-2.5</v>
      </c>
      <c r="F28" s="50">
        <v>-3.1</v>
      </c>
      <c r="G28" s="50">
        <v>-4.8</v>
      </c>
      <c r="H28" s="50">
        <v>-4.5999999999999996</v>
      </c>
      <c r="I28" s="50">
        <v>-5.6</v>
      </c>
    </row>
    <row r="29" spans="1:9">
      <c r="A29" s="49" t="s">
        <v>41</v>
      </c>
      <c r="B29" s="50">
        <v>-3.5</v>
      </c>
      <c r="C29" s="50">
        <v>-4.9000000000000004</v>
      </c>
      <c r="D29" s="50">
        <v>-4.9000000000000004</v>
      </c>
      <c r="E29" s="50">
        <v>-4.9000000000000004</v>
      </c>
      <c r="F29" s="50">
        <v>-5.2</v>
      </c>
      <c r="G29" s="50">
        <v>-9</v>
      </c>
      <c r="H29" s="50">
        <v>-6.6</v>
      </c>
      <c r="I29" s="50">
        <v>-7.5</v>
      </c>
    </row>
    <row r="30" spans="1:9">
      <c r="A30" s="49" t="s">
        <v>64</v>
      </c>
      <c r="B30" s="50">
        <v>-3.3</v>
      </c>
      <c r="C30" s="50">
        <v>-4.0999999999999996</v>
      </c>
      <c r="D30" s="50">
        <v>-2.6</v>
      </c>
      <c r="E30" s="50">
        <v>-1.4</v>
      </c>
      <c r="F30" s="50">
        <v>-2.9</v>
      </c>
      <c r="G30" s="50">
        <v>-4.4000000000000004</v>
      </c>
      <c r="H30" s="50">
        <v>-3.4</v>
      </c>
      <c r="I30" s="50">
        <v>-4.2</v>
      </c>
    </row>
    <row r="31" spans="1:9">
      <c r="A31" s="49" t="s">
        <v>25</v>
      </c>
      <c r="B31" s="50">
        <v>-3.3</v>
      </c>
      <c r="C31" s="50">
        <v>-3.2</v>
      </c>
      <c r="D31" s="50">
        <v>-2.5</v>
      </c>
      <c r="E31" s="50"/>
      <c r="F31" s="50">
        <v>-3.9</v>
      </c>
      <c r="G31" s="50">
        <v>-5.7</v>
      </c>
      <c r="H31" s="50">
        <v>-3.3</v>
      </c>
      <c r="I31" s="50">
        <v>-7.5</v>
      </c>
    </row>
    <row r="32" spans="1:9">
      <c r="A32" s="49" t="s">
        <v>80</v>
      </c>
      <c r="B32" s="50">
        <v>-3.3</v>
      </c>
      <c r="C32" s="50">
        <v>-2</v>
      </c>
      <c r="D32" s="50"/>
      <c r="E32" s="50">
        <v>-2.2999999999999998</v>
      </c>
      <c r="F32" s="50"/>
      <c r="G32" s="50">
        <v>-3.1</v>
      </c>
      <c r="H32" s="50">
        <v>-2.2999999999999998</v>
      </c>
      <c r="I32" s="50">
        <v>-3</v>
      </c>
    </row>
    <row r="33" spans="1:9">
      <c r="A33" s="49" t="s">
        <v>109</v>
      </c>
      <c r="B33" s="50">
        <v>-3.2</v>
      </c>
      <c r="C33" s="50">
        <v>-1.5</v>
      </c>
      <c r="D33" s="50">
        <v>-2.4</v>
      </c>
      <c r="E33" s="50">
        <v>-2.2999999999999998</v>
      </c>
      <c r="F33" s="50">
        <v>-3</v>
      </c>
      <c r="G33" s="50">
        <v>-5.3</v>
      </c>
      <c r="H33" s="50">
        <v>-3.5</v>
      </c>
      <c r="I33" s="50">
        <v>-4</v>
      </c>
    </row>
    <row r="34" spans="1:9">
      <c r="A34" s="49" t="s">
        <v>12</v>
      </c>
      <c r="B34" s="50">
        <v>-3.1</v>
      </c>
      <c r="C34" s="50">
        <v>-2.4</v>
      </c>
      <c r="D34" s="50">
        <v>-2.9</v>
      </c>
      <c r="E34" s="50"/>
      <c r="F34" s="50">
        <v>-2.5</v>
      </c>
      <c r="G34" s="50">
        <v>-2.9</v>
      </c>
      <c r="H34" s="50">
        <v>-3.6</v>
      </c>
      <c r="I34" s="50">
        <v>-2.1</v>
      </c>
    </row>
    <row r="35" spans="1:9">
      <c r="A35" s="49" t="s">
        <v>53</v>
      </c>
      <c r="B35" s="50">
        <v>-3.1</v>
      </c>
      <c r="C35" s="50"/>
      <c r="D35" s="50">
        <v>-2</v>
      </c>
      <c r="E35" s="50"/>
      <c r="F35" s="50">
        <v>-2.8</v>
      </c>
      <c r="G35" s="50"/>
      <c r="H35" s="50"/>
      <c r="I35" s="50"/>
    </row>
    <row r="36" spans="1:9">
      <c r="A36" s="49" t="s">
        <v>35</v>
      </c>
      <c r="B36" s="50">
        <v>-3</v>
      </c>
      <c r="C36" s="50">
        <v>-3</v>
      </c>
      <c r="D36" s="50">
        <v>-3.1</v>
      </c>
      <c r="E36" s="50">
        <v>-3</v>
      </c>
      <c r="F36" s="50">
        <v>-4.4000000000000004</v>
      </c>
      <c r="G36" s="50">
        <v>-2.4</v>
      </c>
      <c r="H36" s="50">
        <v>-2.5</v>
      </c>
      <c r="I36" s="50">
        <v>-2.2999999999999998</v>
      </c>
    </row>
    <row r="37" spans="1:9">
      <c r="A37" s="49" t="s">
        <v>44</v>
      </c>
      <c r="B37" s="50">
        <v>-2.9</v>
      </c>
      <c r="C37" s="50">
        <v>-8.5</v>
      </c>
      <c r="D37" s="50">
        <v>-3.2</v>
      </c>
      <c r="E37" s="50">
        <v>-3</v>
      </c>
      <c r="F37" s="50">
        <v>-9.9</v>
      </c>
      <c r="G37" s="50">
        <v>-10.8</v>
      </c>
      <c r="H37" s="50">
        <v>-6.4</v>
      </c>
      <c r="I37" s="50">
        <v>-12.4</v>
      </c>
    </row>
    <row r="38" spans="1:9">
      <c r="A38" s="49" t="s">
        <v>29</v>
      </c>
      <c r="B38" s="50">
        <v>-2.9</v>
      </c>
      <c r="C38" s="50"/>
      <c r="D38" s="50">
        <v>-1.4</v>
      </c>
      <c r="E38" s="50">
        <v>-2.7</v>
      </c>
      <c r="F38" s="50">
        <v>-2.5</v>
      </c>
      <c r="G38" s="50">
        <v>-2</v>
      </c>
      <c r="H38" s="50">
        <v>-1.4</v>
      </c>
      <c r="I38" s="50"/>
    </row>
    <row r="39" spans="1:9">
      <c r="A39" s="49" t="s">
        <v>104</v>
      </c>
      <c r="B39" s="50">
        <v>-2.9</v>
      </c>
      <c r="C39" s="50"/>
      <c r="D39" s="50"/>
      <c r="E39" s="50"/>
      <c r="F39" s="50">
        <v>-1.3</v>
      </c>
      <c r="G39" s="50">
        <v>-1.6</v>
      </c>
      <c r="H39" s="50"/>
      <c r="I39" s="50">
        <v>-2.8</v>
      </c>
    </row>
    <row r="40" spans="1:9">
      <c r="A40" s="49" t="s">
        <v>36</v>
      </c>
      <c r="B40" s="50">
        <v>-2.6</v>
      </c>
      <c r="C40" s="50"/>
      <c r="D40" s="50">
        <v>-4.7</v>
      </c>
      <c r="E40" s="50"/>
      <c r="F40" s="50">
        <v>-1.7</v>
      </c>
      <c r="G40" s="50"/>
      <c r="H40" s="50"/>
      <c r="I40" s="50">
        <v>-2.2000000000000002</v>
      </c>
    </row>
    <row r="41" spans="1:9">
      <c r="A41" s="49" t="s">
        <v>31</v>
      </c>
      <c r="B41" s="50">
        <v>-2.6</v>
      </c>
      <c r="C41" s="50"/>
      <c r="D41" s="50">
        <v>-2</v>
      </c>
      <c r="E41" s="50"/>
      <c r="F41" s="50">
        <v>-2.6</v>
      </c>
      <c r="G41" s="50"/>
      <c r="H41" s="50">
        <v>-2</v>
      </c>
      <c r="I41" s="50"/>
    </row>
    <row r="42" spans="1:9">
      <c r="A42" s="49" t="s">
        <v>75</v>
      </c>
      <c r="B42" s="50">
        <v>-2.2000000000000002</v>
      </c>
      <c r="C42" s="50">
        <v>-3.8</v>
      </c>
      <c r="D42" s="50">
        <v>-2.4</v>
      </c>
      <c r="E42" s="50">
        <v>-3.1</v>
      </c>
      <c r="F42" s="50">
        <v>-1.9</v>
      </c>
      <c r="G42" s="50">
        <v>-3.8</v>
      </c>
      <c r="H42" s="50">
        <v>-2.2999999999999998</v>
      </c>
      <c r="I42" s="50">
        <v>-3.3</v>
      </c>
    </row>
    <row r="43" spans="1:9">
      <c r="A43" s="49" t="s">
        <v>19</v>
      </c>
      <c r="B43" s="50">
        <v>-1.9</v>
      </c>
      <c r="C43" s="50">
        <v>-6.9</v>
      </c>
      <c r="D43" s="50">
        <v>-2</v>
      </c>
      <c r="E43" s="50">
        <v>-2.8</v>
      </c>
      <c r="F43" s="50">
        <v>-6</v>
      </c>
      <c r="G43" s="50">
        <v>-7.5</v>
      </c>
      <c r="H43" s="50">
        <v>-2.1</v>
      </c>
      <c r="I43" s="50">
        <v>-5.7</v>
      </c>
    </row>
    <row r="44" spans="1:9">
      <c r="A44" s="49" t="s">
        <v>49</v>
      </c>
      <c r="B44" s="50">
        <v>-1.9</v>
      </c>
      <c r="C44" s="50"/>
      <c r="D44" s="50">
        <v>-2.1</v>
      </c>
      <c r="E44" s="50">
        <v>-1.7</v>
      </c>
      <c r="F44" s="50"/>
      <c r="G44" s="50"/>
      <c r="H44" s="50"/>
      <c r="I44" s="50"/>
    </row>
    <row r="45" spans="1:9">
      <c r="A45" s="49" t="s">
        <v>13</v>
      </c>
      <c r="B45" s="50">
        <v>-1.9</v>
      </c>
      <c r="C45" s="50"/>
      <c r="D45" s="50"/>
      <c r="E45" s="50"/>
      <c r="F45" s="50"/>
      <c r="G45" s="50"/>
      <c r="H45" s="50"/>
      <c r="I45" s="50"/>
    </row>
    <row r="46" spans="1:9">
      <c r="A46" s="49" t="s">
        <v>76</v>
      </c>
      <c r="B46" s="50">
        <v>-1.7</v>
      </c>
      <c r="C46" s="50">
        <v>-1.7</v>
      </c>
      <c r="D46" s="50">
        <v>-3.7</v>
      </c>
      <c r="E46" s="50"/>
      <c r="F46" s="50">
        <v>-1.8</v>
      </c>
      <c r="G46" s="50">
        <v>-2.5</v>
      </c>
      <c r="H46" s="50"/>
      <c r="I46" s="50"/>
    </row>
    <row r="47" spans="1:9">
      <c r="A47" s="49" t="s">
        <v>59</v>
      </c>
      <c r="B47" s="50">
        <v>-1.7</v>
      </c>
      <c r="C47" s="50"/>
      <c r="D47" s="50"/>
      <c r="E47" s="50"/>
      <c r="F47" s="50"/>
      <c r="G47" s="50"/>
      <c r="H47" s="50"/>
      <c r="I47" s="50"/>
    </row>
    <row r="48" spans="1:9">
      <c r="A48" s="76" t="s">
        <v>30</v>
      </c>
      <c r="B48" s="77">
        <v>-1.6</v>
      </c>
      <c r="C48" s="77">
        <v>-2.4</v>
      </c>
      <c r="D48" s="77">
        <v>-3</v>
      </c>
      <c r="E48" s="77">
        <v>-1.5</v>
      </c>
      <c r="F48" s="77">
        <v>-3.3</v>
      </c>
      <c r="G48" s="77">
        <v>-3.5</v>
      </c>
      <c r="H48" s="77">
        <v>-1.8</v>
      </c>
      <c r="I48" s="77">
        <v>-2.8</v>
      </c>
    </row>
    <row r="49" spans="1:9">
      <c r="A49" s="49" t="s">
        <v>85</v>
      </c>
      <c r="B49" s="50">
        <v>-1.6</v>
      </c>
      <c r="C49" s="50">
        <v>-2.1</v>
      </c>
      <c r="D49" s="50">
        <v>-3.4</v>
      </c>
      <c r="E49" s="50"/>
      <c r="F49" s="50">
        <v>-1.6</v>
      </c>
      <c r="G49" s="50">
        <v>-2.5</v>
      </c>
      <c r="H49" s="50"/>
      <c r="I49" s="50">
        <v>-1.7</v>
      </c>
    </row>
    <row r="50" spans="1:9">
      <c r="A50" s="49" t="s">
        <v>61</v>
      </c>
      <c r="B50" s="50">
        <v>-1.5</v>
      </c>
      <c r="C50" s="50">
        <v>-3.8</v>
      </c>
      <c r="D50" s="50">
        <v>-3.2</v>
      </c>
      <c r="E50" s="50">
        <v>-2.2000000000000002</v>
      </c>
      <c r="F50" s="50">
        <v>-3.7</v>
      </c>
      <c r="G50" s="50">
        <v>-4.4000000000000004</v>
      </c>
      <c r="H50" s="50">
        <v>-2.7</v>
      </c>
      <c r="I50" s="50">
        <v>-4.2</v>
      </c>
    </row>
    <row r="51" spans="1:9">
      <c r="A51" s="49" t="s">
        <v>11</v>
      </c>
      <c r="B51" s="50">
        <v>-1.5</v>
      </c>
      <c r="C51" s="50"/>
      <c r="D51" s="50">
        <v>-1.5</v>
      </c>
      <c r="E51" s="50"/>
      <c r="F51" s="50"/>
      <c r="G51" s="50"/>
      <c r="H51" s="50">
        <v>-2.4</v>
      </c>
      <c r="I51" s="50"/>
    </row>
    <row r="52" spans="1:9">
      <c r="A52" s="49" t="s">
        <v>68</v>
      </c>
      <c r="B52" s="50">
        <v>-1.5</v>
      </c>
      <c r="C52" s="50"/>
      <c r="D52" s="50"/>
      <c r="E52" s="50">
        <v>-1.4</v>
      </c>
      <c r="F52" s="50">
        <v>-2.5</v>
      </c>
      <c r="G52" s="50"/>
      <c r="H52" s="50"/>
      <c r="I52" s="50">
        <v>-3.2</v>
      </c>
    </row>
    <row r="53" spans="1:9">
      <c r="A53" s="49" t="s">
        <v>83</v>
      </c>
      <c r="B53" s="50">
        <v>-1.3</v>
      </c>
      <c r="C53" s="50">
        <v>-2.4</v>
      </c>
      <c r="D53" s="50">
        <v>-2.4</v>
      </c>
      <c r="E53" s="50">
        <v>-1.4</v>
      </c>
      <c r="F53" s="50">
        <v>-3.2</v>
      </c>
      <c r="G53" s="50">
        <v>-4.3</v>
      </c>
      <c r="H53" s="50">
        <v>-1.6</v>
      </c>
      <c r="I53" s="50">
        <v>-4.5</v>
      </c>
    </row>
    <row r="54" spans="1:9">
      <c r="A54" s="49" t="s">
        <v>110</v>
      </c>
      <c r="B54" s="50"/>
      <c r="C54" s="50">
        <v>-4.4000000000000004</v>
      </c>
      <c r="D54" s="50">
        <v>-3.3</v>
      </c>
      <c r="E54" s="50">
        <v>-2.7</v>
      </c>
      <c r="F54" s="50"/>
      <c r="G54" s="50">
        <v>-4.9000000000000004</v>
      </c>
      <c r="H54" s="50"/>
      <c r="I54" s="50">
        <v>-3.1</v>
      </c>
    </row>
    <row r="55" spans="1:9">
      <c r="A55" s="49" t="s">
        <v>16</v>
      </c>
      <c r="B55" s="50"/>
      <c r="C55" s="50">
        <v>-3.7</v>
      </c>
      <c r="D55" s="50">
        <v>-1.5</v>
      </c>
      <c r="E55" s="50">
        <v>-1.6</v>
      </c>
      <c r="F55" s="50">
        <v>-1.8</v>
      </c>
      <c r="G55" s="50">
        <v>-2.5</v>
      </c>
      <c r="H55" s="50"/>
      <c r="I55" s="50">
        <v>-2.2999999999999998</v>
      </c>
    </row>
    <row r="56" spans="1:9">
      <c r="A56" s="49" t="s">
        <v>67</v>
      </c>
      <c r="B56" s="50"/>
      <c r="C56" s="50">
        <v>-3.5</v>
      </c>
      <c r="D56" s="50"/>
      <c r="E56" s="50"/>
      <c r="F56" s="50"/>
      <c r="G56" s="50">
        <v>-3.4</v>
      </c>
      <c r="H56" s="50"/>
      <c r="I56" s="50">
        <v>-2.8</v>
      </c>
    </row>
    <row r="57" spans="1:9">
      <c r="A57" s="49" t="s">
        <v>10</v>
      </c>
      <c r="B57" s="50"/>
      <c r="C57" s="50">
        <v>-3.3</v>
      </c>
      <c r="D57" s="50"/>
      <c r="E57" s="50"/>
      <c r="F57" s="50"/>
      <c r="G57" s="50"/>
      <c r="H57" s="50"/>
      <c r="I57" s="50"/>
    </row>
    <row r="58" spans="1:9">
      <c r="A58" s="49" t="s">
        <v>32</v>
      </c>
      <c r="B58" s="50"/>
      <c r="C58" s="50">
        <v>-2.6</v>
      </c>
      <c r="D58" s="50"/>
      <c r="E58" s="50"/>
      <c r="F58" s="50"/>
      <c r="G58" s="50">
        <v>-2.5</v>
      </c>
      <c r="H58" s="50"/>
      <c r="I58" s="50"/>
    </row>
    <row r="59" spans="1:9">
      <c r="A59" s="49" t="s">
        <v>113</v>
      </c>
      <c r="B59" s="50"/>
      <c r="C59" s="50">
        <v>-2.4</v>
      </c>
      <c r="D59" s="50">
        <v>-1.4</v>
      </c>
      <c r="E59" s="50"/>
      <c r="F59" s="50"/>
      <c r="G59" s="50"/>
      <c r="H59" s="50"/>
      <c r="I59" s="50"/>
    </row>
    <row r="60" spans="1:9">
      <c r="A60" s="49" t="s">
        <v>52</v>
      </c>
      <c r="B60" s="50"/>
      <c r="C60" s="50">
        <v>-2.2999999999999998</v>
      </c>
      <c r="D60" s="50"/>
      <c r="E60" s="50">
        <v>-2</v>
      </c>
      <c r="F60" s="50"/>
      <c r="G60" s="50"/>
      <c r="H60" s="50"/>
      <c r="I60" s="50">
        <v>-2.2000000000000002</v>
      </c>
    </row>
    <row r="61" spans="1:9">
      <c r="A61" s="49" t="s">
        <v>26</v>
      </c>
      <c r="B61" s="50"/>
      <c r="C61" s="50">
        <v>-2.2000000000000002</v>
      </c>
      <c r="D61" s="50">
        <v>-1.6</v>
      </c>
      <c r="E61" s="50">
        <v>-1.7</v>
      </c>
      <c r="F61" s="50"/>
      <c r="G61" s="50">
        <v>-3.4</v>
      </c>
      <c r="H61" s="50">
        <v>-1.4</v>
      </c>
      <c r="I61" s="50">
        <v>-2</v>
      </c>
    </row>
    <row r="62" spans="1:9">
      <c r="A62" s="49" t="s">
        <v>103</v>
      </c>
      <c r="B62" s="50"/>
      <c r="C62" s="50">
        <v>-2</v>
      </c>
      <c r="D62" s="50">
        <v>-1.8</v>
      </c>
      <c r="E62" s="50"/>
      <c r="F62" s="50"/>
      <c r="G62" s="50"/>
      <c r="H62" s="50"/>
      <c r="I62" s="50">
        <v>-1.5</v>
      </c>
    </row>
    <row r="63" spans="1:9">
      <c r="A63" s="49" t="s">
        <v>15</v>
      </c>
      <c r="B63" s="50"/>
      <c r="C63" s="50">
        <v>-1.9</v>
      </c>
      <c r="D63" s="50">
        <v>-2.2000000000000002</v>
      </c>
      <c r="E63" s="50">
        <v>-2.2999999999999998</v>
      </c>
      <c r="F63" s="50">
        <v>-1.7</v>
      </c>
      <c r="G63" s="50">
        <v>-2.6</v>
      </c>
      <c r="H63" s="50"/>
      <c r="I63" s="50">
        <v>-2</v>
      </c>
    </row>
    <row r="64" spans="1:9">
      <c r="A64" s="49" t="s">
        <v>89</v>
      </c>
      <c r="B64" s="50"/>
      <c r="C64" s="50">
        <v>-1.8</v>
      </c>
      <c r="D64" s="50">
        <v>-1.4</v>
      </c>
      <c r="E64" s="50">
        <v>-2.1</v>
      </c>
      <c r="F64" s="50"/>
      <c r="G64" s="50">
        <v>-3</v>
      </c>
      <c r="H64" s="50"/>
      <c r="I64" s="50">
        <v>-1.7</v>
      </c>
    </row>
    <row r="65" spans="1:9">
      <c r="A65" s="49" t="s">
        <v>62</v>
      </c>
      <c r="B65" s="50"/>
      <c r="C65" s="50">
        <v>-1.7</v>
      </c>
      <c r="D65" s="50"/>
      <c r="E65" s="50"/>
      <c r="F65" s="50"/>
      <c r="G65" s="50"/>
      <c r="H65" s="50"/>
      <c r="I65" s="50"/>
    </row>
    <row r="66" spans="1:9">
      <c r="A66" s="49" t="s">
        <v>60</v>
      </c>
      <c r="B66" s="50"/>
      <c r="C66" s="50">
        <v>-1.6</v>
      </c>
      <c r="D66" s="50"/>
      <c r="E66" s="50"/>
      <c r="F66" s="50"/>
      <c r="G66" s="50"/>
      <c r="H66" s="50"/>
      <c r="I66" s="50"/>
    </row>
    <row r="67" spans="1:9">
      <c r="A67" s="49" t="s">
        <v>55</v>
      </c>
      <c r="B67" s="50"/>
      <c r="C67" s="50"/>
      <c r="D67" s="50">
        <v>-2.9</v>
      </c>
      <c r="E67" s="50"/>
      <c r="F67" s="50">
        <v>-5.0999999999999996</v>
      </c>
      <c r="G67" s="50">
        <v>-1.6</v>
      </c>
      <c r="H67" s="50"/>
      <c r="I67" s="50">
        <v>-3.9</v>
      </c>
    </row>
    <row r="68" spans="1:9">
      <c r="A68" s="49" t="s">
        <v>78</v>
      </c>
      <c r="B68" s="50"/>
      <c r="C68" s="50"/>
      <c r="D68" s="50">
        <v>-2.9</v>
      </c>
      <c r="E68" s="50"/>
      <c r="F68" s="50"/>
      <c r="G68" s="50"/>
      <c r="H68" s="50"/>
      <c r="I68" s="50">
        <v>-1.5</v>
      </c>
    </row>
    <row r="69" spans="1:9">
      <c r="A69" s="49" t="s">
        <v>54</v>
      </c>
      <c r="B69" s="50"/>
      <c r="C69" s="50"/>
      <c r="D69" s="50">
        <v>-2.2999999999999998</v>
      </c>
      <c r="E69" s="50"/>
      <c r="F69" s="50">
        <v>-4</v>
      </c>
      <c r="G69" s="50"/>
      <c r="H69" s="50"/>
      <c r="I69" s="50"/>
    </row>
    <row r="70" spans="1:9">
      <c r="A70" s="76" t="s">
        <v>77</v>
      </c>
      <c r="B70" s="77"/>
      <c r="C70" s="77"/>
      <c r="D70" s="77">
        <v>-1.9</v>
      </c>
      <c r="E70" s="77">
        <v>-3.8</v>
      </c>
      <c r="F70" s="77">
        <v>-1.9</v>
      </c>
      <c r="G70" s="77">
        <v>-2.6</v>
      </c>
      <c r="H70" s="77">
        <v>-3.4</v>
      </c>
      <c r="I70" s="77">
        <v>-1.5</v>
      </c>
    </row>
    <row r="71" spans="1:9">
      <c r="A71" s="49" t="s">
        <v>65</v>
      </c>
      <c r="B71" s="50"/>
      <c r="C71" s="50"/>
      <c r="D71" s="50">
        <v>-1.6</v>
      </c>
      <c r="E71" s="50"/>
      <c r="F71" s="50"/>
      <c r="G71" s="50"/>
      <c r="H71" s="50"/>
      <c r="I71" s="50">
        <v>-2.1</v>
      </c>
    </row>
    <row r="72" spans="1:9">
      <c r="A72" s="49" t="s">
        <v>108</v>
      </c>
      <c r="B72" s="50"/>
      <c r="C72" s="50"/>
      <c r="D72" s="50">
        <v>-1.5</v>
      </c>
      <c r="E72" s="50"/>
      <c r="F72" s="50"/>
      <c r="G72" s="50"/>
      <c r="H72" s="50"/>
      <c r="I72" s="50"/>
    </row>
    <row r="73" spans="1:9">
      <c r="A73" s="49" t="s">
        <v>102</v>
      </c>
      <c r="B73" s="50"/>
      <c r="C73" s="50"/>
      <c r="D73" s="50">
        <v>-1.4</v>
      </c>
      <c r="E73" s="50"/>
      <c r="F73" s="50"/>
      <c r="G73" s="50">
        <v>-1.7</v>
      </c>
      <c r="H73" s="50"/>
      <c r="I73" s="50"/>
    </row>
    <row r="74" spans="1:9">
      <c r="A74" s="49" t="s">
        <v>47</v>
      </c>
      <c r="B74" s="50"/>
      <c r="C74" s="50"/>
      <c r="D74" s="50"/>
      <c r="E74" s="50">
        <v>-3.5</v>
      </c>
      <c r="F74" s="50"/>
      <c r="G74" s="50">
        <v>-2</v>
      </c>
      <c r="H74" s="50"/>
      <c r="I74" s="50">
        <v>-1.9</v>
      </c>
    </row>
    <row r="75" spans="1:9">
      <c r="A75" s="49" t="s">
        <v>34</v>
      </c>
      <c r="B75" s="50"/>
      <c r="C75" s="50"/>
      <c r="D75" s="50"/>
      <c r="E75" s="50">
        <v>-2.4</v>
      </c>
      <c r="F75" s="50"/>
      <c r="G75" s="50">
        <v>-2</v>
      </c>
      <c r="H75" s="50"/>
      <c r="I75" s="50">
        <v>-1.8</v>
      </c>
    </row>
    <row r="76" spans="1:9">
      <c r="A76" s="49" t="s">
        <v>82</v>
      </c>
      <c r="B76" s="50"/>
      <c r="C76" s="50"/>
      <c r="D76" s="50"/>
      <c r="E76" s="50">
        <v>-1.6</v>
      </c>
      <c r="F76" s="50"/>
      <c r="G76" s="50">
        <v>-1.4</v>
      </c>
      <c r="H76" s="50"/>
      <c r="I76" s="50"/>
    </row>
    <row r="77" spans="1:9">
      <c r="A77" s="49" t="s">
        <v>57</v>
      </c>
      <c r="B77" s="50"/>
      <c r="C77" s="50"/>
      <c r="D77" s="50"/>
      <c r="E77" s="50">
        <v>-1.6</v>
      </c>
      <c r="F77" s="50"/>
      <c r="G77" s="50"/>
      <c r="H77" s="50"/>
      <c r="I77" s="50"/>
    </row>
    <row r="78" spans="1:9">
      <c r="A78" s="49" t="s">
        <v>40</v>
      </c>
      <c r="B78" s="50"/>
      <c r="C78" s="50"/>
      <c r="D78" s="50"/>
      <c r="E78" s="50">
        <v>-1.4</v>
      </c>
      <c r="F78" s="50"/>
      <c r="G78" s="50">
        <v>-2.8</v>
      </c>
      <c r="H78" s="50"/>
      <c r="I78" s="50"/>
    </row>
    <row r="79" spans="1:9">
      <c r="A79" s="49" t="s">
        <v>106</v>
      </c>
      <c r="B79" s="50"/>
      <c r="C79" s="50"/>
      <c r="D79" s="50"/>
      <c r="E79" s="50">
        <v>-1.4</v>
      </c>
      <c r="F79" s="50"/>
      <c r="G79" s="50">
        <v>-1.8</v>
      </c>
      <c r="H79" s="50"/>
      <c r="I79" s="50"/>
    </row>
    <row r="80" spans="1:9">
      <c r="A80" s="49" t="s">
        <v>84</v>
      </c>
      <c r="B80" s="50"/>
      <c r="C80" s="50"/>
      <c r="D80" s="50"/>
      <c r="E80" s="50"/>
      <c r="F80" s="50">
        <v>-2</v>
      </c>
      <c r="G80" s="50"/>
      <c r="H80" s="50">
        <v>-1.7</v>
      </c>
      <c r="I80" s="50"/>
    </row>
    <row r="81" spans="1:9">
      <c r="A81" s="49" t="s">
        <v>51</v>
      </c>
      <c r="B81" s="50"/>
      <c r="C81" s="50"/>
      <c r="D81" s="50"/>
      <c r="E81" s="50"/>
      <c r="F81" s="50">
        <v>-2</v>
      </c>
      <c r="G81" s="50"/>
      <c r="H81" s="50"/>
      <c r="I81" s="50"/>
    </row>
    <row r="82" spans="1:9">
      <c r="A82" s="49" t="s">
        <v>88</v>
      </c>
      <c r="B82" s="50"/>
      <c r="C82" s="50"/>
      <c r="D82" s="50"/>
      <c r="E82" s="50"/>
      <c r="F82" s="50">
        <v>-2</v>
      </c>
      <c r="G82" s="50"/>
      <c r="H82" s="50"/>
      <c r="I82" s="50"/>
    </row>
    <row r="83" spans="1:9">
      <c r="A83" s="49" t="s">
        <v>70</v>
      </c>
      <c r="B83" s="50"/>
      <c r="C83" s="50"/>
      <c r="D83" s="50"/>
      <c r="E83" s="50"/>
      <c r="F83" s="50"/>
      <c r="G83" s="50">
        <v>-2</v>
      </c>
      <c r="H83" s="50"/>
      <c r="I83" s="50"/>
    </row>
    <row r="84" spans="1:9">
      <c r="A84" s="49" t="s">
        <v>81</v>
      </c>
      <c r="B84" s="50"/>
      <c r="C84" s="50"/>
      <c r="D84" s="50"/>
      <c r="E84" s="50"/>
      <c r="F84" s="50"/>
      <c r="G84" s="50">
        <v>-1.9</v>
      </c>
      <c r="H84" s="50"/>
      <c r="I84" s="50"/>
    </row>
    <row r="85" spans="1:9">
      <c r="A85" s="49" t="s">
        <v>71</v>
      </c>
      <c r="B85" s="50"/>
      <c r="C85" s="50"/>
      <c r="D85" s="50"/>
      <c r="E85" s="50"/>
      <c r="F85" s="50"/>
      <c r="G85" s="50">
        <v>-1.6</v>
      </c>
      <c r="H85" s="50"/>
      <c r="I85" s="50"/>
    </row>
    <row r="86" spans="1:9">
      <c r="B86" s="2"/>
      <c r="C86" s="2"/>
      <c r="D86" s="2"/>
      <c r="E86" s="2"/>
      <c r="F86" s="2"/>
      <c r="G86" s="2"/>
      <c r="H86" s="2"/>
      <c r="I86" s="2"/>
    </row>
    <row r="87" spans="1:9">
      <c r="B87" s="2"/>
      <c r="C87" s="2"/>
      <c r="D87" s="2"/>
      <c r="E87" s="2"/>
      <c r="F87" s="2"/>
      <c r="G87" s="2"/>
      <c r="H87" s="2"/>
      <c r="I87" s="2"/>
    </row>
    <row r="88" spans="1:9">
      <c r="B88" s="2"/>
      <c r="C88" s="2"/>
      <c r="D88" s="2"/>
      <c r="E88" s="2"/>
      <c r="F88" s="2"/>
      <c r="G88" s="2"/>
      <c r="H88" s="2"/>
      <c r="I88" s="2"/>
    </row>
    <row r="89" spans="1:9">
      <c r="B89" s="2"/>
      <c r="C89" s="2"/>
      <c r="D89" s="2"/>
      <c r="E89" s="2"/>
      <c r="F89" s="2"/>
      <c r="G89" s="2"/>
      <c r="H89" s="2"/>
      <c r="I89" s="2"/>
    </row>
    <row r="90" spans="1:9">
      <c r="A90" s="2" t="s">
        <v>126</v>
      </c>
      <c r="B90" s="2"/>
      <c r="C90" s="2"/>
      <c r="D90" s="2"/>
      <c r="E90" s="2"/>
      <c r="F90" s="2"/>
      <c r="G90" s="2"/>
      <c r="H90" s="2"/>
      <c r="I90" s="2"/>
    </row>
    <row r="91" spans="1:9">
      <c r="A91" s="2" t="s">
        <v>23</v>
      </c>
      <c r="B91" s="2"/>
      <c r="C91" s="2"/>
      <c r="D91" s="2"/>
      <c r="E91" s="2"/>
      <c r="F91" s="2"/>
      <c r="G91" s="2"/>
      <c r="H91" s="2"/>
      <c r="I91" s="2"/>
    </row>
    <row r="92" spans="1:9">
      <c r="A92" s="2" t="s">
        <v>27</v>
      </c>
      <c r="B92" s="2"/>
      <c r="C92" s="2"/>
      <c r="D92" s="2"/>
      <c r="E92" s="2"/>
      <c r="F92" s="2"/>
      <c r="G92" s="2"/>
      <c r="H92" s="2"/>
      <c r="I92" s="2"/>
    </row>
    <row r="93" spans="1:9">
      <c r="A93" s="2" t="s">
        <v>45</v>
      </c>
      <c r="B93" s="2"/>
      <c r="C93" s="2"/>
      <c r="D93" s="2"/>
      <c r="E93" s="2"/>
      <c r="F93" s="2"/>
      <c r="G93" s="2"/>
      <c r="H93" s="2"/>
      <c r="I93" s="2"/>
    </row>
    <row r="94" spans="1:9">
      <c r="A94" s="2" t="s">
        <v>46</v>
      </c>
      <c r="B94" s="2"/>
      <c r="C94" s="2"/>
      <c r="D94" s="2"/>
      <c r="E94" s="2"/>
      <c r="F94" s="2"/>
      <c r="G94" s="2"/>
      <c r="H94" s="2"/>
      <c r="I94" s="2"/>
    </row>
    <row r="95" spans="1:9">
      <c r="A95" s="2" t="s">
        <v>50</v>
      </c>
      <c r="B95" s="2"/>
      <c r="C95" s="2"/>
      <c r="D95" s="2"/>
      <c r="E95" s="2"/>
      <c r="F95" s="2"/>
      <c r="G95" s="2"/>
      <c r="H95" s="2"/>
      <c r="I95" s="2"/>
    </row>
    <row r="96" spans="1:9">
      <c r="A96" s="2" t="s">
        <v>73</v>
      </c>
      <c r="B96" s="2"/>
      <c r="C96" s="2"/>
      <c r="D96" s="2"/>
      <c r="E96" s="2"/>
      <c r="F96" s="2"/>
      <c r="G96" s="2"/>
      <c r="H96" s="2"/>
      <c r="I96" s="2"/>
    </row>
    <row r="97" spans="1:9">
      <c r="A97" s="2" t="s">
        <v>79</v>
      </c>
      <c r="B97" s="2"/>
      <c r="C97" s="2"/>
      <c r="D97" s="2"/>
      <c r="E97" s="2"/>
      <c r="F97" s="2"/>
      <c r="G97" s="2"/>
      <c r="H97" s="2"/>
      <c r="I97" s="2"/>
    </row>
    <row r="98" spans="1:9">
      <c r="A98" s="2" t="s">
        <v>86</v>
      </c>
      <c r="B98" s="2"/>
      <c r="C98" s="2"/>
      <c r="D98" s="2"/>
      <c r="E98" s="2"/>
      <c r="F98" s="2"/>
      <c r="G98" s="2"/>
      <c r="H98" s="2"/>
      <c r="I98" s="2"/>
    </row>
    <row r="99" spans="1:9">
      <c r="A99" s="2" t="s">
        <v>87</v>
      </c>
      <c r="B99" s="2"/>
      <c r="C99" s="2"/>
      <c r="D99" s="2"/>
      <c r="E99" s="2"/>
      <c r="F99" s="2"/>
      <c r="G99" s="2"/>
      <c r="H99" s="2"/>
      <c r="I99" s="2"/>
    </row>
    <row r="100" spans="1:9">
      <c r="A100" s="2" t="s">
        <v>93</v>
      </c>
      <c r="B100" s="2"/>
      <c r="C100" s="2"/>
      <c r="D100" s="2"/>
      <c r="E100" s="2"/>
      <c r="F100" s="2"/>
      <c r="G100" s="2"/>
      <c r="H100" s="2"/>
      <c r="I100" s="2"/>
    </row>
    <row r="101" spans="1:9">
      <c r="A101" s="2" t="s">
        <v>94</v>
      </c>
      <c r="B101" s="2"/>
      <c r="C101" s="2"/>
      <c r="D101" s="2"/>
      <c r="E101" s="2"/>
      <c r="F101" s="2"/>
      <c r="G101" s="2"/>
      <c r="H101" s="2"/>
      <c r="I101" s="2"/>
    </row>
    <row r="102" spans="1:9">
      <c r="A102" s="2" t="s">
        <v>95</v>
      </c>
      <c r="B102" s="2"/>
      <c r="C102" s="2"/>
      <c r="D102" s="2"/>
      <c r="E102" s="2"/>
      <c r="F102" s="2"/>
      <c r="G102" s="2"/>
      <c r="H102" s="2"/>
      <c r="I102" s="2"/>
    </row>
    <row r="103" spans="1:9">
      <c r="A103" s="2" t="s">
        <v>97</v>
      </c>
      <c r="B103" s="2"/>
      <c r="C103" s="2"/>
      <c r="D103" s="2"/>
      <c r="E103" s="2"/>
      <c r="F103" s="2"/>
      <c r="G103" s="2"/>
      <c r="H103" s="2"/>
      <c r="I103" s="2"/>
    </row>
    <row r="104" spans="1:9">
      <c r="A104" s="2" t="s">
        <v>130</v>
      </c>
      <c r="B104" s="2"/>
      <c r="C104" s="2"/>
      <c r="D104" s="2"/>
      <c r="E104" s="2"/>
      <c r="F104" s="2"/>
      <c r="G104" s="2"/>
      <c r="H104" s="2"/>
      <c r="I104" s="2"/>
    </row>
    <row r="105" spans="1:9">
      <c r="A105" s="2" t="s">
        <v>100</v>
      </c>
      <c r="B105" s="2"/>
      <c r="C105" s="2"/>
      <c r="D105" s="2"/>
      <c r="E105" s="2"/>
      <c r="F105" s="2"/>
      <c r="G105" s="2"/>
      <c r="H105" s="2"/>
      <c r="I105" s="2"/>
    </row>
    <row r="106" spans="1:9">
      <c r="A106" s="2" t="s">
        <v>111</v>
      </c>
      <c r="B106" s="2"/>
      <c r="C106" s="2"/>
      <c r="D106" s="2"/>
      <c r="E106" s="2"/>
      <c r="F106" s="2"/>
      <c r="G106" s="2"/>
      <c r="H106" s="2"/>
      <c r="I106" s="2"/>
    </row>
    <row r="107" spans="1:9">
      <c r="A107" s="2" t="s">
        <v>114</v>
      </c>
      <c r="B107" s="2"/>
      <c r="C107" s="2"/>
      <c r="D107" s="2"/>
      <c r="E107" s="2"/>
      <c r="F107" s="2"/>
      <c r="G107" s="2"/>
      <c r="H107" s="2"/>
      <c r="I107" s="2"/>
    </row>
    <row r="108" spans="1:9">
      <c r="A108" s="2" t="s">
        <v>100</v>
      </c>
      <c r="B108" s="2"/>
      <c r="C108" s="2"/>
      <c r="D108" s="2"/>
      <c r="E108" s="2"/>
      <c r="F108" s="2"/>
      <c r="G108" s="2"/>
      <c r="H108" s="2"/>
      <c r="I108" s="2"/>
    </row>
    <row r="109" spans="1:9">
      <c r="A109" s="2" t="s">
        <v>111</v>
      </c>
      <c r="B109" s="2"/>
      <c r="C109" s="2"/>
      <c r="D109" s="2"/>
      <c r="E109" s="2"/>
      <c r="F109" s="2"/>
      <c r="G109" s="2"/>
      <c r="H109" s="2"/>
      <c r="I109" s="2"/>
    </row>
    <row r="110" spans="1:9">
      <c r="A110" s="2" t="s">
        <v>114</v>
      </c>
      <c r="B110" s="2"/>
      <c r="C110" s="2"/>
      <c r="D110" s="2"/>
      <c r="E110" s="2"/>
      <c r="F110" s="2"/>
      <c r="G110" s="2"/>
      <c r="H110" s="2"/>
      <c r="I110" s="2"/>
    </row>
    <row r="111" spans="1:9">
      <c r="B111" s="2"/>
      <c r="C111" s="2"/>
      <c r="D111" s="2"/>
      <c r="E111" s="2"/>
      <c r="F111" s="2"/>
      <c r="G111" s="2"/>
      <c r="H111" s="2"/>
      <c r="I111" s="2"/>
    </row>
  </sheetData>
  <sortState ref="A3:I106">
    <sortCondition ref="B3:B106"/>
    <sortCondition ref="C3:C106"/>
    <sortCondition ref="D3:D106"/>
    <sortCondition ref="E3:E106"/>
    <sortCondition ref="F3:F106"/>
    <sortCondition ref="G3:G106"/>
    <sortCondition ref="H3:H106"/>
    <sortCondition ref="I3:I106"/>
  </sortState>
  <mergeCells count="1">
    <mergeCell ref="B1:I1"/>
  </mergeCells>
  <conditionalFormatting sqref="B3:I106">
    <cfRule type="colorScale" priority="1">
      <colorScale>
        <cfvo type="num" val="-10"/>
        <cfvo type="num" val="0"/>
        <cfvo type="num" val="10"/>
        <color rgb="FFFF5B5B"/>
        <color theme="0"/>
        <color rgb="FF00B0F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63"/>
  <sheetViews>
    <sheetView topLeftCell="C10" zoomScaleNormal="100" workbookViewId="0">
      <selection activeCell="A82" sqref="A82"/>
    </sheetView>
  </sheetViews>
  <sheetFormatPr defaultRowHeight="15"/>
  <cols>
    <col min="1" max="1" width="49.7109375" style="3" customWidth="1"/>
    <col min="2" max="2" width="62.140625" style="3" bestFit="1" customWidth="1"/>
    <col min="3" max="10" width="4.140625" style="8" bestFit="1" customWidth="1"/>
    <col min="11" max="14" width="9.140625" style="3"/>
    <col min="15" max="15" width="52.7109375" style="104" bestFit="1" customWidth="1"/>
    <col min="16" max="23" width="5.140625" style="104" bestFit="1" customWidth="1"/>
    <col min="24" max="16384" width="9.140625" style="3"/>
  </cols>
  <sheetData>
    <row r="1" spans="1:23" ht="15.75">
      <c r="A1" s="3" t="s">
        <v>325</v>
      </c>
      <c r="B1" s="3" t="s">
        <v>149</v>
      </c>
      <c r="C1" s="8" t="s">
        <v>317</v>
      </c>
      <c r="D1" s="8" t="s">
        <v>318</v>
      </c>
      <c r="E1" s="8" t="s">
        <v>319</v>
      </c>
      <c r="F1" s="8" t="s">
        <v>320</v>
      </c>
      <c r="G1" s="8" t="s">
        <v>321</v>
      </c>
      <c r="H1" s="8" t="s">
        <v>322</v>
      </c>
      <c r="I1" s="8" t="s">
        <v>323</v>
      </c>
      <c r="J1" s="8" t="s">
        <v>324</v>
      </c>
      <c r="K1" s="3" t="s">
        <v>326</v>
      </c>
      <c r="O1" s="136" t="s">
        <v>149</v>
      </c>
      <c r="P1" s="102" t="s">
        <v>317</v>
      </c>
      <c r="Q1" s="102" t="s">
        <v>318</v>
      </c>
      <c r="R1" s="102" t="s">
        <v>319</v>
      </c>
      <c r="S1" s="102" t="s">
        <v>320</v>
      </c>
      <c r="T1" s="102" t="s">
        <v>321</v>
      </c>
      <c r="U1" s="102" t="s">
        <v>322</v>
      </c>
      <c r="V1" s="102" t="s">
        <v>323</v>
      </c>
      <c r="W1" s="102" t="s">
        <v>324</v>
      </c>
    </row>
    <row r="2" spans="1:23" s="133" customFormat="1" ht="15.75">
      <c r="A2" s="6" t="s">
        <v>306</v>
      </c>
      <c r="B2" s="6" t="s">
        <v>156</v>
      </c>
      <c r="C2" s="8">
        <v>0.49844271185215361</v>
      </c>
      <c r="D2" s="8">
        <v>0.37726925456422211</v>
      </c>
      <c r="E2" s="8">
        <v>0.42945879590392982</v>
      </c>
      <c r="F2" s="8"/>
      <c r="G2" s="8">
        <v>0.43428689819778749</v>
      </c>
      <c r="H2" s="8">
        <v>0.42805510030828259</v>
      </c>
      <c r="I2" s="8">
        <v>0.51027495714073512</v>
      </c>
      <c r="J2" s="8">
        <v>0.36869570738129148</v>
      </c>
      <c r="K2" s="133">
        <v>1</v>
      </c>
      <c r="O2" s="101" t="s">
        <v>159</v>
      </c>
      <c r="P2" s="102"/>
      <c r="Q2" s="102"/>
      <c r="R2" s="102"/>
      <c r="S2" s="102"/>
      <c r="T2" s="102"/>
      <c r="U2" s="102"/>
      <c r="V2" s="102"/>
      <c r="W2" s="102"/>
    </row>
    <row r="3" spans="1:23" ht="18">
      <c r="A3" s="3" t="s">
        <v>306</v>
      </c>
      <c r="B3" s="3" t="s">
        <v>11</v>
      </c>
      <c r="C3" s="8">
        <v>0.19553671118941707</v>
      </c>
      <c r="E3" s="8">
        <v>0.21300507817427972</v>
      </c>
      <c r="I3" s="8">
        <v>0.26163303093644213</v>
      </c>
      <c r="K3" s="3">
        <v>1</v>
      </c>
      <c r="O3" s="103" t="s">
        <v>387</v>
      </c>
      <c r="P3" s="102">
        <v>0.49844271185215361</v>
      </c>
      <c r="Q3" s="102">
        <v>0.37726925456422211</v>
      </c>
      <c r="R3" s="102">
        <v>0.42945879590392982</v>
      </c>
      <c r="S3" s="102"/>
      <c r="T3" s="102">
        <v>0.43428689819778749</v>
      </c>
      <c r="U3" s="102">
        <v>0.42805510030828259</v>
      </c>
      <c r="V3" s="102">
        <v>0.51027495714073512</v>
      </c>
      <c r="W3" s="102">
        <v>0.36869570738129148</v>
      </c>
    </row>
    <row r="4" spans="1:23">
      <c r="A4" s="3" t="s">
        <v>306</v>
      </c>
      <c r="B4" s="3" t="s">
        <v>12</v>
      </c>
      <c r="C4" s="8">
        <v>0.53983539701037864</v>
      </c>
      <c r="D4" s="8">
        <v>0.48313411022520492</v>
      </c>
      <c r="E4" s="8">
        <v>0.55979256439893599</v>
      </c>
      <c r="G4" s="8">
        <v>0.46745526145044208</v>
      </c>
      <c r="H4" s="8">
        <v>0.55838886880328875</v>
      </c>
      <c r="I4" s="8">
        <v>0.60045158748982319</v>
      </c>
      <c r="J4" s="8">
        <v>0.45000064705877185</v>
      </c>
      <c r="O4" s="103" t="s">
        <v>11</v>
      </c>
      <c r="P4" s="102">
        <v>0.19553671118941707</v>
      </c>
      <c r="Q4" s="102"/>
      <c r="R4" s="102">
        <v>0.21300507817427972</v>
      </c>
      <c r="S4" s="102"/>
      <c r="T4" s="102"/>
      <c r="U4" s="102"/>
      <c r="V4" s="102">
        <v>0.26163303093644213</v>
      </c>
      <c r="W4" s="102"/>
    </row>
    <row r="5" spans="1:23" s="133" customFormat="1">
      <c r="A5" s="6" t="s">
        <v>306</v>
      </c>
      <c r="B5" s="6" t="s">
        <v>30</v>
      </c>
      <c r="C5" s="8">
        <v>0.26402218969937902</v>
      </c>
      <c r="D5" s="8">
        <v>0.31067713582461781</v>
      </c>
      <c r="E5" s="8">
        <v>0.38370130534325469</v>
      </c>
      <c r="F5" s="8">
        <v>0.31480184565314762</v>
      </c>
      <c r="G5" s="8">
        <v>0.38030508573154193</v>
      </c>
      <c r="H5" s="8">
        <v>0.40078101544162065</v>
      </c>
      <c r="I5" s="8">
        <v>0.29467515680138023</v>
      </c>
      <c r="J5" s="8">
        <v>0.33340668997809442</v>
      </c>
      <c r="K5" s="133">
        <v>1</v>
      </c>
      <c r="O5" s="103" t="s">
        <v>12</v>
      </c>
      <c r="P5" s="102">
        <v>0.53983539701037864</v>
      </c>
      <c r="Q5" s="102">
        <v>0.48313411022520492</v>
      </c>
      <c r="R5" s="102">
        <v>0.55979256439893599</v>
      </c>
      <c r="S5" s="102"/>
      <c r="T5" s="102">
        <v>0.46745526145044208</v>
      </c>
      <c r="U5" s="102">
        <v>0.55838886880328875</v>
      </c>
      <c r="V5" s="102">
        <v>0.60045158748982319</v>
      </c>
      <c r="W5" s="102">
        <v>0.45000064705877185</v>
      </c>
    </row>
    <row r="6" spans="1:23" ht="18">
      <c r="A6" s="3" t="s">
        <v>306</v>
      </c>
      <c r="B6" s="3" t="s">
        <v>163</v>
      </c>
      <c r="F6" s="8">
        <v>0.33378244027599407</v>
      </c>
      <c r="H6" s="8">
        <v>0.23335859673554105</v>
      </c>
      <c r="J6" s="8">
        <v>0.20798567183005634</v>
      </c>
      <c r="K6" s="3">
        <v>1</v>
      </c>
      <c r="O6" s="103" t="s">
        <v>388</v>
      </c>
      <c r="P6" s="102">
        <v>0.26402218969937902</v>
      </c>
      <c r="Q6" s="102">
        <v>0.31067713582461781</v>
      </c>
      <c r="R6" s="102">
        <v>0.38370130534325469</v>
      </c>
      <c r="S6" s="102">
        <v>0.31480184565314762</v>
      </c>
      <c r="T6" s="102">
        <v>0.38030508573154193</v>
      </c>
      <c r="U6" s="102">
        <v>0.40078101544162065</v>
      </c>
      <c r="V6" s="102">
        <v>0.29467515680138023</v>
      </c>
      <c r="W6" s="102">
        <v>0.33340668997809442</v>
      </c>
    </row>
    <row r="7" spans="1:23" ht="18">
      <c r="A7" s="3" t="s">
        <v>306</v>
      </c>
      <c r="B7" s="3" t="s">
        <v>57</v>
      </c>
      <c r="F7" s="8">
        <v>0.2362934029653391</v>
      </c>
      <c r="K7" s="3">
        <v>1</v>
      </c>
      <c r="O7" s="103" t="s">
        <v>389</v>
      </c>
      <c r="P7" s="102"/>
      <c r="Q7" s="102"/>
      <c r="R7" s="102"/>
      <c r="S7" s="102">
        <v>0.33378244027599407</v>
      </c>
      <c r="T7" s="102"/>
      <c r="U7" s="102">
        <v>0.23335859673554105</v>
      </c>
      <c r="V7" s="102"/>
      <c r="W7" s="102">
        <v>0.20798567183005634</v>
      </c>
    </row>
    <row r="8" spans="1:23">
      <c r="A8" s="3" t="s">
        <v>306</v>
      </c>
      <c r="B8" s="3" t="s">
        <v>64</v>
      </c>
      <c r="C8" s="8">
        <v>-0.30663917183268147</v>
      </c>
      <c r="D8" s="8">
        <v>-0.34743767659245545</v>
      </c>
      <c r="E8" s="8">
        <v>-0.28347686456891269</v>
      </c>
      <c r="F8" s="8">
        <v>-0.17963238424611694</v>
      </c>
      <c r="G8" s="8">
        <v>-0.28000652043350421</v>
      </c>
      <c r="H8" s="8">
        <v>-0.3536559608415813</v>
      </c>
      <c r="I8" s="8">
        <v>-0.33078828211609529</v>
      </c>
      <c r="J8" s="8">
        <v>-0.33196580632538719</v>
      </c>
      <c r="O8" s="103" t="s">
        <v>57</v>
      </c>
      <c r="P8" s="102"/>
      <c r="Q8" s="102"/>
      <c r="R8" s="102"/>
      <c r="S8" s="102">
        <v>0.2362934029653391</v>
      </c>
      <c r="T8" s="102"/>
      <c r="U8" s="102"/>
      <c r="V8" s="102"/>
      <c r="W8" s="102"/>
    </row>
    <row r="9" spans="1:23">
      <c r="A9" s="3" t="s">
        <v>306</v>
      </c>
      <c r="B9" s="3" t="s">
        <v>84</v>
      </c>
      <c r="G9" s="8">
        <v>-0.26976263166750636</v>
      </c>
      <c r="I9" s="8">
        <v>-0.24591077505319334</v>
      </c>
      <c r="O9" s="103" t="s">
        <v>64</v>
      </c>
      <c r="P9" s="102">
        <v>-0.30663917183268147</v>
      </c>
      <c r="Q9" s="102">
        <v>-0.34743767659245545</v>
      </c>
      <c r="R9" s="102">
        <v>-0.28347686456891269</v>
      </c>
      <c r="S9" s="102">
        <v>-0.17963238424611694</v>
      </c>
      <c r="T9" s="102">
        <v>-0.28000652043350421</v>
      </c>
      <c r="U9" s="102">
        <v>-0.3536559608415813</v>
      </c>
      <c r="V9" s="102">
        <v>-0.33078828211609529</v>
      </c>
      <c r="W9" s="102">
        <v>-0.33196580632538719</v>
      </c>
    </row>
    <row r="10" spans="1:23">
      <c r="A10" s="3" t="s">
        <v>306</v>
      </c>
      <c r="B10" s="3" t="s">
        <v>169</v>
      </c>
      <c r="C10" s="8">
        <v>0.43262542736251036</v>
      </c>
      <c r="D10" s="8">
        <v>0.47417926757227846</v>
      </c>
      <c r="E10" s="8">
        <v>0.62673935402954917</v>
      </c>
      <c r="G10" s="8">
        <v>0.43942653785019847</v>
      </c>
      <c r="H10" s="8">
        <v>0.55838886880328875</v>
      </c>
      <c r="J10" s="8">
        <v>0.40938279615050777</v>
      </c>
      <c r="O10" s="103" t="s">
        <v>84</v>
      </c>
      <c r="P10" s="102"/>
      <c r="Q10" s="102"/>
      <c r="R10" s="102"/>
      <c r="S10" s="102"/>
      <c r="T10" s="102">
        <v>-0.26976263166750636</v>
      </c>
      <c r="U10" s="102"/>
      <c r="V10" s="102">
        <v>-0.24591077505319334</v>
      </c>
      <c r="W10" s="102"/>
    </row>
    <row r="11" spans="1:23">
      <c r="A11" s="3" t="s">
        <v>306</v>
      </c>
      <c r="B11" s="3" t="s">
        <v>109</v>
      </c>
      <c r="C11" s="8">
        <v>-0.24920782191476729</v>
      </c>
      <c r="D11" s="8">
        <v>-0.15111056447415866</v>
      </c>
      <c r="E11" s="8">
        <v>-0.21974842951271328</v>
      </c>
      <c r="F11" s="8">
        <v>-0.22162368353344206</v>
      </c>
      <c r="G11" s="8">
        <v>-0.23970922150084828</v>
      </c>
      <c r="H11" s="8">
        <v>-0.35056213132382485</v>
      </c>
      <c r="I11" s="8">
        <v>-0.28008980516945753</v>
      </c>
      <c r="J11" s="8">
        <v>-0.26435138476943759</v>
      </c>
      <c r="O11" s="103" t="s">
        <v>169</v>
      </c>
      <c r="P11" s="102">
        <v>0.43262542736251036</v>
      </c>
      <c r="Q11" s="102">
        <v>0.47417926757227846</v>
      </c>
      <c r="R11" s="102">
        <v>0.62673935402954917</v>
      </c>
      <c r="S11" s="102"/>
      <c r="T11" s="102">
        <v>0.43942653785019847</v>
      </c>
      <c r="U11" s="102">
        <v>0.55838886880328875</v>
      </c>
      <c r="V11" s="102"/>
      <c r="W11" s="102">
        <v>0.40938279615050777</v>
      </c>
    </row>
    <row r="12" spans="1:23">
      <c r="A12" s="3" t="s">
        <v>306</v>
      </c>
      <c r="B12" s="3" t="s">
        <v>110</v>
      </c>
      <c r="D12" s="8">
        <v>0.28650613596678209</v>
      </c>
      <c r="E12" s="8">
        <v>0.29352467499416673</v>
      </c>
      <c r="F12" s="8">
        <v>0.2738249522757521</v>
      </c>
      <c r="H12" s="8">
        <v>0.31881135222650081</v>
      </c>
      <c r="J12" s="8">
        <v>0.2462565142591942</v>
      </c>
      <c r="K12" s="3">
        <v>1</v>
      </c>
      <c r="O12" s="103" t="s">
        <v>109</v>
      </c>
      <c r="P12" s="102">
        <v>-0.24920782191476729</v>
      </c>
      <c r="Q12" s="102">
        <v>-0.15111056447415866</v>
      </c>
      <c r="R12" s="102">
        <v>-0.21974842951271328</v>
      </c>
      <c r="S12" s="102">
        <v>-0.22162368353344206</v>
      </c>
      <c r="T12" s="102">
        <v>-0.23970922150084828</v>
      </c>
      <c r="U12" s="102">
        <v>-0.35056213132382485</v>
      </c>
      <c r="V12" s="102">
        <v>-0.28008980516945753</v>
      </c>
      <c r="W12" s="102">
        <v>-0.26435138476943759</v>
      </c>
    </row>
    <row r="13" spans="1:23" s="133" customFormat="1">
      <c r="A13" s="6" t="s">
        <v>306</v>
      </c>
      <c r="B13" s="6" t="s">
        <v>175</v>
      </c>
      <c r="C13" s="8">
        <v>-0.36451159370106739</v>
      </c>
      <c r="D13" s="8">
        <v>-0.37759102560800273</v>
      </c>
      <c r="E13" s="8">
        <v>-0.32823367615713173</v>
      </c>
      <c r="F13" s="8">
        <v>-0.44835641910649199</v>
      </c>
      <c r="G13" s="8">
        <v>-0.43308753652762161</v>
      </c>
      <c r="H13" s="8">
        <v>-0.48581479368876485</v>
      </c>
      <c r="I13" s="8">
        <v>-0.34938180304444671</v>
      </c>
      <c r="J13" s="8">
        <v>-0.39873167761057898</v>
      </c>
      <c r="K13" s="133">
        <v>1</v>
      </c>
      <c r="O13" s="103" t="s">
        <v>110</v>
      </c>
      <c r="P13" s="102"/>
      <c r="Q13" s="102">
        <v>0.28650613596678209</v>
      </c>
      <c r="R13" s="102">
        <v>0.29352467499416673</v>
      </c>
      <c r="S13" s="102">
        <v>0.2738249522757521</v>
      </c>
      <c r="T13" s="102"/>
      <c r="U13" s="102">
        <v>0.31881135222650081</v>
      </c>
      <c r="V13" s="102"/>
      <c r="W13" s="102">
        <v>0.2462565142591942</v>
      </c>
    </row>
    <row r="14" spans="1:23" ht="18">
      <c r="A14" s="3" t="s">
        <v>305</v>
      </c>
      <c r="B14" s="5" t="s">
        <v>16</v>
      </c>
      <c r="D14" s="8">
        <v>0.50333749631349201</v>
      </c>
      <c r="E14" s="8">
        <v>0.34419276405958116</v>
      </c>
      <c r="F14" s="8">
        <v>0.39627488848035725</v>
      </c>
      <c r="G14" s="8">
        <v>0.36099993053615526</v>
      </c>
      <c r="H14" s="8">
        <v>0.43345013219498879</v>
      </c>
      <c r="I14" s="13"/>
      <c r="J14" s="13">
        <v>0.40938279615050777</v>
      </c>
      <c r="O14" s="103" t="s">
        <v>390</v>
      </c>
      <c r="P14" s="102">
        <v>-0.36451159370106739</v>
      </c>
      <c r="Q14" s="102">
        <v>-0.37759102560800273</v>
      </c>
      <c r="R14" s="102">
        <v>-0.32823367615713173</v>
      </c>
      <c r="S14" s="102">
        <v>-0.44835641910649199</v>
      </c>
      <c r="T14" s="102">
        <v>-0.43308753652762161</v>
      </c>
      <c r="U14" s="102">
        <v>-0.48581479368876485</v>
      </c>
      <c r="V14" s="102">
        <v>-0.34938180304444671</v>
      </c>
      <c r="W14" s="102">
        <v>-0.39873167761057898</v>
      </c>
    </row>
    <row r="15" spans="1:23" ht="15.75">
      <c r="A15" s="3" t="s">
        <v>305</v>
      </c>
      <c r="B15" s="3" t="s">
        <v>60</v>
      </c>
      <c r="D15" s="8">
        <v>0.24009606153891047</v>
      </c>
      <c r="O15" s="101" t="s">
        <v>195</v>
      </c>
    </row>
    <row r="16" spans="1:23">
      <c r="A16" s="3" t="s">
        <v>305</v>
      </c>
      <c r="B16" s="3" t="s">
        <v>187</v>
      </c>
      <c r="C16" s="8">
        <v>0.75068876232527182</v>
      </c>
      <c r="D16" s="8">
        <v>0.78000814611802838</v>
      </c>
      <c r="E16" s="8">
        <v>0.68473130100723589</v>
      </c>
      <c r="F16" s="8">
        <v>0.80564435893317676</v>
      </c>
      <c r="G16" s="8">
        <v>0.70569442725496778</v>
      </c>
      <c r="O16" s="103" t="s">
        <v>9</v>
      </c>
      <c r="P16" s="102">
        <v>0.44965876666129062</v>
      </c>
      <c r="Q16" s="102">
        <v>0.2166149656893876</v>
      </c>
      <c r="R16" s="102">
        <v>0.53114738294940589</v>
      </c>
      <c r="S16" s="102">
        <v>0.23705155471197162</v>
      </c>
      <c r="T16" s="102">
        <v>0.4216977708897669</v>
      </c>
      <c r="U16" s="102">
        <v>0.40712119347263959</v>
      </c>
      <c r="V16" s="102">
        <v>0.41752090390383639</v>
      </c>
      <c r="W16" s="102">
        <v>0.27363477877364195</v>
      </c>
    </row>
    <row r="17" spans="1:23">
      <c r="A17" s="3" t="s">
        <v>305</v>
      </c>
      <c r="B17" s="3" t="s">
        <v>76</v>
      </c>
      <c r="C17" s="8">
        <v>0.47041398825191011</v>
      </c>
      <c r="D17" s="8">
        <v>0.46194481115526692</v>
      </c>
      <c r="E17" s="8">
        <v>0.66452791491894891</v>
      </c>
      <c r="G17" s="8">
        <v>0.47721509873959828</v>
      </c>
      <c r="H17" s="8">
        <v>0.55838886880328875</v>
      </c>
      <c r="O17" s="103" t="s">
        <v>13</v>
      </c>
      <c r="P17" s="102">
        <v>0.40266220398506719</v>
      </c>
      <c r="Q17" s="102"/>
      <c r="R17" s="102"/>
      <c r="S17" s="102"/>
      <c r="T17" s="102"/>
      <c r="U17" s="102"/>
      <c r="V17" s="102"/>
      <c r="W17" s="102"/>
    </row>
    <row r="18" spans="1:23">
      <c r="A18" s="3" t="s">
        <v>305</v>
      </c>
      <c r="B18" s="3" t="s">
        <v>101</v>
      </c>
      <c r="C18" s="8">
        <v>0.70086290963018405</v>
      </c>
      <c r="D18" s="8">
        <v>0.71087713822755405</v>
      </c>
      <c r="E18" s="8">
        <v>0.61778451137662282</v>
      </c>
      <c r="F18" s="8">
        <v>0.7320669904035505</v>
      </c>
      <c r="G18" s="8">
        <v>0.62006542465660042</v>
      </c>
      <c r="H18" s="8">
        <v>0.77644462940250603</v>
      </c>
      <c r="I18" s="8">
        <v>0.77290856189041035</v>
      </c>
      <c r="J18" s="8">
        <v>0.75237729335802506</v>
      </c>
      <c r="O18" s="103" t="s">
        <v>21</v>
      </c>
      <c r="P18" s="102">
        <v>-0.47820910568326397</v>
      </c>
      <c r="Q18" s="102">
        <v>-0.43659754808595613</v>
      </c>
      <c r="R18" s="102">
        <v>-0.38837579732819572</v>
      </c>
      <c r="S18" s="102">
        <v>-0.39544916909256023</v>
      </c>
      <c r="T18" s="102">
        <v>-0.30462184122100844</v>
      </c>
      <c r="U18" s="102">
        <v>-0.55555448350354808</v>
      </c>
      <c r="V18" s="102">
        <v>-0.4289848990348108</v>
      </c>
      <c r="W18" s="102">
        <v>-0.41343884915259677</v>
      </c>
    </row>
    <row r="19" spans="1:23" ht="18">
      <c r="A19" s="3" t="s">
        <v>305</v>
      </c>
      <c r="B19" s="3" t="s">
        <v>192</v>
      </c>
      <c r="E19" s="8">
        <v>0.30991509118233607</v>
      </c>
      <c r="O19" s="103" t="s">
        <v>391</v>
      </c>
      <c r="P19" s="102">
        <v>0.58435734055874688</v>
      </c>
      <c r="Q19" s="102">
        <v>0.48788054524966673</v>
      </c>
      <c r="R19" s="102">
        <v>0.4306978680194784</v>
      </c>
      <c r="S19" s="102">
        <v>0.53016846774158366</v>
      </c>
      <c r="T19" s="102">
        <v>0.60158201896258723</v>
      </c>
      <c r="U19" s="102">
        <v>0.55838886880328875</v>
      </c>
      <c r="V19" s="102">
        <v>0.50945938040921102</v>
      </c>
      <c r="W19" s="102">
        <v>0.58007902331948291</v>
      </c>
    </row>
    <row r="20" spans="1:23">
      <c r="A20" s="3" t="s">
        <v>308</v>
      </c>
      <c r="B20" s="5" t="s">
        <v>9</v>
      </c>
      <c r="C20" s="13">
        <v>0.44965876666129062</v>
      </c>
      <c r="D20" s="13">
        <v>0.2166149656893876</v>
      </c>
      <c r="E20" s="8">
        <v>0.53114738294940589</v>
      </c>
      <c r="F20" s="8">
        <v>0.23705155471197162</v>
      </c>
      <c r="G20" s="13">
        <v>0.4216977708897669</v>
      </c>
      <c r="H20" s="13">
        <v>0.40712119347263959</v>
      </c>
      <c r="I20" s="8">
        <v>0.41752090390383639</v>
      </c>
      <c r="J20" s="8">
        <v>0.27363477877364195</v>
      </c>
      <c r="O20" s="103" t="s">
        <v>41</v>
      </c>
      <c r="P20" s="102">
        <v>0.39370736133214068</v>
      </c>
      <c r="Q20" s="102">
        <v>0.41618732059459168</v>
      </c>
      <c r="R20" s="102">
        <v>0.49674081865184699</v>
      </c>
      <c r="S20" s="102">
        <v>0.51099445990697112</v>
      </c>
      <c r="T20" s="102">
        <v>0.464922924935047</v>
      </c>
      <c r="U20" s="102">
        <v>0.5876782449052762</v>
      </c>
      <c r="V20" s="102">
        <v>0.51249641713469307</v>
      </c>
      <c r="W20" s="102">
        <v>0.50089777727185814</v>
      </c>
    </row>
    <row r="21" spans="1:23">
      <c r="A21" s="3" t="s">
        <v>308</v>
      </c>
      <c r="B21" s="3" t="s">
        <v>13</v>
      </c>
      <c r="C21" s="8">
        <v>0.40266220398506719</v>
      </c>
      <c r="K21" s="3">
        <v>1</v>
      </c>
      <c r="O21" s="103" t="s">
        <v>42</v>
      </c>
      <c r="P21" s="102">
        <v>0.46699432899377286</v>
      </c>
      <c r="Q21" s="102">
        <v>0.35031154132650411</v>
      </c>
      <c r="R21" s="102">
        <v>0.55083772174600953</v>
      </c>
      <c r="S21" s="102">
        <v>0.42081782955788316</v>
      </c>
      <c r="T21" s="102">
        <v>0.51860778389782336</v>
      </c>
      <c r="U21" s="102">
        <v>0.45900423666737694</v>
      </c>
      <c r="V21" s="102">
        <v>0.53385946875021884</v>
      </c>
      <c r="W21" s="102">
        <v>0.38146011442160133</v>
      </c>
    </row>
    <row r="22" spans="1:23">
      <c r="A22" s="3" t="s">
        <v>308</v>
      </c>
      <c r="B22" s="3" t="s">
        <v>21</v>
      </c>
      <c r="C22" s="8">
        <v>-0.47820910568326397</v>
      </c>
      <c r="D22" s="8">
        <v>-0.43659754808595613</v>
      </c>
      <c r="E22" s="8">
        <v>-0.38837579732819572</v>
      </c>
      <c r="F22" s="8">
        <v>-0.39544916909256023</v>
      </c>
      <c r="G22" s="8">
        <v>-0.30462184122100844</v>
      </c>
      <c r="H22" s="8">
        <v>-0.55555448350354808</v>
      </c>
      <c r="I22" s="8">
        <v>-0.4289848990348108</v>
      </c>
      <c r="J22" s="8">
        <v>-0.41343884915259677</v>
      </c>
      <c r="O22" s="103" t="s">
        <v>48</v>
      </c>
      <c r="P22" s="102">
        <v>0.48635955119765573</v>
      </c>
      <c r="Q22" s="102">
        <v>0.44258028150057621</v>
      </c>
      <c r="R22" s="102">
        <v>0.49015663625754152</v>
      </c>
      <c r="S22" s="102">
        <v>0.53210296751878328</v>
      </c>
      <c r="T22" s="102">
        <v>0.4430608225052925</v>
      </c>
      <c r="U22" s="102">
        <v>0.52789954665538841</v>
      </c>
      <c r="V22" s="102">
        <v>0.51854748310672494</v>
      </c>
      <c r="W22" s="102">
        <v>0.50063841955623511</v>
      </c>
    </row>
    <row r="23" spans="1:23" s="133" customFormat="1">
      <c r="A23" s="6" t="s">
        <v>308</v>
      </c>
      <c r="B23" s="6" t="s">
        <v>28</v>
      </c>
      <c r="C23" s="8">
        <v>0.58435734055874688</v>
      </c>
      <c r="D23" s="8">
        <v>0.48788054524966673</v>
      </c>
      <c r="E23" s="8">
        <v>0.4306978680194784</v>
      </c>
      <c r="F23" s="8">
        <v>0.53016846774158366</v>
      </c>
      <c r="G23" s="8">
        <v>0.60158201896258723</v>
      </c>
      <c r="H23" s="8">
        <v>0.55838886880328875</v>
      </c>
      <c r="I23" s="8">
        <v>0.50945938040921102</v>
      </c>
      <c r="J23" s="8">
        <v>0.58007902331948291</v>
      </c>
      <c r="O23" s="103" t="s">
        <v>56</v>
      </c>
      <c r="P23" s="102">
        <v>0.64802642042812408</v>
      </c>
      <c r="Q23" s="102">
        <v>0.45298996850234047</v>
      </c>
      <c r="R23" s="102"/>
      <c r="S23" s="102">
        <v>0.54823246781931911</v>
      </c>
      <c r="T23" s="102">
        <v>0.3936690472895234</v>
      </c>
      <c r="U23" s="102">
        <v>0.51699618364506372</v>
      </c>
      <c r="V23" s="102">
        <v>0.37973234301443665</v>
      </c>
      <c r="W23" s="102">
        <v>0.51583812706479459</v>
      </c>
    </row>
    <row r="24" spans="1:23" ht="18">
      <c r="A24" s="3" t="s">
        <v>308</v>
      </c>
      <c r="B24" s="3" t="s">
        <v>41</v>
      </c>
      <c r="C24" s="8">
        <v>0.39370736133214068</v>
      </c>
      <c r="D24" s="8">
        <v>0.41618732059459168</v>
      </c>
      <c r="E24" s="8">
        <v>0.49674081865184699</v>
      </c>
      <c r="F24" s="8">
        <v>0.51099445990697112</v>
      </c>
      <c r="G24" s="8">
        <v>0.464922924935047</v>
      </c>
      <c r="H24" s="8">
        <v>0.5876782449052762</v>
      </c>
      <c r="I24" s="8">
        <v>0.51249641713469307</v>
      </c>
      <c r="J24" s="8">
        <v>0.50089777727185814</v>
      </c>
      <c r="O24" s="103" t="s">
        <v>392</v>
      </c>
      <c r="P24" s="102">
        <v>0.46834097962904486</v>
      </c>
      <c r="Q24" s="102">
        <v>0.58981798110261618</v>
      </c>
      <c r="R24" s="102">
        <v>0.52087449836856636</v>
      </c>
      <c r="S24" s="102">
        <v>0.47794493493167689</v>
      </c>
      <c r="T24" s="102">
        <v>0.54343136762285549</v>
      </c>
      <c r="U24" s="102">
        <v>0.66160835571835241</v>
      </c>
      <c r="V24" s="102">
        <v>0.54245964051213635</v>
      </c>
      <c r="W24" s="102">
        <v>0.5416207715003073</v>
      </c>
    </row>
    <row r="25" spans="1:23">
      <c r="A25" s="3" t="s">
        <v>308</v>
      </c>
      <c r="B25" s="5" t="s">
        <v>42</v>
      </c>
      <c r="C25" s="8">
        <v>0.46699432899377286</v>
      </c>
      <c r="D25" s="8">
        <v>0.35031154132650411</v>
      </c>
      <c r="E25" s="8">
        <v>0.55083772174600953</v>
      </c>
      <c r="F25" s="8">
        <v>0.42081782955788316</v>
      </c>
      <c r="G25" s="13">
        <v>0.51860778389782336</v>
      </c>
      <c r="H25" s="13">
        <v>0.45900423666737694</v>
      </c>
      <c r="I25" s="8">
        <v>0.53385946875021884</v>
      </c>
      <c r="J25" s="8">
        <v>0.38146011442160133</v>
      </c>
      <c r="O25" s="103" t="s">
        <v>82</v>
      </c>
      <c r="P25" s="102"/>
      <c r="Q25" s="102"/>
      <c r="R25" s="102"/>
      <c r="S25" s="102">
        <v>0.31709364243273258</v>
      </c>
      <c r="T25" s="102"/>
      <c r="U25" s="102">
        <v>0.27756225922759448</v>
      </c>
      <c r="V25" s="102"/>
      <c r="W25" s="102"/>
    </row>
    <row r="26" spans="1:23">
      <c r="A26" s="3" t="s">
        <v>308</v>
      </c>
      <c r="B26" s="3" t="s">
        <v>48</v>
      </c>
      <c r="C26" s="8">
        <v>0.48635955119765573</v>
      </c>
      <c r="D26" s="8">
        <v>0.44258028150057621</v>
      </c>
      <c r="E26" s="8">
        <v>0.49015663625754152</v>
      </c>
      <c r="F26" s="8">
        <v>0.53210296751878328</v>
      </c>
      <c r="G26" s="8">
        <v>0.4430608225052925</v>
      </c>
      <c r="H26" s="8">
        <v>0.52789954665538841</v>
      </c>
      <c r="I26" s="8">
        <v>0.51854748310672494</v>
      </c>
      <c r="J26" s="8">
        <v>0.50063841955623511</v>
      </c>
      <c r="K26" s="3">
        <v>1</v>
      </c>
      <c r="O26" s="103" t="s">
        <v>83</v>
      </c>
      <c r="P26" s="102">
        <v>0.27571748467916851</v>
      </c>
      <c r="Q26" s="102">
        <v>0.36503479814721046</v>
      </c>
      <c r="R26" s="102">
        <v>0.38370130534325469</v>
      </c>
      <c r="S26" s="102">
        <v>0.33828294150267058</v>
      </c>
      <c r="T26" s="102">
        <v>0.43642102771047331</v>
      </c>
      <c r="U26" s="102">
        <v>0.54066010184285718</v>
      </c>
      <c r="V26" s="102">
        <v>0.33533414771648634</v>
      </c>
      <c r="W26" s="102">
        <v>0.47996387043621513</v>
      </c>
    </row>
    <row r="27" spans="1:23">
      <c r="A27" s="3" t="s">
        <v>308</v>
      </c>
      <c r="B27" s="5" t="s">
        <v>56</v>
      </c>
      <c r="C27" s="13">
        <v>0.64802642042812408</v>
      </c>
      <c r="D27" s="13">
        <v>0.45298996850234047</v>
      </c>
      <c r="F27" s="8">
        <v>0.54823246781931911</v>
      </c>
      <c r="G27" s="8">
        <v>0.3936690472895234</v>
      </c>
      <c r="H27" s="8">
        <v>0.51699618364506372</v>
      </c>
      <c r="I27" s="8">
        <v>0.37973234301443665</v>
      </c>
      <c r="J27" s="8">
        <v>0.51583812706479459</v>
      </c>
      <c r="O27" s="103" t="s">
        <v>89</v>
      </c>
      <c r="P27" s="102"/>
      <c r="Q27" s="102">
        <v>-0.21944001837963914</v>
      </c>
      <c r="R27" s="102">
        <v>-0.23318246230173198</v>
      </c>
      <c r="S27" s="102">
        <v>-0.27525686750872191</v>
      </c>
      <c r="T27" s="102"/>
      <c r="U27" s="102">
        <v>-0.33091283370302166</v>
      </c>
      <c r="V27" s="102"/>
      <c r="W27" s="102">
        <v>-0.19697413676510866</v>
      </c>
    </row>
    <row r="28" spans="1:23" s="133" customFormat="1">
      <c r="A28" s="6" t="s">
        <v>308</v>
      </c>
      <c r="B28" s="6" t="s">
        <v>58</v>
      </c>
      <c r="C28" s="8">
        <v>0.46834097962904486</v>
      </c>
      <c r="D28" s="8">
        <v>0.58981798110261618</v>
      </c>
      <c r="E28" s="8">
        <v>0.52087449836856636</v>
      </c>
      <c r="F28" s="8">
        <v>0.47794493493167689</v>
      </c>
      <c r="G28" s="8">
        <v>0.54343136762285549</v>
      </c>
      <c r="H28" s="8">
        <v>0.66160835571835241</v>
      </c>
      <c r="I28" s="8">
        <v>0.54245964051213635</v>
      </c>
      <c r="J28" s="8">
        <v>0.5416207715003073</v>
      </c>
      <c r="O28" s="103" t="s">
        <v>92</v>
      </c>
      <c r="P28" s="102">
        <v>0.56979862038782192</v>
      </c>
      <c r="Q28" s="102">
        <v>0.5358618172105345</v>
      </c>
      <c r="R28" s="102">
        <v>0.47264238868003583</v>
      </c>
      <c r="S28" s="102">
        <v>0.56467931886974754</v>
      </c>
      <c r="T28" s="102">
        <v>0.47849056068984092</v>
      </c>
      <c r="U28" s="102">
        <v>0.55838886880328875</v>
      </c>
      <c r="V28" s="102">
        <v>0.5231544853167498</v>
      </c>
      <c r="W28" s="102">
        <v>0.57383007404248143</v>
      </c>
    </row>
    <row r="29" spans="1:23">
      <c r="A29" s="3" t="s">
        <v>308</v>
      </c>
      <c r="B29" s="3" t="s">
        <v>82</v>
      </c>
      <c r="F29" s="8">
        <v>0.31709364243273258</v>
      </c>
      <c r="H29" s="8">
        <v>0.27756225922759448</v>
      </c>
      <c r="O29" s="103" t="s">
        <v>98</v>
      </c>
      <c r="P29" s="102">
        <v>0.43262542736251036</v>
      </c>
      <c r="Q29" s="102">
        <v>0.57498432446385905</v>
      </c>
      <c r="R29" s="102">
        <v>0.45333723348464922</v>
      </c>
      <c r="S29" s="102">
        <v>0.7139465554635559</v>
      </c>
      <c r="T29" s="102">
        <v>0.44397416560091912</v>
      </c>
      <c r="U29" s="102">
        <v>0.70263276060697522</v>
      </c>
      <c r="V29" s="102">
        <v>0.55404151306195148</v>
      </c>
      <c r="W29" s="102">
        <v>0.53432153275880778</v>
      </c>
    </row>
    <row r="30" spans="1:23" ht="15.75">
      <c r="A30" s="3" t="s">
        <v>308</v>
      </c>
      <c r="B30" s="3" t="s">
        <v>83</v>
      </c>
      <c r="C30" s="8">
        <v>0.27571748467916851</v>
      </c>
      <c r="D30" s="8">
        <v>0.36503479814721046</v>
      </c>
      <c r="E30" s="8">
        <v>0.38370130534325469</v>
      </c>
      <c r="F30" s="8">
        <v>0.33828294150267058</v>
      </c>
      <c r="G30" s="8">
        <v>0.43642102771047331</v>
      </c>
      <c r="H30" s="8">
        <v>0.54066010184285718</v>
      </c>
      <c r="I30" s="8">
        <v>0.33533414771648634</v>
      </c>
      <c r="J30" s="8">
        <v>0.47996387043621513</v>
      </c>
      <c r="O30" s="101" t="s">
        <v>252</v>
      </c>
    </row>
    <row r="31" spans="1:23">
      <c r="A31" s="3" t="s">
        <v>308</v>
      </c>
      <c r="B31" s="3" t="s">
        <v>89</v>
      </c>
      <c r="D31" s="8">
        <v>-0.21944001837963914</v>
      </c>
      <c r="E31" s="8">
        <v>-0.23318246230173198</v>
      </c>
      <c r="F31" s="8">
        <v>-0.27525686750872191</v>
      </c>
      <c r="H31" s="8">
        <v>-0.33091283370302166</v>
      </c>
      <c r="J31" s="8">
        <v>-0.19697413676510866</v>
      </c>
      <c r="O31" s="103" t="s">
        <v>40</v>
      </c>
      <c r="P31" s="102"/>
      <c r="Q31" s="102"/>
      <c r="R31" s="102"/>
      <c r="S31" s="102">
        <v>0.21654934476958201</v>
      </c>
      <c r="T31" s="102"/>
      <c r="U31" s="102">
        <v>0.30311636369998268</v>
      </c>
      <c r="V31" s="102"/>
      <c r="W31" s="102"/>
    </row>
    <row r="32" spans="1:23">
      <c r="A32" s="3" t="s">
        <v>308</v>
      </c>
      <c r="B32" s="3" t="s">
        <v>92</v>
      </c>
      <c r="C32" s="8">
        <v>0.56979862038782192</v>
      </c>
      <c r="D32" s="8">
        <v>0.5358618172105345</v>
      </c>
      <c r="E32" s="8">
        <v>0.47264238868003583</v>
      </c>
      <c r="F32" s="8">
        <v>0.56467931886974754</v>
      </c>
      <c r="G32" s="8">
        <v>0.47849056068984092</v>
      </c>
      <c r="H32" s="8">
        <v>0.55838886880328875</v>
      </c>
      <c r="I32" s="8">
        <v>0.5231544853167498</v>
      </c>
      <c r="J32" s="8">
        <v>0.57383007404248143</v>
      </c>
      <c r="K32" s="3">
        <v>1</v>
      </c>
      <c r="O32" s="103" t="s">
        <v>74</v>
      </c>
      <c r="P32" s="102">
        <v>0.47229813212646155</v>
      </c>
      <c r="Q32" s="102">
        <v>0.52182090200750508</v>
      </c>
      <c r="R32" s="102">
        <v>0.47848762472145562</v>
      </c>
      <c r="S32" s="102">
        <v>0.5580079974891714</v>
      </c>
      <c r="T32" s="102">
        <v>0.47514209011673308</v>
      </c>
      <c r="U32" s="102">
        <v>0.6274697879465877</v>
      </c>
      <c r="V32" s="102">
        <v>0.48877478154935999</v>
      </c>
      <c r="W32" s="102">
        <v>0.48757812921648153</v>
      </c>
    </row>
    <row r="33" spans="1:23" ht="18">
      <c r="A33" s="3" t="s">
        <v>308</v>
      </c>
      <c r="B33" s="5" t="s">
        <v>98</v>
      </c>
      <c r="C33" s="8">
        <v>0.43262542736251036</v>
      </c>
      <c r="D33" s="8">
        <v>0.57498432446385905</v>
      </c>
      <c r="E33" s="13">
        <v>0.45333723348464922</v>
      </c>
      <c r="F33" s="13">
        <v>0.7139465554635559</v>
      </c>
      <c r="G33" s="8">
        <v>0.44397416560091912</v>
      </c>
      <c r="H33" s="8">
        <v>0.70263276060697522</v>
      </c>
      <c r="I33" s="8">
        <v>0.55404151306195148</v>
      </c>
      <c r="J33" s="8">
        <v>0.53432153275880778</v>
      </c>
      <c r="K33" s="3">
        <v>1</v>
      </c>
      <c r="O33" s="103" t="s">
        <v>393</v>
      </c>
      <c r="P33" s="102"/>
      <c r="Q33" s="102"/>
      <c r="R33" s="102">
        <v>0.35266707160328598</v>
      </c>
      <c r="S33" s="102">
        <v>0.53457758664663879</v>
      </c>
      <c r="T33" s="102">
        <v>0.34251652484214212</v>
      </c>
      <c r="U33" s="102">
        <v>0.39566157130558904</v>
      </c>
      <c r="V33" s="102">
        <v>0.43891904860506681</v>
      </c>
      <c r="W33" s="102">
        <v>0.27904902765550166</v>
      </c>
    </row>
    <row r="34" spans="1:23">
      <c r="A34" s="3" t="s">
        <v>313</v>
      </c>
      <c r="B34" s="3" t="s">
        <v>25</v>
      </c>
      <c r="C34" s="8">
        <v>0.49061737434019714</v>
      </c>
      <c r="D34" s="8">
        <v>0.45218497386611067</v>
      </c>
      <c r="E34" s="8">
        <v>0.46288255139087964</v>
      </c>
      <c r="G34" s="8">
        <v>0.51860778389782336</v>
      </c>
      <c r="H34" s="8">
        <v>0.61163438075651388</v>
      </c>
      <c r="I34" s="8">
        <v>0.50106695535391133</v>
      </c>
      <c r="J34" s="8">
        <v>0.61864241845884371</v>
      </c>
      <c r="O34" s="103" t="s">
        <v>81</v>
      </c>
      <c r="P34" s="102"/>
      <c r="Q34" s="102"/>
      <c r="R34" s="102"/>
      <c r="S34" s="102"/>
      <c r="T34" s="102"/>
      <c r="U34" s="102">
        <v>0.38229760974760751</v>
      </c>
      <c r="V34" s="102"/>
      <c r="W34" s="102"/>
    </row>
    <row r="35" spans="1:23">
      <c r="A35" s="3" t="s">
        <v>313</v>
      </c>
      <c r="B35" s="3" t="s">
        <v>26</v>
      </c>
      <c r="D35" s="8">
        <v>-0.22528678990950779</v>
      </c>
      <c r="E35" s="8">
        <v>-0.21260635709561629</v>
      </c>
      <c r="F35" s="8">
        <v>-0.21706611325729414</v>
      </c>
      <c r="H35" s="8">
        <v>-0.31506091043183204</v>
      </c>
      <c r="I35" s="8">
        <v>-0.17957566789257587</v>
      </c>
      <c r="J35" s="8">
        <v>-0.19418255017477168</v>
      </c>
      <c r="O35" s="103" t="s">
        <v>106</v>
      </c>
      <c r="P35" s="102"/>
      <c r="Q35" s="102"/>
      <c r="R35" s="102"/>
      <c r="S35" s="102">
        <v>0.46322167811097043</v>
      </c>
      <c r="T35" s="102"/>
      <c r="U35" s="102">
        <v>0.47920762275566392</v>
      </c>
      <c r="V35" s="102"/>
      <c r="W35" s="102"/>
    </row>
    <row r="36" spans="1:23" ht="15.75">
      <c r="A36" s="3" t="s">
        <v>313</v>
      </c>
      <c r="B36" s="3" t="s">
        <v>68</v>
      </c>
      <c r="C36" s="8">
        <v>0.31992114717122194</v>
      </c>
      <c r="F36" s="8">
        <v>0.33828294150267058</v>
      </c>
      <c r="G36" s="8">
        <v>0.3839092100003671</v>
      </c>
      <c r="J36" s="8">
        <v>0.41781596368737062</v>
      </c>
      <c r="O36" s="101" t="s">
        <v>265</v>
      </c>
    </row>
    <row r="37" spans="1:23">
      <c r="A37" s="3" t="s">
        <v>313</v>
      </c>
      <c r="B37" s="3" t="s">
        <v>75</v>
      </c>
      <c r="C37" s="8">
        <v>0.6367454100184351</v>
      </c>
      <c r="D37" s="8">
        <v>0.71721731625857299</v>
      </c>
      <c r="E37" s="8">
        <v>0.684731301007236</v>
      </c>
      <c r="F37" s="8">
        <v>0.73622295017470818</v>
      </c>
      <c r="G37" s="8">
        <v>0.57659973087551009</v>
      </c>
      <c r="H37" s="8">
        <v>0.73448012785896999</v>
      </c>
      <c r="I37" s="8">
        <v>0.66739837712043626</v>
      </c>
      <c r="J37" s="8">
        <v>0.65926026936710769</v>
      </c>
      <c r="O37" s="103" t="s">
        <v>15</v>
      </c>
      <c r="P37" s="102"/>
      <c r="Q37" s="102">
        <v>-0.21379535246227707</v>
      </c>
      <c r="R37" s="102">
        <v>-0.32950913810737431</v>
      </c>
      <c r="S37" s="102">
        <v>-0.27383837583318771</v>
      </c>
      <c r="T37" s="102">
        <v>-0.23471988276078809</v>
      </c>
      <c r="U37" s="102">
        <v>-0.25785243118849438</v>
      </c>
      <c r="V37" s="102"/>
      <c r="W37" s="102">
        <v>-0.19807222706416075</v>
      </c>
    </row>
    <row r="38" spans="1:23">
      <c r="A38" s="3" t="s">
        <v>313</v>
      </c>
      <c r="B38" s="3" t="s">
        <v>80</v>
      </c>
      <c r="C38" s="8">
        <v>0.73365542302649156</v>
      </c>
      <c r="D38" s="8">
        <v>0.59911800418057848</v>
      </c>
      <c r="F38" s="8">
        <v>0.69730488414433844</v>
      </c>
      <c r="H38" s="8">
        <v>0.71329082878903183</v>
      </c>
      <c r="I38" s="8">
        <v>0.66739837712043626</v>
      </c>
      <c r="J38" s="8">
        <v>0.68922349274455086</v>
      </c>
      <c r="O38" s="103" t="s">
        <v>29</v>
      </c>
      <c r="P38" s="102">
        <v>0.55756416397081032</v>
      </c>
      <c r="Q38" s="102"/>
      <c r="R38" s="102">
        <v>0.43485382779063603</v>
      </c>
      <c r="S38" s="102">
        <v>0.76425167377495162</v>
      </c>
      <c r="T38" s="102">
        <v>0.51860778389782336</v>
      </c>
      <c r="U38" s="102">
        <v>0.50723634635590742</v>
      </c>
      <c r="V38" s="102">
        <v>0.41752090390383639</v>
      </c>
      <c r="W38" s="102"/>
    </row>
    <row r="39" spans="1:23">
      <c r="A39" s="3" t="s">
        <v>313</v>
      </c>
      <c r="B39" s="3" t="s">
        <v>102</v>
      </c>
      <c r="E39" s="8">
        <v>0.55979256439893599</v>
      </c>
      <c r="H39" s="8">
        <v>0.63757011485091353</v>
      </c>
      <c r="O39" s="103" t="s">
        <v>31</v>
      </c>
      <c r="P39" s="102">
        <v>0.71592665606605987</v>
      </c>
      <c r="Q39" s="102"/>
      <c r="R39" s="102">
        <v>0.73588382345461723</v>
      </c>
      <c r="S39" s="102"/>
      <c r="T39" s="102">
        <v>0.72272776655374815</v>
      </c>
      <c r="U39" s="102"/>
      <c r="V39" s="102">
        <v>0.71855089956781759</v>
      </c>
      <c r="W39" s="102"/>
    </row>
    <row r="40" spans="1:23">
      <c r="A40" s="3" t="s">
        <v>314</v>
      </c>
      <c r="B40" s="3" t="s">
        <v>49</v>
      </c>
      <c r="C40" s="8">
        <v>0.44485988377952201</v>
      </c>
      <c r="E40" s="8">
        <v>0.49284577476832281</v>
      </c>
      <c r="F40" s="8">
        <v>0.35207122598830376</v>
      </c>
      <c r="O40" s="103" t="s">
        <v>44</v>
      </c>
      <c r="P40" s="102">
        <v>0.2864973916842723</v>
      </c>
      <c r="Q40" s="102">
        <v>0.44174142506698</v>
      </c>
      <c r="R40" s="102">
        <v>0.31675451571264152</v>
      </c>
      <c r="S40" s="102">
        <v>0.33828294150267058</v>
      </c>
      <c r="T40" s="102">
        <v>0.48864456052038013</v>
      </c>
      <c r="U40" s="102">
        <v>0.5226733165367542</v>
      </c>
      <c r="V40" s="102">
        <v>0.41212587201713025</v>
      </c>
      <c r="W40" s="102">
        <v>0.50921081217577668</v>
      </c>
    </row>
    <row r="41" spans="1:23">
      <c r="A41" s="3" t="s">
        <v>314</v>
      </c>
      <c r="B41" s="3" t="s">
        <v>51</v>
      </c>
      <c r="G41" s="8">
        <v>0.51860778389782336</v>
      </c>
      <c r="O41" s="103" t="s">
        <v>104</v>
      </c>
      <c r="P41" s="102">
        <v>0.51180667341013508</v>
      </c>
      <c r="Q41" s="102"/>
      <c r="R41" s="102"/>
      <c r="S41" s="102"/>
      <c r="T41" s="102">
        <v>0.37247974821958529</v>
      </c>
      <c r="U41" s="102">
        <v>0.50723634635590742</v>
      </c>
      <c r="V41" s="102"/>
      <c r="W41" s="102">
        <v>0.46737474312819455</v>
      </c>
    </row>
    <row r="42" spans="1:23" ht="15.75">
      <c r="A42" s="3" t="s">
        <v>314</v>
      </c>
      <c r="B42" s="5" t="s">
        <v>52</v>
      </c>
      <c r="C42" s="13"/>
      <c r="D42" s="13">
        <v>-0.30871841783582676</v>
      </c>
      <c r="E42" s="13"/>
      <c r="F42" s="13">
        <v>-0.32447489017890352</v>
      </c>
      <c r="G42" s="13"/>
      <c r="H42" s="13"/>
      <c r="J42" s="8">
        <v>-0.2833382589085095</v>
      </c>
      <c r="O42" s="101" t="s">
        <v>285</v>
      </c>
    </row>
    <row r="43" spans="1:23" ht="18">
      <c r="A43" s="3" t="s">
        <v>314</v>
      </c>
      <c r="B43" s="5" t="s">
        <v>53</v>
      </c>
      <c r="C43" s="13">
        <v>0.42961991722278509</v>
      </c>
      <c r="D43" s="13"/>
      <c r="E43" s="13">
        <v>0.40218471103726794</v>
      </c>
      <c r="F43" s="13"/>
      <c r="G43" s="13">
        <v>0.41387243337781043</v>
      </c>
      <c r="H43" s="13"/>
      <c r="O43" s="103" t="s">
        <v>394</v>
      </c>
      <c r="P43" s="102">
        <v>0.51814685144115413</v>
      </c>
      <c r="Q43" s="102">
        <v>0.57712371047441058</v>
      </c>
      <c r="R43" s="102">
        <v>0.5488892013886113</v>
      </c>
      <c r="S43" s="102">
        <v>0.61412939114840293</v>
      </c>
      <c r="T43" s="102">
        <v>0.53881116998611023</v>
      </c>
      <c r="U43" s="102">
        <v>0.60202266573410834</v>
      </c>
      <c r="V43" s="102">
        <v>0.55897472857769503</v>
      </c>
      <c r="W43" s="102">
        <v>0.58899062892902609</v>
      </c>
    </row>
    <row r="44" spans="1:23" ht="18">
      <c r="A44" s="3" t="s">
        <v>314</v>
      </c>
      <c r="B44" s="5" t="s">
        <v>54</v>
      </c>
      <c r="E44" s="13">
        <v>0.37073632817888713</v>
      </c>
      <c r="F44" s="13"/>
      <c r="G44" s="13">
        <v>0.46061583692013658</v>
      </c>
      <c r="H44" s="13"/>
      <c r="O44" s="137" t="s">
        <v>395</v>
      </c>
      <c r="P44" s="102">
        <v>0.49250151821474847</v>
      </c>
      <c r="Q44" s="102">
        <v>0.58105400410284302</v>
      </c>
      <c r="R44" s="102">
        <v>0.59617336236394536</v>
      </c>
      <c r="S44" s="102">
        <v>0.59009491449647011</v>
      </c>
      <c r="T44" s="102">
        <v>0.51860778389782336</v>
      </c>
      <c r="U44" s="102">
        <v>0.55838886880328875</v>
      </c>
      <c r="V44" s="102">
        <v>0.59276475882353219</v>
      </c>
      <c r="W44" s="102">
        <v>0.5847310362364081</v>
      </c>
    </row>
    <row r="45" spans="1:23">
      <c r="A45" s="3" t="s">
        <v>314</v>
      </c>
      <c r="B45" s="5" t="s">
        <v>55</v>
      </c>
      <c r="E45" s="8">
        <v>0.37348214016156872</v>
      </c>
      <c r="G45" s="8">
        <v>0.51860778389782336</v>
      </c>
      <c r="H45" s="8">
        <v>0.31535082011699428</v>
      </c>
      <c r="I45" s="13"/>
      <c r="J45" s="13">
        <v>0.36486085260213963</v>
      </c>
      <c r="K45" s="3">
        <v>1</v>
      </c>
      <c r="P45" s="102"/>
      <c r="Q45" s="102"/>
      <c r="R45" s="102"/>
      <c r="S45" s="102"/>
      <c r="T45" s="102"/>
      <c r="U45" s="102"/>
      <c r="V45" s="102"/>
      <c r="W45" s="102"/>
    </row>
    <row r="46" spans="1:23">
      <c r="A46" s="3" t="s">
        <v>314</v>
      </c>
      <c r="B46" s="3" t="s">
        <v>65</v>
      </c>
      <c r="E46" s="8">
        <v>0.50864004195155477</v>
      </c>
      <c r="J46" s="8">
        <v>0.53432153275880778</v>
      </c>
      <c r="P46" s="102"/>
      <c r="Q46" s="102"/>
      <c r="R46" s="102"/>
      <c r="S46" s="102"/>
      <c r="T46" s="102"/>
      <c r="U46" s="102"/>
      <c r="V46" s="102"/>
      <c r="W46" s="102"/>
    </row>
    <row r="47" spans="1:23">
      <c r="A47" s="3" t="s">
        <v>314</v>
      </c>
      <c r="B47" s="3" t="s">
        <v>70</v>
      </c>
      <c r="H47" s="8">
        <v>0.42576330352869779</v>
      </c>
      <c r="P47" s="102"/>
      <c r="Q47" s="102"/>
      <c r="R47" s="102"/>
      <c r="S47" s="102"/>
      <c r="T47" s="102"/>
      <c r="U47" s="102"/>
      <c r="V47" s="102"/>
      <c r="W47" s="102"/>
    </row>
    <row r="48" spans="1:23">
      <c r="A48" s="3" t="s">
        <v>314</v>
      </c>
      <c r="B48" s="5" t="s">
        <v>78</v>
      </c>
      <c r="E48" s="8">
        <v>0.55979256439893599</v>
      </c>
      <c r="G48" s="13"/>
      <c r="H48" s="13"/>
      <c r="I48" s="13"/>
      <c r="J48" s="13">
        <v>-0.24982008131402333</v>
      </c>
      <c r="P48" s="102"/>
      <c r="Q48" s="102"/>
      <c r="R48" s="102"/>
      <c r="S48" s="102"/>
      <c r="T48" s="102"/>
      <c r="U48" s="102"/>
      <c r="V48" s="102"/>
      <c r="W48" s="102"/>
    </row>
    <row r="49" spans="1:11">
      <c r="A49" s="3" t="s">
        <v>314</v>
      </c>
      <c r="B49" s="6" t="s">
        <v>113</v>
      </c>
      <c r="D49" s="8">
        <v>-0.52426690435909984</v>
      </c>
      <c r="E49" s="8">
        <v>0.32570935836556802</v>
      </c>
    </row>
    <row r="50" spans="1:11">
      <c r="A50" s="3" t="s">
        <v>307</v>
      </c>
      <c r="B50" s="3" t="s">
        <v>6</v>
      </c>
      <c r="C50" s="8">
        <v>-0.4691700892764345</v>
      </c>
      <c r="D50" s="8">
        <v>-0.5058705054733319</v>
      </c>
      <c r="E50" s="8">
        <v>-0.65604320143489703</v>
      </c>
      <c r="F50" s="8">
        <v>-0.32336273980953589</v>
      </c>
      <c r="G50" s="8">
        <v>-0.6526309723634458</v>
      </c>
      <c r="H50" s="8">
        <v>-0.38085296797587248</v>
      </c>
      <c r="I50" s="8">
        <v>-0.53009102663647534</v>
      </c>
      <c r="J50" s="8">
        <v>-0.33797351438974027</v>
      </c>
    </row>
    <row r="51" spans="1:11">
      <c r="A51" s="3" t="s">
        <v>307</v>
      </c>
      <c r="B51" s="3" t="s">
        <v>10</v>
      </c>
      <c r="D51" s="8">
        <v>0.27228074491031179</v>
      </c>
      <c r="K51" s="3">
        <v>1</v>
      </c>
    </row>
    <row r="52" spans="1:11">
      <c r="A52" s="3" t="s">
        <v>307</v>
      </c>
      <c r="B52" s="5" t="s">
        <v>19</v>
      </c>
      <c r="C52" s="13">
        <v>-0.19576350268780132</v>
      </c>
      <c r="D52" s="13">
        <v>-0.42557425372491553</v>
      </c>
      <c r="E52" s="8">
        <v>-0.22349832563711869</v>
      </c>
      <c r="F52" s="8">
        <v>-0.29903016176925606</v>
      </c>
      <c r="G52" s="8">
        <v>-0.47125258475129672</v>
      </c>
      <c r="H52" s="8">
        <v>-0.50499811006110418</v>
      </c>
      <c r="I52" s="8">
        <v>-0.2206278634356314</v>
      </c>
      <c r="J52" s="8">
        <v>-0.33962472493210077</v>
      </c>
    </row>
    <row r="53" spans="1:11">
      <c r="A53" s="3" t="s">
        <v>307</v>
      </c>
      <c r="B53" s="3" t="s">
        <v>34</v>
      </c>
      <c r="F53" s="8">
        <v>0.43218744437100176</v>
      </c>
      <c r="G53" s="13"/>
      <c r="H53" s="8">
        <v>0.36650334256437556</v>
      </c>
      <c r="J53" s="8">
        <v>0.30854248951401908</v>
      </c>
      <c r="K53" s="3">
        <v>1</v>
      </c>
    </row>
    <row r="54" spans="1:11">
      <c r="A54" s="3" t="s">
        <v>307</v>
      </c>
      <c r="B54" s="5" t="s">
        <v>36</v>
      </c>
      <c r="C54" s="8">
        <v>-0.30348638497807506</v>
      </c>
      <c r="E54" s="8">
        <v>-0.54693243090271915</v>
      </c>
      <c r="G54" s="13">
        <v>-0.22666224009116465</v>
      </c>
      <c r="H54" s="13"/>
      <c r="J54" s="8">
        <v>-0.24762270664197489</v>
      </c>
    </row>
    <row r="55" spans="1:11">
      <c r="A55" s="3" t="s">
        <v>307</v>
      </c>
      <c r="B55" s="3" t="s">
        <v>37</v>
      </c>
      <c r="C55" s="8">
        <v>-0.45147051956512496</v>
      </c>
      <c r="D55" s="8">
        <v>-0.41311645223643317</v>
      </c>
      <c r="E55" s="8">
        <v>-0.5219661045364995</v>
      </c>
      <c r="F55" s="8">
        <v>-0.41707211221440654</v>
      </c>
      <c r="G55" s="8">
        <v>-0.41017200339073479</v>
      </c>
      <c r="H55" s="8">
        <v>-0.42760726245154895</v>
      </c>
      <c r="I55" s="8">
        <v>-0.45240071983545255</v>
      </c>
      <c r="J55" s="8">
        <v>-0.48514094701062432</v>
      </c>
    </row>
    <row r="56" spans="1:11">
      <c r="A56" s="3" t="s">
        <v>307</v>
      </c>
      <c r="B56" s="5" t="s">
        <v>38</v>
      </c>
      <c r="C56" s="13">
        <v>-0.43431794580701027</v>
      </c>
      <c r="D56" s="13">
        <v>-0.72356752192597962</v>
      </c>
      <c r="E56" s="13">
        <v>-0.38633205481820942</v>
      </c>
      <c r="F56" s="13">
        <v>-0.51919314708791675</v>
      </c>
      <c r="G56" s="8">
        <v>-0.46530539620872186</v>
      </c>
      <c r="H56" s="8">
        <v>-0.79722682514646781</v>
      </c>
      <c r="I56" s="8">
        <v>-0.50512261946378612</v>
      </c>
      <c r="J56" s="8">
        <v>-0.6473978113052995</v>
      </c>
    </row>
    <row r="57" spans="1:11">
      <c r="A57" s="3" t="s">
        <v>307</v>
      </c>
      <c r="B57" s="3" t="s">
        <v>62</v>
      </c>
      <c r="D57" s="8">
        <v>0.2840015472379922</v>
      </c>
    </row>
    <row r="58" spans="1:11">
      <c r="A58" s="3" t="s">
        <v>307</v>
      </c>
      <c r="B58" s="3" t="s">
        <v>88</v>
      </c>
      <c r="G58" s="8">
        <v>-0.82381489692438281</v>
      </c>
    </row>
    <row r="59" spans="1:11">
      <c r="A59" s="3" t="s">
        <v>307</v>
      </c>
      <c r="B59" s="3" t="s">
        <v>99</v>
      </c>
      <c r="C59" s="8">
        <v>-0.87735941095439729</v>
      </c>
      <c r="D59" s="8">
        <v>-0.3339352061888084</v>
      </c>
      <c r="E59" s="8">
        <v>-0.46139673467100206</v>
      </c>
      <c r="F59" s="8">
        <v>-0.42138490318695992</v>
      </c>
      <c r="G59" s="8">
        <v>-0.44458956819442796</v>
      </c>
      <c r="H59" s="8">
        <v>-0.81267899346844752</v>
      </c>
      <c r="I59" s="8">
        <v>-0.54567644818841488</v>
      </c>
      <c r="J59" s="8">
        <v>-0.86361847591322993</v>
      </c>
    </row>
    <row r="60" spans="1:11">
      <c r="A60" s="3" t="s">
        <v>307</v>
      </c>
      <c r="B60" s="3" t="s">
        <v>103</v>
      </c>
      <c r="D60" s="8">
        <v>0.59911800418057848</v>
      </c>
      <c r="E60" s="8">
        <v>0.55979256439893599</v>
      </c>
      <c r="J60" s="8">
        <v>0.48316901031142645</v>
      </c>
    </row>
    <row r="61" spans="1:11">
      <c r="A61" s="3" t="s">
        <v>312</v>
      </c>
      <c r="B61" s="3" t="s">
        <v>40</v>
      </c>
      <c r="F61" s="8">
        <v>0.21654934476958201</v>
      </c>
      <c r="H61" s="8">
        <v>0.30311636369998268</v>
      </c>
    </row>
    <row r="62" spans="1:11">
      <c r="A62" s="3" t="s">
        <v>312</v>
      </c>
      <c r="B62" s="3" t="s">
        <v>74</v>
      </c>
      <c r="C62" s="8">
        <v>0.47229813212646155</v>
      </c>
      <c r="D62" s="8">
        <v>0.52182090200750508</v>
      </c>
      <c r="E62" s="8">
        <v>0.47848762472145562</v>
      </c>
      <c r="F62" s="8">
        <v>0.5580079974891714</v>
      </c>
      <c r="G62" s="8">
        <v>0.47514209011673308</v>
      </c>
      <c r="H62" s="8">
        <v>0.6274697879465877</v>
      </c>
      <c r="I62" s="8">
        <v>0.48877478154935999</v>
      </c>
      <c r="J62" s="8">
        <v>0.48757812921648153</v>
      </c>
    </row>
    <row r="63" spans="1:11">
      <c r="A63" s="3" t="s">
        <v>312</v>
      </c>
      <c r="B63" s="3" t="s">
        <v>77</v>
      </c>
      <c r="E63" s="8">
        <v>0.35266707160328598</v>
      </c>
      <c r="F63" s="8">
        <v>0.53457758664663879</v>
      </c>
      <c r="G63" s="8">
        <v>0.34251652484214212</v>
      </c>
      <c r="H63" s="8">
        <v>0.39566157130558904</v>
      </c>
      <c r="I63" s="8">
        <v>0.43891904860506681</v>
      </c>
      <c r="J63" s="8">
        <v>0.27904902765550166</v>
      </c>
    </row>
    <row r="64" spans="1:11">
      <c r="A64" s="3" t="s">
        <v>312</v>
      </c>
      <c r="B64" s="3" t="s">
        <v>81</v>
      </c>
      <c r="H64" s="8">
        <v>0.38229760974760751</v>
      </c>
    </row>
    <row r="65" spans="1:23">
      <c r="A65" s="3" t="s">
        <v>312</v>
      </c>
      <c r="B65" s="3" t="s">
        <v>106</v>
      </c>
      <c r="F65" s="8">
        <v>0.46322167811097043</v>
      </c>
      <c r="H65" s="8">
        <v>0.47920762275566392</v>
      </c>
    </row>
    <row r="66" spans="1:23">
      <c r="A66" s="3" t="s">
        <v>310</v>
      </c>
      <c r="B66" s="3" t="s">
        <v>15</v>
      </c>
      <c r="D66" s="8">
        <v>-0.21379535246227707</v>
      </c>
      <c r="E66" s="8">
        <v>-0.32950913810737431</v>
      </c>
      <c r="F66" s="8">
        <v>-0.27383837583318771</v>
      </c>
      <c r="G66" s="8">
        <v>-0.23471988276078809</v>
      </c>
      <c r="H66" s="8">
        <v>-0.25785243118849438</v>
      </c>
      <c r="J66" s="8">
        <v>-0.19807222706416075</v>
      </c>
      <c r="K66" s="3">
        <v>1</v>
      </c>
    </row>
    <row r="67" spans="1:23">
      <c r="A67" s="3" t="s">
        <v>310</v>
      </c>
      <c r="B67" s="3" t="s">
        <v>29</v>
      </c>
      <c r="C67" s="8">
        <v>0.55756416397081032</v>
      </c>
      <c r="E67" s="8">
        <v>0.43485382779063603</v>
      </c>
      <c r="F67" s="8">
        <v>0.76425167377495162</v>
      </c>
      <c r="G67" s="8">
        <v>0.51860778389782336</v>
      </c>
      <c r="H67" s="8">
        <v>0.50723634635590742</v>
      </c>
      <c r="I67" s="8">
        <v>0.41752090390383639</v>
      </c>
    </row>
    <row r="68" spans="1:23">
      <c r="A68" s="3" t="s">
        <v>310</v>
      </c>
      <c r="B68" s="3" t="s">
        <v>31</v>
      </c>
      <c r="C68" s="8">
        <v>0.71592665606605987</v>
      </c>
      <c r="E68" s="8">
        <v>0.73588382345461723</v>
      </c>
      <c r="G68" s="8">
        <v>0.72272776655374815</v>
      </c>
      <c r="I68" s="8">
        <v>0.71855089956781759</v>
      </c>
    </row>
    <row r="69" spans="1:23">
      <c r="A69" s="3" t="s">
        <v>310</v>
      </c>
      <c r="B69" s="3" t="s">
        <v>44</v>
      </c>
      <c r="C69" s="8">
        <v>0.2864973916842723</v>
      </c>
      <c r="D69" s="8">
        <v>0.44174142506698</v>
      </c>
      <c r="E69" s="8">
        <v>0.31675451571264152</v>
      </c>
      <c r="F69" s="8">
        <v>0.33828294150267058</v>
      </c>
      <c r="G69" s="8">
        <v>0.48864456052038013</v>
      </c>
      <c r="H69" s="8">
        <v>0.5226733165367542</v>
      </c>
      <c r="I69" s="8">
        <v>0.41212587201713025</v>
      </c>
      <c r="J69" s="8">
        <v>0.50921081217577668</v>
      </c>
      <c r="K69" s="3">
        <v>1</v>
      </c>
    </row>
    <row r="70" spans="1:23">
      <c r="A70" s="3" t="s">
        <v>310</v>
      </c>
      <c r="B70" s="3" t="s">
        <v>104</v>
      </c>
      <c r="C70" s="8">
        <v>0.51180667341013508</v>
      </c>
      <c r="G70" s="8">
        <v>0.37247974821958529</v>
      </c>
      <c r="H70" s="8">
        <v>0.50723634635590742</v>
      </c>
      <c r="J70" s="8">
        <v>0.46737474312819455</v>
      </c>
    </row>
    <row r="71" spans="1:23">
      <c r="A71" s="3" t="s">
        <v>311</v>
      </c>
      <c r="B71" s="3" t="s">
        <v>43</v>
      </c>
      <c r="C71" s="8">
        <v>-0.74346583169317093</v>
      </c>
      <c r="D71" s="8">
        <v>-0.75382979074889633</v>
      </c>
      <c r="E71" s="8">
        <v>-0.59856992769631368</v>
      </c>
      <c r="F71" s="8">
        <v>-0.56726764403692986</v>
      </c>
      <c r="G71" s="8">
        <v>-0.56057346214980153</v>
      </c>
      <c r="H71" s="8">
        <v>-0.73534188811919299</v>
      </c>
      <c r="I71" s="8">
        <v>-0.71281286459116966</v>
      </c>
      <c r="J71" s="8">
        <v>-0.63569557858468029</v>
      </c>
    </row>
    <row r="72" spans="1:23">
      <c r="A72" s="3" t="s">
        <v>311</v>
      </c>
      <c r="B72" s="3" t="s">
        <v>59</v>
      </c>
      <c r="C72" s="8">
        <v>0.41489666040207879</v>
      </c>
    </row>
    <row r="73" spans="1:23">
      <c r="A73" s="3" t="s">
        <v>311</v>
      </c>
      <c r="B73" s="3" t="s">
        <v>61</v>
      </c>
      <c r="C73" s="8">
        <v>-0.27431350664478377</v>
      </c>
      <c r="D73" s="8">
        <v>-0.59241285116732589</v>
      </c>
      <c r="E73" s="8">
        <v>-0.57851013376734539</v>
      </c>
      <c r="F73" s="8">
        <v>-0.41504472515594099</v>
      </c>
      <c r="G73" s="8">
        <v>-0.61969491426845813</v>
      </c>
      <c r="H73" s="8">
        <v>-0.67206005257498524</v>
      </c>
      <c r="I73" s="8">
        <v>-0.49893304464608867</v>
      </c>
      <c r="J73" s="8">
        <v>-0.59921737561140975</v>
      </c>
    </row>
    <row r="74" spans="1:23" s="133" customFormat="1">
      <c r="A74" s="6" t="s">
        <v>315</v>
      </c>
      <c r="B74" s="6" t="s">
        <v>90</v>
      </c>
      <c r="C74" s="8">
        <v>0.51814685144115413</v>
      </c>
      <c r="D74" s="8">
        <v>0.57712371047441058</v>
      </c>
      <c r="E74" s="8">
        <v>0.5488892013886113</v>
      </c>
      <c r="F74" s="8">
        <v>0.61412939114840293</v>
      </c>
      <c r="G74" s="8">
        <v>0.53881116998611023</v>
      </c>
      <c r="H74" s="8">
        <v>0.60202266573410834</v>
      </c>
      <c r="I74" s="8">
        <v>0.55897472857769503</v>
      </c>
      <c r="J74" s="8">
        <v>0.58899062892902609</v>
      </c>
      <c r="K74" s="133">
        <v>1</v>
      </c>
      <c r="O74" s="134"/>
      <c r="P74" s="134"/>
      <c r="Q74" s="134"/>
      <c r="R74" s="134"/>
      <c r="S74" s="134"/>
      <c r="T74" s="134"/>
      <c r="U74" s="134"/>
      <c r="V74" s="134"/>
      <c r="W74" s="134"/>
    </row>
    <row r="75" spans="1:23" s="133" customFormat="1">
      <c r="A75" s="6" t="s">
        <v>315</v>
      </c>
      <c r="B75" s="6" t="s">
        <v>91</v>
      </c>
      <c r="C75" s="8">
        <v>0.49250151821474847</v>
      </c>
      <c r="D75" s="8">
        <v>0.58105400410284302</v>
      </c>
      <c r="E75" s="8">
        <v>0.59617336236394536</v>
      </c>
      <c r="F75" s="8">
        <v>0.59009491449647011</v>
      </c>
      <c r="G75" s="8">
        <v>0.51860778389782336</v>
      </c>
      <c r="H75" s="8">
        <v>0.55838886880328875</v>
      </c>
      <c r="I75" s="8">
        <v>0.59276475882353219</v>
      </c>
      <c r="J75" s="8">
        <v>0.5847310362364081</v>
      </c>
      <c r="K75" s="133">
        <v>1</v>
      </c>
      <c r="O75" s="134"/>
      <c r="P75" s="134"/>
      <c r="Q75" s="134"/>
      <c r="R75" s="134"/>
      <c r="S75" s="134"/>
      <c r="T75" s="134"/>
      <c r="U75" s="134"/>
      <c r="V75" s="134"/>
      <c r="W75" s="134"/>
    </row>
    <row r="76" spans="1:23">
      <c r="A76" s="3" t="s">
        <v>309</v>
      </c>
      <c r="B76" s="3" t="s">
        <v>8</v>
      </c>
      <c r="C76" s="8">
        <v>-0.53611687890704762</v>
      </c>
      <c r="D76" s="8">
        <v>-0.31784838629535356</v>
      </c>
      <c r="E76" s="8">
        <v>-0.96525224263790921</v>
      </c>
      <c r="F76" s="8">
        <v>-0.41321611410953291</v>
      </c>
      <c r="G76" s="8">
        <v>-0.45911582139102447</v>
      </c>
      <c r="H76" s="8">
        <v>-0.63751078360594493</v>
      </c>
      <c r="I76" s="8">
        <v>-0.67830201346300578</v>
      </c>
      <c r="J76" s="8">
        <v>-0.67250434327304198</v>
      </c>
    </row>
    <row r="77" spans="1:23">
      <c r="A77" s="3" t="s">
        <v>309</v>
      </c>
      <c r="B77" s="3" t="s">
        <v>14</v>
      </c>
      <c r="C77" s="8">
        <v>-0.69531881938551487</v>
      </c>
      <c r="D77" s="8">
        <v>-0.71414644790041426</v>
      </c>
      <c r="E77" s="8">
        <v>-0.56018275267781392</v>
      </c>
      <c r="F77" s="8">
        <v>-0.53677832188902952</v>
      </c>
      <c r="G77" s="8">
        <v>-0.60136753317892655</v>
      </c>
      <c r="H77" s="8">
        <v>-0.65428289895282421</v>
      </c>
      <c r="I77" s="8">
        <v>-0.6646658522835136</v>
      </c>
      <c r="J77" s="8">
        <v>-0.57482293666626028</v>
      </c>
    </row>
    <row r="78" spans="1:23">
      <c r="A78" s="3" t="s">
        <v>309</v>
      </c>
      <c r="B78" s="3" t="s">
        <v>24</v>
      </c>
      <c r="C78" s="8">
        <v>-0.58510333959792127</v>
      </c>
      <c r="D78" s="8">
        <v>-0.77936641823052155</v>
      </c>
      <c r="E78" s="8">
        <v>-0.48160012075928904</v>
      </c>
      <c r="F78" s="8">
        <v>-0.28323952959472393</v>
      </c>
      <c r="G78" s="8">
        <v>-0.4748284465997884</v>
      </c>
      <c r="H78" s="8">
        <v>-0.63716487002182465</v>
      </c>
      <c r="I78" s="8">
        <v>-0.60807751407115673</v>
      </c>
      <c r="J78" s="8">
        <v>-0.66123220606630562</v>
      </c>
    </row>
    <row r="79" spans="1:23">
      <c r="A79" s="3" t="s">
        <v>309</v>
      </c>
      <c r="B79" s="3" t="s">
        <v>32</v>
      </c>
      <c r="D79" s="8">
        <v>0.22020123282197127</v>
      </c>
      <c r="H79" s="8">
        <v>0.22468975638593935</v>
      </c>
    </row>
    <row r="80" spans="1:23">
      <c r="A80" s="3" t="s">
        <v>309</v>
      </c>
      <c r="B80" s="3" t="s">
        <v>33</v>
      </c>
      <c r="C80" s="8">
        <v>0.40031466052908155</v>
      </c>
      <c r="D80" s="8">
        <v>0.46524744670535251</v>
      </c>
      <c r="E80" s="8">
        <v>0.38370130534325481</v>
      </c>
      <c r="F80" s="8">
        <v>0.426704844285208</v>
      </c>
      <c r="G80" s="8">
        <v>0.46120631217344049</v>
      </c>
      <c r="H80" s="8">
        <v>0.47685371736218646</v>
      </c>
      <c r="I80" s="8">
        <v>0.4962592182640076</v>
      </c>
      <c r="J80" s="8">
        <v>0.46948297290852636</v>
      </c>
    </row>
    <row r="81" spans="1:11">
      <c r="A81" s="3" t="s">
        <v>309</v>
      </c>
      <c r="B81" s="3" t="s">
        <v>35</v>
      </c>
      <c r="C81" s="13">
        <v>-0.56737457263748969</v>
      </c>
      <c r="D81" s="13">
        <v>-0.52705980454326995</v>
      </c>
      <c r="E81" s="8">
        <v>-0.6443274182569888</v>
      </c>
      <c r="F81" s="8">
        <v>-0.65072167419586635</v>
      </c>
      <c r="G81" s="8">
        <v>-0.86160345781378267</v>
      </c>
      <c r="H81" s="8">
        <v>-0.43061574689524812</v>
      </c>
      <c r="I81" s="8">
        <v>-0.53672160553548853</v>
      </c>
      <c r="J81" s="8">
        <v>-0.38773629330911591</v>
      </c>
    </row>
    <row r="82" spans="1:11">
      <c r="A82" s="3" t="s">
        <v>309</v>
      </c>
      <c r="B82" s="5" t="s">
        <v>67</v>
      </c>
      <c r="D82" s="8">
        <v>0.2458483904280018</v>
      </c>
      <c r="H82" s="8">
        <v>0.2573588731393075</v>
      </c>
      <c r="J82" s="8">
        <v>0.21422853104533032</v>
      </c>
      <c r="K82" s="3">
        <v>1</v>
      </c>
    </row>
    <row r="83" spans="1:11">
      <c r="A83" s="3" t="s">
        <v>309</v>
      </c>
      <c r="B83" s="3" t="s">
        <v>71</v>
      </c>
      <c r="H83" s="8">
        <v>0.44444551649645192</v>
      </c>
    </row>
    <row r="84" spans="1:11">
      <c r="A84" s="3" t="s">
        <v>309</v>
      </c>
      <c r="B84" s="5" t="s">
        <v>107</v>
      </c>
      <c r="C84" s="8">
        <v>-1.169434563965452</v>
      </c>
      <c r="D84" s="8">
        <v>-1.2333909085256578</v>
      </c>
      <c r="E84" s="13">
        <v>-0.34329742259300755</v>
      </c>
      <c r="F84" s="13">
        <v>-0.53314403723393555</v>
      </c>
      <c r="G84" s="8">
        <v>-0.31753541346350711</v>
      </c>
      <c r="H84" s="8">
        <v>-1.2161280969252608</v>
      </c>
      <c r="I84" s="8">
        <v>-0.66166034214378844</v>
      </c>
      <c r="J84" s="8">
        <v>-1.2401954329697418</v>
      </c>
    </row>
    <row r="85" spans="1:11">
      <c r="K85" s="3">
        <f t="shared" ref="K85" si="0">SUM(K2:K84)</f>
        <v>19</v>
      </c>
    </row>
    <row r="86" spans="1:11">
      <c r="K86" s="3">
        <v>83</v>
      </c>
    </row>
    <row r="87" spans="1:11">
      <c r="K87" s="135">
        <f t="shared" ref="K87" si="1">K85/K86</f>
        <v>0.2289156626506024</v>
      </c>
    </row>
    <row r="147" spans="2:10">
      <c r="B147" s="9"/>
    </row>
    <row r="151" spans="2:10">
      <c r="C151" s="3"/>
      <c r="D151" s="3"/>
      <c r="E151" s="3"/>
      <c r="F151" s="3"/>
      <c r="G151" s="3"/>
      <c r="H151" s="3"/>
      <c r="I151" s="3"/>
      <c r="J151" s="3"/>
    </row>
    <row r="152" spans="2:10">
      <c r="C152" s="3"/>
      <c r="D152" s="3"/>
      <c r="E152" s="3"/>
      <c r="F152" s="3"/>
      <c r="G152" s="3"/>
      <c r="H152" s="3"/>
      <c r="I152" s="3"/>
      <c r="J152" s="3"/>
    </row>
    <row r="153" spans="2:10">
      <c r="C153" s="3"/>
      <c r="D153" s="3"/>
      <c r="E153" s="3"/>
      <c r="F153" s="3"/>
      <c r="G153" s="3"/>
      <c r="H153" s="3"/>
      <c r="I153" s="3"/>
      <c r="J153" s="3"/>
    </row>
    <row r="154" spans="2:10">
      <c r="C154" s="3"/>
      <c r="D154" s="3"/>
      <c r="E154" s="3"/>
      <c r="F154" s="3"/>
      <c r="G154" s="3"/>
      <c r="H154" s="3"/>
      <c r="I154" s="3"/>
      <c r="J154" s="3"/>
    </row>
    <row r="155" spans="2:10">
      <c r="C155" s="3"/>
      <c r="D155" s="3"/>
      <c r="E155" s="3"/>
      <c r="F155" s="3"/>
      <c r="G155" s="3"/>
      <c r="H155" s="3"/>
      <c r="I155" s="3"/>
      <c r="J155" s="3"/>
    </row>
    <row r="156" spans="2:10">
      <c r="C156" s="3"/>
      <c r="D156" s="3"/>
      <c r="E156" s="3"/>
      <c r="F156" s="3"/>
      <c r="G156" s="3"/>
      <c r="H156" s="3"/>
      <c r="I156" s="3"/>
      <c r="J156" s="3"/>
    </row>
    <row r="157" spans="2:10">
      <c r="C157" s="3"/>
      <c r="D157" s="3"/>
      <c r="E157" s="3"/>
      <c r="F157" s="3"/>
      <c r="G157" s="3"/>
      <c r="H157" s="3"/>
      <c r="I157" s="3"/>
      <c r="J157" s="3"/>
    </row>
    <row r="158" spans="2:10">
      <c r="C158" s="3"/>
      <c r="D158" s="3"/>
      <c r="E158" s="3"/>
      <c r="F158" s="3"/>
      <c r="G158" s="3"/>
      <c r="H158" s="3"/>
      <c r="I158" s="3"/>
      <c r="J158" s="3"/>
    </row>
    <row r="159" spans="2:10">
      <c r="C159" s="3"/>
      <c r="D159" s="3"/>
      <c r="E159" s="3"/>
      <c r="F159" s="3"/>
      <c r="G159" s="3"/>
      <c r="H159" s="3"/>
      <c r="I159" s="3"/>
      <c r="J159" s="3"/>
    </row>
    <row r="160" spans="2:10">
      <c r="C160" s="3"/>
      <c r="D160" s="3"/>
      <c r="E160" s="3"/>
      <c r="F160" s="3"/>
      <c r="G160" s="3"/>
      <c r="H160" s="3"/>
      <c r="I160" s="3"/>
      <c r="J160" s="3"/>
    </row>
    <row r="161" spans="3:10">
      <c r="C161" s="3"/>
      <c r="D161" s="3"/>
      <c r="E161" s="3"/>
      <c r="F161" s="3"/>
      <c r="G161" s="3"/>
      <c r="H161" s="3"/>
      <c r="I161" s="3"/>
      <c r="J161" s="3"/>
    </row>
    <row r="162" spans="3:10">
      <c r="C162" s="3"/>
      <c r="D162" s="3"/>
      <c r="E162" s="3"/>
      <c r="F162" s="3"/>
      <c r="G162" s="3"/>
      <c r="H162" s="3"/>
      <c r="I162" s="3"/>
      <c r="J162" s="3"/>
    </row>
    <row r="163" spans="3:10">
      <c r="C163" s="3"/>
      <c r="D163" s="3"/>
      <c r="E163" s="3"/>
      <c r="F163" s="3"/>
      <c r="G163" s="3"/>
      <c r="H163" s="3"/>
      <c r="I163" s="3"/>
      <c r="J163" s="3"/>
    </row>
  </sheetData>
  <sortState ref="A2:K84">
    <sortCondition ref="A2:A84"/>
    <sortCondition ref="B2:B84"/>
  </sortState>
  <conditionalFormatting sqref="C2:J84 C147:J147 P43:W43">
    <cfRule type="colorScale" priority="3">
      <colorScale>
        <cfvo type="num" val="-1"/>
        <cfvo type="num" val="0"/>
        <cfvo type="num" val="1"/>
        <color rgb="FFFF5B5B"/>
        <color theme="0"/>
        <color rgb="FF0192FF"/>
      </colorScale>
    </cfRule>
  </conditionalFormatting>
  <conditionalFormatting sqref="P3:W14 P16:W29 P31:W35 P37:W41">
    <cfRule type="colorScale" priority="2">
      <colorScale>
        <cfvo type="num" val="-1"/>
        <cfvo type="num" val="0"/>
        <cfvo type="num" val="1"/>
        <color rgb="FFFF5B5B"/>
        <color theme="0"/>
        <color rgb="FF0192FF"/>
      </colorScale>
    </cfRule>
  </conditionalFormatting>
  <conditionalFormatting sqref="P44:W44">
    <cfRule type="colorScale" priority="1">
      <colorScale>
        <cfvo type="num" val="-1"/>
        <cfvo type="num" val="0"/>
        <cfvo type="num" val="1"/>
        <color rgb="FFFF5B5B"/>
        <color theme="0"/>
        <color rgb="FF0192FF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7A807-3C8C-4940-AECE-9D899A77A808}">
  <dimension ref="A2:L130"/>
  <sheetViews>
    <sheetView zoomScale="85" zoomScaleNormal="85" workbookViewId="0">
      <selection activeCell="A116" sqref="A116"/>
    </sheetView>
  </sheetViews>
  <sheetFormatPr defaultRowHeight="15.75"/>
  <cols>
    <col min="1" max="1" width="70.7109375" style="128" bestFit="1" customWidth="1"/>
    <col min="2" max="2" width="7.5703125" style="110" bestFit="1" customWidth="1"/>
    <col min="3" max="3" width="6" style="110" bestFit="1" customWidth="1"/>
    <col min="4" max="4" width="6.7109375" style="110" bestFit="1" customWidth="1"/>
    <col min="5" max="5" width="10.85546875" style="110" bestFit="1" customWidth="1"/>
    <col min="6" max="6" width="15" style="110" customWidth="1"/>
    <col min="7" max="7" width="12.5703125" style="110" bestFit="1" customWidth="1"/>
    <col min="8" max="8" width="63.28515625" style="110" bestFit="1" customWidth="1"/>
    <col min="9" max="12" width="9.5703125" style="111" customWidth="1"/>
    <col min="13" max="16384" width="9.140625" style="110"/>
  </cols>
  <sheetData>
    <row r="2" spans="1:12">
      <c r="A2" s="129" t="s">
        <v>149</v>
      </c>
      <c r="B2" s="112" t="s">
        <v>0</v>
      </c>
      <c r="C2" s="112" t="s">
        <v>1</v>
      </c>
      <c r="D2" s="112" t="s">
        <v>2</v>
      </c>
      <c r="E2" s="112" t="s">
        <v>3</v>
      </c>
      <c r="H2" s="113" t="s">
        <v>149</v>
      </c>
      <c r="I2" s="114" t="s">
        <v>383</v>
      </c>
      <c r="J2" s="114" t="s">
        <v>384</v>
      </c>
      <c r="K2" s="114" t="s">
        <v>385</v>
      </c>
      <c r="L2" s="114" t="s">
        <v>386</v>
      </c>
    </row>
    <row r="3" spans="1:12">
      <c r="A3" s="131" t="s">
        <v>154</v>
      </c>
      <c r="B3" s="127"/>
      <c r="C3" s="127"/>
      <c r="D3" s="127"/>
      <c r="E3" s="127"/>
      <c r="G3" s="115"/>
      <c r="H3" s="116" t="s">
        <v>154</v>
      </c>
      <c r="I3" s="116"/>
      <c r="J3" s="116"/>
      <c r="K3" s="116"/>
      <c r="L3" s="116"/>
    </row>
    <row r="4" spans="1:12">
      <c r="A4" s="130" t="s">
        <v>155</v>
      </c>
      <c r="H4" s="117" t="s">
        <v>155</v>
      </c>
      <c r="I4" s="118"/>
      <c r="J4" s="118"/>
      <c r="K4" s="118"/>
      <c r="L4" s="118"/>
    </row>
    <row r="5" spans="1:12">
      <c r="A5" s="128" t="s">
        <v>7</v>
      </c>
      <c r="B5" s="120">
        <v>0.14206203230231398</v>
      </c>
      <c r="C5" s="120">
        <v>-0.1049363765907779</v>
      </c>
      <c r="D5" s="120">
        <v>9.0704125454823883E-2</v>
      </c>
      <c r="E5" s="120"/>
      <c r="H5" s="119" t="s">
        <v>7</v>
      </c>
      <c r="I5" s="120">
        <v>0.14206203230231398</v>
      </c>
      <c r="J5" s="120">
        <v>-0.1049363765907779</v>
      </c>
      <c r="K5" s="120">
        <v>9.0704125454823883E-2</v>
      </c>
      <c r="L5" s="120"/>
    </row>
    <row r="6" spans="1:12">
      <c r="A6" s="132" t="s">
        <v>158</v>
      </c>
      <c r="B6" s="124"/>
      <c r="C6" s="124"/>
      <c r="D6" s="124"/>
      <c r="E6" s="124"/>
      <c r="H6" s="121" t="s">
        <v>158</v>
      </c>
      <c r="I6" s="122"/>
      <c r="J6" s="122"/>
      <c r="K6" s="122"/>
      <c r="L6" s="122"/>
    </row>
    <row r="7" spans="1:12">
      <c r="A7" s="130" t="s">
        <v>159</v>
      </c>
      <c r="B7" s="120"/>
      <c r="C7" s="120"/>
      <c r="D7" s="120"/>
      <c r="E7" s="120"/>
      <c r="H7" s="117" t="s">
        <v>159</v>
      </c>
      <c r="I7" s="118"/>
      <c r="J7" s="118"/>
      <c r="K7" s="118"/>
      <c r="L7" s="118"/>
    </row>
    <row r="8" spans="1:12" ht="18">
      <c r="A8" s="128" t="s">
        <v>156</v>
      </c>
      <c r="B8" s="120">
        <v>9.8949813277341661E-2</v>
      </c>
      <c r="C8" s="120">
        <v>-0.25620405192142692</v>
      </c>
      <c r="D8" s="120">
        <v>0.19081927833809165</v>
      </c>
      <c r="E8" s="120">
        <v>-2.3563793075202195E-2</v>
      </c>
      <c r="H8" s="119" t="s">
        <v>396</v>
      </c>
      <c r="I8" s="120">
        <v>9.8949813277341661E-2</v>
      </c>
      <c r="J8" s="120">
        <v>-0.25620405192142692</v>
      </c>
      <c r="K8" s="120">
        <v>0.19081927833809165</v>
      </c>
      <c r="L8" s="120">
        <v>-2.3563793075202195E-2</v>
      </c>
    </row>
    <row r="9" spans="1:12">
      <c r="A9" s="128" t="s">
        <v>11</v>
      </c>
      <c r="B9" s="120">
        <v>5.5422998606430754E-2</v>
      </c>
      <c r="C9" s="120">
        <v>-5.3173461236306549E-2</v>
      </c>
      <c r="D9" s="120">
        <v>1.9848268191330246E-2</v>
      </c>
      <c r="E9" s="120">
        <v>4.9307979065415383E-2</v>
      </c>
      <c r="H9" s="119" t="s">
        <v>11</v>
      </c>
      <c r="I9" s="120">
        <v>5.5422998606430754E-2</v>
      </c>
      <c r="J9" s="120">
        <v>-5.3173461236306549E-2</v>
      </c>
      <c r="K9" s="120">
        <v>1.9848268191330246E-2</v>
      </c>
      <c r="L9" s="120">
        <v>4.9307979065415383E-2</v>
      </c>
    </row>
    <row r="10" spans="1:12">
      <c r="A10" s="128" t="s">
        <v>12</v>
      </c>
      <c r="B10" s="120">
        <v>9.6475194149486215E-2</v>
      </c>
      <c r="C10" s="120">
        <v>-0.45711889470214034</v>
      </c>
      <c r="D10" s="120">
        <v>0.1998485948798919</v>
      </c>
      <c r="E10" s="120">
        <v>5.7741146602278123E-2</v>
      </c>
      <c r="H10" s="119" t="s">
        <v>12</v>
      </c>
      <c r="I10" s="120">
        <v>9.6475194149486215E-2</v>
      </c>
      <c r="J10" s="120">
        <v>-0.45711889470214034</v>
      </c>
      <c r="K10" s="120">
        <v>0.1998485948798919</v>
      </c>
      <c r="L10" s="120">
        <v>5.7741146602278123E-2</v>
      </c>
    </row>
    <row r="11" spans="1:12" ht="18">
      <c r="A11" s="128" t="s">
        <v>30</v>
      </c>
      <c r="B11" s="120">
        <v>7.9691573333367488E-2</v>
      </c>
      <c r="C11" s="120">
        <v>-0.16860545646015515</v>
      </c>
      <c r="D11" s="120">
        <v>7.1398970259437214E-2</v>
      </c>
      <c r="E11" s="120">
        <v>7.242610416091963E-2</v>
      </c>
      <c r="H11" s="119" t="s">
        <v>397</v>
      </c>
      <c r="I11" s="120">
        <v>7.9691573333367488E-2</v>
      </c>
      <c r="J11" s="120">
        <v>-0.16860545646015515</v>
      </c>
      <c r="K11" s="120">
        <v>7.1398970259437214E-2</v>
      </c>
      <c r="L11" s="120">
        <v>7.242610416091963E-2</v>
      </c>
    </row>
    <row r="12" spans="1:12" ht="18">
      <c r="A12" s="128" t="s">
        <v>163</v>
      </c>
      <c r="B12" s="120">
        <v>6.1713087890274319E-2</v>
      </c>
      <c r="C12" s="120">
        <v>-7.2407151763857924E-2</v>
      </c>
      <c r="D12" s="120">
        <v>7.6463686340213652E-2</v>
      </c>
      <c r="E12" s="120">
        <v>-8.182569570756127E-3</v>
      </c>
      <c r="H12" s="119" t="s">
        <v>398</v>
      </c>
      <c r="I12" s="120">
        <v>6.1713087890274319E-2</v>
      </c>
      <c r="J12" s="120">
        <v>-7.2407151763857924E-2</v>
      </c>
      <c r="K12" s="120">
        <v>7.6463686340213652E-2</v>
      </c>
      <c r="L12" s="120">
        <v>-8.182569570756127E-3</v>
      </c>
    </row>
    <row r="13" spans="1:12">
      <c r="A13" s="128" t="s">
        <v>57</v>
      </c>
      <c r="B13" s="120">
        <v>5.0175174496517011E-2</v>
      </c>
      <c r="C13" s="120">
        <v>-5.1251517628001501E-2</v>
      </c>
      <c r="D13" s="120">
        <v>4.209879202132253E-2</v>
      </c>
      <c r="E13" s="120">
        <v>5.1142382983445055E-2</v>
      </c>
      <c r="H13" s="119" t="s">
        <v>57</v>
      </c>
      <c r="I13" s="120">
        <v>5.0175174496517011E-2</v>
      </c>
      <c r="J13" s="120">
        <v>-5.1251517628001501E-2</v>
      </c>
      <c r="K13" s="120">
        <v>4.209879202132253E-2</v>
      </c>
      <c r="L13" s="120">
        <v>5.1142382983445055E-2</v>
      </c>
    </row>
    <row r="14" spans="1:12">
      <c r="A14" s="128" t="s">
        <v>63</v>
      </c>
      <c r="B14" s="120">
        <v>2.7593904741673329E-2</v>
      </c>
      <c r="C14" s="120">
        <v>4.5152019294257557E-2</v>
      </c>
      <c r="D14" s="120">
        <v>9.0704125454823883E-2</v>
      </c>
      <c r="E14" s="120"/>
      <c r="H14" s="119" t="s">
        <v>63</v>
      </c>
      <c r="I14" s="120">
        <v>2.7593904741673329E-2</v>
      </c>
      <c r="J14" s="120">
        <v>4.5152019294257557E-2</v>
      </c>
      <c r="K14" s="120">
        <v>9.0704125454823883E-2</v>
      </c>
      <c r="L14" s="120"/>
    </row>
    <row r="15" spans="1:12">
      <c r="A15" s="128" t="s">
        <v>64</v>
      </c>
      <c r="B15" s="120">
        <v>3.0904933347676307E-2</v>
      </c>
      <c r="C15" s="120">
        <v>-2.0936279639959494E-2</v>
      </c>
      <c r="D15" s="120">
        <v>7.5469599080428941E-4</v>
      </c>
      <c r="E15" s="120">
        <v>5.21126028382944E-2</v>
      </c>
      <c r="H15" s="119" t="s">
        <v>64</v>
      </c>
      <c r="I15" s="120">
        <v>3.0904933347676307E-2</v>
      </c>
      <c r="J15" s="120">
        <v>-2.0936279639959494E-2</v>
      </c>
      <c r="K15" s="120">
        <v>7.5469599080428941E-4</v>
      </c>
      <c r="L15" s="120">
        <v>5.21126028382944E-2</v>
      </c>
    </row>
    <row r="16" spans="1:12">
      <c r="A16" s="128" t="s">
        <v>84</v>
      </c>
      <c r="B16" s="120">
        <v>4.1969029694517136E-2</v>
      </c>
      <c r="C16" s="120">
        <v>-5.043021213580879E-2</v>
      </c>
      <c r="D16" s="120">
        <v>1.8736534449159868E-2</v>
      </c>
      <c r="E16" s="120">
        <v>5.537118447594374E-2</v>
      </c>
      <c r="H16" s="119" t="s">
        <v>84</v>
      </c>
      <c r="I16" s="120">
        <v>4.1969029694517136E-2</v>
      </c>
      <c r="J16" s="120">
        <v>-5.043021213580879E-2</v>
      </c>
      <c r="K16" s="120">
        <v>1.8736534449159868E-2</v>
      </c>
      <c r="L16" s="120">
        <v>5.537118447594374E-2</v>
      </c>
    </row>
    <row r="17" spans="1:12">
      <c r="A17" s="128" t="s">
        <v>169</v>
      </c>
      <c r="B17" s="120">
        <v>5.7557128119116577E-2</v>
      </c>
      <c r="C17" s="120">
        <v>1.7123295694014103E-2</v>
      </c>
      <c r="D17" s="120">
        <v>9.0704125454823953E-2</v>
      </c>
      <c r="E17" s="120">
        <v>1.7123295694014103E-2</v>
      </c>
      <c r="H17" s="119" t="s">
        <v>169</v>
      </c>
      <c r="I17" s="120">
        <v>5.7557128119116577E-2</v>
      </c>
      <c r="J17" s="120">
        <v>1.7123295694014103E-2</v>
      </c>
      <c r="K17" s="120">
        <v>9.0704125454823953E-2</v>
      </c>
      <c r="L17" s="120">
        <v>1.7123295694014103E-2</v>
      </c>
    </row>
    <row r="18" spans="1:12">
      <c r="A18" s="128" t="s">
        <v>109</v>
      </c>
      <c r="B18" s="120">
        <v>4.9375215713301807E-2</v>
      </c>
      <c r="C18" s="120">
        <v>-5.1534783959537381E-2</v>
      </c>
      <c r="D18" s="120">
        <v>2.5500326051008354E-2</v>
      </c>
      <c r="E18" s="120">
        <v>5.4788108332996029E-2</v>
      </c>
      <c r="H18" s="119" t="s">
        <v>109</v>
      </c>
      <c r="I18" s="120">
        <v>4.9375215713301807E-2</v>
      </c>
      <c r="J18" s="120">
        <v>-5.1534783959537381E-2</v>
      </c>
      <c r="K18" s="120">
        <v>2.5500326051008354E-2</v>
      </c>
      <c r="L18" s="120">
        <v>5.4788108332996029E-2</v>
      </c>
    </row>
    <row r="19" spans="1:12">
      <c r="A19" s="128" t="s">
        <v>110</v>
      </c>
      <c r="B19" s="120">
        <v>4.597525556930137E-2</v>
      </c>
      <c r="C19" s="120">
        <v>-7.3902142850809149E-2</v>
      </c>
      <c r="D19" s="120">
        <v>2.7217867933717187E-2</v>
      </c>
      <c r="E19" s="120">
        <v>1.7123295694014103E-2</v>
      </c>
      <c r="H19" s="119" t="s">
        <v>110</v>
      </c>
      <c r="I19" s="120">
        <v>4.597525556930137E-2</v>
      </c>
      <c r="J19" s="120">
        <v>-7.3902142850809149E-2</v>
      </c>
      <c r="K19" s="120">
        <v>2.7217867933717187E-2</v>
      </c>
      <c r="L19" s="120">
        <v>1.7123295694014103E-2</v>
      </c>
    </row>
    <row r="20" spans="1:12">
      <c r="A20" s="128" t="s">
        <v>173</v>
      </c>
      <c r="B20" s="120">
        <v>-7.9616064906194994E-2</v>
      </c>
      <c r="C20" s="120">
        <v>9.9183606065146881E-2</v>
      </c>
      <c r="D20" s="120">
        <v>-0.11341585720110087</v>
      </c>
      <c r="E20" s="120">
        <v>-6.2057950353610725E-2</v>
      </c>
      <c r="H20" s="119" t="s">
        <v>173</v>
      </c>
      <c r="I20" s="120">
        <v>-7.9616064906194994E-2</v>
      </c>
      <c r="J20" s="120">
        <v>9.9183606065146881E-2</v>
      </c>
      <c r="K20" s="120">
        <v>-0.11341585720110087</v>
      </c>
      <c r="L20" s="120">
        <v>-6.2057950353610725E-2</v>
      </c>
    </row>
    <row r="21" spans="1:12" ht="18">
      <c r="A21" s="128" t="s">
        <v>175</v>
      </c>
      <c r="B21" s="120">
        <v>-1.8565059831325396E-2</v>
      </c>
      <c r="C21" s="120">
        <v>3.1037659256920903E-2</v>
      </c>
      <c r="D21" s="120">
        <v>-4.5269910392874965E-2</v>
      </c>
      <c r="E21" s="120">
        <v>-3.885085030502668E-3</v>
      </c>
      <c r="H21" s="119" t="s">
        <v>399</v>
      </c>
      <c r="I21" s="120">
        <v>-1.8565059831325396E-2</v>
      </c>
      <c r="J21" s="120">
        <v>3.1037659256920903E-2</v>
      </c>
      <c r="K21" s="120">
        <v>-4.5269910392874965E-2</v>
      </c>
      <c r="L21" s="120">
        <v>-3.885085030502668E-3</v>
      </c>
    </row>
    <row r="22" spans="1:12">
      <c r="A22" s="130" t="s">
        <v>178</v>
      </c>
      <c r="B22" s="120"/>
      <c r="C22" s="120"/>
      <c r="D22" s="120"/>
      <c r="E22" s="120"/>
      <c r="H22" s="117" t="s">
        <v>195</v>
      </c>
      <c r="I22" s="118"/>
      <c r="J22" s="118"/>
      <c r="K22" s="118"/>
      <c r="L22" s="118"/>
    </row>
    <row r="23" spans="1:12">
      <c r="A23" s="128" t="s">
        <v>4</v>
      </c>
      <c r="B23" s="120">
        <v>0.12450391774972969</v>
      </c>
      <c r="C23" s="120">
        <v>-0.10493637659077784</v>
      </c>
      <c r="D23" s="120">
        <v>9.0704125454823883E-2</v>
      </c>
      <c r="E23" s="120">
        <v>0.14206203230231407</v>
      </c>
      <c r="H23" s="119" t="s">
        <v>9</v>
      </c>
      <c r="I23" s="120">
        <v>-0.15424968320309915</v>
      </c>
      <c r="J23" s="120">
        <v>0.20041499285584588</v>
      </c>
      <c r="K23" s="120">
        <v>-4.2834782915393645E-2</v>
      </c>
      <c r="L23" s="120">
        <v>-0.16282838417490522</v>
      </c>
    </row>
    <row r="24" spans="1:12">
      <c r="A24" s="128" t="s">
        <v>16</v>
      </c>
      <c r="B24" s="120">
        <v>0.10602051205571657</v>
      </c>
      <c r="C24" s="120">
        <v>-0.14444491787445152</v>
      </c>
      <c r="D24" s="120">
        <v>7.2220719760810806E-2</v>
      </c>
      <c r="E24" s="120">
        <v>0.12357862660830092</v>
      </c>
      <c r="H24" s="119" t="s">
        <v>13</v>
      </c>
      <c r="I24" s="120">
        <v>5.7557128119116494E-2</v>
      </c>
      <c r="J24" s="120">
        <v>-7.497315321333467E-2</v>
      </c>
      <c r="K24" s="120">
        <v>6.0740902077380636E-2</v>
      </c>
      <c r="L24" s="120">
        <v>6.8275818141395397E-2</v>
      </c>
    </row>
    <row r="25" spans="1:12">
      <c r="A25" s="128" t="s">
        <v>23</v>
      </c>
      <c r="B25" s="120">
        <v>9.3095453498105635E-2</v>
      </c>
      <c r="C25" s="120">
        <v>-7.0174270331565938E-2</v>
      </c>
      <c r="D25" s="120">
        <v>6.7223029605300993E-2</v>
      </c>
      <c r="E25" s="120">
        <v>7.9914125553469578E-2</v>
      </c>
      <c r="H25" s="119" t="s">
        <v>21</v>
      </c>
      <c r="I25" s="120">
        <v>3.2060741034268127E-2</v>
      </c>
      <c r="J25" s="120">
        <v>-1.834263205869769E-2</v>
      </c>
      <c r="K25" s="120">
        <v>4.1103809227436344E-3</v>
      </c>
      <c r="L25" s="120">
        <v>3.1047616040400534E-2</v>
      </c>
    </row>
    <row r="26" spans="1:12">
      <c r="A26" s="128" t="s">
        <v>39</v>
      </c>
      <c r="B26" s="120">
        <v>0.12450391774972976</v>
      </c>
      <c r="C26" s="120"/>
      <c r="D26" s="120">
        <v>3.2712178477137102E-2</v>
      </c>
      <c r="E26" s="120">
        <v>-0.28390669996996709</v>
      </c>
      <c r="H26" s="119" t="s">
        <v>22</v>
      </c>
      <c r="I26" s="120">
        <v>-0.57446608658628906</v>
      </c>
      <c r="J26" s="120"/>
      <c r="K26" s="120">
        <v>-0.60826587888119499</v>
      </c>
      <c r="L26" s="120">
        <v>-0.55690797203370479</v>
      </c>
    </row>
    <row r="27" spans="1:12" ht="18">
      <c r="A27" s="128" t="s">
        <v>60</v>
      </c>
      <c r="B27" s="120">
        <v>6.2356011000885309E-2</v>
      </c>
      <c r="C27" s="120">
        <v>-0.13969848284998979</v>
      </c>
      <c r="D27" s="120">
        <v>4.3279475526685755E-2</v>
      </c>
      <c r="E27" s="120">
        <v>7.9914125553469578E-2</v>
      </c>
      <c r="H27" s="119" t="s">
        <v>400</v>
      </c>
      <c r="I27" s="120">
        <v>5.1953250601118099E-2</v>
      </c>
      <c r="J27" s="120">
        <v>-0.12841747244030075</v>
      </c>
      <c r="K27" s="120">
        <v>6.8427730743671603E-2</v>
      </c>
      <c r="L27" s="120">
        <v>2.2452129199081097E-2</v>
      </c>
    </row>
    <row r="28" spans="1:12">
      <c r="A28" s="128" t="s">
        <v>122</v>
      </c>
      <c r="B28" s="120"/>
      <c r="C28" s="120"/>
      <c r="D28" s="120"/>
      <c r="E28" s="120">
        <v>0.14206203230231407</v>
      </c>
      <c r="H28" s="119" t="s">
        <v>41</v>
      </c>
      <c r="I28" s="120">
        <v>-4.3481885857019114E-4</v>
      </c>
      <c r="J28" s="120">
        <v>-0.10493637659077784</v>
      </c>
      <c r="K28" s="120">
        <v>9.0704125454823883E-2</v>
      </c>
      <c r="L28" s="120">
        <v>6.2880786254689236E-2</v>
      </c>
    </row>
    <row r="29" spans="1:12">
      <c r="A29" s="128" t="s">
        <v>187</v>
      </c>
      <c r="B29" s="120">
        <v>0.12450391774972976</v>
      </c>
      <c r="C29" s="120">
        <v>-4.2788469841933435E-2</v>
      </c>
      <c r="D29" s="120">
        <v>0.14206203230231412</v>
      </c>
      <c r="E29" s="120"/>
      <c r="H29" s="119" t="s">
        <v>42</v>
      </c>
      <c r="I29" s="120">
        <v>-0.12216841559165877</v>
      </c>
      <c r="J29" s="120">
        <v>0.13059207031677111</v>
      </c>
      <c r="K29" s="120">
        <v>-0.15480854235932595</v>
      </c>
      <c r="L29" s="120">
        <v>-0.10940918392084319</v>
      </c>
    </row>
    <row r="30" spans="1:12">
      <c r="A30" s="128" t="s">
        <v>76</v>
      </c>
      <c r="B30" s="120">
        <v>8.671535686032994E-2</v>
      </c>
      <c r="C30" s="120">
        <v>0.10427347141291426</v>
      </c>
      <c r="D30" s="120">
        <v>5.2915564565424081E-2</v>
      </c>
      <c r="E30" s="120">
        <v>0.10427347141291426</v>
      </c>
      <c r="H30" s="119" t="s">
        <v>48</v>
      </c>
      <c r="I30" s="120">
        <v>9.0557388222041887E-2</v>
      </c>
      <c r="J30" s="120">
        <v>-7.327336833544025E-2</v>
      </c>
      <c r="K30" s="120">
        <v>9.4369079541229306E-2</v>
      </c>
      <c r="L30" s="120">
        <v>6.4175256607688039E-2</v>
      </c>
    </row>
    <row r="31" spans="1:12">
      <c r="A31" s="128" t="s">
        <v>86</v>
      </c>
      <c r="B31" s="120">
        <v>-0.26084696361428733</v>
      </c>
      <c r="C31" s="120">
        <v>0.28041450477323926</v>
      </c>
      <c r="D31" s="120">
        <v>-0.26831781718684411</v>
      </c>
      <c r="E31" s="120">
        <v>-0.24328884906170306</v>
      </c>
      <c r="H31" s="119" t="s">
        <v>56</v>
      </c>
      <c r="I31" s="120">
        <v>1.4091434338026279E-2</v>
      </c>
      <c r="J31" s="120">
        <v>-4.1884630843688812E-2</v>
      </c>
      <c r="K31" s="120">
        <v>0.25343142295252358</v>
      </c>
      <c r="L31" s="120">
        <v>-3.4029226753367239E-2</v>
      </c>
    </row>
    <row r="32" spans="1:12" ht="18">
      <c r="A32" s="128" t="s">
        <v>101</v>
      </c>
      <c r="B32" s="120">
        <v>0.1051987625543431</v>
      </c>
      <c r="C32" s="120">
        <v>-6.14706828096876E-2</v>
      </c>
      <c r="D32" s="120">
        <v>7.7298903900599744E-3</v>
      </c>
      <c r="E32" s="120">
        <v>8.1364191948702327E-2</v>
      </c>
      <c r="H32" s="119" t="s">
        <v>401</v>
      </c>
      <c r="I32" s="120">
        <v>-2.3098803494514011E-2</v>
      </c>
      <c r="J32" s="120">
        <v>-0.17401729573407693</v>
      </c>
      <c r="K32" s="120">
        <v>9.399185777343463E-3</v>
      </c>
      <c r="L32" s="120">
        <v>-4.9006382723019958E-2</v>
      </c>
    </row>
    <row r="33" spans="1:12">
      <c r="A33" s="128" t="s">
        <v>192</v>
      </c>
      <c r="B33" s="120">
        <v>6.1452172002640797E-2</v>
      </c>
      <c r="C33" s="120">
        <v>-0.11872466107641114</v>
      </c>
      <c r="D33" s="120">
        <v>3.95516030074426E-2</v>
      </c>
      <c r="E33" s="120">
        <v>7.9010286555225018E-2</v>
      </c>
      <c r="H33" s="119" t="s">
        <v>82</v>
      </c>
      <c r="I33" s="120">
        <v>-6.8620680604731837E-2</v>
      </c>
      <c r="J33" s="120">
        <v>-1.3166003235132525E-2</v>
      </c>
      <c r="K33" s="120">
        <v>-1.066247900821497E-3</v>
      </c>
      <c r="L33" s="120">
        <v>-7.1012793006537123E-2</v>
      </c>
    </row>
    <row r="34" spans="1:12">
      <c r="A34" s="130" t="s">
        <v>195</v>
      </c>
      <c r="B34" s="120"/>
      <c r="C34" s="120"/>
      <c r="D34" s="120"/>
      <c r="E34" s="120"/>
      <c r="H34" s="119" t="s">
        <v>83</v>
      </c>
      <c r="I34" s="120">
        <v>9.7351671706114917E-2</v>
      </c>
      <c r="J34" s="120">
        <v>-0.12017634314751471</v>
      </c>
      <c r="K34" s="120">
        <v>0.15516211468174235</v>
      </c>
      <c r="L34" s="120">
        <v>7.2981113159014996E-2</v>
      </c>
    </row>
    <row r="35" spans="1:12">
      <c r="A35" s="128" t="s">
        <v>9</v>
      </c>
      <c r="B35" s="120">
        <v>-0.15424968320309915</v>
      </c>
      <c r="C35" s="120">
        <v>0.20041499285584588</v>
      </c>
      <c r="D35" s="120">
        <v>-4.2834782915393645E-2</v>
      </c>
      <c r="E35" s="120">
        <v>-0.16282838417490522</v>
      </c>
      <c r="H35" s="119" t="s">
        <v>89</v>
      </c>
      <c r="I35" s="120">
        <v>-7.7467860285928933E-2</v>
      </c>
      <c r="J35" s="120">
        <v>8.0700200371133721E-2</v>
      </c>
      <c r="K35" s="120">
        <v>-6.9664349338024373E-2</v>
      </c>
      <c r="L35" s="120">
        <v>-5.0842725763017266E-2</v>
      </c>
    </row>
    <row r="36" spans="1:12">
      <c r="A36" s="128" t="s">
        <v>13</v>
      </c>
      <c r="B36" s="120">
        <v>5.7557128119116494E-2</v>
      </c>
      <c r="C36" s="120">
        <v>-7.497315321333467E-2</v>
      </c>
      <c r="D36" s="120">
        <v>6.0740902077380636E-2</v>
      </c>
      <c r="E36" s="120">
        <v>6.8275818141395397E-2</v>
      </c>
      <c r="H36" s="119" t="s">
        <v>92</v>
      </c>
      <c r="I36" s="120">
        <v>9.1916550546137732E-2</v>
      </c>
      <c r="J36" s="120">
        <v>-5.6631697016222816E-2</v>
      </c>
      <c r="K36" s="120">
        <v>0.10366910261919147</v>
      </c>
      <c r="L36" s="120">
        <v>5.6631836977687706E-2</v>
      </c>
    </row>
    <row r="37" spans="1:12">
      <c r="A37" s="128" t="s">
        <v>21</v>
      </c>
      <c r="B37" s="120">
        <v>3.2060741034268127E-2</v>
      </c>
      <c r="C37" s="120">
        <v>-1.834263205869769E-2</v>
      </c>
      <c r="D37" s="120">
        <v>4.1103809227436344E-3</v>
      </c>
      <c r="E37" s="120">
        <v>3.1047616040400534E-2</v>
      </c>
      <c r="H37" s="119" t="s">
        <v>98</v>
      </c>
      <c r="I37" s="120">
        <v>0.23754343105832199</v>
      </c>
      <c r="J37" s="120">
        <v>-0.17956999488768211</v>
      </c>
      <c r="K37" s="120">
        <v>0.15197378219374658</v>
      </c>
      <c r="L37" s="120">
        <v>-2.2130003453659491E-2</v>
      </c>
    </row>
    <row r="38" spans="1:12">
      <c r="A38" s="128" t="s">
        <v>22</v>
      </c>
      <c r="B38" s="120">
        <v>-0.57446608658628906</v>
      </c>
      <c r="C38" s="120"/>
      <c r="D38" s="120">
        <v>-0.60826587888119499</v>
      </c>
      <c r="E38" s="120">
        <v>-0.55690797203370479</v>
      </c>
      <c r="H38" s="117" t="s">
        <v>252</v>
      </c>
      <c r="I38" s="118"/>
      <c r="J38" s="118"/>
      <c r="K38" s="118"/>
      <c r="L38" s="118"/>
    </row>
    <row r="39" spans="1:12">
      <c r="A39" s="128" t="s">
        <v>28</v>
      </c>
      <c r="B39" s="120">
        <v>5.1953250601118099E-2</v>
      </c>
      <c r="C39" s="120">
        <v>-0.12841747244030075</v>
      </c>
      <c r="D39" s="120">
        <v>6.8427730743671603E-2</v>
      </c>
      <c r="E39" s="120">
        <v>2.2452129199081097E-2</v>
      </c>
      <c r="H39" s="119" t="s">
        <v>20</v>
      </c>
      <c r="I39" s="120">
        <v>-4.5907786297278647E-3</v>
      </c>
      <c r="J39" s="120"/>
      <c r="K39" s="120"/>
      <c r="L39" s="120">
        <v>1.2967335922856361E-2</v>
      </c>
    </row>
    <row r="40" spans="1:12">
      <c r="A40" s="128" t="s">
        <v>41</v>
      </c>
      <c r="B40" s="120">
        <v>-4.3481885857019114E-4</v>
      </c>
      <c r="C40" s="120">
        <v>-0.10493637659077784</v>
      </c>
      <c r="D40" s="120">
        <v>9.0704125454823883E-2</v>
      </c>
      <c r="E40" s="120">
        <v>6.2880786254689236E-2</v>
      </c>
      <c r="H40" s="119" t="s">
        <v>40</v>
      </c>
      <c r="I40" s="120">
        <v>-0.14742369620994425</v>
      </c>
      <c r="J40" s="120">
        <v>0.10111810584234654</v>
      </c>
      <c r="K40" s="120">
        <v>-1.8440343970244192E-2</v>
      </c>
      <c r="L40" s="120">
        <v>-8.6735577269370104E-2</v>
      </c>
    </row>
    <row r="41" spans="1:12">
      <c r="A41" s="128" t="s">
        <v>42</v>
      </c>
      <c r="B41" s="120">
        <v>-0.12216841559165877</v>
      </c>
      <c r="C41" s="120">
        <v>0.13059207031677111</v>
      </c>
      <c r="D41" s="120">
        <v>-0.15480854235932595</v>
      </c>
      <c r="E41" s="120">
        <v>-0.10940918392084319</v>
      </c>
      <c r="H41" s="119" t="s">
        <v>74</v>
      </c>
      <c r="I41" s="120">
        <v>0.12450391774972976</v>
      </c>
      <c r="J41" s="120">
        <v>-0.11540181026894283</v>
      </c>
      <c r="K41" s="120">
        <v>0.25155541795376823</v>
      </c>
      <c r="L41" s="120">
        <v>8.5334407853386904E-2</v>
      </c>
    </row>
    <row r="42" spans="1:12" ht="18">
      <c r="A42" s="128" t="s">
        <v>48</v>
      </c>
      <c r="B42" s="120">
        <v>9.0557388222041887E-2</v>
      </c>
      <c r="C42" s="120">
        <v>-7.327336833544025E-2</v>
      </c>
      <c r="D42" s="120">
        <v>9.4369079541229306E-2</v>
      </c>
      <c r="E42" s="120">
        <v>6.4175256607688039E-2</v>
      </c>
      <c r="H42" s="119" t="s">
        <v>402</v>
      </c>
      <c r="I42" s="120">
        <v>7.3351395302348479E-2</v>
      </c>
      <c r="J42" s="120">
        <v>-0.17629228512644615</v>
      </c>
      <c r="K42" s="120">
        <v>0.10406808701280543</v>
      </c>
      <c r="L42" s="120">
        <v>0.10427347141291426</v>
      </c>
    </row>
    <row r="43" spans="1:12">
      <c r="A43" s="128" t="s">
        <v>56</v>
      </c>
      <c r="B43" s="120">
        <v>1.4091434338026279E-2</v>
      </c>
      <c r="C43" s="120">
        <v>-4.1884630843688812E-2</v>
      </c>
      <c r="D43" s="120">
        <v>0.25343142295252358</v>
      </c>
      <c r="E43" s="120">
        <v>-3.4029226753367239E-2</v>
      </c>
      <c r="H43" s="119" t="s">
        <v>81</v>
      </c>
      <c r="I43" s="120">
        <v>0.17372194041991137</v>
      </c>
      <c r="J43" s="120">
        <v>-0.1049363765907779</v>
      </c>
      <c r="K43" s="120">
        <v>7.2220719760810806E-2</v>
      </c>
      <c r="L43" s="120">
        <v>0.12357862660830092</v>
      </c>
    </row>
    <row r="44" spans="1:12">
      <c r="A44" s="128" t="s">
        <v>58</v>
      </c>
      <c r="B44" s="120">
        <v>-2.3098803494514011E-2</v>
      </c>
      <c r="C44" s="120">
        <v>-0.17401729573407693</v>
      </c>
      <c r="D44" s="120">
        <v>9.399185777343463E-3</v>
      </c>
      <c r="E44" s="120">
        <v>-4.9006382723019958E-2</v>
      </c>
      <c r="H44" s="119" t="s">
        <v>87</v>
      </c>
      <c r="I44" s="120">
        <v>0.10747057845094946</v>
      </c>
      <c r="J44" s="120">
        <v>-0.11790135375514556</v>
      </c>
      <c r="K44" s="120">
        <v>9.07041254548238E-2</v>
      </c>
      <c r="L44" s="120">
        <v>3.9399690405166339E-2</v>
      </c>
    </row>
    <row r="45" spans="1:12">
      <c r="A45" s="128" t="s">
        <v>82</v>
      </c>
      <c r="B45" s="120">
        <v>-6.8620680604731837E-2</v>
      </c>
      <c r="C45" s="120">
        <v>-1.3166003235132525E-2</v>
      </c>
      <c r="D45" s="120">
        <v>-1.066247900821497E-3</v>
      </c>
      <c r="E45" s="120">
        <v>-7.1012793006537123E-2</v>
      </c>
      <c r="H45" s="119" t="s">
        <v>93</v>
      </c>
      <c r="I45" s="120">
        <v>0.11825496847272832</v>
      </c>
      <c r="J45" s="120">
        <v>-8.7207609630346267E-2</v>
      </c>
      <c r="K45" s="120">
        <v>7.8804902155116152E-2</v>
      </c>
      <c r="L45" s="120">
        <v>2.5556463230876857E-2</v>
      </c>
    </row>
    <row r="46" spans="1:12">
      <c r="A46" s="128" t="s">
        <v>83</v>
      </c>
      <c r="B46" s="120">
        <v>9.7351671706114917E-2</v>
      </c>
      <c r="C46" s="120">
        <v>-0.12017634314751471</v>
      </c>
      <c r="D46" s="120">
        <v>0.15516211468174235</v>
      </c>
      <c r="E46" s="120">
        <v>7.2981113159014996E-2</v>
      </c>
      <c r="H46" s="119" t="s">
        <v>94</v>
      </c>
      <c r="I46" s="120">
        <v>0.26280661591601118</v>
      </c>
      <c r="J46" s="120">
        <v>-0.30123102173474609</v>
      </c>
      <c r="K46" s="120">
        <v>0.28699877059879209</v>
      </c>
      <c r="L46" s="120">
        <v>0.28036473046859556</v>
      </c>
    </row>
    <row r="47" spans="1:12">
      <c r="A47" s="128" t="s">
        <v>89</v>
      </c>
      <c r="B47" s="120">
        <v>-7.7467860285928933E-2</v>
      </c>
      <c r="C47" s="120">
        <v>8.0700200371133721E-2</v>
      </c>
      <c r="D47" s="120">
        <v>-6.9664349338024373E-2</v>
      </c>
      <c r="E47" s="120">
        <v>-5.0842725763017266E-2</v>
      </c>
      <c r="H47" s="119" t="s">
        <v>106</v>
      </c>
      <c r="I47" s="120">
        <v>-4.3481885857023944E-4</v>
      </c>
      <c r="J47" s="120">
        <v>-6.7147815701378066E-2</v>
      </c>
      <c r="K47" s="120">
        <v>5.2915564565424081E-2</v>
      </c>
      <c r="L47" s="120">
        <v>1.7123295694014103E-2</v>
      </c>
    </row>
    <row r="48" spans="1:12">
      <c r="A48" s="128" t="s">
        <v>92</v>
      </c>
      <c r="B48" s="120">
        <v>9.1916550546137732E-2</v>
      </c>
      <c r="C48" s="120">
        <v>-5.6631697016222816E-2</v>
      </c>
      <c r="D48" s="120">
        <v>0.10366910261919147</v>
      </c>
      <c r="E48" s="120">
        <v>5.6631836977687706E-2</v>
      </c>
      <c r="H48" s="119" t="s">
        <v>111</v>
      </c>
      <c r="I48" s="120">
        <v>-1.3798780416551639E-2</v>
      </c>
      <c r="J48" s="120">
        <v>0.19609361907320336</v>
      </c>
      <c r="K48" s="120">
        <v>9.0704125454823883E-2</v>
      </c>
      <c r="L48" s="120">
        <v>-0.12117940247226733</v>
      </c>
    </row>
    <row r="49" spans="1:12">
      <c r="A49" s="128" t="s">
        <v>98</v>
      </c>
      <c r="B49" s="120">
        <v>0.23754343105832199</v>
      </c>
      <c r="C49" s="120">
        <v>-0.17956999488768211</v>
      </c>
      <c r="D49" s="120">
        <v>0.15197378219374658</v>
      </c>
      <c r="E49" s="120">
        <v>-2.2130003453659491E-2</v>
      </c>
      <c r="H49" s="119" t="s">
        <v>114</v>
      </c>
      <c r="I49" s="120">
        <v>-0.20285501663660052</v>
      </c>
      <c r="J49" s="120">
        <v>-3.2385709442166177E-2</v>
      </c>
      <c r="K49" s="120">
        <v>0.28699877059879209</v>
      </c>
      <c r="L49" s="120">
        <v>-0.24328884906170306</v>
      </c>
    </row>
    <row r="50" spans="1:12">
      <c r="A50" s="130" t="s">
        <v>211</v>
      </c>
      <c r="B50" s="120"/>
      <c r="C50" s="120"/>
      <c r="D50" s="120"/>
      <c r="E50" s="120"/>
      <c r="H50" s="117" t="s">
        <v>265</v>
      </c>
      <c r="I50" s="118"/>
      <c r="J50" s="118"/>
      <c r="K50" s="118"/>
      <c r="L50" s="118"/>
    </row>
    <row r="51" spans="1:12">
      <c r="A51" s="128" t="s">
        <v>25</v>
      </c>
      <c r="B51" s="120">
        <v>1.5359448324661719E-2</v>
      </c>
      <c r="C51" s="120">
        <v>-0.21691013603471018</v>
      </c>
      <c r="D51" s="120">
        <v>7.1398970259437214E-2</v>
      </c>
      <c r="E51" s="120">
        <v>3.7326681782301023E-2</v>
      </c>
      <c r="H51" s="119" t="s">
        <v>15</v>
      </c>
      <c r="I51" s="120">
        <v>-6.8620680604731837E-2</v>
      </c>
      <c r="J51" s="120">
        <v>8.2915993350693606E-2</v>
      </c>
      <c r="K51" s="120">
        <v>-9.7148244486647689E-2</v>
      </c>
      <c r="L51" s="120">
        <v>-5.3773284949124367E-2</v>
      </c>
    </row>
    <row r="52" spans="1:12">
      <c r="A52" s="128" t="s">
        <v>26</v>
      </c>
      <c r="B52" s="120">
        <v>2.8336923711454347E-2</v>
      </c>
      <c r="C52" s="120">
        <v>-2.47995867431446E-2</v>
      </c>
      <c r="D52" s="120">
        <v>1.6977702645538613E-2</v>
      </c>
      <c r="E52" s="120">
        <v>4.6652174436665902E-2</v>
      </c>
      <c r="H52" s="119" t="s">
        <v>29</v>
      </c>
      <c r="I52" s="120">
        <v>0.17565644019711099</v>
      </c>
      <c r="J52" s="120">
        <v>-0.32678512620713429</v>
      </c>
      <c r="K52" s="120">
        <v>0.13646161601549905</v>
      </c>
      <c r="L52" s="120">
        <v>4.5152019294257557E-2</v>
      </c>
    </row>
    <row r="53" spans="1:12">
      <c r="A53" s="128" t="s">
        <v>68</v>
      </c>
      <c r="B53" s="120">
        <v>1.5359448324661719E-2</v>
      </c>
      <c r="C53" s="120">
        <v>-0.13489959996822107</v>
      </c>
      <c r="D53" s="120">
        <v>0.24560608544056703</v>
      </c>
      <c r="E53" s="120">
        <v>5.7741146602278123E-2</v>
      </c>
      <c r="H53" s="119" t="s">
        <v>31</v>
      </c>
      <c r="I53" s="120">
        <v>0.2214139307577862</v>
      </c>
      <c r="J53" s="120">
        <v>-0.50287638526281553</v>
      </c>
      <c r="K53" s="120">
        <v>0.48864413412686153</v>
      </c>
      <c r="L53" s="120">
        <v>4.5152019294257557E-2</v>
      </c>
    </row>
    <row r="54" spans="1:12">
      <c r="A54" s="128" t="s">
        <v>75</v>
      </c>
      <c r="B54" s="120">
        <v>-4.3481885857023944E-4</v>
      </c>
      <c r="C54" s="120">
        <v>-4.6944429613091067E-2</v>
      </c>
      <c r="D54" s="120">
        <v>3.2712178477137102E-2</v>
      </c>
      <c r="E54" s="120">
        <v>-3.4029226753367184E-2</v>
      </c>
      <c r="H54" s="119" t="s">
        <v>44</v>
      </c>
      <c r="I54" s="120">
        <v>0.10430053166144281</v>
      </c>
      <c r="J54" s="120">
        <v>-9.9184047701686595E-2</v>
      </c>
      <c r="K54" s="120">
        <v>8.495179656573261E-2</v>
      </c>
      <c r="L54" s="120">
        <v>0.10115704453605108</v>
      </c>
    </row>
    <row r="55" spans="1:12">
      <c r="A55" s="128" t="s">
        <v>80</v>
      </c>
      <c r="B55" s="120">
        <v>5.7557128119116577E-2</v>
      </c>
      <c r="C55" s="120">
        <v>-3.798958696016471E-2</v>
      </c>
      <c r="D55" s="120">
        <v>2.3757335824210746E-2</v>
      </c>
      <c r="E55" s="120">
        <v>7.5115242671700888E-2</v>
      </c>
      <c r="H55" s="119" t="s">
        <v>123</v>
      </c>
      <c r="I55" s="120">
        <v>0.2214139307577862</v>
      </c>
      <c r="J55" s="120">
        <v>-0.2298751131990778</v>
      </c>
      <c r="K55" s="120"/>
      <c r="L55" s="120">
        <v>-0.11321047280099203</v>
      </c>
    </row>
    <row r="56" spans="1:12">
      <c r="A56" s="128" t="s">
        <v>102</v>
      </c>
      <c r="B56" s="120">
        <v>0.1824958647274165</v>
      </c>
      <c r="C56" s="120">
        <v>-0.1841176226384027</v>
      </c>
      <c r="D56" s="120">
        <v>0.1698853715024487</v>
      </c>
      <c r="E56" s="120">
        <v>0.20005397928000074</v>
      </c>
      <c r="H56" s="119" t="s">
        <v>96</v>
      </c>
      <c r="I56" s="120">
        <v>8.3111232591504741E-2</v>
      </c>
      <c r="J56" s="120">
        <v>-0.1841176226384027</v>
      </c>
      <c r="K56" s="120">
        <v>9.0704125454823953E-2</v>
      </c>
      <c r="L56" s="120">
        <v>0.10066934714408898</v>
      </c>
    </row>
    <row r="57" spans="1:12">
      <c r="A57" s="130" t="s">
        <v>218</v>
      </c>
      <c r="B57" s="120"/>
      <c r="C57" s="120"/>
      <c r="D57" s="120"/>
      <c r="E57" s="120"/>
      <c r="H57" s="119" t="s">
        <v>104</v>
      </c>
      <c r="I57" s="120">
        <v>0.21468054809881781</v>
      </c>
      <c r="J57" s="120">
        <v>-0.34797442527707229</v>
      </c>
      <c r="K57" s="120">
        <v>0.28258965169373701</v>
      </c>
      <c r="L57" s="120">
        <v>-4.0660033759239121E-3</v>
      </c>
    </row>
    <row r="58" spans="1:12">
      <c r="A58" s="128" t="s">
        <v>49</v>
      </c>
      <c r="B58" s="120">
        <v>-0.23451802489193821</v>
      </c>
      <c r="C58" s="120">
        <v>0.24029728156525682</v>
      </c>
      <c r="D58" s="120">
        <v>-0.26831781718684411</v>
      </c>
      <c r="E58" s="120">
        <v>-0.21695991033935388</v>
      </c>
      <c r="H58" s="117" t="s">
        <v>285</v>
      </c>
      <c r="I58" s="118"/>
      <c r="J58" s="118"/>
      <c r="K58" s="118"/>
      <c r="L58" s="118"/>
    </row>
    <row r="59" spans="1:12" ht="18">
      <c r="A59" s="128" t="s">
        <v>50</v>
      </c>
      <c r="B59" s="120">
        <v>-0.55974282976558276</v>
      </c>
      <c r="C59" s="120">
        <v>0.51485238169761605</v>
      </c>
      <c r="D59" s="120">
        <v>-0.59354262206048858</v>
      </c>
      <c r="E59" s="120">
        <v>-0.54218471521299838</v>
      </c>
      <c r="H59" s="119" t="s">
        <v>403</v>
      </c>
      <c r="I59" s="120">
        <v>4.8527811577316379E-2</v>
      </c>
      <c r="J59" s="120">
        <v>-5.301857732528438E-2</v>
      </c>
      <c r="K59" s="120">
        <v>0.10116955913298892</v>
      </c>
      <c r="L59" s="120">
        <v>3.7807894553865164E-2</v>
      </c>
    </row>
    <row r="60" spans="1:12" ht="18">
      <c r="A60" s="128" t="s">
        <v>51</v>
      </c>
      <c r="B60" s="120">
        <v>-2.1624117928508234E-2</v>
      </c>
      <c r="C60" s="120">
        <v>9.9183606065146881E-2</v>
      </c>
      <c r="D60" s="120">
        <v>-0.11341585720110087</v>
      </c>
      <c r="E60" s="120">
        <v>-4.0660033759240101E-3</v>
      </c>
      <c r="H60" s="123" t="s">
        <v>404</v>
      </c>
      <c r="I60" s="124">
        <v>5.4867989608335298E-2</v>
      </c>
      <c r="J60" s="124">
        <v>-8.1024219185366508E-2</v>
      </c>
      <c r="K60" s="124">
        <v>0.13373875768002572</v>
      </c>
      <c r="L60" s="124">
        <v>8.5023531331949911E-2</v>
      </c>
    </row>
    <row r="61" spans="1:12">
      <c r="A61" s="128" t="s">
        <v>52</v>
      </c>
      <c r="B61" s="120">
        <v>-0.47755607357823265</v>
      </c>
      <c r="C61" s="120">
        <v>0.53663215602085812</v>
      </c>
      <c r="D61" s="120">
        <v>-0.45630829954223306</v>
      </c>
      <c r="E61" s="120">
        <v>-0.50997193398748697</v>
      </c>
    </row>
    <row r="62" spans="1:12">
      <c r="A62" s="128" t="s">
        <v>53</v>
      </c>
      <c r="B62" s="120">
        <v>-0.48498009165743955</v>
      </c>
      <c r="C62" s="120">
        <v>0.5482761371845658</v>
      </c>
      <c r="D62" s="120">
        <v>-0.37595169558667363</v>
      </c>
      <c r="E62" s="120">
        <v>-0.50274993944659818</v>
      </c>
    </row>
    <row r="63" spans="1:12">
      <c r="A63" s="128" t="s">
        <v>54</v>
      </c>
      <c r="B63" s="120">
        <v>-0.22997039714121759</v>
      </c>
      <c r="C63" s="120">
        <v>0.36763725037816392</v>
      </c>
      <c r="D63" s="120">
        <v>-0.12014923986006934</v>
      </c>
      <c r="E63" s="120">
        <v>-0.27291131566850391</v>
      </c>
    </row>
    <row r="64" spans="1:12">
      <c r="A64" s="128" t="s">
        <v>55</v>
      </c>
      <c r="B64" s="120">
        <v>0.18665182449857426</v>
      </c>
      <c r="C64" s="120">
        <v>9.0069757160588949E-3</v>
      </c>
      <c r="D64" s="120">
        <v>2.3757335824210656E-2</v>
      </c>
      <c r="E64" s="120">
        <v>1.2465335951760148E-3</v>
      </c>
    </row>
    <row r="65" spans="1:5">
      <c r="A65" s="128" t="s">
        <v>120</v>
      </c>
      <c r="B65" s="120"/>
      <c r="C65" s="120"/>
      <c r="D65" s="120"/>
      <c r="E65" s="120">
        <v>-0.15896796336166713</v>
      </c>
    </row>
    <row r="66" spans="1:5">
      <c r="A66" s="128" t="s">
        <v>65</v>
      </c>
      <c r="B66" s="120">
        <v>9.6304541741638855E-2</v>
      </c>
      <c r="C66" s="120">
        <v>9.6304541741638855E-2</v>
      </c>
      <c r="D66" s="120">
        <v>9.6304541741638855E-2</v>
      </c>
      <c r="E66" s="120">
        <v>9.6304541741638855E-2</v>
      </c>
    </row>
    <row r="67" spans="1:5">
      <c r="A67" s="128" t="s">
        <v>70</v>
      </c>
      <c r="B67" s="120">
        <v>6.2356011000885309E-2</v>
      </c>
      <c r="C67" s="120">
        <v>0.10894344335430314</v>
      </c>
      <c r="D67" s="120">
        <v>-0.14665679033978005</v>
      </c>
      <c r="E67" s="120">
        <v>5.1885401953226044E-2</v>
      </c>
    </row>
    <row r="68" spans="1:5">
      <c r="A68" s="128" t="s">
        <v>73</v>
      </c>
      <c r="B68" s="120">
        <v>-8.857090755912142E-2</v>
      </c>
      <c r="C68" s="120">
        <v>0.13059207031677111</v>
      </c>
      <c r="D68" s="120">
        <v>-0.2189260419710749</v>
      </c>
      <c r="E68" s="120">
        <v>-0.1009760163839804</v>
      </c>
    </row>
    <row r="69" spans="1:5">
      <c r="A69" s="128" t="s">
        <v>78</v>
      </c>
      <c r="B69" s="120">
        <v>-0.77858606924221385</v>
      </c>
      <c r="C69" s="120">
        <v>0.79815361040116573</v>
      </c>
      <c r="D69" s="120">
        <v>-0.67105670874065049</v>
      </c>
      <c r="E69" s="120">
        <v>-0.76701831837881695</v>
      </c>
    </row>
    <row r="70" spans="1:5">
      <c r="A70" s="128" t="s">
        <v>79</v>
      </c>
      <c r="B70" s="120">
        <v>-4.3481885857023944E-4</v>
      </c>
      <c r="C70" s="120">
        <v>-0.28102763564645911</v>
      </c>
      <c r="D70" s="120">
        <v>1.7123295694014103E-2</v>
      </c>
      <c r="E70" s="120">
        <v>1.7123295694014103E-2</v>
      </c>
    </row>
    <row r="71" spans="1:5">
      <c r="A71" s="128" t="s">
        <v>113</v>
      </c>
      <c r="B71" s="120">
        <v>-0.39682099946198618</v>
      </c>
      <c r="C71" s="120">
        <v>0.50688345202634066</v>
      </c>
      <c r="D71" s="120">
        <v>-0.33772520536511408</v>
      </c>
      <c r="E71" s="120">
        <v>-0.40200601204796155</v>
      </c>
    </row>
    <row r="72" spans="1:5">
      <c r="A72" s="130" t="s">
        <v>233</v>
      </c>
      <c r="B72" s="120"/>
      <c r="C72" s="120"/>
      <c r="D72" s="120"/>
      <c r="E72" s="120"/>
    </row>
    <row r="73" spans="1:5">
      <c r="A73" s="128" t="s">
        <v>6</v>
      </c>
      <c r="B73" s="120">
        <v>5.8484117760075838E-2</v>
      </c>
      <c r="C73" s="120">
        <v>-3.7293043936910304E-2</v>
      </c>
      <c r="D73" s="120">
        <v>2.1671049272950632E-2</v>
      </c>
      <c r="E73" s="120">
        <v>6.1491042726683515E-2</v>
      </c>
    </row>
    <row r="74" spans="1:5">
      <c r="A74" s="128" t="s">
        <v>10</v>
      </c>
      <c r="B74" s="120">
        <v>9.8696654143444265E-2</v>
      </c>
      <c r="C74" s="120">
        <v>-0.10493637659077784</v>
      </c>
      <c r="D74" s="120">
        <v>0.12768769170799388</v>
      </c>
      <c r="E74" s="120">
        <v>0.10831344921465429</v>
      </c>
    </row>
    <row r="75" spans="1:5">
      <c r="A75" s="128" t="s">
        <v>19</v>
      </c>
      <c r="B75" s="120">
        <v>-5.8905503142022822E-2</v>
      </c>
      <c r="C75" s="120">
        <v>-3.9948077232552975E-2</v>
      </c>
      <c r="D75" s="120">
        <v>-1.5007168131850258E-2</v>
      </c>
      <c r="E75" s="120">
        <v>-4.1347388589438504E-2</v>
      </c>
    </row>
    <row r="76" spans="1:5">
      <c r="A76" s="128" t="s">
        <v>236</v>
      </c>
      <c r="B76" s="120">
        <v>-0.35261733696993275</v>
      </c>
      <c r="C76" s="120"/>
      <c r="D76" s="120">
        <v>-0.51135586587313853</v>
      </c>
      <c r="E76" s="120">
        <v>-0.45999795902564833</v>
      </c>
    </row>
    <row r="77" spans="1:5">
      <c r="A77" s="128" t="s">
        <v>34</v>
      </c>
      <c r="B77" s="120">
        <v>8.1751937328779861E-2</v>
      </c>
      <c r="C77" s="120">
        <v>-2.2749620403427907E-2</v>
      </c>
      <c r="D77" s="120">
        <v>2.3757335824210746E-2</v>
      </c>
      <c r="E77" s="120">
        <v>5.2240723943064119E-3</v>
      </c>
    </row>
    <row r="78" spans="1:5">
      <c r="A78" s="128" t="s">
        <v>36</v>
      </c>
      <c r="B78" s="120">
        <v>2.5227171462566297E-2</v>
      </c>
      <c r="C78" s="120">
        <v>4.4791034402161152E-3</v>
      </c>
      <c r="D78" s="120">
        <v>0.23732040680776104</v>
      </c>
      <c r="E78" s="120">
        <v>4.2785286015150643E-2</v>
      </c>
    </row>
    <row r="79" spans="1:5">
      <c r="A79" s="128" t="s">
        <v>37</v>
      </c>
      <c r="B79" s="120">
        <v>-4.6447701653540438E-2</v>
      </c>
      <c r="C79" s="120">
        <v>6.4061570659947289E-2</v>
      </c>
      <c r="D79" s="120">
        <v>-8.0455570818292452E-2</v>
      </c>
      <c r="E79" s="120">
        <v>-3.2302407452861191E-2</v>
      </c>
    </row>
    <row r="80" spans="1:5">
      <c r="A80" s="128" t="s">
        <v>38</v>
      </c>
      <c r="B80" s="120">
        <v>-9.260740140321895E-2</v>
      </c>
      <c r="C80" s="120">
        <v>4.9453141468958309E-2</v>
      </c>
      <c r="D80" s="120">
        <v>-8.470374324441915E-2</v>
      </c>
      <c r="E80" s="120">
        <v>-7.5049286850634778E-2</v>
      </c>
    </row>
    <row r="81" spans="1:12">
      <c r="A81" s="128" t="s">
        <v>45</v>
      </c>
      <c r="B81" s="120">
        <v>5.8938033835502154E-2</v>
      </c>
      <c r="C81" s="120">
        <v>-3.751624142894338E-2</v>
      </c>
      <c r="D81" s="120">
        <v>1.7643722940296695E-2</v>
      </c>
      <c r="E81" s="120">
        <v>7.9701288263297893E-2</v>
      </c>
    </row>
    <row r="82" spans="1:12">
      <c r="A82" s="128" t="s">
        <v>46</v>
      </c>
      <c r="B82" s="120">
        <v>0.12807837810802791</v>
      </c>
      <c r="C82" s="120">
        <v>-0.11978549762969697</v>
      </c>
      <c r="D82" s="120">
        <v>7.6345975407956762E-2</v>
      </c>
      <c r="E82" s="120">
        <v>0.10131706461225468</v>
      </c>
    </row>
    <row r="83" spans="1:12">
      <c r="A83" s="128" t="s">
        <v>62</v>
      </c>
      <c r="B83" s="120">
        <v>0.1426021398425259</v>
      </c>
      <c r="C83" s="120">
        <v>-9.5596350336634509E-2</v>
      </c>
      <c r="D83" s="120">
        <v>9.0704125454823883E-2</v>
      </c>
      <c r="E83" s="120">
        <v>9.724968788595173E-2</v>
      </c>
    </row>
    <row r="84" spans="1:12">
      <c r="A84" s="128" t="s">
        <v>88</v>
      </c>
      <c r="B84" s="120">
        <v>0.11451969684312886</v>
      </c>
      <c r="C84" s="120">
        <v>-7.6291195141247839E-2</v>
      </c>
      <c r="D84" s="120">
        <v>0.19008875759073565</v>
      </c>
      <c r="E84" s="120">
        <v>7.3634584048578563E-3</v>
      </c>
    </row>
    <row r="85" spans="1:12">
      <c r="A85" s="128" t="s">
        <v>95</v>
      </c>
      <c r="B85" s="120">
        <v>-0.21012048580904849</v>
      </c>
      <c r="C85" s="120"/>
      <c r="D85" s="120"/>
      <c r="E85" s="120">
        <v>-0.21012048580904849</v>
      </c>
    </row>
    <row r="86" spans="1:12">
      <c r="A86" s="128" t="s">
        <v>97</v>
      </c>
      <c r="B86" s="120">
        <v>-0.27536201195834631</v>
      </c>
      <c r="C86" s="120">
        <v>0.36449804946259357</v>
      </c>
      <c r="D86" s="120">
        <v>-0.37873030059854756</v>
      </c>
      <c r="E86" s="120">
        <v>-0.33142493776225435</v>
      </c>
    </row>
    <row r="87" spans="1:12">
      <c r="A87" s="128" t="s">
        <v>99</v>
      </c>
      <c r="B87" s="120">
        <v>0.11572999344222465</v>
      </c>
      <c r="C87" s="120">
        <v>-0.21155587098534234</v>
      </c>
      <c r="D87" s="120">
        <v>0.10880234754762007</v>
      </c>
      <c r="E87" s="120">
        <v>0.13328810799480884</v>
      </c>
    </row>
    <row r="88" spans="1:12">
      <c r="A88" s="128" t="s">
        <v>100</v>
      </c>
      <c r="B88" s="120">
        <v>2.0105883349123464E-2</v>
      </c>
      <c r="C88" s="120">
        <v>-9.2224411074640078E-2</v>
      </c>
      <c r="D88" s="120">
        <v>0.1505428270872978</v>
      </c>
      <c r="E88" s="120">
        <v>6.0856099688274774E-2</v>
      </c>
    </row>
    <row r="89" spans="1:12">
      <c r="A89" s="128" t="s">
        <v>103</v>
      </c>
      <c r="B89" s="120">
        <v>0.1824958647274165</v>
      </c>
      <c r="C89" s="120">
        <v>-4.6944429613091067E-2</v>
      </c>
      <c r="D89" s="120">
        <v>9.0704125454823883E-2</v>
      </c>
      <c r="E89" s="120">
        <v>9.0909509854932721E-2</v>
      </c>
    </row>
    <row r="90" spans="1:12">
      <c r="A90" s="130" t="s">
        <v>252</v>
      </c>
      <c r="B90" s="120"/>
      <c r="C90" s="120"/>
      <c r="D90" s="120"/>
      <c r="E90" s="120"/>
    </row>
    <row r="91" spans="1:12">
      <c r="A91" s="128" t="s">
        <v>20</v>
      </c>
      <c r="B91" s="120">
        <v>-4.5907786297278647E-3</v>
      </c>
      <c r="C91" s="120"/>
      <c r="D91" s="120"/>
      <c r="E91" s="120">
        <v>1.2967335922856361E-2</v>
      </c>
      <c r="H91" s="117"/>
      <c r="I91" s="118"/>
      <c r="J91" s="118"/>
      <c r="K91" s="118"/>
      <c r="L91" s="118"/>
    </row>
    <row r="92" spans="1:12">
      <c r="A92" s="128" t="s">
        <v>40</v>
      </c>
      <c r="B92" s="120">
        <v>-0.14742369620994425</v>
      </c>
      <c r="C92" s="120">
        <v>0.10111810584234654</v>
      </c>
      <c r="D92" s="120">
        <v>-1.8440343970244192E-2</v>
      </c>
      <c r="E92" s="120">
        <v>-8.6735577269370104E-2</v>
      </c>
      <c r="H92" s="125"/>
      <c r="I92" s="120"/>
      <c r="J92" s="120"/>
      <c r="K92" s="120"/>
      <c r="L92" s="120"/>
    </row>
    <row r="93" spans="1:12">
      <c r="A93" s="128" t="s">
        <v>74</v>
      </c>
      <c r="B93" s="120">
        <v>0.12450391774972976</v>
      </c>
      <c r="C93" s="120">
        <v>-0.11540181026894283</v>
      </c>
      <c r="D93" s="120">
        <v>0.25155541795376823</v>
      </c>
      <c r="E93" s="120">
        <v>8.5334407853386904E-2</v>
      </c>
      <c r="H93" s="125"/>
      <c r="I93" s="120"/>
      <c r="J93" s="120"/>
      <c r="K93" s="120"/>
      <c r="L93" s="120"/>
    </row>
    <row r="94" spans="1:12">
      <c r="A94" s="128" t="s">
        <v>77</v>
      </c>
      <c r="B94" s="120">
        <v>7.3351395302348479E-2</v>
      </c>
      <c r="C94" s="120">
        <v>-0.17629228512644615</v>
      </c>
      <c r="D94" s="120">
        <v>0.10406808701280543</v>
      </c>
      <c r="E94" s="120">
        <v>0.10427347141291426</v>
      </c>
      <c r="H94" s="125"/>
      <c r="I94" s="120"/>
      <c r="J94" s="120"/>
      <c r="K94" s="120"/>
      <c r="L94" s="120"/>
    </row>
    <row r="95" spans="1:12">
      <c r="A95" s="128" t="s">
        <v>81</v>
      </c>
      <c r="B95" s="120">
        <v>0.17372194041991137</v>
      </c>
      <c r="C95" s="120">
        <v>-0.1049363765907779</v>
      </c>
      <c r="D95" s="120">
        <v>7.2220719760810806E-2</v>
      </c>
      <c r="E95" s="120">
        <v>0.12357862660830092</v>
      </c>
      <c r="H95" s="125"/>
      <c r="I95" s="120"/>
      <c r="J95" s="120"/>
      <c r="K95" s="120"/>
      <c r="L95" s="120"/>
    </row>
    <row r="96" spans="1:12">
      <c r="A96" s="128" t="s">
        <v>87</v>
      </c>
      <c r="B96" s="120">
        <v>0.10747057845094946</v>
      </c>
      <c r="C96" s="120">
        <v>-0.11790135375514556</v>
      </c>
      <c r="D96" s="120">
        <v>9.07041254548238E-2</v>
      </c>
      <c r="E96" s="120">
        <v>3.9399690405166339E-2</v>
      </c>
      <c r="H96" s="125"/>
      <c r="I96" s="120"/>
      <c r="J96" s="120"/>
      <c r="K96" s="120"/>
      <c r="L96" s="120"/>
    </row>
    <row r="97" spans="1:12">
      <c r="A97" s="128" t="s">
        <v>93</v>
      </c>
      <c r="B97" s="120">
        <v>0.11825496847272832</v>
      </c>
      <c r="C97" s="120">
        <v>-8.7207609630346267E-2</v>
      </c>
      <c r="D97" s="120">
        <v>7.8804902155116152E-2</v>
      </c>
      <c r="E97" s="120">
        <v>2.5556463230876857E-2</v>
      </c>
      <c r="H97" s="125"/>
      <c r="I97" s="120"/>
      <c r="J97" s="120"/>
      <c r="K97" s="120"/>
      <c r="L97" s="120"/>
    </row>
    <row r="98" spans="1:12">
      <c r="A98" s="128" t="s">
        <v>94</v>
      </c>
      <c r="B98" s="120">
        <v>0.26280661591601118</v>
      </c>
      <c r="C98" s="120">
        <v>-0.30123102173474609</v>
      </c>
      <c r="D98" s="120">
        <v>0.28699877059879209</v>
      </c>
      <c r="E98" s="120">
        <v>0.28036473046859556</v>
      </c>
      <c r="H98" s="125"/>
      <c r="I98" s="120"/>
      <c r="J98" s="120"/>
      <c r="K98" s="120"/>
      <c r="L98" s="120"/>
    </row>
    <row r="99" spans="1:12">
      <c r="A99" s="128" t="s">
        <v>106</v>
      </c>
      <c r="B99" s="120">
        <v>-4.3481885857023944E-4</v>
      </c>
      <c r="C99" s="120">
        <v>-6.7147815701378066E-2</v>
      </c>
      <c r="D99" s="120">
        <v>5.2915564565424081E-2</v>
      </c>
      <c r="E99" s="120">
        <v>1.7123295694014103E-2</v>
      </c>
      <c r="H99" s="125"/>
      <c r="I99" s="120"/>
      <c r="J99" s="120"/>
      <c r="K99" s="120"/>
      <c r="L99" s="120"/>
    </row>
    <row r="100" spans="1:12">
      <c r="A100" s="128" t="s">
        <v>111</v>
      </c>
      <c r="B100" s="120">
        <v>-1.3798780416551639E-2</v>
      </c>
      <c r="C100" s="120">
        <v>0.19609361907320336</v>
      </c>
      <c r="D100" s="120">
        <v>9.0704125454823883E-2</v>
      </c>
      <c r="E100" s="120">
        <v>-0.12117940247226733</v>
      </c>
      <c r="H100" s="125"/>
      <c r="I100" s="120"/>
      <c r="J100" s="120"/>
      <c r="K100" s="120"/>
      <c r="L100" s="120"/>
    </row>
    <row r="101" spans="1:12">
      <c r="A101" s="128" t="s">
        <v>114</v>
      </c>
      <c r="B101" s="120">
        <v>-0.20285501663660052</v>
      </c>
      <c r="C101" s="120">
        <v>-3.2385709442166177E-2</v>
      </c>
      <c r="D101" s="120">
        <v>0.28699877059879209</v>
      </c>
      <c r="E101" s="120">
        <v>-0.24328884906170306</v>
      </c>
      <c r="H101" s="125"/>
      <c r="I101" s="120"/>
      <c r="J101" s="120"/>
      <c r="K101" s="120"/>
      <c r="L101" s="120"/>
    </row>
    <row r="102" spans="1:12">
      <c r="A102" s="130" t="s">
        <v>265</v>
      </c>
      <c r="B102" s="120"/>
      <c r="C102" s="120"/>
      <c r="D102" s="120"/>
      <c r="E102" s="120"/>
      <c r="H102" s="125"/>
      <c r="I102" s="120"/>
      <c r="J102" s="120"/>
      <c r="K102" s="120"/>
      <c r="L102" s="120"/>
    </row>
    <row r="103" spans="1:12">
      <c r="A103" s="128" t="s">
        <v>15</v>
      </c>
      <c r="B103" s="120">
        <v>-6.8620680604731837E-2</v>
      </c>
      <c r="C103" s="120">
        <v>8.2915993350693606E-2</v>
      </c>
      <c r="D103" s="120">
        <v>-9.7148244486647689E-2</v>
      </c>
      <c r="E103" s="120">
        <v>-5.3773284949124367E-2</v>
      </c>
      <c r="I103" s="126"/>
      <c r="J103" s="126"/>
      <c r="K103" s="126"/>
      <c r="L103" s="126"/>
    </row>
    <row r="104" spans="1:12">
      <c r="A104" s="128" t="s">
        <v>29</v>
      </c>
      <c r="B104" s="120">
        <v>0.17565644019711099</v>
      </c>
      <c r="C104" s="120">
        <v>-0.32678512620713429</v>
      </c>
      <c r="D104" s="120">
        <v>0.13646161601549905</v>
      </c>
      <c r="E104" s="120">
        <v>4.5152019294257557E-2</v>
      </c>
      <c r="I104" s="126"/>
      <c r="J104" s="126"/>
      <c r="K104" s="126"/>
      <c r="L104" s="126"/>
    </row>
    <row r="105" spans="1:12">
      <c r="A105" s="128" t="s">
        <v>31</v>
      </c>
      <c r="B105" s="120">
        <v>0.2214139307577862</v>
      </c>
      <c r="C105" s="120">
        <v>-0.50287638526281553</v>
      </c>
      <c r="D105" s="120">
        <v>0.48864413412686153</v>
      </c>
      <c r="E105" s="120">
        <v>4.5152019294257557E-2</v>
      </c>
      <c r="I105" s="126"/>
      <c r="J105" s="126"/>
      <c r="K105" s="126"/>
      <c r="L105" s="126"/>
    </row>
    <row r="106" spans="1:12">
      <c r="A106" s="128" t="s">
        <v>44</v>
      </c>
      <c r="B106" s="120">
        <v>0.10430053166144281</v>
      </c>
      <c r="C106" s="120">
        <v>-9.9184047701686595E-2</v>
      </c>
      <c r="D106" s="120">
        <v>8.495179656573261E-2</v>
      </c>
      <c r="E106" s="120">
        <v>0.10115704453605108</v>
      </c>
      <c r="I106" s="126"/>
      <c r="J106" s="126"/>
      <c r="K106" s="126"/>
      <c r="L106" s="126"/>
    </row>
    <row r="107" spans="1:12">
      <c r="A107" s="128" t="s">
        <v>123</v>
      </c>
      <c r="B107" s="120">
        <v>0.2214139307577862</v>
      </c>
      <c r="C107" s="120">
        <v>-0.2298751131990778</v>
      </c>
      <c r="D107" s="120"/>
      <c r="E107" s="120">
        <v>-0.11321047280099203</v>
      </c>
      <c r="I107" s="126"/>
      <c r="J107" s="126"/>
      <c r="K107" s="126"/>
      <c r="L107" s="126"/>
    </row>
    <row r="108" spans="1:12">
      <c r="A108" s="128" t="s">
        <v>96</v>
      </c>
      <c r="B108" s="120">
        <v>8.3111232591504741E-2</v>
      </c>
      <c r="C108" s="120">
        <v>-0.1841176226384027</v>
      </c>
      <c r="D108" s="120">
        <v>9.0704125454823953E-2</v>
      </c>
      <c r="E108" s="120">
        <v>0.10066934714408898</v>
      </c>
      <c r="I108" s="126"/>
      <c r="J108" s="126"/>
      <c r="K108" s="126"/>
      <c r="L108" s="126"/>
    </row>
    <row r="109" spans="1:12">
      <c r="A109" s="128" t="s">
        <v>104</v>
      </c>
      <c r="B109" s="120">
        <v>0.21468054809881781</v>
      </c>
      <c r="C109" s="120">
        <v>-0.34797442527707229</v>
      </c>
      <c r="D109" s="120">
        <v>0.28258965169373701</v>
      </c>
      <c r="E109" s="120">
        <v>-4.0660033759239121E-3</v>
      </c>
      <c r="I109" s="126"/>
      <c r="J109" s="126"/>
      <c r="K109" s="126"/>
      <c r="L109" s="126"/>
    </row>
    <row r="110" spans="1:12">
      <c r="A110" s="130" t="s">
        <v>275</v>
      </c>
      <c r="B110" s="120"/>
      <c r="C110" s="120"/>
      <c r="D110" s="120"/>
      <c r="E110" s="120"/>
      <c r="I110" s="126"/>
      <c r="J110" s="126"/>
      <c r="K110" s="126"/>
      <c r="L110" s="126"/>
    </row>
    <row r="111" spans="1:12">
      <c r="A111" s="128" t="s">
        <v>115</v>
      </c>
      <c r="B111" s="120"/>
      <c r="C111" s="120"/>
      <c r="D111" s="120">
        <v>-0.21032587020915733</v>
      </c>
      <c r="E111" s="120"/>
      <c r="I111" s="126"/>
      <c r="J111" s="126"/>
      <c r="K111" s="126"/>
      <c r="L111" s="126"/>
    </row>
    <row r="112" spans="1:12">
      <c r="A112" s="128" t="s">
        <v>43</v>
      </c>
      <c r="B112" s="120">
        <v>3.3668052453866421E-2</v>
      </c>
      <c r="C112" s="120">
        <v>-1.532560232422093E-2</v>
      </c>
      <c r="D112" s="120">
        <v>1.0933511882669023E-3</v>
      </c>
      <c r="E112" s="120">
        <v>5.1226167006450725E-2</v>
      </c>
      <c r="I112" s="126"/>
      <c r="J112" s="126"/>
      <c r="K112" s="126"/>
      <c r="L112" s="126"/>
    </row>
    <row r="113" spans="1:12">
      <c r="A113" s="128" t="s">
        <v>59</v>
      </c>
      <c r="B113" s="120">
        <v>4.5322671702105022E-2</v>
      </c>
      <c r="C113" s="120">
        <v>-2.5755130543153069E-2</v>
      </c>
      <c r="D113" s="120">
        <v>1.1522879407199021E-2</v>
      </c>
      <c r="E113" s="120">
        <v>6.2880786254689236E-2</v>
      </c>
      <c r="I113" s="126"/>
      <c r="J113" s="126"/>
      <c r="K113" s="126"/>
      <c r="L113" s="126"/>
    </row>
    <row r="114" spans="1:12">
      <c r="A114" s="128" t="s">
        <v>61</v>
      </c>
      <c r="B114" s="120">
        <v>3.235769453773734E-2</v>
      </c>
      <c r="C114" s="120">
        <v>-1.2790153378785456E-2</v>
      </c>
      <c r="D114" s="120">
        <v>-1.442097757168597E-3</v>
      </c>
      <c r="E114" s="120">
        <v>4.9915809090321596E-2</v>
      </c>
      <c r="I114" s="126"/>
      <c r="J114" s="126"/>
      <c r="K114" s="126"/>
      <c r="L114" s="126"/>
    </row>
    <row r="115" spans="1:12">
      <c r="A115" s="128" t="s">
        <v>105</v>
      </c>
      <c r="B115" s="120">
        <v>0.16071609040417445</v>
      </c>
      <c r="C115" s="120">
        <v>-0.1049363765907779</v>
      </c>
      <c r="D115" s="120">
        <v>0.14869607243251065</v>
      </c>
      <c r="E115" s="120">
        <v>0.1058498596478694</v>
      </c>
      <c r="I115" s="126"/>
      <c r="J115" s="126"/>
      <c r="K115" s="126"/>
      <c r="L115" s="126"/>
    </row>
    <row r="116" spans="1:12">
      <c r="A116" s="130" t="s">
        <v>285</v>
      </c>
      <c r="B116" s="120"/>
      <c r="C116" s="120"/>
      <c r="D116" s="120"/>
      <c r="E116" s="120"/>
      <c r="I116" s="126"/>
      <c r="J116" s="126"/>
      <c r="K116" s="126"/>
      <c r="L116" s="126"/>
    </row>
    <row r="117" spans="1:12">
      <c r="A117" s="128" t="s">
        <v>90</v>
      </c>
      <c r="B117" s="120">
        <v>4.8527811577316379E-2</v>
      </c>
      <c r="C117" s="120">
        <v>-5.301857732528438E-2</v>
      </c>
      <c r="D117" s="120">
        <v>0.10116955913298892</v>
      </c>
      <c r="E117" s="120">
        <v>3.7807894553865164E-2</v>
      </c>
      <c r="I117" s="126"/>
      <c r="J117" s="126"/>
      <c r="K117" s="126"/>
      <c r="L117" s="126"/>
    </row>
    <row r="118" spans="1:12">
      <c r="A118" s="128" t="s">
        <v>91</v>
      </c>
      <c r="B118" s="120">
        <v>5.4867989608335298E-2</v>
      </c>
      <c r="C118" s="120">
        <v>-8.1024219185366508E-2</v>
      </c>
      <c r="D118" s="120">
        <v>0.13373875768002572</v>
      </c>
      <c r="E118" s="120">
        <v>8.5023531331949911E-2</v>
      </c>
      <c r="I118" s="126"/>
      <c r="J118" s="126"/>
      <c r="K118" s="126"/>
      <c r="L118" s="126"/>
    </row>
    <row r="119" spans="1:12">
      <c r="A119" s="130" t="s">
        <v>288</v>
      </c>
      <c r="B119" s="120"/>
      <c r="C119" s="120"/>
      <c r="D119" s="120"/>
      <c r="E119" s="120"/>
      <c r="I119" s="126"/>
      <c r="J119" s="126"/>
      <c r="K119" s="126"/>
      <c r="L119" s="126"/>
    </row>
    <row r="120" spans="1:12">
      <c r="A120" s="128" t="s">
        <v>8</v>
      </c>
      <c r="B120" s="120">
        <v>5.0211591794086005E-2</v>
      </c>
      <c r="C120" s="120">
        <v>-3.0130930603441072E-2</v>
      </c>
      <c r="D120" s="120">
        <v>1.865611401267598E-2</v>
      </c>
      <c r="E120" s="120">
        <v>5.9087797237550185E-2</v>
      </c>
      <c r="I120" s="126"/>
      <c r="J120" s="126"/>
      <c r="K120" s="126"/>
      <c r="L120" s="126"/>
    </row>
    <row r="121" spans="1:12">
      <c r="A121" s="128" t="s">
        <v>14</v>
      </c>
      <c r="B121" s="120">
        <v>3.0599414881398539E-2</v>
      </c>
      <c r="C121" s="120">
        <v>-1.103187372244676E-2</v>
      </c>
      <c r="D121" s="120">
        <v>-1.9923252245392211E-3</v>
      </c>
      <c r="E121" s="120">
        <v>4.815752943398291E-2</v>
      </c>
      <c r="I121" s="126"/>
      <c r="J121" s="126"/>
      <c r="K121" s="126"/>
      <c r="L121" s="126"/>
    </row>
    <row r="122" spans="1:12">
      <c r="A122" s="128" t="s">
        <v>24</v>
      </c>
      <c r="B122" s="120">
        <v>2.5860191932672895E-2</v>
      </c>
      <c r="C122" s="120">
        <v>2.7111872866729582E-4</v>
      </c>
      <c r="D122" s="120">
        <v>-1.4503369864621321E-2</v>
      </c>
      <c r="E122" s="120">
        <v>3.9053501082807057E-2</v>
      </c>
      <c r="I122" s="126"/>
      <c r="J122" s="126"/>
      <c r="K122" s="126"/>
      <c r="L122" s="126"/>
    </row>
    <row r="123" spans="1:12">
      <c r="A123" s="128" t="s">
        <v>27</v>
      </c>
      <c r="B123" s="120">
        <v>5.3148009214061473E-2</v>
      </c>
      <c r="C123" s="120">
        <v>-4.8820434611846521E-2</v>
      </c>
      <c r="D123" s="120">
        <v>6.1740429519507312E-2</v>
      </c>
      <c r="E123" s="120">
        <v>-5.4232612841654204E-2</v>
      </c>
      <c r="I123" s="126"/>
      <c r="J123" s="126"/>
      <c r="K123" s="126"/>
      <c r="L123" s="126"/>
    </row>
    <row r="124" spans="1:12">
      <c r="A124" s="128" t="s">
        <v>32</v>
      </c>
      <c r="B124" s="120">
        <v>0.10120284034087899</v>
      </c>
      <c r="C124" s="120">
        <v>-8.8908931156627208E-2</v>
      </c>
      <c r="D124" s="120">
        <v>7.4676680020673181E-2</v>
      </c>
      <c r="E124" s="120">
        <v>7.1654710562194357E-2</v>
      </c>
      <c r="I124" s="126"/>
      <c r="J124" s="126"/>
      <c r="K124" s="126"/>
      <c r="L124" s="126"/>
    </row>
    <row r="125" spans="1:12">
      <c r="A125" s="128" t="s">
        <v>33</v>
      </c>
      <c r="B125" s="120">
        <v>3.2538487358735768E-2</v>
      </c>
      <c r="C125" s="120">
        <v>-3.2703990498480877E-2</v>
      </c>
      <c r="D125" s="120">
        <v>6.6570445738104514E-2</v>
      </c>
      <c r="E125" s="120">
        <v>4.2767963086530927E-2</v>
      </c>
      <c r="I125" s="126"/>
      <c r="J125" s="126"/>
      <c r="K125" s="126"/>
      <c r="L125" s="126"/>
    </row>
    <row r="126" spans="1:12">
      <c r="A126" s="128" t="s">
        <v>35</v>
      </c>
      <c r="B126" s="120">
        <v>3.8589289043136549E-2</v>
      </c>
      <c r="C126" s="120">
        <v>-1.9021747884184655E-2</v>
      </c>
      <c r="D126" s="120">
        <v>4.7894967482306518E-3</v>
      </c>
      <c r="E126" s="120">
        <v>5.6147403595720798E-2</v>
      </c>
      <c r="I126" s="126"/>
      <c r="J126" s="126"/>
      <c r="K126" s="126"/>
      <c r="L126" s="126"/>
    </row>
    <row r="127" spans="1:12">
      <c r="A127" s="128" t="s">
        <v>67</v>
      </c>
      <c r="B127" s="120">
        <v>6.8986589899898462E-2</v>
      </c>
      <c r="C127" s="120">
        <v>-8.1768511538751906E-2</v>
      </c>
      <c r="D127" s="120">
        <v>9.6694489144011353E-2</v>
      </c>
      <c r="E127" s="120">
        <v>7.2889228152451302E-2</v>
      </c>
      <c r="I127" s="126"/>
      <c r="J127" s="126"/>
      <c r="K127" s="126"/>
      <c r="L127" s="126"/>
    </row>
    <row r="128" spans="1:12">
      <c r="A128" s="128" t="s">
        <v>71</v>
      </c>
      <c r="B128" s="120">
        <v>5.1953250601118099E-2</v>
      </c>
      <c r="C128" s="120">
        <v>-7.0174270331565994E-2</v>
      </c>
      <c r="D128" s="120">
        <v>5.5942019195611953E-2</v>
      </c>
      <c r="E128" s="120">
        <v>-0.36982132867656037</v>
      </c>
      <c r="I128" s="126"/>
      <c r="J128" s="126"/>
      <c r="K128" s="126"/>
      <c r="L128" s="126"/>
    </row>
    <row r="129" spans="1:12">
      <c r="A129" s="128" t="s">
        <v>125</v>
      </c>
      <c r="B129" s="120">
        <v>4.5322671702104932E-2</v>
      </c>
      <c r="C129" s="120">
        <v>-0.2018463895988343</v>
      </c>
      <c r="D129" s="120"/>
      <c r="E129" s="120">
        <v>4.5152019294257557E-2</v>
      </c>
      <c r="I129" s="126"/>
      <c r="J129" s="126"/>
      <c r="K129" s="126"/>
      <c r="L129" s="126"/>
    </row>
    <row r="130" spans="1:12">
      <c r="A130" s="128" t="s">
        <v>107</v>
      </c>
      <c r="B130" s="120">
        <v>3.1228189396767386E-2</v>
      </c>
      <c r="C130" s="120">
        <v>-1.1660648237815574E-2</v>
      </c>
      <c r="D130" s="120">
        <v>-2.5716028981384157E-3</v>
      </c>
      <c r="E130" s="120">
        <v>4.8786303949351739E-2</v>
      </c>
    </row>
  </sheetData>
  <conditionalFormatting sqref="I91:L102 I5:L60">
    <cfRule type="colorScale" priority="3">
      <colorScale>
        <cfvo type="num" val="-1"/>
        <cfvo type="num" val="0"/>
        <cfvo type="num" val="1"/>
        <color rgb="FFFF5B5B"/>
        <color theme="0"/>
        <color rgb="FF0192FF"/>
      </colorScale>
    </cfRule>
  </conditionalFormatting>
  <conditionalFormatting sqref="B5:E130">
    <cfRule type="colorScale" priority="1">
      <colorScale>
        <cfvo type="num" val="-1"/>
        <cfvo type="num" val="0"/>
        <cfvo type="num" val="1"/>
        <color rgb="FFFF5B5B"/>
        <color theme="0"/>
        <color rgb="FF0192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ClassPathways</vt:lpstr>
      <vt:lpstr>Top20</vt:lpstr>
      <vt:lpstr>SharedPaths</vt:lpstr>
      <vt:lpstr>Top10</vt:lpstr>
      <vt:lpstr>Fproportion</vt:lpstr>
      <vt:lpstr>MDStononMDS</vt:lpstr>
      <vt:lpstr>HealthtoCancer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MoisesG</dc:creator>
  <cp:lastModifiedBy>Moises Gualapuro</cp:lastModifiedBy>
  <dcterms:created xsi:type="dcterms:W3CDTF">2019-04-22T02:27:14Z</dcterms:created>
  <dcterms:modified xsi:type="dcterms:W3CDTF">2019-04-25T11:41:09Z</dcterms:modified>
</cp:coreProperties>
</file>