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760"/>
  </bookViews>
  <sheets>
    <sheet name="西吾智创" sheetId="6" r:id="rId1"/>
    <sheet name="Sheet1" sheetId="7" r:id="rId2"/>
  </sheets>
  <definedNames>
    <definedName name="_xlnm._FilterDatabase" localSheetId="0" hidden="1">西吾智创!$A$3:$AN$35</definedName>
    <definedName name="摘要">OFFSET(#REF!,,,COUNTA(#REF!),)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<sst xmlns="http://schemas.openxmlformats.org/spreadsheetml/2006/main" count="512" uniqueCount="265">
  <si>
    <t xml:space="preserve">四川西吾智创科技有限公司
</t>
  </si>
  <si>
    <t>人员名单</t>
  </si>
  <si>
    <t>序号</t>
  </si>
  <si>
    <t>合同编号</t>
  </si>
  <si>
    <t>姓名</t>
  </si>
  <si>
    <t>办公点</t>
  </si>
  <si>
    <t>公司名称</t>
  </si>
  <si>
    <t>入职薪资</t>
  </si>
  <si>
    <t>目前薪资</t>
  </si>
  <si>
    <t>调薪次数</t>
  </si>
  <si>
    <t>身份证号</t>
  </si>
  <si>
    <t>银行卡号</t>
  </si>
  <si>
    <t>银行</t>
  </si>
  <si>
    <t>联系方式</t>
  </si>
  <si>
    <t>部门</t>
  </si>
  <si>
    <t>职位</t>
  </si>
  <si>
    <t>性别</t>
  </si>
  <si>
    <t>出生</t>
  </si>
  <si>
    <t>年龄</t>
  </si>
  <si>
    <t>民族</t>
  </si>
  <si>
    <t>户籍地址</t>
  </si>
  <si>
    <t>紧急联系人</t>
  </si>
  <si>
    <t>学校</t>
  </si>
  <si>
    <t>学院</t>
  </si>
  <si>
    <t>专业</t>
  </si>
  <si>
    <t>学历</t>
  </si>
  <si>
    <t>学位</t>
  </si>
  <si>
    <t>毕业时间</t>
  </si>
  <si>
    <t>合同开始日期</t>
  </si>
  <si>
    <t>合同结束日期</t>
  </si>
  <si>
    <t>合同期限</t>
  </si>
  <si>
    <t>社保开始时间</t>
  </si>
  <si>
    <t>社保结束时间</t>
  </si>
  <si>
    <t>公积金开始时间</t>
  </si>
  <si>
    <t>公积金结束时间</t>
  </si>
  <si>
    <t>入职时间</t>
  </si>
  <si>
    <t>离职时间</t>
  </si>
  <si>
    <t>状态</t>
  </si>
  <si>
    <t>工龄</t>
  </si>
  <si>
    <t>是否在试用期</t>
  </si>
  <si>
    <t>离职原因</t>
  </si>
  <si>
    <t>备注</t>
  </si>
  <si>
    <t>蒋文</t>
  </si>
  <si>
    <t>岳池</t>
  </si>
  <si>
    <t>511621199508044669</t>
  </si>
  <si>
    <t>6217003810013319044</t>
  </si>
  <si>
    <t>行政部</t>
  </si>
  <si>
    <t>汉族</t>
  </si>
  <si>
    <t>成都理工大学</t>
  </si>
  <si>
    <t>本科</t>
  </si>
  <si>
    <t>无</t>
  </si>
  <si>
    <t>陈雪</t>
  </si>
  <si>
    <t>四川西吾智创科技有限公司</t>
  </si>
  <si>
    <t>511622199512309718</t>
  </si>
  <si>
    <t>6217003760192921963</t>
  </si>
  <si>
    <t>技术部</t>
  </si>
  <si>
    <t>前端工程师</t>
  </si>
  <si>
    <t>四川省武胜县鼓匠乡八洞桥村6组27号</t>
  </si>
  <si>
    <t>商洛学院</t>
  </si>
  <si>
    <t>应用心理学</t>
  </si>
  <si>
    <t>试用期没通过</t>
  </si>
  <si>
    <t>赔偿半月工资3500</t>
  </si>
  <si>
    <t>夏悦皓</t>
  </si>
  <si>
    <t>511621199610126812</t>
  </si>
  <si>
    <t>6217004010002354578</t>
  </si>
  <si>
    <t>商务部</t>
  </si>
  <si>
    <t>商务专员</t>
  </si>
  <si>
    <t>四川省岳池县九龙镇环城东路194号2栋1单元6楼2号</t>
  </si>
  <si>
    <t>重庆大学</t>
  </si>
  <si>
    <t>网络教育</t>
  </si>
  <si>
    <t>电气工程及其自动化</t>
  </si>
  <si>
    <t>专升本</t>
  </si>
  <si>
    <t>主动离职</t>
  </si>
  <si>
    <t>蒲璐</t>
  </si>
  <si>
    <t>511621200206224002</t>
  </si>
  <si>
    <t>6217003800054292234</t>
  </si>
  <si>
    <t>四川省岳池县九龙镇滨河西路302号1栋2单元6楼1号</t>
  </si>
  <si>
    <t>母亲-杨丽平 18227958909</t>
  </si>
  <si>
    <t>成都信息工程大学</t>
  </si>
  <si>
    <t>计算机科学与技术</t>
  </si>
  <si>
    <t>2025年5月、6月每月补贴了350的公积金，后面已取消
2025/7/1调薪到12000</t>
  </si>
  <si>
    <t>肖维</t>
  </si>
  <si>
    <t>511623199806050656</t>
  </si>
  <si>
    <t>6217003680005772967</t>
  </si>
  <si>
    <t>后端实习生</t>
  </si>
  <si>
    <t>重庆理工大学</t>
  </si>
  <si>
    <t>计算机技术</t>
  </si>
  <si>
    <t>研究生</t>
  </si>
  <si>
    <t>王磊</t>
  </si>
  <si>
    <t>513029199509166094</t>
  </si>
  <si>
    <t>6217003680003478138</t>
  </si>
  <si>
    <t>四川省大竹县四合镇石牛村6组64号</t>
  </si>
  <si>
    <t>2025/7/1调薪到3300</t>
  </si>
  <si>
    <t>陈坚</t>
  </si>
  <si>
    <t>511304199609046839</t>
  </si>
  <si>
    <t>6215340302516474837</t>
  </si>
  <si>
    <t>中国工商银行</t>
  </si>
  <si>
    <t>四川省南充市嘉陵区大通镇大沟村9组8号</t>
  </si>
  <si>
    <t>配偶-秦梦婷 18380231131</t>
  </si>
  <si>
    <t>电子科大</t>
  </si>
  <si>
    <t>电脑艺术设计</t>
  </si>
  <si>
    <t>专科</t>
  </si>
  <si>
    <t>黄泽东</t>
  </si>
  <si>
    <t>成都</t>
  </si>
  <si>
    <t>510623198401022213</t>
  </si>
  <si>
    <t>6227003819820031956</t>
  </si>
  <si>
    <t>技术总监</t>
  </si>
  <si>
    <t>四川省双流县华阳华府大道一段898号7栋3单元1801号</t>
  </si>
  <si>
    <t>配偶-刘金华 13348894890</t>
  </si>
  <si>
    <t>胡晨</t>
  </si>
  <si>
    <t>500104198811250819</t>
  </si>
  <si>
    <t>6217853100037387974</t>
  </si>
  <si>
    <t>视觉工程师</t>
  </si>
  <si>
    <t>重庆市大渡口区跃进支路9号2幢2单元4-2</t>
  </si>
  <si>
    <t>王佼阳</t>
  </si>
  <si>
    <t>51162119950707695X</t>
  </si>
  <si>
    <t>6217003680005665427</t>
  </si>
  <si>
    <t>杨文军</t>
  </si>
  <si>
    <t>511621198505144635</t>
  </si>
  <si>
    <t>6215340302517269475</t>
  </si>
  <si>
    <t>四川省岳池县顾县镇新南街43号</t>
  </si>
  <si>
    <t>2025/7/1调薪到3500</t>
  </si>
  <si>
    <t>秦良蓉</t>
  </si>
  <si>
    <t>512923196910205826</t>
  </si>
  <si>
    <t>6217996690011833801</t>
  </si>
  <si>
    <t>食堂</t>
  </si>
  <si>
    <t>食堂阿姨</t>
  </si>
  <si>
    <t>胡兵</t>
  </si>
  <si>
    <t>511521199712306130</t>
  </si>
  <si>
    <t>6217003810081880208</t>
  </si>
  <si>
    <t>JAVA后端工程师</t>
  </si>
  <si>
    <t>四川省宜宾县李场镇大塔滩村光明组11号</t>
  </si>
  <si>
    <t>父亲-胡承扬15984471890</t>
  </si>
  <si>
    <t>四川现代职业学院</t>
  </si>
  <si>
    <t>电子商务</t>
  </si>
  <si>
    <t>王欢</t>
  </si>
  <si>
    <t>500228199804204532</t>
  </si>
  <si>
    <t>6217003760179727839</t>
  </si>
  <si>
    <t>重庆市梁平区袁驿镇石榴村6组2号</t>
  </si>
  <si>
    <t>弟弟-王泉帏15736414649</t>
  </si>
  <si>
    <t>韶关学院</t>
  </si>
  <si>
    <t>软件工程（师范）</t>
  </si>
  <si>
    <t>张昊天</t>
  </si>
  <si>
    <t xml:space="preserve">51162320010709169X   </t>
  </si>
  <si>
    <t>6215683100033573395</t>
  </si>
  <si>
    <t>中国银行</t>
  </si>
  <si>
    <t>李林</t>
  </si>
  <si>
    <t>511325198504100226</t>
  </si>
  <si>
    <t>6236683680000383916</t>
  </si>
  <si>
    <t>四川省南充市西充县晋城镇洗笔路58号</t>
  </si>
  <si>
    <t>配偶-蔡启波18161131413</t>
  </si>
  <si>
    <t>2025年6月，医保没加上
2025/7/1调薪到6000
2025/8/1调薪到7000
2025/9/1调薪到9000（待定）</t>
  </si>
  <si>
    <t>蒋青菊</t>
  </si>
  <si>
    <t>511621200103101907</t>
  </si>
  <si>
    <t>6214673680001414792</t>
  </si>
  <si>
    <t>何佼柯</t>
  </si>
  <si>
    <t>四川西吾智创科技有限公司成都分公司</t>
  </si>
  <si>
    <t>511303199606190054</t>
  </si>
  <si>
    <t>6217003800058803325</t>
  </si>
  <si>
    <t>四川省南充市高坪区鹤鸣西路43号1栋2单元2楼2号</t>
  </si>
  <si>
    <t>配偶-王小五 15387633238</t>
  </si>
  <si>
    <t>四川农业大学</t>
  </si>
  <si>
    <t>2025年6月领取过失业保险</t>
  </si>
  <si>
    <t>彭千窈</t>
  </si>
  <si>
    <t>511621200405214640</t>
  </si>
  <si>
    <t>6215340302509178353</t>
  </si>
  <si>
    <t>四川省岳池县顾县镇丰谷寺村7组32号</t>
  </si>
  <si>
    <t>母亲-林伟琴18982650960</t>
  </si>
  <si>
    <t>四川信息职业技术学院</t>
  </si>
  <si>
    <t>电气自动化技术</t>
  </si>
  <si>
    <t>孙雨</t>
  </si>
  <si>
    <t>410224199403295034</t>
  </si>
  <si>
    <t>6217002490007693067</t>
  </si>
  <si>
    <t>成都市天府新区华阳天府大道南段846号附4号</t>
  </si>
  <si>
    <t>北京理工大学
萨斯喀彻温大学（加拿大）</t>
  </si>
  <si>
    <t>凌敏</t>
  </si>
  <si>
    <t>513824198411303916</t>
  </si>
  <si>
    <t>6227003811580391670</t>
  </si>
  <si>
    <t>AI工程师</t>
  </si>
  <si>
    <t>成都市高新区锦龙街99号3栋1单元6楼603号</t>
  </si>
  <si>
    <t xml:space="preserve"> 配偶-何玲  13880915835</t>
  </si>
  <si>
    <t>电子科大
西南科技大学</t>
  </si>
  <si>
    <t>王鑫</t>
  </si>
  <si>
    <t>511623199702060016</t>
  </si>
  <si>
    <t>6222032316000385357</t>
  </si>
  <si>
    <t>四川省邻水县鼎屏镇古邻大道36号7单元301</t>
  </si>
  <si>
    <t>母亲-曾利梅15282655837</t>
  </si>
  <si>
    <t>2025/8/1调薪到6500</t>
  </si>
  <si>
    <t>付三洪</t>
  </si>
  <si>
    <t>511621200309224662</t>
  </si>
  <si>
    <t>6217003650011498253</t>
  </si>
  <si>
    <t>商务实习生</t>
  </si>
  <si>
    <t>四川省岳池县顾县镇大圆岽村9组75号</t>
  </si>
  <si>
    <t>母亲-付春容 13698365912</t>
  </si>
  <si>
    <t>乐山师范学院</t>
  </si>
  <si>
    <t>美术与设计学院</t>
  </si>
  <si>
    <t>数字媒体技术</t>
  </si>
  <si>
    <t>张馨怡</t>
  </si>
  <si>
    <t>511621200010300026</t>
  </si>
  <si>
    <t>成都市青羊区培华路312号13栋2单元13楼1号</t>
  </si>
  <si>
    <t>母亲-杨敏 18908287669</t>
  </si>
  <si>
    <t>四川电影电视学院</t>
  </si>
  <si>
    <t>李志</t>
  </si>
  <si>
    <t>513124199606195114</t>
  </si>
  <si>
    <t>6215340302518128795</t>
  </si>
  <si>
    <t>python后端工程师</t>
  </si>
  <si>
    <t>四川省汉源县大树镇大维村9组24号</t>
  </si>
  <si>
    <t>四川信息职业技术学院
西南交通大学</t>
  </si>
  <si>
    <t>何辉</t>
  </si>
  <si>
    <t>511011199204256237</t>
  </si>
  <si>
    <t>6217003800045013251</t>
  </si>
  <si>
    <t>四川省内江市东兴区高梁镇余家河村3组49号</t>
  </si>
  <si>
    <t>赵玲 18280372264</t>
  </si>
  <si>
    <t>成都职业技术学院
电子科大</t>
  </si>
  <si>
    <t>何大双</t>
  </si>
  <si>
    <t>513223198806220833</t>
  </si>
  <si>
    <t>627003810053008234</t>
  </si>
  <si>
    <t>产品部</t>
  </si>
  <si>
    <t>产品经理</t>
  </si>
  <si>
    <t>羌族</t>
  </si>
  <si>
    <t>四川省茂县渭门乡十里沟村十里沟组000</t>
  </si>
  <si>
    <t>配偶-肖娜 18508102228</t>
  </si>
  <si>
    <t>李杰</t>
  </si>
  <si>
    <t>510525199806257557</t>
  </si>
  <si>
    <t>6217003800015255015</t>
  </si>
  <si>
    <t>硬件工程师</t>
  </si>
  <si>
    <t>四川省古蔺县金兰街道广惠村2组73号</t>
  </si>
  <si>
    <t>配偶-周兰15228214484</t>
  </si>
  <si>
    <t>四川轻化工大学</t>
  </si>
  <si>
    <t>赵鑫</t>
  </si>
  <si>
    <t>612326199807091318</t>
  </si>
  <si>
    <t>6217003820000440919</t>
  </si>
  <si>
    <t>陕西省宁强县舒家坝镇桃树沟村1组04号</t>
  </si>
  <si>
    <t>父亲-赵德荣13468685903</t>
  </si>
  <si>
    <t>四川大学锦江学院</t>
  </si>
  <si>
    <t>唐艳</t>
  </si>
  <si>
    <t>511621199406094665</t>
  </si>
  <si>
    <t>6217003680004230348</t>
  </si>
  <si>
    <t>四川省岳池县顾县镇广佛寺村6组47号</t>
  </si>
  <si>
    <t>姐姐-谢春蓉18728621577</t>
  </si>
  <si>
    <t>汉语言文学</t>
  </si>
  <si>
    <t>吕岩洲</t>
  </si>
  <si>
    <t>142625200402222052</t>
  </si>
  <si>
    <t>6217000010203793941</t>
  </si>
  <si>
    <t>大模型算法工程师</t>
  </si>
  <si>
    <t>山西省洪洞县曲亭镇安乐村167号</t>
  </si>
  <si>
    <t>父亲-吕锋13753766325</t>
  </si>
  <si>
    <t>山西科技学院</t>
  </si>
  <si>
    <t>学士学位</t>
  </si>
  <si>
    <t>张林</t>
  </si>
  <si>
    <t>513721199902180172</t>
  </si>
  <si>
    <t>6217003800014419125</t>
  </si>
  <si>
    <t>视觉算法工程师</t>
  </si>
  <si>
    <t>四川省通江县板桥口镇白果坝村七社</t>
  </si>
  <si>
    <t>朋友-冉鹏13547325225</t>
  </si>
  <si>
    <t>龙岩学院</t>
  </si>
  <si>
    <t>数学与应用数学</t>
  </si>
  <si>
    <t>0年3个月21日</t>
  </si>
  <si>
    <t>0年3个月11日</t>
  </si>
  <si>
    <t>0年3个月6日</t>
  </si>
  <si>
    <t>0年3个月4日</t>
  </si>
  <si>
    <t>0年3个月2日</t>
  </si>
  <si>
    <t>0年2个月23日</t>
  </si>
  <si>
    <t>0年2个月22日</t>
  </si>
  <si>
    <t>0年1个月17日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</si>
</sst>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0_);[Red]\(0.00\)"/>
    <numFmt numFmtId="178" formatCode="yyyy&quot;年&quot;m&quot;月&quot;;@"/>
  </numFmts>
  <fonts count="3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color theme="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6" applyNumberFormat="0" applyAlignment="0" applyProtection="0">
      <alignment vertical="center"/>
    </xf>
    <xf numFmtId="0" fontId="22" fillId="5" borderId="7" applyNumberFormat="0" applyAlignment="0" applyProtection="0">
      <alignment vertical="center"/>
    </xf>
    <xf numFmtId="0" fontId="23" fillId="5" borderId="6" applyNumberFormat="0" applyAlignment="0" applyProtection="0">
      <alignment vertical="center"/>
    </xf>
    <xf numFmtId="0" fontId="24" fillId="6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2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3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Fill="1" applyAlignment="1">
      <alignment horizontal="left" vertical="center" wrapText="1"/>
    </xf>
    <xf numFmtId="178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57" fontId="5" fillId="0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43" fontId="8" fillId="0" borderId="1" xfId="0" applyNumberFormat="1" applyFont="1" applyFill="1" applyBorder="1" applyAlignment="1">
      <alignment horizontal="center" vertical="center" wrapText="1"/>
    </xf>
    <xf numFmtId="57" fontId="5" fillId="0" borderId="1" xfId="0" applyNumberFormat="1" applyFont="1" applyFill="1" applyBorder="1" applyAlignment="1">
      <alignment horizontal="left" vertical="center" wrapText="1"/>
    </xf>
    <xf numFmtId="43" fontId="5" fillId="0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43" fontId="3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178" fontId="9" fillId="2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177" fontId="9" fillId="2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 quotePrefix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现金日记帐正式版" xfId="49"/>
  </cellStyles>
  <tableStyles count="0" defaultTableStyle="TableStyleMedium2" defaultPivotStyle="PivotStyleLight16"/>
  <colors>
    <mruColors>
      <color rgb="00FF0000"/>
      <color rgb="00FF26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N35"/>
  <sheetViews>
    <sheetView tabSelected="1" topLeftCell="V1" workbookViewId="0">
      <selection activeCell="AK41" sqref="AK41"/>
    </sheetView>
  </sheetViews>
  <sheetFormatPr defaultColWidth="9" defaultRowHeight="16.8"/>
  <cols>
    <col min="1" max="1" width="6.30769230769231" style="7" customWidth="1"/>
    <col min="2" max="2" width="11" style="12" customWidth="1"/>
    <col min="3" max="4" width="8.61538461538461" style="7" customWidth="1"/>
    <col min="5" max="5" width="44.7692307692308" style="13" customWidth="1"/>
    <col min="6" max="7" width="12.3846153846154" style="14" customWidth="1"/>
    <col min="8" max="8" width="11" style="7" customWidth="1"/>
    <col min="9" max="9" width="25.0769230769231" style="7" customWidth="1"/>
    <col min="10" max="10" width="23.6153846153846" style="7" customWidth="1"/>
    <col min="11" max="11" width="16.2307692307692" style="7" customWidth="1"/>
    <col min="12" max="12" width="13.8461538461538" style="7" customWidth="1"/>
    <col min="13" max="13" width="8.61538461538461" style="7" customWidth="1"/>
    <col min="14" max="14" width="21.0769230769231" style="7" customWidth="1"/>
    <col min="15" max="15" width="6.30769230769231" style="7" customWidth="1"/>
    <col min="16" max="16" width="12.9230769230769" style="15" customWidth="1"/>
    <col min="17" max="17" width="6.30769230769231" style="16" customWidth="1"/>
    <col min="18" max="18" width="6.30769230769231" style="7" customWidth="1"/>
    <col min="19" max="20" width="43.2692307692308" style="17" customWidth="1"/>
    <col min="21" max="21" width="28.6538461538462" style="7" customWidth="1"/>
    <col min="22" max="22" width="18.7692307692308" style="7" customWidth="1"/>
    <col min="23" max="23" width="24" style="7" customWidth="1"/>
    <col min="24" max="24" width="8.61538461538461" style="7" customWidth="1"/>
    <col min="25" max="25" width="11" style="7" customWidth="1"/>
    <col min="26" max="26" width="11.6923076923077" style="7" customWidth="1"/>
    <col min="27" max="28" width="16.2307692307692" style="7" customWidth="1"/>
    <col min="29" max="29" width="11" style="7" customWidth="1"/>
    <col min="30" max="31" width="16.2307692307692" style="18" customWidth="1"/>
    <col min="32" max="33" width="18.7692307692308" style="7" customWidth="1"/>
    <col min="34" max="35" width="11.6923076923077" style="15" customWidth="1"/>
    <col min="36" max="36" width="6.30769230769231" style="19" customWidth="1"/>
    <col min="37" max="37" width="15.8461538461538" style="19" customWidth="1"/>
    <col min="38" max="39" width="16.2307692307692" style="19" customWidth="1"/>
    <col min="40" max="40" width="31.3461538461538" style="13" customWidth="1"/>
    <col min="41" max="16384" width="9" style="7"/>
  </cols>
  <sheetData>
    <row r="1" s="7" customFormat="1" ht="23.2" spans="1:40">
      <c r="A1" s="20" t="s">
        <v>0</v>
      </c>
      <c r="B1" s="20"/>
      <c r="C1" s="20"/>
      <c r="D1" s="20"/>
      <c r="E1" s="24"/>
      <c r="F1" s="25"/>
      <c r="G1" s="25"/>
      <c r="H1" s="20"/>
      <c r="I1" s="20"/>
      <c r="J1" s="20"/>
      <c r="K1" s="20"/>
      <c r="L1" s="20"/>
      <c r="M1" s="20"/>
      <c r="N1" s="20"/>
      <c r="O1" s="20"/>
      <c r="P1" s="31"/>
      <c r="Q1" s="35"/>
      <c r="R1" s="20"/>
      <c r="S1" s="24"/>
      <c r="T1" s="24"/>
      <c r="U1" s="20"/>
      <c r="V1" s="20"/>
      <c r="W1" s="20"/>
      <c r="X1" s="20"/>
      <c r="Y1" s="20"/>
      <c r="Z1" s="20"/>
      <c r="AA1" s="20"/>
      <c r="AB1" s="20"/>
      <c r="AC1" s="20"/>
      <c r="AD1" s="43"/>
      <c r="AE1" s="43"/>
      <c r="AF1" s="20"/>
      <c r="AG1" s="20"/>
      <c r="AH1" s="31"/>
      <c r="AI1" s="31"/>
      <c r="AJ1" s="47"/>
      <c r="AK1" s="47"/>
      <c r="AL1" s="47"/>
      <c r="AM1" s="47"/>
      <c r="AN1" s="24"/>
    </row>
    <row r="2" s="7" customFormat="1" ht="20.4" spans="1:40">
      <c r="A2" s="21" t="s">
        <v>1</v>
      </c>
      <c r="B2" s="21"/>
      <c r="C2" s="21"/>
      <c r="D2" s="21"/>
      <c r="E2" s="26"/>
      <c r="F2" s="27"/>
      <c r="G2" s="27"/>
      <c r="H2" s="21"/>
      <c r="I2" s="21"/>
      <c r="J2" s="21"/>
      <c r="K2" s="21"/>
      <c r="L2" s="21"/>
      <c r="M2" s="21"/>
      <c r="N2" s="21"/>
      <c r="O2" s="21"/>
      <c r="P2" s="32"/>
      <c r="Q2" s="36"/>
      <c r="R2" s="21"/>
      <c r="S2" s="26"/>
      <c r="T2" s="26"/>
      <c r="U2" s="21"/>
      <c r="V2" s="21"/>
      <c r="W2" s="21"/>
      <c r="X2" s="21"/>
      <c r="Y2" s="21"/>
      <c r="Z2" s="21"/>
      <c r="AA2" s="21"/>
      <c r="AB2" s="21"/>
      <c r="AC2" s="21"/>
      <c r="AD2" s="44"/>
      <c r="AE2" s="44"/>
      <c r="AF2" s="21"/>
      <c r="AG2" s="21"/>
      <c r="AH2" s="32"/>
      <c r="AI2" s="32"/>
      <c r="AJ2" s="48"/>
      <c r="AK2" s="48"/>
      <c r="AL2" s="48"/>
      <c r="AM2" s="48"/>
      <c r="AN2" s="26"/>
    </row>
    <row r="3" s="8" customFormat="1" ht="39" customHeight="1" spans="1:40">
      <c r="A3" s="22" t="s">
        <v>2</v>
      </c>
      <c r="B3" s="22" t="s">
        <v>3</v>
      </c>
      <c r="C3" s="22" t="s">
        <v>4</v>
      </c>
      <c r="D3" s="22" t="s">
        <v>5</v>
      </c>
      <c r="E3" s="22" t="s">
        <v>6</v>
      </c>
      <c r="F3" s="28" t="s">
        <v>7</v>
      </c>
      <c r="G3" s="28" t="s">
        <v>8</v>
      </c>
      <c r="H3" s="22" t="s">
        <v>9</v>
      </c>
      <c r="I3" s="22" t="s">
        <v>10</v>
      </c>
      <c r="J3" s="22" t="s">
        <v>11</v>
      </c>
      <c r="K3" s="22" t="s">
        <v>12</v>
      </c>
      <c r="L3" s="22" t="s">
        <v>13</v>
      </c>
      <c r="M3" s="22" t="s">
        <v>14</v>
      </c>
      <c r="N3" s="22" t="s">
        <v>15</v>
      </c>
      <c r="O3" s="22" t="s">
        <v>16</v>
      </c>
      <c r="P3" s="33" t="s">
        <v>17</v>
      </c>
      <c r="Q3" s="37" t="s">
        <v>18</v>
      </c>
      <c r="R3" s="22" t="s">
        <v>19</v>
      </c>
      <c r="S3" s="38" t="s">
        <v>20</v>
      </c>
      <c r="T3" s="38" t="s">
        <v>21</v>
      </c>
      <c r="U3" s="22" t="s">
        <v>22</v>
      </c>
      <c r="V3" s="22" t="s">
        <v>23</v>
      </c>
      <c r="W3" s="22" t="s">
        <v>24</v>
      </c>
      <c r="X3" s="22" t="s">
        <v>25</v>
      </c>
      <c r="Y3" s="22" t="s">
        <v>26</v>
      </c>
      <c r="Z3" s="22" t="s">
        <v>27</v>
      </c>
      <c r="AA3" s="22" t="s">
        <v>28</v>
      </c>
      <c r="AB3" s="22" t="s">
        <v>29</v>
      </c>
      <c r="AC3" s="22" t="s">
        <v>30</v>
      </c>
      <c r="AD3" s="45" t="s">
        <v>31</v>
      </c>
      <c r="AE3" s="45" t="s">
        <v>32</v>
      </c>
      <c r="AF3" s="22" t="s">
        <v>33</v>
      </c>
      <c r="AG3" s="22" t="s">
        <v>34</v>
      </c>
      <c r="AH3" s="33" t="s">
        <v>35</v>
      </c>
      <c r="AI3" s="33" t="s">
        <v>36</v>
      </c>
      <c r="AJ3" s="49" t="s">
        <v>37</v>
      </c>
      <c r="AK3" s="49" t="s">
        <v>38</v>
      </c>
      <c r="AL3" s="49" t="s">
        <v>39</v>
      </c>
      <c r="AM3" s="49" t="s">
        <v>40</v>
      </c>
      <c r="AN3" s="22" t="s">
        <v>41</v>
      </c>
    </row>
    <row r="4" s="9" customFormat="1" ht="17.6" spans="1:40">
      <c r="A4" s="23">
        <v>1</v>
      </c>
      <c r="B4" s="23"/>
      <c r="C4" s="23" t="s">
        <v>42</v>
      </c>
      <c r="D4" s="23" t="s">
        <v>43</v>
      </c>
      <c r="E4" s="29"/>
      <c r="F4" s="30">
        <v>0</v>
      </c>
      <c r="G4" s="30">
        <v>0</v>
      </c>
      <c r="H4" s="23">
        <v>0</v>
      </c>
      <c r="I4" s="55" t="s">
        <v>44</v>
      </c>
      <c r="J4" s="55" t="s">
        <v>45</v>
      </c>
      <c r="K4" s="23"/>
      <c r="L4" s="23">
        <v>18080279273</v>
      </c>
      <c r="M4" s="23" t="s">
        <v>46</v>
      </c>
      <c r="N4" s="23"/>
      <c r="O4" s="23" t="str">
        <f>IF(MOD(MID(I4,17,1),2),"男","女")</f>
        <v>女</v>
      </c>
      <c r="P4" s="34">
        <f>--TEXT(MID(I4,7,8),"0-00-00")</f>
        <v>34915</v>
      </c>
      <c r="Q4" s="39">
        <f ca="1">DATEDIF(P4,TODAY(),"Y")</f>
        <v>30</v>
      </c>
      <c r="R4" s="23" t="s">
        <v>47</v>
      </c>
      <c r="S4" s="40"/>
      <c r="T4" s="40"/>
      <c r="U4" s="23" t="s">
        <v>48</v>
      </c>
      <c r="V4" s="23"/>
      <c r="W4" s="23"/>
      <c r="X4" s="23" t="s">
        <v>49</v>
      </c>
      <c r="Y4" s="23"/>
      <c r="Z4" s="23"/>
      <c r="AA4" s="34"/>
      <c r="AB4" s="34"/>
      <c r="AC4" s="23">
        <f t="shared" ref="AC4:AC19" si="0">YEAR(AB4)-YEAR(AA4)</f>
        <v>0</v>
      </c>
      <c r="AD4" s="46">
        <v>45748</v>
      </c>
      <c r="AE4" s="46"/>
      <c r="AF4" s="46" t="s">
        <v>50</v>
      </c>
      <c r="AG4" s="46" t="s">
        <v>50</v>
      </c>
      <c r="AH4" s="34"/>
      <c r="AI4" s="34"/>
      <c r="AJ4" s="4"/>
      <c r="AK4" s="4"/>
      <c r="AL4" s="4"/>
      <c r="AM4" s="4"/>
      <c r="AN4" s="51"/>
    </row>
    <row r="5" s="10" customFormat="1" ht="18" spans="1:40">
      <c r="A5" s="23">
        <v>2</v>
      </c>
      <c r="B5" s="23">
        <v>2025001</v>
      </c>
      <c r="C5" s="23" t="s">
        <v>51</v>
      </c>
      <c r="D5" s="23" t="s">
        <v>43</v>
      </c>
      <c r="E5" s="29" t="s">
        <v>52</v>
      </c>
      <c r="F5" s="30">
        <v>7000</v>
      </c>
      <c r="G5" s="30">
        <v>7000</v>
      </c>
      <c r="H5" s="23">
        <v>0</v>
      </c>
      <c r="I5" s="55" t="s">
        <v>53</v>
      </c>
      <c r="J5" s="55" t="s">
        <v>54</v>
      </c>
      <c r="K5" s="23"/>
      <c r="L5" s="23">
        <v>15882578614</v>
      </c>
      <c r="M5" s="23" t="s">
        <v>55</v>
      </c>
      <c r="N5" s="23" t="s">
        <v>56</v>
      </c>
      <c r="O5" s="23" t="str">
        <f>IF(MOD(MID(I5,17,1),2),"男","女")</f>
        <v>男</v>
      </c>
      <c r="P5" s="34">
        <f t="shared" ref="P5:P35" si="1">--TEXT(MID(I5,7,8),"0-00-00")</f>
        <v>35063</v>
      </c>
      <c r="Q5" s="39">
        <f ca="1" t="shared" ref="Q5:Q35" si="2">DATEDIF(P5,TODAY(),"Y")</f>
        <v>29</v>
      </c>
      <c r="R5" s="23" t="s">
        <v>47</v>
      </c>
      <c r="S5" s="40" t="s">
        <v>57</v>
      </c>
      <c r="T5" s="40"/>
      <c r="U5" s="23" t="s">
        <v>58</v>
      </c>
      <c r="V5" s="23"/>
      <c r="W5" s="23" t="s">
        <v>59</v>
      </c>
      <c r="X5" s="23" t="s">
        <v>49</v>
      </c>
      <c r="Y5" s="23"/>
      <c r="Z5" s="42">
        <v>43281</v>
      </c>
      <c r="AA5" s="34">
        <v>45754</v>
      </c>
      <c r="AB5" s="34">
        <v>46483</v>
      </c>
      <c r="AC5" s="23">
        <f t="shared" si="0"/>
        <v>2</v>
      </c>
      <c r="AD5" s="46">
        <v>45748</v>
      </c>
      <c r="AE5" s="46">
        <v>45778</v>
      </c>
      <c r="AF5" s="46" t="s">
        <v>50</v>
      </c>
      <c r="AG5" s="46" t="s">
        <v>50</v>
      </c>
      <c r="AH5" s="34">
        <v>45754</v>
      </c>
      <c r="AI5" s="34">
        <v>45803</v>
      </c>
      <c r="AJ5" s="4" t="str">
        <f>IF(AI5,"离职","在职")</f>
        <v>离职</v>
      </c>
      <c r="AK5" s="4" t="str">
        <f ca="1">IF(AJ5="离职",DATEDIF(AH5,AI5,"y")&amp;"年"&amp;ROUNDUP(DATEDIF(AH5,AI5,"ym"),1)&amp;"个月"&amp;ROUNDUP(DATEDIF(AH5,AI5,"md"),1)&amp;"日",DATEDIF(AH5,TODAY(),"y")&amp;"年"&amp;ROUNDUP(DATEDIF(AH5,TODAY(),"ym"),1)&amp;"个月"&amp;ROUNDUP(DATEDIF(AH5,TODAY(),"md"),1)&amp;"日")</f>
        <v>0年1个月19日</v>
      </c>
      <c r="AL5" s="4" t="str">
        <f ca="1">IF(INT(MID(AK5,FIND("年",AK5,1)+1,FIND("个",AK5,1)-FIND("年",AK5,1)-1))&gt;=2,"否","是")</f>
        <v>是</v>
      </c>
      <c r="AM5" s="4" t="s">
        <v>60</v>
      </c>
      <c r="AN5" s="52" t="s">
        <v>61</v>
      </c>
    </row>
    <row r="6" s="10" customFormat="1" ht="36" spans="1:40">
      <c r="A6" s="23">
        <v>3</v>
      </c>
      <c r="B6" s="23">
        <v>2025002</v>
      </c>
      <c r="C6" s="23" t="s">
        <v>62</v>
      </c>
      <c r="D6" s="23" t="s">
        <v>43</v>
      </c>
      <c r="E6" s="29" t="s">
        <v>52</v>
      </c>
      <c r="F6" s="30">
        <v>5500</v>
      </c>
      <c r="G6" s="30">
        <v>5500</v>
      </c>
      <c r="H6" s="23">
        <v>0</v>
      </c>
      <c r="I6" s="55" t="s">
        <v>63</v>
      </c>
      <c r="J6" s="55" t="s">
        <v>64</v>
      </c>
      <c r="K6" s="23"/>
      <c r="L6" s="23">
        <v>16602839480</v>
      </c>
      <c r="M6" s="23" t="s">
        <v>65</v>
      </c>
      <c r="N6" s="23" t="s">
        <v>66</v>
      </c>
      <c r="O6" s="23" t="str">
        <f t="shared" ref="O6:O35" si="3">IF(MOD(MID(I6,17,1),2),"男","女")</f>
        <v>男</v>
      </c>
      <c r="P6" s="34">
        <f t="shared" si="1"/>
        <v>35350</v>
      </c>
      <c r="Q6" s="39">
        <f ca="1" t="shared" si="2"/>
        <v>28</v>
      </c>
      <c r="R6" s="23" t="s">
        <v>47</v>
      </c>
      <c r="S6" s="40" t="s">
        <v>67</v>
      </c>
      <c r="T6" s="40"/>
      <c r="U6" s="23" t="s">
        <v>68</v>
      </c>
      <c r="V6" s="23" t="s">
        <v>69</v>
      </c>
      <c r="W6" s="23" t="s">
        <v>70</v>
      </c>
      <c r="X6" s="23" t="s">
        <v>71</v>
      </c>
      <c r="Y6" s="23"/>
      <c r="Z6" s="42">
        <v>45321</v>
      </c>
      <c r="AA6" s="34">
        <v>45758</v>
      </c>
      <c r="AB6" s="34">
        <v>46487</v>
      </c>
      <c r="AC6" s="23">
        <f t="shared" si="0"/>
        <v>2</v>
      </c>
      <c r="AD6" s="46">
        <v>45748</v>
      </c>
      <c r="AE6" s="46">
        <v>45778</v>
      </c>
      <c r="AF6" s="46" t="s">
        <v>50</v>
      </c>
      <c r="AG6" s="46" t="s">
        <v>50</v>
      </c>
      <c r="AH6" s="34">
        <v>45758</v>
      </c>
      <c r="AI6" s="34">
        <v>45820</v>
      </c>
      <c r="AJ6" s="4" t="str">
        <f t="shared" ref="AJ6:AJ19" si="4">IF(AI6,"离职","在职")</f>
        <v>离职</v>
      </c>
      <c r="AK6" s="4" t="str">
        <f ca="1" t="shared" ref="AK6:AK19" si="5">IF(AJ6="离职",DATEDIF(AH6,AI6,"y")&amp;"年"&amp;ROUNDUP(DATEDIF(AH6,AI6,"ym"),1)&amp;"个月"&amp;ROUNDUP(DATEDIF(AH6,AI6,"md"),1)&amp;"日",DATEDIF(AH6,TODAY(),"y")&amp;"年"&amp;ROUNDUP(DATEDIF(AH6,TODAY(),"ym"),1)&amp;"个月"&amp;ROUNDUP(DATEDIF(AH6,TODAY(),"md"),1)&amp;"日")</f>
        <v>0年2个月1日</v>
      </c>
      <c r="AL6" s="4" t="str">
        <f ca="1" t="shared" ref="AL6:AL35" si="6">IF(INT(MID(AK6,FIND("年",AK6,1)+1,FIND("个",AK6,1)-FIND("年",AK6,1)-1))&gt;=2,"否","是")</f>
        <v>否</v>
      </c>
      <c r="AM6" s="4" t="s">
        <v>72</v>
      </c>
      <c r="AN6" s="52"/>
    </row>
    <row r="7" s="7" customFormat="1" ht="53" spans="1:40">
      <c r="A7" s="23">
        <v>4</v>
      </c>
      <c r="B7" s="23">
        <v>2025003</v>
      </c>
      <c r="C7" s="23" t="s">
        <v>73</v>
      </c>
      <c r="D7" s="23" t="s">
        <v>43</v>
      </c>
      <c r="E7" s="29" t="s">
        <v>52</v>
      </c>
      <c r="F7" s="30">
        <v>7000</v>
      </c>
      <c r="G7" s="30">
        <v>12000</v>
      </c>
      <c r="H7" s="23">
        <v>1</v>
      </c>
      <c r="I7" s="55" t="s">
        <v>74</v>
      </c>
      <c r="J7" s="55" t="s">
        <v>75</v>
      </c>
      <c r="K7" s="23"/>
      <c r="L7" s="23">
        <v>13980332025</v>
      </c>
      <c r="M7" s="23" t="s">
        <v>55</v>
      </c>
      <c r="N7" s="23" t="s">
        <v>56</v>
      </c>
      <c r="O7" s="23" t="str">
        <f t="shared" si="3"/>
        <v>女</v>
      </c>
      <c r="P7" s="34">
        <f t="shared" si="1"/>
        <v>37429</v>
      </c>
      <c r="Q7" s="39">
        <f ca="1" t="shared" si="2"/>
        <v>23</v>
      </c>
      <c r="R7" s="23" t="s">
        <v>47</v>
      </c>
      <c r="S7" s="40" t="s">
        <v>76</v>
      </c>
      <c r="T7" s="40" t="s">
        <v>77</v>
      </c>
      <c r="U7" s="23" t="s">
        <v>78</v>
      </c>
      <c r="V7" s="23"/>
      <c r="W7" s="23" t="s">
        <v>79</v>
      </c>
      <c r="X7" s="23" t="s">
        <v>49</v>
      </c>
      <c r="Y7" s="23"/>
      <c r="Z7" s="42">
        <v>45473</v>
      </c>
      <c r="AA7" s="34">
        <v>45775</v>
      </c>
      <c r="AB7" s="34">
        <v>46504</v>
      </c>
      <c r="AC7" s="23">
        <f t="shared" si="0"/>
        <v>2</v>
      </c>
      <c r="AD7" s="46">
        <v>45778</v>
      </c>
      <c r="AE7" s="46"/>
      <c r="AF7" s="46" t="s">
        <v>50</v>
      </c>
      <c r="AG7" s="46" t="s">
        <v>50</v>
      </c>
      <c r="AH7" s="50">
        <v>45775</v>
      </c>
      <c r="AI7" s="50"/>
      <c r="AJ7" s="4" t="str">
        <f t="shared" si="4"/>
        <v>在职</v>
      </c>
      <c r="AK7" s="4" t="str">
        <f ca="1" t="shared" si="5"/>
        <v>0年4个月4日</v>
      </c>
      <c r="AL7" s="4" t="str">
        <f ca="1" t="shared" si="6"/>
        <v>否</v>
      </c>
      <c r="AM7" s="4"/>
      <c r="AN7" s="53" t="s">
        <v>80</v>
      </c>
    </row>
    <row r="8" s="10" customFormat="1" ht="17.6" spans="1:40">
      <c r="A8" s="23">
        <v>5</v>
      </c>
      <c r="B8" s="23"/>
      <c r="C8" s="23" t="s">
        <v>81</v>
      </c>
      <c r="D8" s="23" t="s">
        <v>43</v>
      </c>
      <c r="E8" s="29" t="s">
        <v>52</v>
      </c>
      <c r="F8" s="30">
        <v>7000</v>
      </c>
      <c r="G8" s="30">
        <v>7000</v>
      </c>
      <c r="H8" s="23">
        <v>0</v>
      </c>
      <c r="I8" s="55" t="s">
        <v>82</v>
      </c>
      <c r="J8" s="55" t="s">
        <v>83</v>
      </c>
      <c r="K8" s="23"/>
      <c r="L8" s="23">
        <v>13028376808</v>
      </c>
      <c r="M8" s="23" t="s">
        <v>55</v>
      </c>
      <c r="N8" s="23" t="s">
        <v>84</v>
      </c>
      <c r="O8" s="23" t="str">
        <f t="shared" si="3"/>
        <v>男</v>
      </c>
      <c r="P8" s="34">
        <f t="shared" si="1"/>
        <v>35951</v>
      </c>
      <c r="Q8" s="39">
        <f ca="1" t="shared" si="2"/>
        <v>27</v>
      </c>
      <c r="R8" s="23" t="s">
        <v>47</v>
      </c>
      <c r="S8" s="40"/>
      <c r="T8" s="40"/>
      <c r="U8" s="23" t="s">
        <v>85</v>
      </c>
      <c r="V8" s="23"/>
      <c r="W8" s="23" t="s">
        <v>86</v>
      </c>
      <c r="X8" s="23" t="s">
        <v>87</v>
      </c>
      <c r="Y8" s="23"/>
      <c r="Z8" s="23"/>
      <c r="AA8" s="34"/>
      <c r="AB8" s="34"/>
      <c r="AC8" s="23">
        <f t="shared" si="0"/>
        <v>0</v>
      </c>
      <c r="AD8" s="46" t="s">
        <v>50</v>
      </c>
      <c r="AE8" s="46" t="s">
        <v>50</v>
      </c>
      <c r="AF8" s="46" t="s">
        <v>50</v>
      </c>
      <c r="AG8" s="46" t="s">
        <v>50</v>
      </c>
      <c r="AH8" s="34">
        <v>45783</v>
      </c>
      <c r="AI8" s="34">
        <v>45858</v>
      </c>
      <c r="AJ8" s="4" t="str">
        <f t="shared" si="4"/>
        <v>离职</v>
      </c>
      <c r="AK8" s="4" t="str">
        <f ca="1" t="shared" si="5"/>
        <v>0年2个月14日</v>
      </c>
      <c r="AL8" s="4" t="str">
        <f ca="1" t="shared" si="6"/>
        <v>否</v>
      </c>
      <c r="AM8" s="4" t="s">
        <v>60</v>
      </c>
      <c r="AN8" s="52"/>
    </row>
    <row r="9" s="7" customFormat="1" ht="18" spans="1:40">
      <c r="A9" s="23">
        <v>6</v>
      </c>
      <c r="B9" s="23">
        <v>2025010</v>
      </c>
      <c r="C9" s="23" t="s">
        <v>88</v>
      </c>
      <c r="D9" s="23" t="s">
        <v>43</v>
      </c>
      <c r="E9" s="29" t="s">
        <v>52</v>
      </c>
      <c r="F9" s="30">
        <v>5500</v>
      </c>
      <c r="G9" s="30">
        <v>3300</v>
      </c>
      <c r="H9" s="23">
        <v>1</v>
      </c>
      <c r="I9" s="55" t="s">
        <v>89</v>
      </c>
      <c r="J9" s="55" t="s">
        <v>90</v>
      </c>
      <c r="K9" s="23"/>
      <c r="L9" s="23">
        <v>17628236677</v>
      </c>
      <c r="M9" s="23" t="s">
        <v>65</v>
      </c>
      <c r="N9" s="23" t="s">
        <v>66</v>
      </c>
      <c r="O9" s="23" t="str">
        <f t="shared" si="3"/>
        <v>男</v>
      </c>
      <c r="P9" s="34">
        <f t="shared" si="1"/>
        <v>34958</v>
      </c>
      <c r="Q9" s="39">
        <f ca="1" t="shared" si="2"/>
        <v>29</v>
      </c>
      <c r="R9" s="23" t="s">
        <v>47</v>
      </c>
      <c r="S9" s="40" t="s">
        <v>91</v>
      </c>
      <c r="T9" s="40"/>
      <c r="U9" s="23"/>
      <c r="V9" s="23"/>
      <c r="W9" s="23"/>
      <c r="X9" s="23"/>
      <c r="Y9" s="23"/>
      <c r="Z9" s="23"/>
      <c r="AA9" s="34">
        <v>45783</v>
      </c>
      <c r="AB9" s="34">
        <v>46512</v>
      </c>
      <c r="AC9" s="23">
        <f t="shared" si="0"/>
        <v>2</v>
      </c>
      <c r="AD9" s="46">
        <v>45809</v>
      </c>
      <c r="AE9" s="46">
        <v>45809</v>
      </c>
      <c r="AF9" s="46" t="s">
        <v>50</v>
      </c>
      <c r="AG9" s="46" t="s">
        <v>50</v>
      </c>
      <c r="AH9" s="34">
        <v>45783</v>
      </c>
      <c r="AI9" s="34">
        <v>45852</v>
      </c>
      <c r="AJ9" s="4" t="str">
        <f t="shared" si="4"/>
        <v>离职</v>
      </c>
      <c r="AK9" s="4" t="str">
        <f ca="1" t="shared" si="5"/>
        <v>0年2个月8日</v>
      </c>
      <c r="AL9" s="4" t="str">
        <f ca="1" t="shared" si="6"/>
        <v>否</v>
      </c>
      <c r="AM9" s="4" t="s">
        <v>60</v>
      </c>
      <c r="AN9" s="53" t="s">
        <v>92</v>
      </c>
    </row>
    <row r="10" s="7" customFormat="1" ht="18" spans="1:40">
      <c r="A10" s="23">
        <v>7</v>
      </c>
      <c r="B10" s="23">
        <v>2025004</v>
      </c>
      <c r="C10" s="23" t="s">
        <v>93</v>
      </c>
      <c r="D10" s="23" t="s">
        <v>43</v>
      </c>
      <c r="E10" s="29" t="s">
        <v>52</v>
      </c>
      <c r="F10" s="30">
        <v>12000</v>
      </c>
      <c r="G10" s="30">
        <v>12000</v>
      </c>
      <c r="H10" s="23">
        <v>0</v>
      </c>
      <c r="I10" s="55" t="s">
        <v>94</v>
      </c>
      <c r="J10" s="55" t="s">
        <v>95</v>
      </c>
      <c r="K10" s="23" t="s">
        <v>96</v>
      </c>
      <c r="L10" s="23">
        <v>18081568401</v>
      </c>
      <c r="M10" s="23" t="s">
        <v>55</v>
      </c>
      <c r="N10" s="23" t="s">
        <v>56</v>
      </c>
      <c r="O10" s="23" t="str">
        <f t="shared" si="3"/>
        <v>男</v>
      </c>
      <c r="P10" s="34">
        <f t="shared" si="1"/>
        <v>35312</v>
      </c>
      <c r="Q10" s="39">
        <f ca="1" t="shared" si="2"/>
        <v>28</v>
      </c>
      <c r="R10" s="23" t="s">
        <v>47</v>
      </c>
      <c r="S10" s="40" t="s">
        <v>97</v>
      </c>
      <c r="T10" s="40" t="s">
        <v>98</v>
      </c>
      <c r="U10" s="23" t="s">
        <v>99</v>
      </c>
      <c r="V10" s="23" t="s">
        <v>69</v>
      </c>
      <c r="W10" s="23" t="s">
        <v>100</v>
      </c>
      <c r="X10" s="23" t="s">
        <v>101</v>
      </c>
      <c r="Y10" s="23"/>
      <c r="Z10" s="42">
        <v>43120</v>
      </c>
      <c r="AA10" s="34">
        <v>45784</v>
      </c>
      <c r="AB10" s="34">
        <v>46513</v>
      </c>
      <c r="AC10" s="23">
        <f t="shared" si="0"/>
        <v>2</v>
      </c>
      <c r="AD10" s="46">
        <v>45809</v>
      </c>
      <c r="AE10" s="46"/>
      <c r="AF10" s="46" t="s">
        <v>50</v>
      </c>
      <c r="AG10" s="46" t="s">
        <v>50</v>
      </c>
      <c r="AH10" s="34">
        <v>45784</v>
      </c>
      <c r="AI10" s="34"/>
      <c r="AJ10" s="4" t="str">
        <f t="shared" si="4"/>
        <v>在职</v>
      </c>
      <c r="AK10" s="4" t="str">
        <f ca="1" t="shared" si="5"/>
        <v>0年3个月25日</v>
      </c>
      <c r="AL10" s="4" t="str">
        <f ca="1" t="shared" si="6"/>
        <v>否</v>
      </c>
      <c r="AM10" s="4"/>
      <c r="AN10" s="53"/>
    </row>
    <row r="11" s="7" customFormat="1" ht="36" spans="1:40">
      <c r="A11" s="23">
        <v>8</v>
      </c>
      <c r="B11" s="23">
        <v>2025005</v>
      </c>
      <c r="C11" s="23" t="s">
        <v>102</v>
      </c>
      <c r="D11" s="23" t="s">
        <v>103</v>
      </c>
      <c r="E11" s="29" t="s">
        <v>52</v>
      </c>
      <c r="F11" s="30">
        <v>32000</v>
      </c>
      <c r="G11" s="30">
        <v>32000</v>
      </c>
      <c r="H11" s="23">
        <v>0</v>
      </c>
      <c r="I11" s="55" t="s">
        <v>104</v>
      </c>
      <c r="J11" s="55" t="s">
        <v>105</v>
      </c>
      <c r="K11" s="23"/>
      <c r="L11" s="23">
        <v>18682758980</v>
      </c>
      <c r="M11" s="23" t="s">
        <v>55</v>
      </c>
      <c r="N11" s="23" t="s">
        <v>106</v>
      </c>
      <c r="O11" s="23" t="str">
        <f t="shared" si="3"/>
        <v>男</v>
      </c>
      <c r="P11" s="34">
        <f t="shared" si="1"/>
        <v>30683</v>
      </c>
      <c r="Q11" s="39">
        <f ca="1" t="shared" si="2"/>
        <v>41</v>
      </c>
      <c r="R11" s="23" t="s">
        <v>47</v>
      </c>
      <c r="S11" s="40" t="s">
        <v>107</v>
      </c>
      <c r="T11" s="40" t="s">
        <v>108</v>
      </c>
      <c r="U11" s="23" t="s">
        <v>99</v>
      </c>
      <c r="V11" s="23"/>
      <c r="W11" s="23"/>
      <c r="X11" s="23" t="s">
        <v>49</v>
      </c>
      <c r="Y11" s="23"/>
      <c r="Z11" s="23"/>
      <c r="AA11" s="34">
        <v>45789</v>
      </c>
      <c r="AB11" s="34">
        <v>46518</v>
      </c>
      <c r="AC11" s="23">
        <f t="shared" si="0"/>
        <v>2</v>
      </c>
      <c r="AD11" s="46" t="s">
        <v>50</v>
      </c>
      <c r="AE11" s="46" t="s">
        <v>50</v>
      </c>
      <c r="AF11" s="46" t="s">
        <v>50</v>
      </c>
      <c r="AG11" s="46" t="s">
        <v>50</v>
      </c>
      <c r="AH11" s="34">
        <v>45789</v>
      </c>
      <c r="AI11" s="34"/>
      <c r="AJ11" s="4" t="str">
        <f t="shared" si="4"/>
        <v>在职</v>
      </c>
      <c r="AK11" s="4" t="str">
        <f ca="1" t="shared" si="5"/>
        <v>0年3个月20日</v>
      </c>
      <c r="AL11" s="4" t="str">
        <f ca="1" t="shared" si="6"/>
        <v>否</v>
      </c>
      <c r="AM11" s="4"/>
      <c r="AN11" s="53"/>
    </row>
    <row r="12" s="7" customFormat="1" ht="18" spans="1:40">
      <c r="A12" s="23">
        <v>9</v>
      </c>
      <c r="B12" s="23">
        <v>2025006</v>
      </c>
      <c r="C12" s="23" t="s">
        <v>109</v>
      </c>
      <c r="D12" s="23" t="s">
        <v>43</v>
      </c>
      <c r="E12" s="29" t="s">
        <v>52</v>
      </c>
      <c r="F12" s="30">
        <v>30000</v>
      </c>
      <c r="G12" s="30">
        <v>30000</v>
      </c>
      <c r="H12" s="23">
        <v>0</v>
      </c>
      <c r="I12" s="55" t="s">
        <v>110</v>
      </c>
      <c r="J12" s="55" t="s">
        <v>111</v>
      </c>
      <c r="K12" s="23"/>
      <c r="L12" s="23">
        <v>13883005845</v>
      </c>
      <c r="M12" s="23" t="s">
        <v>55</v>
      </c>
      <c r="N12" s="23" t="s">
        <v>112</v>
      </c>
      <c r="O12" s="23" t="str">
        <f t="shared" si="3"/>
        <v>男</v>
      </c>
      <c r="P12" s="34">
        <f t="shared" si="1"/>
        <v>32472</v>
      </c>
      <c r="Q12" s="39">
        <f ca="1" t="shared" si="2"/>
        <v>36</v>
      </c>
      <c r="R12" s="23" t="s">
        <v>47</v>
      </c>
      <c r="S12" s="40" t="s">
        <v>113</v>
      </c>
      <c r="T12" s="40"/>
      <c r="U12" s="23"/>
      <c r="V12" s="23"/>
      <c r="W12" s="23"/>
      <c r="X12" s="23"/>
      <c r="Y12" s="23"/>
      <c r="Z12" s="23"/>
      <c r="AA12" s="34">
        <v>45789</v>
      </c>
      <c r="AB12" s="34">
        <v>46518</v>
      </c>
      <c r="AC12" s="23">
        <f t="shared" si="0"/>
        <v>2</v>
      </c>
      <c r="AD12" s="46">
        <v>45778</v>
      </c>
      <c r="AE12" s="46">
        <v>45809</v>
      </c>
      <c r="AF12" s="46" t="s">
        <v>50</v>
      </c>
      <c r="AG12" s="46" t="s">
        <v>50</v>
      </c>
      <c r="AH12" s="34">
        <v>45789</v>
      </c>
      <c r="AI12" s="34">
        <v>45826</v>
      </c>
      <c r="AJ12" s="4" t="str">
        <f t="shared" si="4"/>
        <v>离职</v>
      </c>
      <c r="AK12" s="4" t="str">
        <f ca="1" t="shared" si="5"/>
        <v>0年1个月6日</v>
      </c>
      <c r="AL12" s="4" t="str">
        <f ca="1" t="shared" si="6"/>
        <v>是</v>
      </c>
      <c r="AM12" s="4" t="s">
        <v>60</v>
      </c>
      <c r="AN12" s="53"/>
    </row>
    <row r="13" s="11" customFormat="1" ht="17.6" spans="1:40">
      <c r="A13" s="23">
        <v>10</v>
      </c>
      <c r="B13" s="23"/>
      <c r="C13" s="23" t="s">
        <v>114</v>
      </c>
      <c r="D13" s="23" t="s">
        <v>43</v>
      </c>
      <c r="E13" s="29" t="s">
        <v>52</v>
      </c>
      <c r="F13" s="30">
        <v>5000</v>
      </c>
      <c r="G13" s="30">
        <v>5000</v>
      </c>
      <c r="H13" s="23">
        <v>0</v>
      </c>
      <c r="I13" s="23" t="s">
        <v>115</v>
      </c>
      <c r="J13" s="55" t="s">
        <v>116</v>
      </c>
      <c r="K13" s="23"/>
      <c r="L13" s="23">
        <v>17366911666</v>
      </c>
      <c r="M13" s="23" t="s">
        <v>65</v>
      </c>
      <c r="N13" s="23" t="s">
        <v>66</v>
      </c>
      <c r="O13" s="23" t="str">
        <f t="shared" si="3"/>
        <v>男</v>
      </c>
      <c r="P13" s="34">
        <f t="shared" si="1"/>
        <v>34887</v>
      </c>
      <c r="Q13" s="39">
        <f ca="1" t="shared" si="2"/>
        <v>30</v>
      </c>
      <c r="R13" s="23" t="s">
        <v>47</v>
      </c>
      <c r="S13" s="40"/>
      <c r="T13" s="40"/>
      <c r="U13" s="23"/>
      <c r="V13" s="23"/>
      <c r="W13" s="23"/>
      <c r="X13" s="23"/>
      <c r="Y13" s="23"/>
      <c r="Z13" s="23"/>
      <c r="AA13" s="34"/>
      <c r="AB13" s="34"/>
      <c r="AC13" s="23">
        <f t="shared" si="0"/>
        <v>0</v>
      </c>
      <c r="AD13" s="46" t="s">
        <v>50</v>
      </c>
      <c r="AE13" s="46" t="s">
        <v>50</v>
      </c>
      <c r="AF13" s="46" t="s">
        <v>50</v>
      </c>
      <c r="AG13" s="46" t="s">
        <v>50</v>
      </c>
      <c r="AH13" s="34">
        <v>45790</v>
      </c>
      <c r="AI13" s="34">
        <v>45807</v>
      </c>
      <c r="AJ13" s="4" t="str">
        <f t="shared" si="4"/>
        <v>离职</v>
      </c>
      <c r="AK13" s="4" t="str">
        <f ca="1" t="shared" si="5"/>
        <v>0年0个月17日</v>
      </c>
      <c r="AL13" s="4" t="str">
        <f ca="1" t="shared" si="6"/>
        <v>是</v>
      </c>
      <c r="AM13" s="4" t="s">
        <v>60</v>
      </c>
      <c r="AN13" s="53"/>
    </row>
    <row r="14" s="7" customFormat="1" ht="18" spans="1:40">
      <c r="A14" s="23">
        <v>11</v>
      </c>
      <c r="B14" s="23">
        <v>2025011</v>
      </c>
      <c r="C14" s="23" t="s">
        <v>117</v>
      </c>
      <c r="D14" s="23" t="s">
        <v>43</v>
      </c>
      <c r="E14" s="29" t="s">
        <v>52</v>
      </c>
      <c r="F14" s="30">
        <v>5500</v>
      </c>
      <c r="G14" s="30">
        <v>3500</v>
      </c>
      <c r="H14" s="23">
        <v>1</v>
      </c>
      <c r="I14" s="55" t="s">
        <v>118</v>
      </c>
      <c r="J14" s="55" t="s">
        <v>119</v>
      </c>
      <c r="K14" s="23" t="s">
        <v>96</v>
      </c>
      <c r="L14" s="23">
        <v>15882557447</v>
      </c>
      <c r="M14" s="23" t="s">
        <v>65</v>
      </c>
      <c r="N14" s="23" t="s">
        <v>66</v>
      </c>
      <c r="O14" s="23" t="str">
        <f t="shared" si="3"/>
        <v>男</v>
      </c>
      <c r="P14" s="34">
        <f t="shared" si="1"/>
        <v>31181</v>
      </c>
      <c r="Q14" s="39">
        <f ca="1" t="shared" si="2"/>
        <v>40</v>
      </c>
      <c r="R14" s="23" t="s">
        <v>47</v>
      </c>
      <c r="S14" s="40" t="s">
        <v>120</v>
      </c>
      <c r="T14" s="40"/>
      <c r="U14" s="23"/>
      <c r="V14" s="23"/>
      <c r="W14" s="23"/>
      <c r="X14" s="23"/>
      <c r="Y14" s="23"/>
      <c r="Z14" s="23"/>
      <c r="AA14" s="34"/>
      <c r="AB14" s="34"/>
      <c r="AC14" s="23">
        <f t="shared" si="0"/>
        <v>0</v>
      </c>
      <c r="AD14" s="46">
        <v>45809</v>
      </c>
      <c r="AE14" s="46">
        <v>45809</v>
      </c>
      <c r="AF14" s="46" t="s">
        <v>50</v>
      </c>
      <c r="AG14" s="46" t="s">
        <v>50</v>
      </c>
      <c r="AH14" s="34">
        <v>45791</v>
      </c>
      <c r="AI14" s="34">
        <v>45883</v>
      </c>
      <c r="AJ14" s="4" t="str">
        <f t="shared" si="4"/>
        <v>离职</v>
      </c>
      <c r="AK14" s="4" t="str">
        <f ca="1" t="shared" si="5"/>
        <v>0年3个月0日</v>
      </c>
      <c r="AL14" s="4" t="str">
        <f ca="1" t="shared" si="6"/>
        <v>否</v>
      </c>
      <c r="AM14" s="4"/>
      <c r="AN14" s="53" t="s">
        <v>121</v>
      </c>
    </row>
    <row r="15" s="7" customFormat="1" ht="17.6" spans="1:40">
      <c r="A15" s="23">
        <v>12</v>
      </c>
      <c r="B15" s="23"/>
      <c r="C15" s="23" t="s">
        <v>122</v>
      </c>
      <c r="D15" s="23" t="s">
        <v>43</v>
      </c>
      <c r="E15" s="29" t="s">
        <v>52</v>
      </c>
      <c r="F15" s="30">
        <v>2000</v>
      </c>
      <c r="G15" s="30">
        <v>2000</v>
      </c>
      <c r="H15" s="23">
        <v>0</v>
      </c>
      <c r="I15" s="55" t="s">
        <v>123</v>
      </c>
      <c r="J15" s="55" t="s">
        <v>124</v>
      </c>
      <c r="K15" s="23"/>
      <c r="L15" s="23">
        <v>19182628771</v>
      </c>
      <c r="M15" s="23" t="s">
        <v>125</v>
      </c>
      <c r="N15" s="23" t="s">
        <v>126</v>
      </c>
      <c r="O15" s="23" t="str">
        <f t="shared" si="3"/>
        <v>女</v>
      </c>
      <c r="P15" s="34">
        <f t="shared" si="1"/>
        <v>25496</v>
      </c>
      <c r="Q15" s="39">
        <f ca="1" t="shared" si="2"/>
        <v>55</v>
      </c>
      <c r="R15" s="23" t="s">
        <v>47</v>
      </c>
      <c r="S15" s="40"/>
      <c r="T15" s="40"/>
      <c r="U15" s="23"/>
      <c r="V15" s="23"/>
      <c r="W15" s="23"/>
      <c r="X15" s="23"/>
      <c r="Y15" s="23"/>
      <c r="Z15" s="23"/>
      <c r="AA15" s="34"/>
      <c r="AB15" s="34"/>
      <c r="AC15" s="23">
        <f t="shared" si="0"/>
        <v>0</v>
      </c>
      <c r="AD15" s="46" t="s">
        <v>50</v>
      </c>
      <c r="AE15" s="46" t="s">
        <v>50</v>
      </c>
      <c r="AF15" s="46" t="s">
        <v>50</v>
      </c>
      <c r="AG15" s="46" t="s">
        <v>50</v>
      </c>
      <c r="AH15" s="34">
        <v>45793</v>
      </c>
      <c r="AI15" s="34"/>
      <c r="AJ15" s="4" t="str">
        <f t="shared" si="4"/>
        <v>在职</v>
      </c>
      <c r="AK15" s="4" t="str">
        <f ca="1" t="shared" si="5"/>
        <v>0年3个月16日</v>
      </c>
      <c r="AL15" s="4" t="str">
        <f ca="1" t="shared" si="6"/>
        <v>否</v>
      </c>
      <c r="AM15" s="4"/>
      <c r="AN15" s="53"/>
    </row>
    <row r="16" s="7" customFormat="1" ht="18" spans="1:40">
      <c r="A16" s="23">
        <v>13</v>
      </c>
      <c r="B16" s="23">
        <v>2025008</v>
      </c>
      <c r="C16" s="23" t="s">
        <v>127</v>
      </c>
      <c r="D16" s="23" t="s">
        <v>43</v>
      </c>
      <c r="E16" s="29" t="s">
        <v>52</v>
      </c>
      <c r="F16" s="30">
        <v>11000</v>
      </c>
      <c r="G16" s="30">
        <v>11000</v>
      </c>
      <c r="H16" s="23">
        <v>0</v>
      </c>
      <c r="I16" s="55" t="s">
        <v>128</v>
      </c>
      <c r="J16" s="55" t="s">
        <v>129</v>
      </c>
      <c r="K16" s="23"/>
      <c r="L16" s="23">
        <v>18482252886</v>
      </c>
      <c r="M16" s="23" t="s">
        <v>55</v>
      </c>
      <c r="N16" s="23" t="s">
        <v>130</v>
      </c>
      <c r="O16" s="23" t="str">
        <f t="shared" si="3"/>
        <v>男</v>
      </c>
      <c r="P16" s="34">
        <f t="shared" si="1"/>
        <v>35794</v>
      </c>
      <c r="Q16" s="39">
        <f ca="1" t="shared" si="2"/>
        <v>27</v>
      </c>
      <c r="R16" s="23" t="s">
        <v>47</v>
      </c>
      <c r="S16" s="40" t="s">
        <v>131</v>
      </c>
      <c r="T16" s="40" t="s">
        <v>132</v>
      </c>
      <c r="U16" s="23" t="s">
        <v>133</v>
      </c>
      <c r="V16" s="23"/>
      <c r="W16" s="23" t="s">
        <v>134</v>
      </c>
      <c r="X16" s="23" t="s">
        <v>101</v>
      </c>
      <c r="Y16" s="23"/>
      <c r="Z16" s="42">
        <v>43281</v>
      </c>
      <c r="AA16" s="34">
        <v>45803</v>
      </c>
      <c r="AB16" s="34">
        <v>46532</v>
      </c>
      <c r="AC16" s="23">
        <f t="shared" si="0"/>
        <v>2</v>
      </c>
      <c r="AD16" s="46">
        <v>45809</v>
      </c>
      <c r="AE16" s="46"/>
      <c r="AF16" s="46" t="s">
        <v>50</v>
      </c>
      <c r="AG16" s="46" t="s">
        <v>50</v>
      </c>
      <c r="AH16" s="34">
        <v>45803</v>
      </c>
      <c r="AI16" s="34"/>
      <c r="AJ16" s="4" t="str">
        <f t="shared" si="4"/>
        <v>在职</v>
      </c>
      <c r="AK16" s="4" t="str">
        <f ca="1" t="shared" si="5"/>
        <v>0年3个月6日</v>
      </c>
      <c r="AL16" s="4" t="str">
        <f ca="1" t="shared" si="6"/>
        <v>否</v>
      </c>
      <c r="AM16" s="4"/>
      <c r="AN16" s="53"/>
    </row>
    <row r="17" s="7" customFormat="1" ht="18" spans="1:40">
      <c r="A17" s="23">
        <v>14</v>
      </c>
      <c r="B17" s="23">
        <v>2025007</v>
      </c>
      <c r="C17" s="23" t="s">
        <v>135</v>
      </c>
      <c r="D17" s="23" t="s">
        <v>43</v>
      </c>
      <c r="E17" s="29" t="s">
        <v>52</v>
      </c>
      <c r="F17" s="30">
        <v>15000</v>
      </c>
      <c r="G17" s="30">
        <v>15000</v>
      </c>
      <c r="H17" s="23">
        <v>0</v>
      </c>
      <c r="I17" s="55" t="s">
        <v>136</v>
      </c>
      <c r="J17" s="55" t="s">
        <v>137</v>
      </c>
      <c r="K17" s="23"/>
      <c r="L17" s="23">
        <v>18582585719</v>
      </c>
      <c r="M17" s="23" t="s">
        <v>55</v>
      </c>
      <c r="N17" s="23" t="s">
        <v>130</v>
      </c>
      <c r="O17" s="23" t="str">
        <f t="shared" si="3"/>
        <v>男</v>
      </c>
      <c r="P17" s="34">
        <f t="shared" si="1"/>
        <v>35905</v>
      </c>
      <c r="Q17" s="39">
        <f ca="1" t="shared" si="2"/>
        <v>27</v>
      </c>
      <c r="R17" s="23" t="s">
        <v>47</v>
      </c>
      <c r="S17" s="40" t="s">
        <v>138</v>
      </c>
      <c r="T17" s="40" t="s">
        <v>139</v>
      </c>
      <c r="U17" s="23" t="s">
        <v>140</v>
      </c>
      <c r="V17" s="23"/>
      <c r="W17" s="23" t="s">
        <v>141</v>
      </c>
      <c r="X17" s="23" t="s">
        <v>49</v>
      </c>
      <c r="Y17" s="23"/>
      <c r="Z17" s="42">
        <v>44012</v>
      </c>
      <c r="AA17" s="34">
        <v>45803</v>
      </c>
      <c r="AB17" s="34">
        <v>46532</v>
      </c>
      <c r="AC17" s="23">
        <f t="shared" si="0"/>
        <v>2</v>
      </c>
      <c r="AD17" s="46">
        <v>45809</v>
      </c>
      <c r="AE17" s="46"/>
      <c r="AF17" s="46" t="s">
        <v>50</v>
      </c>
      <c r="AG17" s="46" t="s">
        <v>50</v>
      </c>
      <c r="AH17" s="34">
        <v>45803</v>
      </c>
      <c r="AI17" s="34"/>
      <c r="AJ17" s="4" t="str">
        <f t="shared" si="4"/>
        <v>在职</v>
      </c>
      <c r="AK17" s="4" t="str">
        <f ca="1" t="shared" si="5"/>
        <v>0年3个月6日</v>
      </c>
      <c r="AL17" s="4" t="str">
        <f ca="1" t="shared" si="6"/>
        <v>否</v>
      </c>
      <c r="AM17" s="4"/>
      <c r="AN17" s="53"/>
    </row>
    <row r="18" s="11" customFormat="1" ht="17.6" spans="1:40">
      <c r="A18" s="23">
        <v>15</v>
      </c>
      <c r="B18" s="23"/>
      <c r="C18" s="23" t="s">
        <v>142</v>
      </c>
      <c r="D18" s="23" t="s">
        <v>43</v>
      </c>
      <c r="E18" s="29" t="s">
        <v>52</v>
      </c>
      <c r="F18" s="30">
        <v>5000</v>
      </c>
      <c r="G18" s="30">
        <v>5000</v>
      </c>
      <c r="H18" s="23">
        <v>0</v>
      </c>
      <c r="I18" s="23" t="s">
        <v>143</v>
      </c>
      <c r="J18" s="55" t="s">
        <v>144</v>
      </c>
      <c r="K18" s="23" t="s">
        <v>145</v>
      </c>
      <c r="L18" s="23">
        <v>18381131158</v>
      </c>
      <c r="M18" s="23" t="s">
        <v>65</v>
      </c>
      <c r="N18" s="23" t="s">
        <v>66</v>
      </c>
      <c r="O18" s="23" t="str">
        <f t="shared" si="3"/>
        <v>男</v>
      </c>
      <c r="P18" s="34">
        <f t="shared" si="1"/>
        <v>37081</v>
      </c>
      <c r="Q18" s="39">
        <f ca="1" t="shared" si="2"/>
        <v>24</v>
      </c>
      <c r="R18" s="23" t="s">
        <v>47</v>
      </c>
      <c r="S18" s="40"/>
      <c r="T18" s="40"/>
      <c r="U18" s="23"/>
      <c r="V18" s="23"/>
      <c r="W18" s="23"/>
      <c r="X18" s="23"/>
      <c r="Y18" s="23"/>
      <c r="Z18" s="23"/>
      <c r="AA18" s="34"/>
      <c r="AB18" s="34"/>
      <c r="AC18" s="23">
        <f t="shared" si="0"/>
        <v>0</v>
      </c>
      <c r="AD18" s="46" t="s">
        <v>50</v>
      </c>
      <c r="AE18" s="46" t="s">
        <v>50</v>
      </c>
      <c r="AF18" s="46" t="s">
        <v>50</v>
      </c>
      <c r="AG18" s="46" t="s">
        <v>50</v>
      </c>
      <c r="AH18" s="34">
        <v>45803</v>
      </c>
      <c r="AI18" s="34">
        <v>45807</v>
      </c>
      <c r="AJ18" s="4" t="str">
        <f t="shared" si="4"/>
        <v>离职</v>
      </c>
      <c r="AK18" s="4" t="str">
        <f ca="1" t="shared" si="5"/>
        <v>0年0个月4日</v>
      </c>
      <c r="AL18" s="4" t="str">
        <f ca="1" t="shared" si="6"/>
        <v>是</v>
      </c>
      <c r="AM18" s="4" t="s">
        <v>60</v>
      </c>
      <c r="AN18" s="53"/>
    </row>
    <row r="19" s="7" customFormat="1" ht="71" spans="1:40">
      <c r="A19" s="23">
        <v>16</v>
      </c>
      <c r="B19" s="23">
        <v>2025009</v>
      </c>
      <c r="C19" s="23" t="s">
        <v>146</v>
      </c>
      <c r="D19" s="23" t="s">
        <v>43</v>
      </c>
      <c r="E19" s="29" t="s">
        <v>52</v>
      </c>
      <c r="F19" s="30">
        <v>5500</v>
      </c>
      <c r="G19" s="30">
        <v>7000</v>
      </c>
      <c r="H19" s="23">
        <v>2</v>
      </c>
      <c r="I19" s="55" t="s">
        <v>147</v>
      </c>
      <c r="J19" s="55" t="s">
        <v>148</v>
      </c>
      <c r="K19" s="23"/>
      <c r="L19" s="23">
        <v>18161136210</v>
      </c>
      <c r="M19" s="23" t="s">
        <v>65</v>
      </c>
      <c r="N19" s="23" t="s">
        <v>66</v>
      </c>
      <c r="O19" s="23" t="str">
        <f t="shared" si="3"/>
        <v>女</v>
      </c>
      <c r="P19" s="34">
        <f t="shared" si="1"/>
        <v>31147</v>
      </c>
      <c r="Q19" s="39">
        <f ca="1" t="shared" si="2"/>
        <v>40</v>
      </c>
      <c r="R19" s="23" t="s">
        <v>47</v>
      </c>
      <c r="S19" s="40" t="s">
        <v>149</v>
      </c>
      <c r="T19" s="40" t="s">
        <v>150</v>
      </c>
      <c r="U19" s="23"/>
      <c r="V19" s="23"/>
      <c r="W19" s="23"/>
      <c r="X19" s="23"/>
      <c r="Y19" s="23"/>
      <c r="Z19" s="23"/>
      <c r="AA19" s="34">
        <v>45804</v>
      </c>
      <c r="AB19" s="34">
        <v>46533</v>
      </c>
      <c r="AC19" s="23">
        <f t="shared" si="0"/>
        <v>2</v>
      </c>
      <c r="AD19" s="46">
        <v>45809</v>
      </c>
      <c r="AE19" s="46"/>
      <c r="AF19" s="46" t="s">
        <v>50</v>
      </c>
      <c r="AG19" s="46" t="s">
        <v>50</v>
      </c>
      <c r="AH19" s="34">
        <v>45804</v>
      </c>
      <c r="AI19" s="34"/>
      <c r="AJ19" s="4" t="str">
        <f t="shared" si="4"/>
        <v>在职</v>
      </c>
      <c r="AK19" s="4" t="str">
        <f ca="1" t="shared" si="5"/>
        <v>0年3个月5日</v>
      </c>
      <c r="AL19" s="4" t="str">
        <f ca="1">IF(INT(MID(AK19,FIND("年",AK19,1)+1,FIND("个",AK19,1)-FIND("年",AK19,1)-1))&gt;=0,"否","是")</f>
        <v>否</v>
      </c>
      <c r="AM19" s="4"/>
      <c r="AN19" s="53" t="s">
        <v>151</v>
      </c>
    </row>
    <row r="20" s="11" customFormat="1" ht="17.6" spans="1:40">
      <c r="A20" s="23">
        <v>17</v>
      </c>
      <c r="B20" s="23"/>
      <c r="C20" s="23" t="s">
        <v>152</v>
      </c>
      <c r="D20" s="23" t="s">
        <v>43</v>
      </c>
      <c r="E20" s="29" t="s">
        <v>52</v>
      </c>
      <c r="F20" s="30">
        <v>5000</v>
      </c>
      <c r="G20" s="30">
        <v>5000</v>
      </c>
      <c r="H20" s="23">
        <v>0</v>
      </c>
      <c r="I20" s="55" t="s">
        <v>153</v>
      </c>
      <c r="J20" s="55" t="s">
        <v>154</v>
      </c>
      <c r="K20" s="23"/>
      <c r="L20" s="23">
        <v>18682833573</v>
      </c>
      <c r="M20" s="23" t="s">
        <v>65</v>
      </c>
      <c r="N20" s="23" t="s">
        <v>66</v>
      </c>
      <c r="O20" s="23" t="str">
        <f t="shared" si="3"/>
        <v>女</v>
      </c>
      <c r="P20" s="34">
        <f t="shared" si="1"/>
        <v>36960</v>
      </c>
      <c r="Q20" s="39">
        <f ca="1" t="shared" si="2"/>
        <v>24</v>
      </c>
      <c r="R20" s="23" t="s">
        <v>47</v>
      </c>
      <c r="S20" s="40"/>
      <c r="T20" s="40"/>
      <c r="U20" s="23"/>
      <c r="V20" s="23"/>
      <c r="W20" s="23"/>
      <c r="X20" s="23"/>
      <c r="Y20" s="23"/>
      <c r="Z20" s="23"/>
      <c r="AA20" s="34"/>
      <c r="AB20" s="34"/>
      <c r="AC20" s="23">
        <f t="shared" ref="AC20:AC35" si="7">YEAR(AB20)-YEAR(AA20)</f>
        <v>0</v>
      </c>
      <c r="AD20" s="46" t="s">
        <v>50</v>
      </c>
      <c r="AE20" s="46" t="s">
        <v>50</v>
      </c>
      <c r="AF20" s="46" t="s">
        <v>50</v>
      </c>
      <c r="AG20" s="46" t="s">
        <v>50</v>
      </c>
      <c r="AH20" s="34">
        <v>45817</v>
      </c>
      <c r="AI20" s="34">
        <v>45832</v>
      </c>
      <c r="AJ20" s="4" t="str">
        <f t="shared" ref="AJ20:AJ35" si="8">IF(AI20,"离职","在职")</f>
        <v>离职</v>
      </c>
      <c r="AK20" s="4" t="str">
        <f ca="1" t="shared" ref="AK20:AK35" si="9">IF(AJ20="离职",DATEDIF(AH20,AI20,"y")&amp;"年"&amp;ROUNDUP(DATEDIF(AH20,AI20,"ym"),1)&amp;"个月"&amp;ROUNDUP(DATEDIF(AH20,AI20,"md"),1)&amp;"日",DATEDIF(AH20,TODAY(),"y")&amp;"年"&amp;ROUNDUP(DATEDIF(AH20,TODAY(),"ym"),1)&amp;"个月"&amp;ROUNDUP(DATEDIF(AH20,TODAY(),"md"),1)&amp;"日")</f>
        <v>0年0个月15日</v>
      </c>
      <c r="AL20" s="4" t="str">
        <f ca="1" t="shared" si="6"/>
        <v>是</v>
      </c>
      <c r="AM20" s="4" t="s">
        <v>60</v>
      </c>
      <c r="AN20" s="53"/>
    </row>
    <row r="21" s="11" customFormat="1" ht="36" spans="1:40">
      <c r="A21" s="23">
        <v>18</v>
      </c>
      <c r="B21" s="23">
        <v>2025014</v>
      </c>
      <c r="C21" s="23" t="s">
        <v>155</v>
      </c>
      <c r="D21" s="23" t="s">
        <v>103</v>
      </c>
      <c r="E21" s="29" t="s">
        <v>156</v>
      </c>
      <c r="F21" s="30">
        <v>17000</v>
      </c>
      <c r="G21" s="30">
        <v>17000</v>
      </c>
      <c r="H21" s="23">
        <v>0</v>
      </c>
      <c r="I21" s="55" t="s">
        <v>157</v>
      </c>
      <c r="J21" s="55" t="s">
        <v>158</v>
      </c>
      <c r="K21" s="23"/>
      <c r="L21" s="23">
        <v>17381379076</v>
      </c>
      <c r="M21" s="23" t="s">
        <v>55</v>
      </c>
      <c r="N21" s="23" t="s">
        <v>130</v>
      </c>
      <c r="O21" s="23" t="str">
        <f t="shared" si="3"/>
        <v>男</v>
      </c>
      <c r="P21" s="34">
        <f t="shared" si="1"/>
        <v>35235</v>
      </c>
      <c r="Q21" s="39">
        <f ca="1" t="shared" si="2"/>
        <v>29</v>
      </c>
      <c r="R21" s="23" t="s">
        <v>47</v>
      </c>
      <c r="S21" s="40" t="s">
        <v>159</v>
      </c>
      <c r="T21" s="40" t="s">
        <v>160</v>
      </c>
      <c r="U21" s="23" t="s">
        <v>161</v>
      </c>
      <c r="V21" s="23"/>
      <c r="W21" s="23"/>
      <c r="X21" s="23" t="s">
        <v>49</v>
      </c>
      <c r="Y21" s="23"/>
      <c r="Z21" s="23"/>
      <c r="AA21" s="34">
        <v>45831</v>
      </c>
      <c r="AB21" s="34">
        <v>45830</v>
      </c>
      <c r="AC21" s="23">
        <f t="shared" si="7"/>
        <v>0</v>
      </c>
      <c r="AD21" s="46">
        <v>45870</v>
      </c>
      <c r="AE21" s="46"/>
      <c r="AF21" s="46">
        <v>45839</v>
      </c>
      <c r="AG21" s="46"/>
      <c r="AH21" s="34">
        <v>45831</v>
      </c>
      <c r="AI21" s="34"/>
      <c r="AJ21" s="4" t="str">
        <f t="shared" si="8"/>
        <v>在职</v>
      </c>
      <c r="AK21" s="4" t="str">
        <f ca="1" t="shared" si="9"/>
        <v>0年2个月9日</v>
      </c>
      <c r="AL21" s="4" t="str">
        <f ca="1" t="shared" si="6"/>
        <v>否</v>
      </c>
      <c r="AM21" s="4"/>
      <c r="AN21" s="53" t="s">
        <v>162</v>
      </c>
    </row>
    <row r="22" s="7" customFormat="1" ht="18" spans="1:40">
      <c r="A22" s="23">
        <v>19</v>
      </c>
      <c r="B22" s="23">
        <v>2025012</v>
      </c>
      <c r="C22" s="23" t="s">
        <v>163</v>
      </c>
      <c r="D22" s="23" t="s">
        <v>43</v>
      </c>
      <c r="E22" s="29" t="s">
        <v>52</v>
      </c>
      <c r="F22" s="30">
        <v>2200</v>
      </c>
      <c r="G22" s="30">
        <v>2200</v>
      </c>
      <c r="H22" s="23">
        <v>0</v>
      </c>
      <c r="I22" s="55" t="s">
        <v>164</v>
      </c>
      <c r="J22" s="55" t="s">
        <v>165</v>
      </c>
      <c r="K22" s="23" t="s">
        <v>96</v>
      </c>
      <c r="L22" s="23">
        <v>18081422531</v>
      </c>
      <c r="M22" s="23" t="s">
        <v>65</v>
      </c>
      <c r="N22" s="23" t="s">
        <v>66</v>
      </c>
      <c r="O22" s="23" t="str">
        <f t="shared" si="3"/>
        <v>女</v>
      </c>
      <c r="P22" s="34">
        <f t="shared" si="1"/>
        <v>38128</v>
      </c>
      <c r="Q22" s="39">
        <f ca="1" t="shared" si="2"/>
        <v>21</v>
      </c>
      <c r="R22" s="23" t="s">
        <v>47</v>
      </c>
      <c r="S22" s="40" t="s">
        <v>166</v>
      </c>
      <c r="T22" s="40" t="s">
        <v>167</v>
      </c>
      <c r="U22" s="23" t="s">
        <v>168</v>
      </c>
      <c r="V22" s="23"/>
      <c r="W22" s="23" t="s">
        <v>169</v>
      </c>
      <c r="X22" s="23" t="s">
        <v>101</v>
      </c>
      <c r="Y22" s="23"/>
      <c r="Z22" s="42">
        <v>45838</v>
      </c>
      <c r="AA22" s="34">
        <v>45832</v>
      </c>
      <c r="AB22" s="34">
        <v>46561</v>
      </c>
      <c r="AC22" s="23">
        <f t="shared" si="7"/>
        <v>2</v>
      </c>
      <c r="AD22" s="46" t="s">
        <v>50</v>
      </c>
      <c r="AE22" s="46" t="s">
        <v>50</v>
      </c>
      <c r="AF22" s="46" t="s">
        <v>50</v>
      </c>
      <c r="AG22" s="46" t="s">
        <v>50</v>
      </c>
      <c r="AH22" s="34">
        <v>45832</v>
      </c>
      <c r="AI22" s="34"/>
      <c r="AJ22" s="4" t="str">
        <f t="shared" si="8"/>
        <v>在职</v>
      </c>
      <c r="AK22" s="4" t="str">
        <f ca="1" t="shared" si="9"/>
        <v>0年2个月8日</v>
      </c>
      <c r="AL22" s="4" t="str">
        <f ca="1" t="shared" si="6"/>
        <v>否</v>
      </c>
      <c r="AM22" s="4"/>
      <c r="AN22" s="54"/>
    </row>
    <row r="23" s="7" customFormat="1" ht="36" spans="1:40">
      <c r="A23" s="23">
        <v>20</v>
      </c>
      <c r="B23" s="23">
        <v>2025015</v>
      </c>
      <c r="C23" s="23" t="s">
        <v>170</v>
      </c>
      <c r="D23" s="23" t="s">
        <v>103</v>
      </c>
      <c r="E23" s="29" t="s">
        <v>156</v>
      </c>
      <c r="F23" s="30">
        <v>26500</v>
      </c>
      <c r="G23" s="30">
        <v>26500</v>
      </c>
      <c r="H23" s="23">
        <v>0</v>
      </c>
      <c r="I23" s="55" t="s">
        <v>171</v>
      </c>
      <c r="J23" s="55" t="s">
        <v>172</v>
      </c>
      <c r="K23" s="23"/>
      <c r="L23" s="23">
        <v>13980332025</v>
      </c>
      <c r="M23" s="23" t="s">
        <v>55</v>
      </c>
      <c r="N23" s="23" t="s">
        <v>112</v>
      </c>
      <c r="O23" s="23" t="str">
        <f t="shared" si="3"/>
        <v>男</v>
      </c>
      <c r="P23" s="34">
        <f t="shared" si="1"/>
        <v>34422</v>
      </c>
      <c r="Q23" s="39">
        <f ca="1" t="shared" si="2"/>
        <v>31</v>
      </c>
      <c r="R23" s="23" t="s">
        <v>47</v>
      </c>
      <c r="S23" s="40" t="s">
        <v>173</v>
      </c>
      <c r="T23" s="40"/>
      <c r="U23" s="41" t="s">
        <v>174</v>
      </c>
      <c r="V23" s="41"/>
      <c r="W23" s="23"/>
      <c r="X23" s="23" t="s">
        <v>87</v>
      </c>
      <c r="Y23" s="23"/>
      <c r="Z23" s="23"/>
      <c r="AA23" s="34">
        <v>45838</v>
      </c>
      <c r="AB23" s="34">
        <v>46567</v>
      </c>
      <c r="AC23" s="23">
        <f t="shared" si="7"/>
        <v>2</v>
      </c>
      <c r="AD23" s="46">
        <v>45839</v>
      </c>
      <c r="AE23" s="46">
        <v>45839</v>
      </c>
      <c r="AF23" s="46">
        <v>45839</v>
      </c>
      <c r="AG23" s="46">
        <v>45839</v>
      </c>
      <c r="AH23" s="34">
        <v>45838</v>
      </c>
      <c r="AI23" s="34">
        <v>45877</v>
      </c>
      <c r="AJ23" s="4" t="str">
        <f t="shared" si="8"/>
        <v>离职</v>
      </c>
      <c r="AK23" s="4" t="str">
        <f ca="1" t="shared" si="9"/>
        <v>0年1个月9日</v>
      </c>
      <c r="AL23" s="4" t="str">
        <f ca="1" t="shared" si="6"/>
        <v>是</v>
      </c>
      <c r="AM23" s="4" t="s">
        <v>72</v>
      </c>
      <c r="AN23" s="54"/>
    </row>
    <row r="24" s="7" customFormat="1" ht="36" spans="1:40">
      <c r="A24" s="23">
        <v>21</v>
      </c>
      <c r="B24" s="23">
        <v>2025016</v>
      </c>
      <c r="C24" s="4" t="s">
        <v>175</v>
      </c>
      <c r="D24" s="23" t="s">
        <v>103</v>
      </c>
      <c r="E24" s="29" t="s">
        <v>156</v>
      </c>
      <c r="F24" s="30">
        <v>23000</v>
      </c>
      <c r="G24" s="30">
        <v>23000</v>
      </c>
      <c r="H24" s="23">
        <v>0</v>
      </c>
      <c r="I24" s="55" t="s">
        <v>176</v>
      </c>
      <c r="J24" s="55" t="s">
        <v>177</v>
      </c>
      <c r="K24" s="23"/>
      <c r="L24" s="23">
        <v>13980873319</v>
      </c>
      <c r="M24" s="23" t="s">
        <v>55</v>
      </c>
      <c r="N24" s="23" t="s">
        <v>178</v>
      </c>
      <c r="O24" s="23" t="str">
        <f t="shared" si="3"/>
        <v>男</v>
      </c>
      <c r="P24" s="34">
        <f t="shared" si="1"/>
        <v>31016</v>
      </c>
      <c r="Q24" s="39">
        <f ca="1" t="shared" si="2"/>
        <v>40</v>
      </c>
      <c r="R24" s="23" t="s">
        <v>47</v>
      </c>
      <c r="S24" s="40" t="s">
        <v>179</v>
      </c>
      <c r="T24" s="40" t="s">
        <v>180</v>
      </c>
      <c r="U24" s="41" t="s">
        <v>181</v>
      </c>
      <c r="V24" s="41"/>
      <c r="W24" s="41"/>
      <c r="X24" s="23" t="s">
        <v>71</v>
      </c>
      <c r="Y24" s="23"/>
      <c r="Z24" s="23"/>
      <c r="AA24" s="34">
        <v>45839</v>
      </c>
      <c r="AB24" s="34">
        <v>46568</v>
      </c>
      <c r="AC24" s="23">
        <f t="shared" si="7"/>
        <v>2</v>
      </c>
      <c r="AD24" s="46">
        <v>45839</v>
      </c>
      <c r="AE24" s="46"/>
      <c r="AF24" s="46">
        <v>45839</v>
      </c>
      <c r="AG24" s="46"/>
      <c r="AH24" s="50">
        <v>45839</v>
      </c>
      <c r="AI24" s="50"/>
      <c r="AJ24" s="4" t="str">
        <f t="shared" si="8"/>
        <v>在职</v>
      </c>
      <c r="AK24" s="4" t="str">
        <f ca="1" t="shared" si="9"/>
        <v>0年2个月0日</v>
      </c>
      <c r="AL24" s="4" t="str">
        <f ca="1" t="shared" si="6"/>
        <v>否</v>
      </c>
      <c r="AM24" s="4"/>
      <c r="AN24" s="53"/>
    </row>
    <row r="25" s="11" customFormat="1" ht="36" spans="1:40">
      <c r="A25" s="23">
        <v>22</v>
      </c>
      <c r="B25" s="23">
        <v>2025013</v>
      </c>
      <c r="C25" s="23" t="s">
        <v>182</v>
      </c>
      <c r="D25" s="23" t="s">
        <v>43</v>
      </c>
      <c r="E25" s="29" t="s">
        <v>52</v>
      </c>
      <c r="F25" s="30">
        <v>5500</v>
      </c>
      <c r="G25" s="30">
        <v>6500</v>
      </c>
      <c r="H25" s="23">
        <v>1</v>
      </c>
      <c r="I25" s="55" t="s">
        <v>183</v>
      </c>
      <c r="J25" s="55" t="s">
        <v>184</v>
      </c>
      <c r="K25" s="23" t="s">
        <v>96</v>
      </c>
      <c r="L25" s="23">
        <v>13112316000</v>
      </c>
      <c r="M25" s="23" t="s">
        <v>65</v>
      </c>
      <c r="N25" s="23" t="s">
        <v>66</v>
      </c>
      <c r="O25" s="23" t="str">
        <f t="shared" si="3"/>
        <v>男</v>
      </c>
      <c r="P25" s="34">
        <f t="shared" si="1"/>
        <v>35467</v>
      </c>
      <c r="Q25" s="39">
        <f ca="1" t="shared" si="2"/>
        <v>28</v>
      </c>
      <c r="R25" s="23" t="s">
        <v>47</v>
      </c>
      <c r="S25" s="40" t="s">
        <v>185</v>
      </c>
      <c r="T25" s="40" t="s">
        <v>186</v>
      </c>
      <c r="U25" s="23"/>
      <c r="V25" s="23"/>
      <c r="W25" s="23"/>
      <c r="X25" s="23"/>
      <c r="Y25" s="23"/>
      <c r="Z25" s="23"/>
      <c r="AA25" s="34">
        <v>45839</v>
      </c>
      <c r="AB25" s="34">
        <v>46568</v>
      </c>
      <c r="AC25" s="23">
        <f t="shared" si="7"/>
        <v>2</v>
      </c>
      <c r="AD25" s="46">
        <v>45839</v>
      </c>
      <c r="AE25" s="46"/>
      <c r="AF25" s="46" t="s">
        <v>50</v>
      </c>
      <c r="AG25" s="46" t="s">
        <v>50</v>
      </c>
      <c r="AH25" s="50">
        <v>45839</v>
      </c>
      <c r="AI25" s="34"/>
      <c r="AJ25" s="4" t="str">
        <f t="shared" si="8"/>
        <v>在职</v>
      </c>
      <c r="AK25" s="4" t="str">
        <f ca="1" t="shared" si="9"/>
        <v>0年2个月0日</v>
      </c>
      <c r="AL25" s="4" t="str">
        <f ca="1">IF(INT(MID(AK25,FIND("年",AK25,1)+1,FIND("个",AK25,1)-FIND("年",AK25,1)-1))&gt;=0,"否","是")</f>
        <v>否</v>
      </c>
      <c r="AM25" s="4"/>
      <c r="AN25" s="53" t="s">
        <v>187</v>
      </c>
    </row>
    <row r="26" s="7" customFormat="1" ht="18" spans="1:40">
      <c r="A26" s="23">
        <v>23</v>
      </c>
      <c r="B26" s="23"/>
      <c r="C26" s="23" t="s">
        <v>188</v>
      </c>
      <c r="D26" s="23" t="s">
        <v>43</v>
      </c>
      <c r="E26" s="29" t="s">
        <v>52</v>
      </c>
      <c r="F26" s="30">
        <v>2000</v>
      </c>
      <c r="G26" s="30">
        <v>2000</v>
      </c>
      <c r="H26" s="23">
        <v>0</v>
      </c>
      <c r="I26" s="55" t="s">
        <v>189</v>
      </c>
      <c r="J26" s="55" t="s">
        <v>190</v>
      </c>
      <c r="K26" s="23"/>
      <c r="L26" s="23">
        <v>18282621019</v>
      </c>
      <c r="M26" s="23" t="s">
        <v>65</v>
      </c>
      <c r="N26" s="23" t="s">
        <v>191</v>
      </c>
      <c r="O26" s="23" t="str">
        <f t="shared" si="3"/>
        <v>女</v>
      </c>
      <c r="P26" s="34">
        <f t="shared" si="1"/>
        <v>37886</v>
      </c>
      <c r="Q26" s="39">
        <f ca="1" t="shared" si="2"/>
        <v>21</v>
      </c>
      <c r="R26" s="23" t="s">
        <v>47</v>
      </c>
      <c r="S26" s="40" t="s">
        <v>192</v>
      </c>
      <c r="T26" s="40" t="s">
        <v>193</v>
      </c>
      <c r="U26" s="23" t="s">
        <v>194</v>
      </c>
      <c r="V26" s="23" t="s">
        <v>195</v>
      </c>
      <c r="W26" s="23" t="s">
        <v>196</v>
      </c>
      <c r="X26" s="23" t="s">
        <v>49</v>
      </c>
      <c r="Y26" s="23"/>
      <c r="Z26" s="23"/>
      <c r="AA26" s="34">
        <v>45841</v>
      </c>
      <c r="AB26" s="34">
        <v>46203</v>
      </c>
      <c r="AC26" s="23">
        <f t="shared" si="7"/>
        <v>1</v>
      </c>
      <c r="AD26" s="46" t="s">
        <v>50</v>
      </c>
      <c r="AE26" s="46" t="s">
        <v>50</v>
      </c>
      <c r="AF26" s="46" t="s">
        <v>50</v>
      </c>
      <c r="AG26" s="46" t="s">
        <v>50</v>
      </c>
      <c r="AH26" s="34">
        <v>45841</v>
      </c>
      <c r="AI26" s="34"/>
      <c r="AJ26" s="4" t="str">
        <f t="shared" si="8"/>
        <v>在职</v>
      </c>
      <c r="AK26" s="4" t="str">
        <f ca="1" t="shared" si="9"/>
        <v>0年1个月29日</v>
      </c>
      <c r="AL26" s="4" t="str">
        <f ca="1" t="shared" si="6"/>
        <v>是</v>
      </c>
      <c r="AM26" s="4"/>
      <c r="AN26" s="53"/>
    </row>
    <row r="27" s="7" customFormat="1" ht="36" spans="1:40">
      <c r="A27" s="23">
        <v>24</v>
      </c>
      <c r="B27" s="23">
        <v>2025022</v>
      </c>
      <c r="C27" s="23" t="s">
        <v>197</v>
      </c>
      <c r="D27" s="23" t="s">
        <v>43</v>
      </c>
      <c r="E27" s="29" t="s">
        <v>52</v>
      </c>
      <c r="F27" s="30">
        <v>3500</v>
      </c>
      <c r="G27" s="30">
        <v>3500</v>
      </c>
      <c r="H27" s="23">
        <v>0</v>
      </c>
      <c r="I27" s="55" t="s">
        <v>198</v>
      </c>
      <c r="J27" s="23"/>
      <c r="K27" s="23"/>
      <c r="L27" s="23">
        <v>17882281031</v>
      </c>
      <c r="M27" s="23" t="s">
        <v>65</v>
      </c>
      <c r="N27" s="23" t="s">
        <v>66</v>
      </c>
      <c r="O27" s="23" t="str">
        <f t="shared" si="3"/>
        <v>女</v>
      </c>
      <c r="P27" s="34">
        <f t="shared" si="1"/>
        <v>36829</v>
      </c>
      <c r="Q27" s="39">
        <f ca="1" t="shared" si="2"/>
        <v>24</v>
      </c>
      <c r="R27" s="23" t="s">
        <v>47</v>
      </c>
      <c r="S27" s="40" t="s">
        <v>199</v>
      </c>
      <c r="T27" s="40" t="s">
        <v>200</v>
      </c>
      <c r="U27" s="23" t="s">
        <v>201</v>
      </c>
      <c r="V27" s="23"/>
      <c r="W27" s="23"/>
      <c r="X27" s="23" t="s">
        <v>101</v>
      </c>
      <c r="Y27" s="23"/>
      <c r="Z27" s="23"/>
      <c r="AA27" s="34">
        <v>45845</v>
      </c>
      <c r="AB27" s="34">
        <v>46574</v>
      </c>
      <c r="AC27" s="23">
        <f t="shared" si="7"/>
        <v>2</v>
      </c>
      <c r="AD27" s="46" t="s">
        <v>50</v>
      </c>
      <c r="AE27" s="46" t="s">
        <v>50</v>
      </c>
      <c r="AF27" s="46" t="s">
        <v>50</v>
      </c>
      <c r="AG27" s="46" t="s">
        <v>50</v>
      </c>
      <c r="AH27" s="34">
        <v>45845</v>
      </c>
      <c r="AI27" s="34">
        <v>45891</v>
      </c>
      <c r="AJ27" s="4" t="str">
        <f t="shared" si="8"/>
        <v>离职</v>
      </c>
      <c r="AK27" s="4" t="str">
        <f ca="1" t="shared" si="9"/>
        <v>0年1个月15日</v>
      </c>
      <c r="AL27" s="4" t="str">
        <f ca="1" t="shared" si="6"/>
        <v>是</v>
      </c>
      <c r="AM27" s="4" t="s">
        <v>72</v>
      </c>
      <c r="AN27" s="53"/>
    </row>
    <row r="28" s="7" customFormat="1" ht="36" spans="1:40">
      <c r="A28" s="23">
        <v>25</v>
      </c>
      <c r="B28" s="23">
        <v>2025018</v>
      </c>
      <c r="C28" s="4" t="s">
        <v>202</v>
      </c>
      <c r="D28" s="23" t="s">
        <v>103</v>
      </c>
      <c r="E28" s="29" t="s">
        <v>156</v>
      </c>
      <c r="F28" s="30">
        <v>18000</v>
      </c>
      <c r="G28" s="30">
        <v>18000</v>
      </c>
      <c r="H28" s="23">
        <v>0</v>
      </c>
      <c r="I28" s="55" t="s">
        <v>203</v>
      </c>
      <c r="J28" s="55" t="s">
        <v>204</v>
      </c>
      <c r="K28" s="23" t="s">
        <v>96</v>
      </c>
      <c r="L28" s="23">
        <v>19382203995</v>
      </c>
      <c r="M28" s="23" t="s">
        <v>55</v>
      </c>
      <c r="N28" s="23" t="s">
        <v>205</v>
      </c>
      <c r="O28" s="23" t="str">
        <f t="shared" si="3"/>
        <v>男</v>
      </c>
      <c r="P28" s="34">
        <f t="shared" si="1"/>
        <v>35235</v>
      </c>
      <c r="Q28" s="39">
        <f ca="1" t="shared" si="2"/>
        <v>29</v>
      </c>
      <c r="R28" s="23" t="s">
        <v>47</v>
      </c>
      <c r="S28" s="40" t="s">
        <v>206</v>
      </c>
      <c r="T28" s="40"/>
      <c r="U28" s="41" t="s">
        <v>207</v>
      </c>
      <c r="V28" s="41"/>
      <c r="W28" s="41"/>
      <c r="X28" s="23" t="s">
        <v>71</v>
      </c>
      <c r="Y28" s="23"/>
      <c r="Z28" s="23"/>
      <c r="AA28" s="34">
        <v>45846</v>
      </c>
      <c r="AB28" s="34">
        <v>46575</v>
      </c>
      <c r="AC28" s="23">
        <f t="shared" si="7"/>
        <v>2</v>
      </c>
      <c r="AD28" s="46">
        <v>45839</v>
      </c>
      <c r="AE28" s="46">
        <v>45839</v>
      </c>
      <c r="AF28" s="46">
        <v>45839</v>
      </c>
      <c r="AG28" s="46"/>
      <c r="AH28" s="34">
        <v>45846</v>
      </c>
      <c r="AI28" s="34">
        <v>45865</v>
      </c>
      <c r="AJ28" s="4" t="str">
        <f t="shared" si="8"/>
        <v>离职</v>
      </c>
      <c r="AK28" s="4" t="str">
        <f ca="1" t="shared" si="9"/>
        <v>0年0个月19日</v>
      </c>
      <c r="AL28" s="4" t="str">
        <f ca="1" t="shared" si="6"/>
        <v>是</v>
      </c>
      <c r="AM28" s="4" t="s">
        <v>72</v>
      </c>
      <c r="AN28" s="53"/>
    </row>
    <row r="29" s="7" customFormat="1" ht="36" spans="1:40">
      <c r="A29" s="23">
        <v>26</v>
      </c>
      <c r="B29" s="23">
        <v>2025017</v>
      </c>
      <c r="C29" s="4" t="s">
        <v>208</v>
      </c>
      <c r="D29" s="23" t="s">
        <v>103</v>
      </c>
      <c r="E29" s="29" t="s">
        <v>156</v>
      </c>
      <c r="F29" s="30">
        <v>16000</v>
      </c>
      <c r="G29" s="30">
        <v>16000</v>
      </c>
      <c r="H29" s="23">
        <v>0</v>
      </c>
      <c r="I29" s="55" t="s">
        <v>209</v>
      </c>
      <c r="J29" s="55" t="s">
        <v>210</v>
      </c>
      <c r="K29" s="23"/>
      <c r="L29" s="23">
        <v>15908136462</v>
      </c>
      <c r="M29" s="23" t="s">
        <v>55</v>
      </c>
      <c r="N29" s="23" t="s">
        <v>130</v>
      </c>
      <c r="O29" s="23" t="str">
        <f t="shared" si="3"/>
        <v>男</v>
      </c>
      <c r="P29" s="34">
        <f t="shared" si="1"/>
        <v>33719</v>
      </c>
      <c r="Q29" s="39">
        <f ca="1" t="shared" si="2"/>
        <v>33</v>
      </c>
      <c r="R29" s="23" t="s">
        <v>47</v>
      </c>
      <c r="S29" s="40" t="s">
        <v>211</v>
      </c>
      <c r="T29" s="40" t="s">
        <v>212</v>
      </c>
      <c r="U29" s="41" t="s">
        <v>213</v>
      </c>
      <c r="V29" s="41"/>
      <c r="W29" s="41"/>
      <c r="X29" s="23" t="s">
        <v>71</v>
      </c>
      <c r="Y29" s="23"/>
      <c r="Z29" s="23"/>
      <c r="AA29" s="34">
        <v>45846</v>
      </c>
      <c r="AB29" s="34">
        <v>46575</v>
      </c>
      <c r="AC29" s="23">
        <f t="shared" si="7"/>
        <v>2</v>
      </c>
      <c r="AD29" s="46">
        <v>45839</v>
      </c>
      <c r="AE29" s="46"/>
      <c r="AF29" s="46">
        <v>45839</v>
      </c>
      <c r="AG29" s="46"/>
      <c r="AH29" s="34">
        <v>45846</v>
      </c>
      <c r="AI29" s="34"/>
      <c r="AJ29" s="4" t="str">
        <f t="shared" si="8"/>
        <v>在职</v>
      </c>
      <c r="AK29" s="4" t="str">
        <f ca="1" t="shared" si="9"/>
        <v>0年1个月24日</v>
      </c>
      <c r="AL29" s="4" t="str">
        <f ca="1" t="shared" si="6"/>
        <v>是</v>
      </c>
      <c r="AM29" s="4"/>
      <c r="AN29" s="53"/>
    </row>
    <row r="30" s="7" customFormat="1" ht="18" spans="1:40">
      <c r="A30" s="23">
        <v>27</v>
      </c>
      <c r="B30" s="23">
        <v>2025020</v>
      </c>
      <c r="C30" s="4" t="s">
        <v>214</v>
      </c>
      <c r="D30" s="23" t="s">
        <v>103</v>
      </c>
      <c r="E30" s="29" t="s">
        <v>156</v>
      </c>
      <c r="F30" s="30">
        <v>12000</v>
      </c>
      <c r="G30" s="30">
        <v>12000</v>
      </c>
      <c r="H30" s="23">
        <v>0</v>
      </c>
      <c r="I30" s="55" t="s">
        <v>215</v>
      </c>
      <c r="J30" s="55" t="s">
        <v>216</v>
      </c>
      <c r="K30" s="23"/>
      <c r="L30" s="23">
        <v>18108117575</v>
      </c>
      <c r="M30" s="23" t="s">
        <v>217</v>
      </c>
      <c r="N30" s="23" t="s">
        <v>218</v>
      </c>
      <c r="O30" s="23" t="str">
        <f t="shared" si="3"/>
        <v>男</v>
      </c>
      <c r="P30" s="34">
        <f t="shared" si="1"/>
        <v>32316</v>
      </c>
      <c r="Q30" s="39">
        <f ca="1" t="shared" si="2"/>
        <v>37</v>
      </c>
      <c r="R30" s="23" t="s">
        <v>219</v>
      </c>
      <c r="S30" s="40" t="s">
        <v>220</v>
      </c>
      <c r="T30" s="40" t="s">
        <v>221</v>
      </c>
      <c r="U30" s="23" t="s">
        <v>78</v>
      </c>
      <c r="V30" s="23"/>
      <c r="W30" s="23"/>
      <c r="X30" s="23" t="s">
        <v>49</v>
      </c>
      <c r="Y30" s="23"/>
      <c r="Z30" s="23"/>
      <c r="AA30" s="34">
        <v>45859</v>
      </c>
      <c r="AB30" s="34">
        <v>46588</v>
      </c>
      <c r="AC30" s="23">
        <f t="shared" si="7"/>
        <v>2</v>
      </c>
      <c r="AD30" s="46">
        <v>45870</v>
      </c>
      <c r="AE30" s="46"/>
      <c r="AF30" s="46">
        <v>45870</v>
      </c>
      <c r="AG30" s="46"/>
      <c r="AH30" s="34">
        <v>45859</v>
      </c>
      <c r="AI30" s="34"/>
      <c r="AJ30" s="4" t="str">
        <f t="shared" si="8"/>
        <v>在职</v>
      </c>
      <c r="AK30" s="4" t="str">
        <f ca="1" t="shared" si="9"/>
        <v>0年1个月11日</v>
      </c>
      <c r="AL30" s="4" t="str">
        <f ca="1" t="shared" si="6"/>
        <v>是</v>
      </c>
      <c r="AM30" s="4"/>
      <c r="AN30" s="53"/>
    </row>
    <row r="31" s="7" customFormat="1" ht="18" spans="1:40">
      <c r="A31" s="23">
        <v>28</v>
      </c>
      <c r="B31" s="23">
        <v>2025021</v>
      </c>
      <c r="C31" s="4" t="s">
        <v>222</v>
      </c>
      <c r="D31" s="23" t="s">
        <v>103</v>
      </c>
      <c r="E31" s="29" t="s">
        <v>156</v>
      </c>
      <c r="F31" s="30">
        <v>11000</v>
      </c>
      <c r="G31" s="30">
        <v>11000</v>
      </c>
      <c r="H31" s="23">
        <v>0</v>
      </c>
      <c r="I31" s="55" t="s">
        <v>223</v>
      </c>
      <c r="J31" s="55" t="s">
        <v>224</v>
      </c>
      <c r="K31" s="23"/>
      <c r="L31" s="23">
        <v>15309084342</v>
      </c>
      <c r="M31" s="23" t="s">
        <v>55</v>
      </c>
      <c r="N31" s="23" t="s">
        <v>225</v>
      </c>
      <c r="O31" s="23" t="str">
        <f t="shared" si="3"/>
        <v>男</v>
      </c>
      <c r="P31" s="34">
        <f t="shared" si="1"/>
        <v>35971</v>
      </c>
      <c r="Q31" s="39">
        <f ca="1" t="shared" si="2"/>
        <v>27</v>
      </c>
      <c r="R31" s="23" t="s">
        <v>47</v>
      </c>
      <c r="S31" s="40" t="s">
        <v>226</v>
      </c>
      <c r="T31" s="40" t="s">
        <v>227</v>
      </c>
      <c r="U31" s="23" t="s">
        <v>228</v>
      </c>
      <c r="V31" s="23"/>
      <c r="W31" s="23"/>
      <c r="X31" s="23" t="s">
        <v>49</v>
      </c>
      <c r="Y31" s="23"/>
      <c r="Z31" s="23"/>
      <c r="AA31" s="34">
        <v>45859</v>
      </c>
      <c r="AB31" s="34">
        <v>46588</v>
      </c>
      <c r="AC31" s="23">
        <f t="shared" si="7"/>
        <v>2</v>
      </c>
      <c r="AD31" s="46">
        <v>45870</v>
      </c>
      <c r="AE31" s="46"/>
      <c r="AF31" s="46">
        <v>45870</v>
      </c>
      <c r="AG31" s="46"/>
      <c r="AH31" s="34">
        <v>45859</v>
      </c>
      <c r="AI31" s="34"/>
      <c r="AJ31" s="4" t="str">
        <f t="shared" si="8"/>
        <v>在职</v>
      </c>
      <c r="AK31" s="4" t="str">
        <f ca="1" t="shared" si="9"/>
        <v>0年1个月11日</v>
      </c>
      <c r="AL31" s="4" t="str">
        <f ca="1" t="shared" si="6"/>
        <v>是</v>
      </c>
      <c r="AM31" s="4"/>
      <c r="AN31" s="53"/>
    </row>
    <row r="32" s="7" customFormat="1" ht="18" spans="1:40">
      <c r="A32" s="23">
        <v>29</v>
      </c>
      <c r="B32" s="23">
        <v>2025019</v>
      </c>
      <c r="C32" s="4" t="s">
        <v>229</v>
      </c>
      <c r="D32" s="23" t="s">
        <v>103</v>
      </c>
      <c r="E32" s="29" t="s">
        <v>156</v>
      </c>
      <c r="F32" s="30">
        <v>16000</v>
      </c>
      <c r="G32" s="30">
        <v>16000</v>
      </c>
      <c r="H32" s="23">
        <v>0</v>
      </c>
      <c r="I32" s="55" t="s">
        <v>230</v>
      </c>
      <c r="J32" s="55" t="s">
        <v>231</v>
      </c>
      <c r="K32" s="23"/>
      <c r="L32" s="23">
        <v>17398890713</v>
      </c>
      <c r="M32" s="23" t="s">
        <v>55</v>
      </c>
      <c r="N32" s="23" t="s">
        <v>56</v>
      </c>
      <c r="O32" s="23" t="str">
        <f t="shared" si="3"/>
        <v>男</v>
      </c>
      <c r="P32" s="34">
        <f t="shared" si="1"/>
        <v>35985</v>
      </c>
      <c r="Q32" s="39">
        <f ca="1" t="shared" si="2"/>
        <v>27</v>
      </c>
      <c r="R32" s="23" t="s">
        <v>47</v>
      </c>
      <c r="S32" s="40" t="s">
        <v>232</v>
      </c>
      <c r="T32" s="40" t="s">
        <v>233</v>
      </c>
      <c r="U32" s="23" t="s">
        <v>234</v>
      </c>
      <c r="V32" s="23"/>
      <c r="W32" s="23"/>
      <c r="X32" s="23" t="s">
        <v>49</v>
      </c>
      <c r="Y32" s="23"/>
      <c r="Z32" s="23"/>
      <c r="AA32" s="34">
        <v>45859</v>
      </c>
      <c r="AB32" s="34">
        <v>46588</v>
      </c>
      <c r="AC32" s="23">
        <f t="shared" si="7"/>
        <v>2</v>
      </c>
      <c r="AD32" s="46">
        <v>45870</v>
      </c>
      <c r="AE32" s="46"/>
      <c r="AF32" s="46">
        <v>45870</v>
      </c>
      <c r="AG32" s="46"/>
      <c r="AH32" s="34">
        <v>45859</v>
      </c>
      <c r="AI32" s="34"/>
      <c r="AJ32" s="4" t="str">
        <f t="shared" si="8"/>
        <v>在职</v>
      </c>
      <c r="AK32" s="4" t="str">
        <f ca="1" t="shared" si="9"/>
        <v>0年1个月11日</v>
      </c>
      <c r="AL32" s="4" t="str">
        <f ca="1" t="shared" si="6"/>
        <v>是</v>
      </c>
      <c r="AM32" s="4"/>
      <c r="AN32" s="53"/>
    </row>
    <row r="33" s="7" customFormat="1" ht="18" spans="1:40">
      <c r="A33" s="23">
        <v>30</v>
      </c>
      <c r="B33" s="23"/>
      <c r="C33" s="4" t="s">
        <v>235</v>
      </c>
      <c r="D33" s="23" t="s">
        <v>43</v>
      </c>
      <c r="E33" s="29" t="s">
        <v>52</v>
      </c>
      <c r="F33" s="30">
        <v>4000</v>
      </c>
      <c r="G33" s="30">
        <v>4000</v>
      </c>
      <c r="H33" s="23">
        <v>0</v>
      </c>
      <c r="I33" s="55" t="s">
        <v>236</v>
      </c>
      <c r="J33" s="55" t="s">
        <v>237</v>
      </c>
      <c r="K33" s="23"/>
      <c r="L33" s="23">
        <v>18728652757</v>
      </c>
      <c r="M33" s="23" t="s">
        <v>46</v>
      </c>
      <c r="N33" s="23"/>
      <c r="O33" s="23" t="str">
        <f t="shared" si="3"/>
        <v>女</v>
      </c>
      <c r="P33" s="34">
        <f t="shared" si="1"/>
        <v>34494</v>
      </c>
      <c r="Q33" s="39">
        <f ca="1" t="shared" si="2"/>
        <v>31</v>
      </c>
      <c r="R33" s="23" t="s">
        <v>47</v>
      </c>
      <c r="S33" s="40" t="s">
        <v>238</v>
      </c>
      <c r="T33" s="40" t="s">
        <v>239</v>
      </c>
      <c r="U33" s="23" t="s">
        <v>234</v>
      </c>
      <c r="V33" s="23" t="s">
        <v>69</v>
      </c>
      <c r="W33" s="23" t="s">
        <v>240</v>
      </c>
      <c r="X33" s="23" t="s">
        <v>71</v>
      </c>
      <c r="Y33" s="23"/>
      <c r="Z33" s="23"/>
      <c r="AA33" s="23"/>
      <c r="AB33" s="23"/>
      <c r="AC33" s="23">
        <f t="shared" si="7"/>
        <v>0</v>
      </c>
      <c r="AD33" s="46" t="s">
        <v>50</v>
      </c>
      <c r="AE33" s="46" t="s">
        <v>50</v>
      </c>
      <c r="AF33" s="46" t="s">
        <v>50</v>
      </c>
      <c r="AG33" s="46" t="s">
        <v>50</v>
      </c>
      <c r="AH33" s="34">
        <v>45839</v>
      </c>
      <c r="AI33" s="34"/>
      <c r="AJ33" s="4" t="str">
        <f t="shared" si="8"/>
        <v>在职</v>
      </c>
      <c r="AK33" s="4" t="str">
        <f ca="1" t="shared" si="9"/>
        <v>0年2个月0日</v>
      </c>
      <c r="AL33" s="4" t="str">
        <f ca="1" t="shared" si="6"/>
        <v>否</v>
      </c>
      <c r="AM33" s="4"/>
      <c r="AN33" s="53"/>
    </row>
    <row r="34" s="7" customFormat="1" ht="18" spans="1:40">
      <c r="A34" s="23">
        <v>31</v>
      </c>
      <c r="B34" s="23">
        <v>2025023</v>
      </c>
      <c r="C34" s="4" t="s">
        <v>241</v>
      </c>
      <c r="D34" s="23" t="s">
        <v>103</v>
      </c>
      <c r="E34" s="29" t="s">
        <v>156</v>
      </c>
      <c r="F34" s="30">
        <v>20000</v>
      </c>
      <c r="G34" s="30">
        <v>20000</v>
      </c>
      <c r="H34" s="23">
        <v>0</v>
      </c>
      <c r="I34" s="55" t="s">
        <v>242</v>
      </c>
      <c r="J34" s="55" t="s">
        <v>243</v>
      </c>
      <c r="K34" s="23"/>
      <c r="L34" s="23">
        <v>13134670031</v>
      </c>
      <c r="M34" s="23" t="s">
        <v>55</v>
      </c>
      <c r="N34" s="23" t="s">
        <v>244</v>
      </c>
      <c r="O34" s="23" t="str">
        <f t="shared" si="3"/>
        <v>男</v>
      </c>
      <c r="P34" s="34">
        <f t="shared" si="1"/>
        <v>38039</v>
      </c>
      <c r="Q34" s="39">
        <f ca="1" t="shared" si="2"/>
        <v>21</v>
      </c>
      <c r="R34" s="23" t="s">
        <v>47</v>
      </c>
      <c r="S34" s="40" t="s">
        <v>245</v>
      </c>
      <c r="T34" s="40" t="s">
        <v>246</v>
      </c>
      <c r="U34" s="23" t="s">
        <v>247</v>
      </c>
      <c r="V34" s="23"/>
      <c r="W34" s="23" t="s">
        <v>79</v>
      </c>
      <c r="X34" s="23" t="s">
        <v>49</v>
      </c>
      <c r="Y34" s="23" t="s">
        <v>248</v>
      </c>
      <c r="Z34" s="42">
        <v>44743</v>
      </c>
      <c r="AA34" s="42">
        <v>45889</v>
      </c>
      <c r="AB34" s="42">
        <v>46619</v>
      </c>
      <c r="AC34" s="23">
        <f t="shared" si="7"/>
        <v>2</v>
      </c>
      <c r="AD34" s="46">
        <v>45901</v>
      </c>
      <c r="AE34" s="46"/>
      <c r="AF34" s="46">
        <v>45901</v>
      </c>
      <c r="AG34" s="46"/>
      <c r="AH34" s="34">
        <v>45889</v>
      </c>
      <c r="AI34" s="34"/>
      <c r="AJ34" s="4" t="str">
        <f t="shared" si="8"/>
        <v>在职</v>
      </c>
      <c r="AK34" s="4" t="str">
        <f ca="1" t="shared" si="9"/>
        <v>0年0个月12日</v>
      </c>
      <c r="AL34" s="4" t="str">
        <f ca="1" t="shared" si="6"/>
        <v>是</v>
      </c>
      <c r="AM34" s="4"/>
      <c r="AN34" s="53"/>
    </row>
    <row r="35" s="7" customFormat="1" ht="18" spans="1:40">
      <c r="A35" s="23">
        <v>32</v>
      </c>
      <c r="B35" s="23">
        <v>2025024</v>
      </c>
      <c r="C35" s="4" t="s">
        <v>249</v>
      </c>
      <c r="D35" s="23" t="s">
        <v>103</v>
      </c>
      <c r="E35" s="29" t="s">
        <v>156</v>
      </c>
      <c r="F35" s="30">
        <v>18000</v>
      </c>
      <c r="G35" s="30">
        <v>18000</v>
      </c>
      <c r="H35" s="23">
        <v>0</v>
      </c>
      <c r="I35" s="55" t="s">
        <v>250</v>
      </c>
      <c r="J35" s="55" t="s">
        <v>251</v>
      </c>
      <c r="K35" s="23"/>
      <c r="L35" s="23">
        <v>18728795933</v>
      </c>
      <c r="M35" s="23" t="s">
        <v>55</v>
      </c>
      <c r="N35" s="23" t="s">
        <v>252</v>
      </c>
      <c r="O35" s="23" t="str">
        <f t="shared" si="3"/>
        <v>男</v>
      </c>
      <c r="P35" s="34">
        <f t="shared" si="1"/>
        <v>36209</v>
      </c>
      <c r="Q35" s="39">
        <f ca="1" t="shared" si="2"/>
        <v>26</v>
      </c>
      <c r="R35" s="23" t="s">
        <v>47</v>
      </c>
      <c r="S35" s="40" t="s">
        <v>253</v>
      </c>
      <c r="T35" s="40" t="s">
        <v>254</v>
      </c>
      <c r="U35" s="23" t="s">
        <v>255</v>
      </c>
      <c r="V35" s="23"/>
      <c r="W35" s="23" t="s">
        <v>256</v>
      </c>
      <c r="X35" s="23" t="s">
        <v>49</v>
      </c>
      <c r="Y35" s="23" t="s">
        <v>248</v>
      </c>
      <c r="Z35" s="42">
        <v>45097</v>
      </c>
      <c r="AA35" s="42">
        <v>45894</v>
      </c>
      <c r="AB35" s="42">
        <v>46623</v>
      </c>
      <c r="AC35" s="23">
        <f t="shared" si="7"/>
        <v>2</v>
      </c>
      <c r="AD35" s="46">
        <v>45901</v>
      </c>
      <c r="AE35" s="46"/>
      <c r="AF35" s="46">
        <v>45901</v>
      </c>
      <c r="AG35" s="46"/>
      <c r="AH35" s="34">
        <v>45894</v>
      </c>
      <c r="AI35" s="34"/>
      <c r="AJ35" s="4" t="str">
        <f t="shared" si="8"/>
        <v>在职</v>
      </c>
      <c r="AK35" s="4" t="str">
        <f ca="1" t="shared" si="9"/>
        <v>0年0个月7日</v>
      </c>
      <c r="AL35" s="4" t="str">
        <f ca="1" t="shared" si="6"/>
        <v>是</v>
      </c>
      <c r="AM35" s="4"/>
      <c r="AN35" s="53"/>
    </row>
  </sheetData>
  <protectedRanges>
    <protectedRange sqref="C5:C6 C8" name="区域1_6_1"/>
    <protectedRange sqref="C24 C29" name="区域1_6_1_1"/>
  </protectedRanges>
  <autoFilter xmlns:etc="http://www.wps.cn/officeDocument/2017/etCustomData" ref="A3:AN35" etc:filterBottomFollowUsedRange="0">
    <extLst/>
  </autoFilter>
  <mergeCells count="2">
    <mergeCell ref="A1:AN1"/>
    <mergeCell ref="A2:AN2"/>
  </mergeCells>
  <dataValidations count="2">
    <dataValidation allowBlank="1" showInputMessage="1" showErrorMessage="1" sqref="E3"/>
    <dataValidation type="list" allowBlank="1" showInputMessage="1" showErrorMessage="1" sqref="E1:E2 E4:E1048576">
      <formula1>"四川西吾智创科技有限公司,四川西吾智创科技有限公司成都分公司"</formula1>
    </dataValidation>
  </dataValidations>
  <pageMargins left="0.75" right="0.75" top="1" bottom="1" header="0.5" footer="0.5"/>
  <pageSetup paperSize="9" scale="31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E19" sqref="E19"/>
    </sheetView>
  </sheetViews>
  <sheetFormatPr defaultColWidth="9.23076923076923" defaultRowHeight="16.8" outlineLevelCol="2"/>
  <cols>
    <col min="1" max="1" width="9.23076923076923" style="1"/>
    <col min="2" max="2" width="11.6923076923077" style="1" customWidth="1"/>
    <col min="3" max="3" width="15.8461538461538" customWidth="1"/>
  </cols>
  <sheetData>
    <row r="1" ht="17.6" spans="1:3">
      <c r="A1" s="2" t="s">
        <v>4</v>
      </c>
      <c r="B1" s="3" t="s">
        <v>35</v>
      </c>
      <c r="C1" s="4" t="s">
        <v>38</v>
      </c>
    </row>
    <row r="2" ht="17.6" spans="1:3">
      <c r="A2" s="2" t="s">
        <v>73</v>
      </c>
      <c r="B2" s="5">
        <v>45775</v>
      </c>
      <c r="C2" s="6" t="s">
        <v>257</v>
      </c>
    </row>
    <row r="3" ht="17.6" spans="1:3">
      <c r="A3" s="2" t="s">
        <v>93</v>
      </c>
      <c r="B3" s="3">
        <v>45784</v>
      </c>
      <c r="C3" s="6" t="s">
        <v>258</v>
      </c>
    </row>
    <row r="4" ht="17.6" spans="1:3">
      <c r="A4" s="2" t="s">
        <v>102</v>
      </c>
      <c r="B4" s="3">
        <v>45789</v>
      </c>
      <c r="C4" s="6" t="s">
        <v>259</v>
      </c>
    </row>
    <row r="5" ht="17.6" spans="1:3">
      <c r="A5" s="2" t="s">
        <v>117</v>
      </c>
      <c r="B5" s="3">
        <v>45791</v>
      </c>
      <c r="C5" s="6" t="s">
        <v>260</v>
      </c>
    </row>
    <row r="6" ht="17.6" spans="1:3">
      <c r="A6" s="2" t="s">
        <v>122</v>
      </c>
      <c r="B6" s="3">
        <v>45793</v>
      </c>
      <c r="C6" s="6" t="s">
        <v>261</v>
      </c>
    </row>
    <row r="7" ht="17.6" spans="1:3">
      <c r="A7" s="2" t="s">
        <v>127</v>
      </c>
      <c r="B7" s="3">
        <v>45803</v>
      </c>
      <c r="C7" s="6" t="s">
        <v>262</v>
      </c>
    </row>
    <row r="8" ht="17.6" spans="1:3">
      <c r="A8" s="2" t="s">
        <v>135</v>
      </c>
      <c r="B8" s="3">
        <v>45803</v>
      </c>
      <c r="C8" s="6" t="s">
        <v>262</v>
      </c>
    </row>
    <row r="9" ht="17.6" spans="1:3">
      <c r="A9" s="2" t="s">
        <v>146</v>
      </c>
      <c r="B9" s="3">
        <v>45804</v>
      </c>
      <c r="C9" s="6" t="s">
        <v>263</v>
      </c>
    </row>
    <row r="10" ht="17.6" spans="1:3">
      <c r="A10" s="2" t="s">
        <v>182</v>
      </c>
      <c r="B10" s="5">
        <v>45839</v>
      </c>
      <c r="C10" s="6" t="s">
        <v>264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6" master="" otherUserPermission="visible">
    <arrUserId title="区域1_6_1" rangeCreator="" othersAccessPermission="edit"/>
    <arrUserId title="区域1_6_1_1" rangeCreator="" othersAccessPermission="edit"/>
  </rangeList>
  <rangeList sheetStid="7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西吾智创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</cp:lastModifiedBy>
  <dcterms:created xsi:type="dcterms:W3CDTF">2023-05-15T03:15:00Z</dcterms:created>
  <dcterms:modified xsi:type="dcterms:W3CDTF">2025-09-01T17:23:47Z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2052-7.5.1.8994</vt:lpwstr>
  </property>
  <property fmtid="{D5CDD505-2E9C-101B-9397-08002B2CF9AE}" pid="3" name="ICV">
    <vt:lpwstr>52A714631B08E7C62A2B90687CB519C6_43</vt:lpwstr>
  </property>
</Properties>
</file>