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P47" i="10"/>
  <c r="K47" i="10"/>
  <c r="F47" i="10"/>
  <c r="AB46" i="10"/>
  <c r="P46" i="10"/>
  <c r="K46" i="10"/>
  <c r="F46" i="10"/>
  <c r="AB45" i="10"/>
  <c r="AA45" i="10"/>
  <c r="AB38" i="10" s="1"/>
  <c r="Z45" i="10"/>
  <c r="Y45" i="10"/>
  <c r="X45" i="10"/>
  <c r="X47" i="10" s="1"/>
  <c r="X50" i="10" s="1"/>
  <c r="W45" i="10"/>
  <c r="V45" i="10"/>
  <c r="U45" i="10"/>
  <c r="T45" i="10"/>
  <c r="T46" i="10" s="1"/>
  <c r="S45" i="10"/>
  <c r="R45" i="10"/>
  <c r="Q45" i="10"/>
  <c r="P44" i="10"/>
  <c r="O44" i="10"/>
  <c r="N44" i="10"/>
  <c r="M44" i="10"/>
  <c r="K44" i="10"/>
  <c r="J44" i="10"/>
  <c r="I44" i="10"/>
  <c r="H44" i="10"/>
  <c r="F44" i="10"/>
  <c r="E44" i="10"/>
  <c r="D44" i="10"/>
  <c r="C44" i="10"/>
  <c r="AB41" i="10"/>
  <c r="X41" i="10"/>
  <c r="T41" i="10"/>
  <c r="P41" i="10"/>
  <c r="K41" i="10"/>
  <c r="F41" i="10"/>
  <c r="AB40" i="10"/>
  <c r="X40" i="10"/>
  <c r="T40" i="10"/>
  <c r="P40" i="10"/>
  <c r="K40" i="10"/>
  <c r="F40" i="10"/>
  <c r="K38" i="10"/>
  <c r="AB37" i="10"/>
  <c r="AA37" i="10"/>
  <c r="X37" i="10"/>
  <c r="W37" i="10"/>
  <c r="T37" i="10"/>
  <c r="S37" i="10"/>
  <c r="P37" i="10"/>
  <c r="O37" i="10"/>
  <c r="K37" i="10"/>
  <c r="J37" i="10"/>
  <c r="F37" i="10"/>
  <c r="E37" i="10"/>
  <c r="L29" i="10"/>
  <c r="L28" i="10"/>
  <c r="L25" i="10"/>
  <c r="L24" i="10"/>
  <c r="L23" i="10" s="1"/>
  <c r="L27" i="10" s="1"/>
  <c r="L21" i="10"/>
  <c r="L20" i="10"/>
  <c r="L19" i="10"/>
  <c r="AB17" i="10"/>
  <c r="AA17" i="10"/>
  <c r="Z17" i="10"/>
  <c r="Y17" i="10"/>
  <c r="X17" i="10"/>
  <c r="W17" i="10"/>
  <c r="V17" i="10"/>
  <c r="U17" i="10"/>
  <c r="T17" i="10"/>
  <c r="S17" i="10"/>
  <c r="R17" i="10"/>
  <c r="Q17" i="10"/>
  <c r="P17" i="10"/>
  <c r="O17" i="10"/>
  <c r="N17" i="10"/>
  <c r="P12" i="10" s="1"/>
  <c r="M17" i="10"/>
  <c r="K17" i="10"/>
  <c r="J17" i="10"/>
  <c r="I17" i="10"/>
  <c r="H17" i="10"/>
  <c r="F17" i="10"/>
  <c r="E17" i="10"/>
  <c r="D17" i="10"/>
  <c r="C17" i="10"/>
  <c r="AB16" i="10"/>
  <c r="AA16" i="10"/>
  <c r="X16" i="10"/>
  <c r="W16" i="10"/>
  <c r="U13" i="10" s="1"/>
  <c r="T16" i="10"/>
  <c r="S16" i="10"/>
  <c r="P16" i="10"/>
  <c r="O16" i="10"/>
  <c r="L16" i="10"/>
  <c r="K16" i="10"/>
  <c r="J16" i="10"/>
  <c r="J12" i="10" s="1"/>
  <c r="G16" i="10"/>
  <c r="F16" i="10"/>
  <c r="E16" i="10"/>
  <c r="D12" i="10" s="1"/>
  <c r="AB15" i="10"/>
  <c r="AA15" i="10"/>
  <c r="X15" i="10"/>
  <c r="W15" i="10"/>
  <c r="T15" i="10"/>
  <c r="R13" i="10" s="1"/>
  <c r="S15" i="10"/>
  <c r="P15" i="10"/>
  <c r="O15" i="10"/>
  <c r="L15" i="10"/>
  <c r="K15" i="10"/>
  <c r="H12" i="10" s="1"/>
  <c r="J15" i="10"/>
  <c r="G15" i="10"/>
  <c r="F15" i="10"/>
  <c r="E15" i="10"/>
  <c r="C12" i="10" s="1"/>
  <c r="AB13" i="10"/>
  <c r="AA13" i="10"/>
  <c r="Z13" i="10"/>
  <c r="Y13" i="10"/>
  <c r="V13" i="10"/>
  <c r="O12" i="10"/>
  <c r="N12" i="10"/>
  <c r="M12" i="10"/>
  <c r="I12" i="10"/>
  <c r="E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G29" i="10" s="1"/>
  <c r="E7" i="10"/>
  <c r="F7" i="10" s="1"/>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Z22" i="4" s="1"/>
  <c r="Y55" i="18"/>
  <c r="Y22" i="4" s="1"/>
  <c r="X55" i="18"/>
  <c r="X22" i="4" s="1"/>
  <c r="W55" i="18"/>
  <c r="V55" i="18"/>
  <c r="U55" i="18"/>
  <c r="T55" i="18"/>
  <c r="S55" i="18"/>
  <c r="S22" i="4" s="1"/>
  <c r="R55" i="18"/>
  <c r="Q55" i="18"/>
  <c r="P55" i="18"/>
  <c r="P22" i="4" s="1"/>
  <c r="O55" i="18"/>
  <c r="O22" i="4" s="1"/>
  <c r="N55" i="18"/>
  <c r="M55" i="18"/>
  <c r="M22" i="4" s="1"/>
  <c r="L55" i="18"/>
  <c r="K55" i="18"/>
  <c r="K22" i="4" s="1"/>
  <c r="J55" i="18"/>
  <c r="I55" i="18"/>
  <c r="H55" i="18"/>
  <c r="H22" i="4" s="1"/>
  <c r="G55" i="18"/>
  <c r="G22" i="4" s="1"/>
  <c r="F55" i="18"/>
  <c r="E55" i="18"/>
  <c r="E22" i="4" s="1"/>
  <c r="D55" i="18"/>
  <c r="D22" i="4" s="1"/>
  <c r="AU54" i="18"/>
  <c r="AT54" i="18"/>
  <c r="AT12" i="4" s="1"/>
  <c r="AS54" i="18"/>
  <c r="AC54" i="18"/>
  <c r="AB54" i="18"/>
  <c r="AB12" i="4" s="1"/>
  <c r="AA54" i="18"/>
  <c r="AA12" i="4" s="1"/>
  <c r="Z54" i="18"/>
  <c r="Z12" i="4" s="1"/>
  <c r="Y54" i="18"/>
  <c r="Y12" i="4" s="1"/>
  <c r="X54" i="18"/>
  <c r="X12" i="4" s="1"/>
  <c r="W54" i="18"/>
  <c r="V54" i="18"/>
  <c r="U54" i="18"/>
  <c r="U12" i="4" s="1"/>
  <c r="T54" i="18"/>
  <c r="T12" i="4" s="1"/>
  <c r="S54" i="18"/>
  <c r="S12" i="4" s="1"/>
  <c r="R54" i="18"/>
  <c r="R12" i="4" s="1"/>
  <c r="Q54" i="18"/>
  <c r="Q12" i="4" s="1"/>
  <c r="P54" i="18"/>
  <c r="P12" i="4" s="1"/>
  <c r="O54" i="18"/>
  <c r="O12" i="4" s="1"/>
  <c r="N54" i="18"/>
  <c r="N12" i="4" s="1"/>
  <c r="M54" i="18"/>
  <c r="L54" i="18"/>
  <c r="L12" i="4" s="1"/>
  <c r="K54" i="18"/>
  <c r="K12" i="4" s="1"/>
  <c r="J54" i="18"/>
  <c r="I54" i="18"/>
  <c r="H54" i="18"/>
  <c r="H12" i="4" s="1"/>
  <c r="G54" i="18"/>
  <c r="F54" i="18"/>
  <c r="F12" i="4" s="1"/>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W22" i="4"/>
  <c r="V22" i="4"/>
  <c r="U22" i="4"/>
  <c r="T22" i="4"/>
  <c r="R22" i="4"/>
  <c r="Q22" i="4"/>
  <c r="N22" i="4"/>
  <c r="L22" i="4"/>
  <c r="J22" i="4"/>
  <c r="I22" i="4"/>
  <c r="F22" i="4"/>
  <c r="AU12" i="4"/>
  <c r="AS12" i="4"/>
  <c r="AC12" i="4"/>
  <c r="W12" i="4"/>
  <c r="V12" i="4"/>
  <c r="M12" i="4"/>
  <c r="J12" i="4"/>
  <c r="I12" i="4"/>
  <c r="G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20" i="10"/>
  <c r="G28" i="10"/>
  <c r="G19" i="10"/>
  <c r="G24" i="10" s="1"/>
  <c r="G21" i="10"/>
  <c r="G25" i="10"/>
  <c r="G23" i="10" s="1"/>
  <c r="X38" i="10"/>
  <c r="X13" i="10"/>
  <c r="X46" i="10"/>
  <c r="T47" i="10"/>
  <c r="T50" i="10" s="1"/>
  <c r="T38" i="10"/>
  <c r="P38" i="10"/>
  <c r="F38" i="10"/>
  <c r="T13" i="10"/>
  <c r="W13" i="10"/>
  <c r="Q13" i="10"/>
  <c r="S13" i="10"/>
  <c r="K12" i="10"/>
  <c r="F12" i="10"/>
  <c r="G27" i="10" l="1"/>
  <c r="G31" i="10" l="1"/>
  <c r="G32" i="10" s="1"/>
  <c r="G33" i="10" s="1"/>
  <c r="G26" i="10"/>
  <c r="G30"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<sst xmlns="http://schemas.openxmlformats.org/spreadsheetml/2006/main" count="566" uniqueCount="505">
  <si>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</si>
  <si>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</si>
  <si>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</si>
  <si>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</si>
  <si>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</si>
  <si>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</si>
  <si>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</si>
  <si>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</si>
  <si>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</si>
  <si>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</si>
  <si>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</si>
  <si>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</si>
  <si>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</si>
  <si>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</si>
  <si>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</si>
  <si>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</si>
  <si>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</si>
  <si>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</si>
  <si>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</si>
  <si>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</si>
  <si>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</si>
  <si>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</si>
  <si>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</si>
  <si>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</si>
  <si>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</si>
  <si>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</si>
  <si>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</si>
  <si>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</si>
  <si>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</si>
  <si>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</si>
  <si>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</si>
  <si>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</si>
  <si>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</si>
  <si>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</si>
  <si>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</si>
  <si>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</si>
  <si>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</si>
  <si>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</si>
  <si>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</si>
  <si>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</si>
  <si>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</si>
  <si>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</si>
  <si>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</si>
  <si>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</si>
  <si>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</si>
  <si>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</si>
  <si>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</si>
  <si>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</si>
  <si>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</si>
  <si>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</si>
  <si>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</si>
  <si>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</si>
  <si>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</si>
  <si>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</si>
  <si>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</si>
  <si>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</si>
  <si>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</si>
  <si>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</si>
  <si>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</si>
  <si>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</si>
  <si>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</si>
  <si>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</si>
  <si>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</si>
  <si>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</si>
  <si>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</si>
  <si>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</si>
  <si>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</si>
  <si>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</si>
  <si>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</si>
  <si>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</si>
  <si>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</si>
  <si>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</si>
  <si>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</si>
  <si>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</si>
  <si>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</si>
  <si>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</si>
  <si>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</si>
  <si>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</si>
  <si>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</si>
  <si>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</si>
  <si>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</si>
  <si>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</si>
  <si>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</si>
  <si>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</si>
  <si>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</si>
  <si>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</si>
  <si>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</si>
  <si>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</si>
  <si>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</si>
  <si>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</si>
  <si>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</si>
  <si>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</si>
  <si>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</si>
  <si>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</si>
  <si>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</si>
  <si>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</si>
  <si>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</si>
  <si>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</si>
  <si>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</si>
  <si>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</si>
  <si>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</si>
  <si>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</si>
  <si>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</si>
  <si>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</si>
  <si>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</si>
  <si>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</si>
  <si>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</si>
  <si>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</si>
  <si>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</si>
  <si>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</si>
  <si>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</si>
  <si>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</si>
  <si>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</si>
  <si>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</si>
  <si>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</si>
  <si>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</si>
  <si>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</si>
  <si>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</si>
  <si>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</si>
  <si>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</si>
  <si>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</si>
  <si>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</si>
  <si>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</si>
  <si>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</si>
  <si>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</si>
  <si>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</si>
  <si>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</si>
  <si>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</si>
  <si>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</si>
  <si>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</si>
  <si>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</si>
  <si>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</si>
  <si>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</si>
  <si>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</si>
  <si>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</si>
  <si>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</si>
  <si>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</si>
  <si>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</si>
  <si>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</si>
  <si>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</si>
  <si>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</si>
  <si>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</si>
  <si>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</si>
  <si>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</si>
  <si>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</si>
  <si>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</si>
  <si>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</si>
  <si>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</si>
  <si>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</si>
  <si>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</si>
  <si>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</si>
  <si>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</si>
  <si>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</si>
  <si>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</si>
  <si>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</si>
  <si>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</si>
  <si>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</si>
  <si>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</si>
  <si>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</si>
  <si>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</si>
  <si>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</si>
  <si>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</si>
  <si>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</si>
  <si>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</si>
  <si>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</si>
  <si>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</si>
  <si>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</si>
  <si>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</si>
  <si>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</si>
  <si>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</si>
  <si>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</si>
  <si>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</si>
  <si>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</si>
  <si>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</si>
  <si>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</si>
  <si>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</si>
  <si>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</si>
  <si>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</si>
  <si>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</si>
  <si>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</si>
  <si>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</si>
  <si>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</si>
  <si>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</si>
  <si>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</si>
  <si>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</si>
  <si>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</si>
  <si>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</si>
  <si>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</si>
  <si>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</si>
  <si>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</si>
  <si>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</si>
  <si>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</si>
  <si>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</si>
  <si>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</si>
  <si>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</si>
  <si>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</si>
  <si>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</si>
  <si>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</si>
  <si>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</si>
  <si>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</si>
  <si>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</si>
  <si>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</si>
  <si>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</si>
  <si>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</si>
  <si>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</si>
  <si>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</si>
  <si>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</si>
  <si>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</si>
  <si>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</si>
  <si>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</si>
  <si>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</si>
  <si>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</si>
  <si>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</si>
  <si>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</si>
  <si>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</si>
  <si>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</si>
  <si>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</si>
  <si>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</si>
  <si>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</si>
  <si>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</si>
  <si>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</si>
  <si>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</si>
  <si>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</si>
  <si>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</si>
  <si>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</si>
  <si>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</si>
  <si>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</si>
  <si>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</si>
  <si>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</si>
  <si>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</si>
  <si>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</si>
  <si>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</si>
  <si>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</si>
  <si>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</si>
  <si>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</si>
  <si>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</si>
  <si>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</si>
  <si>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</si>
  <si>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</si>
  <si>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</si>
  <si>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</si>
  <si>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</si>
  <si>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</si>
  <si>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</si>
  <si>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</si>
  <si>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</si>
  <si>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</si>
  <si>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</si>
  <si>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</si>
  <si>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</si>
  <si>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</si>
  <si>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</si>
  <si>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</si>
  <si>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</si>
  <si>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</si>
  <si>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</si>
  <si>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</si>
  <si>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</si>
  <si>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</si>
  <si>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</si>
  <si>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</si>
  <si>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</si>
  <si>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</si>
  <si>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</si>
  <si>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</si>
  <si>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</si>
  <si>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</si>
  <si>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</si>
  <si>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</si>
  <si>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</si>
  <si>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</si>
  <si>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</si>
  <si>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</si>
  <si>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</si>
  <si>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</si>
  <si>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</si>
  <si>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</si>
  <si>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</si>
  <si>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</si>
  <si>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</si>
  <si>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</si>
  <si>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</si>
  <si>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</si>
  <si>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</si>
  <si>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</si>
  <si>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</si>
  <si>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</si>
  <si>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</si>
  <si>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</si>
  <si>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</si>
  <si>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</si>
  <si>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</si>
  <si>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</si>
  <si>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</si>
  <si>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</si>
  <si>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</si>
  <si>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</si>
  <si>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</si>
  <si>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</si>
  <si>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</si>
  <si>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</si>
  <si>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</si>
  <si>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</si>
  <si>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</si>
  <si>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</si>
  <si>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</si>
  <si>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</si>
  <si>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</si>
  <si>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</si>
  <si>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</si>
  <si>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</si>
  <si>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</si>
  <si>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</si>
  <si>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</si>
  <si>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</si>
  <si>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</si>
  <si>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</si>
  <si>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</si>
  <si>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</si>
  <si>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</si>
  <si>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</si>
  <si>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</si>
  <si>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</si>
  <si>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</si>
  <si>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</si>
  <si>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</si>
  <si>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</si>
  <si>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</si>
  <si>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</si>
  <si>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</si>
  <si>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</si>
  <si>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</si>
  <si>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</si>
  <si>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</si>
  <si>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</si>
  <si>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</si>
  <si>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</si>
  <si>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</si>
  <si>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</si>
  <si>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</si>
  <si>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</si>
  <si>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</si>
  <si>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</si>
  <si>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</si>
  <si>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</si>
  <si>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</si>
  <si>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</si>
  <si>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</si>
  <si>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</si>
  <si>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</si>
  <si>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</si>
  <si>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</si>
  <si>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</si>
  <si>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</si>
  <si>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</si>
  <si>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</si>
  <si>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</si>
  <si>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</si>
  <si>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</si>
  <si>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</si>
  <si>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</si>
  <si>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</si>
  <si>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</si>
  <si>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</si>
  <si>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</si>
  <si>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</si>
  <si>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</si>
  <si>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</si>
  <si>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</si>
  <si>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</si>
  <si>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</si>
  <si>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</si>
  <si>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</si>
  <si>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</si>
  <si>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</si>
  <si>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</si>
  <si>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</si>
  <si>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</si>
  <si>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</si>
  <si>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</si>
  <si>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</si>
  <si>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</si>
  <si>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</si>
  <si>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</si>
  <si>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</si>
  <si>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</si>
  <si>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</si>
  <si>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</si>
  <si>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</si>
  <si>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</si>
  <si>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</si>
  <si>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</si>
  <si>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</si>
  <si>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</si>
  <si>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</si>
  <si>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</si>
  <si>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</si>
  <si>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</si>
  <si>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</si>
  <si>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</si>
  <si>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</si>
  <si>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</si>
  <si>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</si>
  <si>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</si>
  <si>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</si>
  <si>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</si>
  <si>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</si>
  <si>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</si>
  <si>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</si>
  <si>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</si>
  <si>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</si>
  <si>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</si>
  <si>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</si>
  <si>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</si>
  <si>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</si>
  <si>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</si>
  <si>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</si>
  <si>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</si>
  <si>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</si>
  <si>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</si>
  <si>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</si>
  <si>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</si>
  <si>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</si>
  <si>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</si>
  <si>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</si>
  <si>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</si>
  <si>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</si>
  <si>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</si>
  <si>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</si>
  <si>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</si>
  <si>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</si>
  <si>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</si>
  <si>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</si>
  <si>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</si>
  <si>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</si>
  <si>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</si>
  <si>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</si>
  <si>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</si>
  <si>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</si>
  <si>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</si>
  <si>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</si>
  <si>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</si>
  <si>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</si>
  <si>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</si>
  <si>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</si>
  <si>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</si>
  <si>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</si>
  <si>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</si>
  <si>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</si>
  <si>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</si>
  <si>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</si>
  <si>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</si>
  <si>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</si>
  <si>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</si>
  <si>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</si>
  <si>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</si>
  <si>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</si>
  <si>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</si>
  <si>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</si>
  <si>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</si>
  <si>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</si>
  <si>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</si>
  <si>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</si>
  <si>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</si>
  <si>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</si>
  <si>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</si>
  <si>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</si>
  <si>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</si>
  <si>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</si>
  <si>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</si>
  <si>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</si>
  <si>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</si>
  <si>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</si>
  <si>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</si>
  <si>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</si>
  <si>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</si>
  <si>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</si>
  <si>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</si>
  <si>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</si>
  <si>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</si>
  <si>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</si>
  <si>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</si>
  <si>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</si>
  <si>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</si>
  <si>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</si>
  <si>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</si>
  <si>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</si>
  <si>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</si>
  <si>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</si>
  <si>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</si>
  <si>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</si>
  <si>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</si>
  <si>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</si>
  <si>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</si>
  <si>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</si>
  <si>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</si>
  <si>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</si>
  <si>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</si>
  <si>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</si>
  <si>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</si>
  <si>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</si>
  <si>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</si>
  <si>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</si>
  <si>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42553</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</si>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</sst>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0</v>
      </c>
      <c r="E5" s="112">
        <f>SUM('Pt 2 Premium and Claims'!E$5,'Pt 2 Premium and Claims'!E$6,-'Pt 2 Premium and Claims'!E$7,-'Pt 2 Premium and Claims'!E$13,'Pt 2 Premium and Claims'!E$14:'Pt 2 Premium and Claims'!E$17)</f>
        <v>0</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3369456</v>
      </c>
      <c r="AT5" s="113">
        <f>SUM('Pt 2 Premium and Claims'!AT$5,'Pt 2 Premium and Claims'!AT$6,-'Pt 2 Premium and Claims'!AT$7,-'Pt 2 Premium and Claims'!AT$13,'Pt 2 Premium and Claims'!AT$14)</f>
        <v>1527232</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14810</v>
      </c>
      <c r="AT8" s="119">
        <v>232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2661721</v>
      </c>
      <c r="AT12" s="113">
        <f>'Pt 2 Premium and Claims'!AT$54</f>
        <v>1039365</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4114995</v>
      </c>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1278380</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103</v>
      </c>
      <c r="AT15" s="119">
        <v>75</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-4399</v>
      </c>
      <c r="AT16" s="119">
        <v>2775</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100175.1915</v>
      </c>
      <c r="AT25" s="119">
        <v>42606.776850000002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43944.87</v>
      </c>
      <c r="AT27" s="119">
        <v>17469.59</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211.54000000000002</v>
      </c>
      <c r="AT28" s="119">
        <v>181.14000000000001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7555.6653829999996</v>
      </c>
      <c r="AT30" s="119">
        <v>3532.9481090000036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29618.81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1933.99</v>
      </c>
      <c r="AT35" s="119">
        <v>1696.3</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6683</v>
      </c>
      <c r="AT37" s="125">
        <v>38</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383</v>
      </c>
      <c r="AT38" s="119">
        <v>5</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7366</v>
      </c>
      <c r="AT39" s="119">
        <v>59</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424</v>
      </c>
      <c r="AT40" s="119">
        <v>1006.9999999999999</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24627</v>
      </c>
      <c r="AT41" s="119">
        <v>1585</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39632</v>
      </c>
      <c r="AT44" s="125">
        <v>19754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56720</v>
      </c>
      <c r="AT45" s="119">
        <v>9740</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30344</v>
      </c>
      <c r="AT46" s="119">
        <v>25576</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5897</v>
      </c>
      <c r="AT47" s="119">
        <v>105314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12172.934616999999</v>
      </c>
      <c r="AT49" s="119">
        <v>7818.1318910000009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105.31</v>
      </c>
      <c r="AT50" s="119">
        <v>83.5</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219242</v>
      </c>
      <c r="AT51" s="119">
        <v>167394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3687</v>
      </c>
      <c r="AT56" s="129">
        <v>5197</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3687</v>
      </c>
      <c r="AT57" s="132">
        <v>8747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166</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42779</v>
      </c>
      <c r="AT59" s="132">
        <v>74085</v>
      </c>
      <c r="AU59" s="132"/>
      <c r="AV59" s="132"/>
      <c r="AW59" s="316"/>
    </row>
    <row r="60" spans="2:49" x14ac:dyDescent="0.2">
      <c r="B60" s="167" t="s">
        <v>276</v>
      </c>
      <c r="C60" s="68"/>
      <c r="D60" s="133">
        <f>D$59/12</f>
        <v>0</v>
      </c>
      <c r="E60" s="134">
        <f>E$59/12</f>
        <v>0</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3564.9166666666665</v>
      </c>
      <c r="AT60" s="135">
        <f>AT$59/12</f>
        <v>6173.75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3369456</v>
      </c>
      <c r="AT5" s="125">
        <v>1533820</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1181</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7769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-150544</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31331</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14810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232</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2917715</v>
      </c>
      <c r="AT23" s="119">
        <v>895265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67602</v>
      </c>
      <c r="AT26" s="119">
        <v>209579</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45389</v>
      </c>
      <c r="AT28" s="119">
        <v>37080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268046</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296445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16404</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-150544</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31331</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318380</v>
      </c>
      <c r="AT49" s="119">
        <v>-3</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205644</v>
      </c>
      <c r="AT50" s="119">
        <v>-3</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0</v>
      </c>
      <c r="E54" s="121">
        <f>E24+E27+E31+E35-E36+E39+E42+E45+E46-E49+E51+E52+E53</f>
        <v>0</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2661721</v>
      </c>
      <c r="AT54" s="122">
        <f>AT23+AT26-AT28+AT30-AT32+AT34-AT36+AT38+AT41-AT43+AT45+AT46-AT47-AT49+AT50+AT51+AT52+AT53</f>
        <v>1039365</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f>SUM('Pt 1 Summary of Data'!E$12,'Pt 1 Summary of Data'!E$22)+SUM('Pt 1 Summary of Data'!G$12,'Pt 1 Summary of Data'!G$22)-SUM('Pt 1 Summary of Data'!H$12,'Pt 1 Summary of Data'!H$22)</f>
        <v>0</v>
      </c>
      <c r="F6" s="121">
        <f>SUM(C6:E6)</f>
        <v>0</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c r="D7" s="116"/>
      <c r="E7" s="121">
        <f>SUM('Pt 1 Summary of Data'!E$37:E$41)+SUM('Pt 1 Summary of Data'!G$37:G$41)-SUM('Pt 1 Summary of Data'!H$37:H$41)+MAX(0,MIN('Pt 1 Summary of Data'!E$42+'Pt 1 Summary of Data'!G$42-'Pt 1 Summary of Data'!H$42,0.3%*('Pt 1 Summary of Data'!E$5+'Pt 1 Summary of Data'!G$5-'Pt 1 Summary of Data'!H$5-SUM(E$9:E$11))))</f>
        <v>0</v>
      </c>
      <c r="F7" s="121">
        <f>SUM(C7:E7)</f>
        <v>0</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0</v>
      </c>
      <c r="P7" s="121">
        <f>SUM(M7:O7)</f>
        <v>0</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f>SUM('Pt 1 Summary of Data'!E$5:E$7)+SUM('Pt 1 Summary of Data'!G$5:G$7)-SUM('Pt 1 Summary of Data'!H$5:H$7)-SUM(E$9:E$11)+D$55</f>
        <v>0</v>
      </c>
      <c r="F15" s="112">
        <f>SUM(C15:E15)</f>
        <v>0</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c r="D16" s="116"/>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0</v>
      </c>
      <c r="F16" s="121">
        <f>SUM(C16:E16)</f>
        <v>0</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0</v>
      </c>
      <c r="F37" s="262">
        <f>SUM(C$37:E$37)+IF(AND(OR('Company Information'!$C$12="District of Columbia",'Company Information'!$C$12="Massachusetts",'Company Information'!$C$12="Vermont"),SUM($C$6:$F$11,$C$15:$F$16,$C$37:$D$37)&lt;&gt;0,SUM(C$37:D$37)&lt;&gt;SUM(H$37:I$37)),SUM(H$37:I$37),0)</f>
        <v>0</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2020</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0</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