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T47" i="10"/>
  <c r="T50" i="10" s="1"/>
  <c r="P47" i="10"/>
  <c r="K47" i="10"/>
  <c r="F47" i="10"/>
  <c r="AB46" i="10"/>
  <c r="T46" i="10"/>
  <c r="P46" i="10"/>
  <c r="K46" i="10"/>
  <c r="F46" i="10"/>
  <c r="AB45" i="10"/>
  <c r="AA45" i="10"/>
  <c r="Z45" i="10"/>
  <c r="Y45" i="10"/>
  <c r="X45" i="10"/>
  <c r="X46" i="10" s="1"/>
  <c r="W45" i="10"/>
  <c r="V45" i="10"/>
  <c r="U45" i="10"/>
  <c r="T45" i="10"/>
  <c r="S45" i="10"/>
  <c r="R45" i="10"/>
  <c r="Q45" i="10"/>
  <c r="P44" i="10"/>
  <c r="O44" i="10"/>
  <c r="N44" i="10"/>
  <c r="M44" i="10"/>
  <c r="P38" i="10" s="1"/>
  <c r="K44" i="10"/>
  <c r="J44" i="10"/>
  <c r="I44" i="10"/>
  <c r="H44" i="10"/>
  <c r="F44" i="10"/>
  <c r="E44" i="10"/>
  <c r="D44" i="10"/>
  <c r="C44" i="10"/>
  <c r="AB41" i="10"/>
  <c r="X41" i="10"/>
  <c r="T41" i="10"/>
  <c r="P41" i="10"/>
  <c r="K41" i="10"/>
  <c r="F41" i="10"/>
  <c r="AB40" i="10"/>
  <c r="X40" i="10"/>
  <c r="T40" i="10"/>
  <c r="P40" i="10"/>
  <c r="K40" i="10"/>
  <c r="F40" i="10"/>
  <c r="AB38" i="10"/>
  <c r="T38" i="10"/>
  <c r="K38" i="10"/>
  <c r="F38" i="10"/>
  <c r="AB37" i="10"/>
  <c r="AA37" i="10"/>
  <c r="X37" i="10"/>
  <c r="W37" i="10"/>
  <c r="T37" i="10"/>
  <c r="S37" i="10"/>
  <c r="P37" i="10"/>
  <c r="O37" i="10"/>
  <c r="K37" i="10"/>
  <c r="J37" i="10"/>
  <c r="F37" i="10"/>
  <c r="E37" i="10"/>
  <c r="L29" i="10"/>
  <c r="G29" i="10"/>
  <c r="L28" i="10"/>
  <c r="L25" i="10"/>
  <c r="L21" i="10"/>
  <c r="L20" i="10"/>
  <c r="G20" i="10"/>
  <c r="L19" i="10"/>
  <c r="L24"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W13" i="10" s="1"/>
  <c r="T16" i="10"/>
  <c r="S16" i="10"/>
  <c r="S13" i="10" s="1"/>
  <c r="P16" i="10"/>
  <c r="O16" i="10"/>
  <c r="L16" i="10"/>
  <c r="K16" i="10"/>
  <c r="I12" i="10" s="1"/>
  <c r="J16" i="10"/>
  <c r="G16" i="10"/>
  <c r="F16" i="10"/>
  <c r="E16" i="10"/>
  <c r="D12" i="10" s="1"/>
  <c r="AB15" i="10"/>
  <c r="AA15" i="10"/>
  <c r="X15" i="10"/>
  <c r="W15" i="10"/>
  <c r="T15" i="10"/>
  <c r="S15" i="10"/>
  <c r="P15" i="10"/>
  <c r="O15" i="10"/>
  <c r="L15" i="10"/>
  <c r="K15" i="10"/>
  <c r="J15" i="10"/>
  <c r="G15" i="10"/>
  <c r="F15" i="10"/>
  <c r="E15" i="10"/>
  <c r="AB13" i="10"/>
  <c r="AA13" i="10"/>
  <c r="Z13" i="10"/>
  <c r="Y13" i="10"/>
  <c r="V13" i="10"/>
  <c r="U13" i="10"/>
  <c r="R13" i="10"/>
  <c r="P12" i="10"/>
  <c r="O12" i="10"/>
  <c r="N12" i="10"/>
  <c r="M12" i="10"/>
  <c r="J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X55" i="18"/>
  <c r="X22" i="4" s="1"/>
  <c r="W55" i="18"/>
  <c r="V55" i="18"/>
  <c r="V22" i="4" s="1"/>
  <c r="U55" i="18"/>
  <c r="T55" i="18"/>
  <c r="T22" i="4" s="1"/>
  <c r="S55" i="18"/>
  <c r="S22" i="4" s="1"/>
  <c r="R55" i="18"/>
  <c r="Q55" i="18"/>
  <c r="Q22" i="4" s="1"/>
  <c r="P55" i="18"/>
  <c r="P22" i="4" s="1"/>
  <c r="O55" i="18"/>
  <c r="O22" i="4" s="1"/>
  <c r="N55" i="18"/>
  <c r="N22" i="4" s="1"/>
  <c r="M55" i="18"/>
  <c r="M22" i="4" s="1"/>
  <c r="L55" i="18"/>
  <c r="L22" i="4" s="1"/>
  <c r="K55" i="18"/>
  <c r="J55" i="18"/>
  <c r="I55" i="18"/>
  <c r="I22" i="4" s="1"/>
  <c r="H55" i="18"/>
  <c r="G55" i="18"/>
  <c r="F55" i="18"/>
  <c r="F22" i="4" s="1"/>
  <c r="E55" i="18"/>
  <c r="D55" i="18"/>
  <c r="D22" i="4" s="1"/>
  <c r="AU54" i="18"/>
  <c r="AU12" i="4" s="1"/>
  <c r="AT54" i="18"/>
  <c r="AS54" i="18"/>
  <c r="AC54" i="18"/>
  <c r="AB54" i="18"/>
  <c r="AB12" i="4" s="1"/>
  <c r="AA54" i="18"/>
  <c r="Z54" i="18"/>
  <c r="Z12" i="4" s="1"/>
  <c r="Y54" i="18"/>
  <c r="X54" i="18"/>
  <c r="X12" i="4" s="1"/>
  <c r="W54" i="18"/>
  <c r="V54" i="18"/>
  <c r="V12" i="4" s="1"/>
  <c r="U54" i="18"/>
  <c r="T54" i="18"/>
  <c r="S54" i="18"/>
  <c r="S12" i="4" s="1"/>
  <c r="R54" i="18"/>
  <c r="R12" i="4" s="1"/>
  <c r="Q54" i="18"/>
  <c r="Q12" i="4" s="1"/>
  <c r="P54" i="18"/>
  <c r="P12" i="4" s="1"/>
  <c r="O54" i="18"/>
  <c r="O12" i="4" s="1"/>
  <c r="N54" i="18"/>
  <c r="M54" i="18"/>
  <c r="M12" i="4" s="1"/>
  <c r="L54" i="18"/>
  <c r="L12" i="4" s="1"/>
  <c r="K54" i="18"/>
  <c r="J54" i="18"/>
  <c r="J12" i="4" s="1"/>
  <c r="I54" i="18"/>
  <c r="H54" i="18"/>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Y22" i="4"/>
  <c r="W22" i="4"/>
  <c r="U22" i="4"/>
  <c r="R22" i="4"/>
  <c r="K22" i="4"/>
  <c r="J22" i="4"/>
  <c r="H22" i="4"/>
  <c r="G22" i="4"/>
  <c r="E22" i="4"/>
  <c r="AT12" i="4"/>
  <c r="AS12" i="4"/>
  <c r="AC12" i="4"/>
  <c r="AA12" i="4"/>
  <c r="Y12" i="4"/>
  <c r="W12" i="4"/>
  <c r="U12" i="4"/>
  <c r="T12" i="4"/>
  <c r="N12" i="4"/>
  <c r="K12" i="4"/>
  <c r="I12" i="4"/>
  <c r="H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3" i="10" s="1"/>
  <c r="G27" i="10" s="1"/>
  <c r="G21" i="10"/>
  <c r="G25" i="10"/>
  <c r="G28" i="10"/>
  <c r="X47" i="10"/>
  <c r="X50" i="10" s="1"/>
  <c r="X38" i="10"/>
  <c r="L23" i="10"/>
  <c r="L27" i="10" s="1"/>
  <c r="X13" i="10"/>
  <c r="T13" i="10"/>
  <c r="Q13" i="10"/>
  <c r="H12" i="10"/>
  <c r="K12" i="10" s="1"/>
  <c r="E12" i="10"/>
  <c r="C12" i="10"/>
  <c r="F12" i="10" s="1"/>
  <c r="G31" i="10" l="1"/>
  <c r="G32" i="10" s="1"/>
  <c r="G33" i="10" s="1"/>
  <c r="G26" i="10"/>
  <c r="G30" i="10" s="1"/>
  <c r="L26" i="10"/>
  <c r="L30" i="10" s="1"/>
  <c r="L31" i="10"/>
  <c r="L32" i="10" s="1"/>
  <c r="L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<sst xmlns="http://schemas.openxmlformats.org/spreadsheetml/2006/main" count="566" uniqueCount="505">
  <si>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</si>
  <si>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</si>
  <si>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</si>
  <si>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</si>
  <si>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</si>
  <si>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</si>
  <si>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</si>
  <si>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</si>
  <si>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</si>
  <si>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</si>
  <si>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</si>
  <si>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</si>
  <si>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</si>
  <si>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</si>
  <si>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</si>
  <si>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</si>
  <si>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</si>
  <si>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</si>
  <si>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</si>
  <si>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</si>
  <si>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</si>
  <si>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</si>
  <si>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</si>
  <si>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</si>
  <si>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</si>
  <si>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</si>
  <si>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</si>
  <si>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</si>
  <si>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</si>
  <si>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</si>
  <si>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</si>
  <si>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</si>
  <si>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</si>
  <si>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</si>
  <si>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</si>
  <si>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</si>
  <si>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</si>
  <si>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</si>
  <si>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</si>
  <si>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</si>
  <si>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</si>
  <si>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</si>
  <si>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</si>
  <si>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</si>
  <si>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</si>
  <si>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</si>
  <si>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</si>
  <si>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</si>
  <si>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</si>
  <si>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</si>
  <si>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</si>
  <si>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</si>
  <si>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</si>
  <si>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</si>
  <si>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</si>
  <si>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</si>
  <si>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</si>
  <si>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</si>
  <si>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</si>
  <si>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</si>
  <si>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</si>
  <si>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</si>
  <si>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</si>
  <si>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</si>
  <si>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</si>
  <si>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</si>
  <si>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</si>
  <si>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</si>
  <si>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</si>
  <si>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</si>
  <si>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</si>
  <si>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</si>
  <si>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</si>
  <si>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</si>
  <si>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</si>
  <si>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</si>
  <si>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</si>
  <si>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</si>
  <si>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</si>
  <si>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</si>
  <si>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</si>
  <si>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</si>
  <si>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</si>
  <si>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</si>
  <si>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</si>
  <si>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</si>
  <si>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</si>
  <si>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</si>
  <si>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</si>
  <si>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</si>
  <si>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</si>
  <si>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</si>
  <si>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</si>
  <si>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</si>
  <si>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</si>
  <si>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</si>
  <si>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</si>
  <si>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</si>
  <si>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</si>
  <si>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</si>
  <si>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</si>
  <si>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</si>
  <si>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</si>
  <si>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</si>
  <si>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</si>
  <si>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</si>
  <si>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</si>
  <si>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</si>
  <si>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</si>
  <si>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</si>
  <si>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</si>
  <si>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</si>
  <si>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</si>
  <si>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</si>
  <si>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</si>
  <si>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</si>
  <si>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</si>
  <si>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</si>
  <si>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</si>
  <si>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</si>
  <si>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</si>
  <si>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</si>
  <si>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</si>
  <si>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</si>
  <si>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</si>
  <si>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</si>
  <si>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</si>
  <si>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</si>
  <si>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</si>
  <si>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</si>
  <si>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</si>
  <si>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</si>
  <si>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</si>
  <si>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</si>
  <si>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</si>
  <si>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</si>
  <si>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</si>
  <si>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</si>
  <si>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</si>
  <si>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</si>
  <si>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</si>
  <si>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</si>
  <si>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</si>
  <si>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</si>
  <si>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</si>
  <si>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</si>
  <si>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</si>
  <si>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</si>
  <si>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</si>
  <si>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</si>
  <si>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</si>
  <si>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</si>
  <si>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</si>
  <si>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</si>
  <si>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</si>
  <si>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</si>
  <si>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</si>
  <si>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</si>
  <si>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</si>
  <si>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</si>
  <si>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</si>
  <si>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</si>
  <si>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</si>
  <si>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</si>
  <si>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</si>
  <si>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</si>
  <si>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</si>
  <si>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</si>
  <si>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</si>
  <si>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</si>
  <si>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</si>
  <si>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</si>
  <si>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</si>
  <si>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</si>
  <si>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</si>
  <si>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</si>
  <si>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</si>
  <si>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</si>
  <si>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</si>
  <si>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</si>
  <si>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</si>
  <si>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</si>
  <si>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</si>
  <si>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</si>
  <si>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</si>
  <si>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</si>
  <si>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</si>
  <si>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</si>
  <si>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</si>
  <si>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</si>
  <si>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</si>
  <si>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</si>
  <si>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</si>
  <si>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</si>
  <si>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</si>
  <si>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</si>
  <si>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</si>
  <si>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</si>
  <si>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</si>
  <si>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</si>
  <si>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</si>
  <si>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</si>
  <si>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</si>
  <si>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</si>
  <si>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</si>
  <si>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</si>
  <si>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</si>
  <si>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</si>
  <si>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</si>
  <si>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</si>
  <si>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</si>
  <si>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</si>
  <si>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</si>
  <si>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</si>
  <si>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</si>
  <si>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</si>
  <si>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</si>
  <si>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</si>
  <si>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</si>
  <si>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</si>
  <si>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</si>
  <si>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</si>
  <si>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</si>
  <si>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</si>
  <si>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</si>
  <si>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</si>
  <si>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</si>
  <si>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</si>
  <si>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</si>
  <si>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</si>
  <si>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</si>
  <si>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</si>
  <si>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</si>
  <si>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</si>
  <si>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</si>
  <si>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</si>
  <si>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</si>
  <si>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</si>
  <si>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</si>
  <si>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</si>
  <si>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</si>
  <si>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</si>
  <si>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</si>
  <si>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</si>
  <si>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</si>
  <si>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</si>
  <si>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</si>
  <si>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</si>
  <si>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</si>
  <si>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</si>
  <si>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</si>
  <si>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</si>
  <si>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</si>
  <si>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</si>
  <si>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</si>
  <si>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</si>
  <si>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</si>
  <si>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</si>
  <si>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</si>
  <si>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</si>
  <si>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</si>
  <si>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</si>
  <si>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</si>
  <si>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</si>
  <si>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</si>
  <si>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</si>
  <si>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</si>
  <si>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</si>
  <si>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</si>
  <si>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</si>
  <si>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</si>
  <si>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</si>
  <si>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</si>
  <si>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</si>
  <si>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</si>
  <si>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</si>
  <si>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</si>
  <si>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</si>
  <si>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</si>
  <si>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</si>
  <si>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</si>
  <si>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</si>
  <si>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</si>
  <si>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</si>
  <si>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</si>
  <si>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</si>
  <si>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</si>
  <si>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</si>
  <si>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</si>
  <si>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</si>
  <si>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</si>
  <si>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</si>
  <si>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</si>
  <si>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</si>
  <si>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</si>
  <si>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</si>
  <si>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</si>
  <si>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</si>
  <si>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</si>
  <si>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</si>
  <si>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</si>
  <si>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</si>
  <si>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</si>
  <si>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</si>
  <si>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</si>
  <si>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</si>
  <si>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</si>
  <si>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</si>
  <si>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</si>
  <si>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</si>
  <si>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</si>
  <si>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</si>
  <si>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</si>
  <si>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</si>
  <si>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</si>
  <si>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</si>
  <si>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</si>
  <si>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</si>
  <si>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</si>
  <si>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</si>
  <si>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</si>
  <si>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</si>
  <si>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</si>
  <si>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</si>
  <si>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</si>
  <si>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</si>
  <si>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</si>
  <si>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</si>
  <si>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</si>
  <si>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</si>
  <si>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</si>
  <si>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</si>
  <si>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</si>
  <si>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</si>
  <si>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</si>
  <si>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</si>
  <si>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</si>
  <si>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</si>
  <si>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</si>
  <si>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</si>
  <si>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</si>
  <si>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</si>
  <si>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</si>
  <si>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</si>
  <si>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</si>
  <si>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</si>
  <si>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</si>
  <si>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</si>
  <si>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</si>
  <si>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</si>
  <si>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</si>
  <si>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</si>
  <si>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</si>
  <si>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</si>
  <si>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</si>
  <si>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</si>
  <si>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</si>
  <si>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</si>
  <si>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</si>
  <si>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</si>
  <si>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</si>
  <si>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</si>
  <si>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</si>
  <si>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</si>
  <si>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</si>
  <si>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</si>
  <si>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</si>
  <si>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</si>
  <si>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</si>
  <si>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</si>
  <si>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</si>
  <si>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</si>
  <si>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</si>
  <si>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</si>
  <si>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</si>
  <si>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</si>
  <si>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</si>
  <si>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</si>
  <si>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</si>
  <si>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</si>
  <si>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</si>
  <si>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</si>
  <si>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</si>
  <si>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</si>
  <si>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</si>
  <si>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</si>
  <si>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</si>
  <si>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</si>
  <si>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</si>
  <si>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</si>
  <si>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</si>
  <si>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</si>
  <si>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</si>
  <si>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</si>
  <si>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</si>
  <si>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</si>
  <si>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</si>
  <si>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</si>
  <si>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</si>
  <si>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</si>
  <si>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</si>
  <si>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</si>
  <si>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</si>
  <si>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</si>
  <si>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</si>
  <si>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</si>
  <si>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</si>
  <si>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</si>
  <si>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</si>
  <si>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</si>
  <si>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</si>
  <si>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</si>
  <si>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</si>
  <si>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</si>
  <si>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</si>
  <si>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</si>
  <si>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</si>
  <si>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</si>
  <si>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</si>
  <si>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</si>
  <si>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</si>
  <si>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</si>
  <si>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</si>
  <si>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</si>
  <si>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</si>
  <si>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</si>
  <si>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</si>
  <si>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</si>
  <si>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</si>
  <si>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</si>
  <si>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</si>
  <si>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</si>
  <si>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</si>
  <si>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</si>
  <si>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</si>
  <si>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</si>
  <si>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</si>
  <si>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</si>
  <si>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</si>
  <si>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</si>
  <si>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</si>
  <si>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</si>
  <si>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</si>
  <si>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</si>
  <si>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</si>
  <si>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</si>
  <si>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</si>
  <si>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</si>
  <si>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</si>
  <si>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</si>
  <si>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</si>
  <si>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</si>
  <si>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</si>
  <si>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</si>
  <si>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</si>
  <si>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</si>
  <si>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</si>
  <si>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</si>
  <si>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</si>
  <si>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</si>
  <si>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</si>
  <si>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</si>
  <si>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</si>
  <si>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</si>
  <si>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</si>
  <si>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</si>
  <si>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</si>
  <si>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</si>
  <si>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</si>
  <si>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</si>
  <si>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</si>
  <si>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</si>
  <si>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</si>
  <si>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</si>
  <si>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</si>
  <si>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</si>
  <si>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</si>
  <si>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</si>
  <si>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</si>
  <si>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</si>
  <si>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</si>
  <si>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</si>
  <si>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</si>
  <si>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</si>
  <si>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</si>
  <si>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</si>
  <si>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</si>
  <si>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</si>
  <si>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</si>
  <si>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</si>
  <si>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</si>
  <si>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</si>
  <si>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</si>
  <si>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</si>
  <si>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</si>
  <si>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</si>
  <si>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</si>
  <si>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</si>
  <si>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</si>
  <si>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</si>
  <si>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</si>
  <si>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</si>
  <si>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</si>
  <si>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51965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</si>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</sst>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237195273</v>
      </c>
      <c r="AT5" s="113">
        <f>SUM('Pt 2 Premium and Claims'!AT$5,'Pt 2 Premium and Claims'!AT$6,-'Pt 2 Premium and Claims'!AT$7,-'Pt 2 Premium and Claims'!AT$13,'Pt 2 Premium and Claims'!AT$14)</f>
        <v>2236452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54073</v>
      </c>
      <c r="AT8" s="119">
        <v>-43528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190383361</v>
      </c>
      <c r="AT12" s="113">
        <f>'Pt 2 Premium and Claims'!AT$54</f>
        <v>1199800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81404906</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21372316</v>
      </c>
      <c r="AT14" s="119">
        <v>-36</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7596</v>
      </c>
      <c r="AT15" s="119">
        <v>82</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36441</v>
      </c>
      <c r="AT16" s="119">
        <v>95111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-37683</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2852400.4780000001</v>
      </c>
      <c r="AT25" s="119">
        <v>130076.0373</v>
      </c>
      <c r="AU25" s="119"/>
      <c r="AV25" s="119"/>
      <c r="AW25" s="324"/>
    </row>
    <row r="26" spans="1:49" s="11" customFormat="1" x14ac:dyDescent="0.2">
      <c r="A26" s="41"/>
      <c r="B26" s="164" t="s">
        <v>243</v>
      </c>
      <c r="C26" s="68"/>
      <c r="D26" s="115"/>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-17.68</v>
      </c>
      <c r="E27" s="116">
        <v>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2974740.79</v>
      </c>
      <c r="AT27" s="119">
        <v>9258.8599999999988</v>
      </c>
      <c r="AU27" s="119"/>
      <c r="AV27" s="320"/>
      <c r="AW27" s="324"/>
    </row>
    <row r="28" spans="1:49" s="11" customFormat="1" x14ac:dyDescent="0.2">
      <c r="A28" s="41"/>
      <c r="B28" s="164" t="s">
        <v>245</v>
      </c>
      <c r="C28" s="68"/>
      <c r="D28" s="115">
        <v>17.68</v>
      </c>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20652.820000000003</v>
      </c>
      <c r="AT28" s="119">
        <v>208.60999999999996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1.47</v>
      </c>
      <c r="E30" s="116">
        <v>0</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249680.98640000002</v>
      </c>
      <c r="AT30" s="119">
        <v>9555.07834800001</v>
      </c>
      <c r="AU30" s="119"/>
      <c r="AV30" s="119"/>
      <c r="AW30" s="324"/>
    </row>
    <row r="31" spans="1:49" x14ac:dyDescent="0.2">
      <c r="B31" s="164" t="s">
        <v>248</v>
      </c>
      <c r="C31" s="68"/>
      <c r="D31" s="115">
        <v>-1.47</v>
      </c>
      <c r="E31" s="116">
        <v>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14636.740000000002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190375.74000000002</v>
      </c>
      <c r="AT35" s="119">
        <v>1944.23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1344135</v>
      </c>
      <c r="AT37" s="125">
        <v>144</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477349</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560628</v>
      </c>
      <c r="AT39" s="119">
        <v>741</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1271317</v>
      </c>
      <c r="AT40" s="119">
        <v>3559</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1017108</v>
      </c>
      <c r="AT41" s="119">
        <v>3318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3153642</v>
      </c>
      <c r="AT44" s="125">
        <v>5859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3275494</v>
      </c>
      <c r="AT45" s="119">
        <v>27171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4608715</v>
      </c>
      <c r="AT46" s="119">
        <v>16915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2354081</v>
      </c>
      <c r="AT47" s="119">
        <v>188559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0.01</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852956.89360000018</v>
      </c>
      <c r="AT49" s="119">
        <v>17298.341651999999</v>
      </c>
      <c r="AU49" s="119"/>
      <c r="AV49" s="119"/>
      <c r="AW49" s="324"/>
    </row>
    <row r="50" spans="2:49" ht="25.5" x14ac:dyDescent="0.2">
      <c r="B50" s="161" t="s">
        <v>266</v>
      </c>
      <c r="C50" s="68"/>
      <c r="D50" s="115">
        <v>-0.01</v>
      </c>
      <c r="E50" s="116">
        <v>0</v>
      </c>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10804.510000000002</v>
      </c>
      <c r="AT50" s="119">
        <v>97.17</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18297400</v>
      </c>
      <c r="AT51" s="119">
        <v>204271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97108</v>
      </c>
      <c r="AT56" s="129">
        <v>4410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112289</v>
      </c>
      <c r="AT57" s="132">
        <v>6970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12</v>
      </c>
      <c r="AT58" s="132">
        <v>13</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1322660</v>
      </c>
      <c r="AT59" s="132">
        <v>61949</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110221.66666666667</v>
      </c>
      <c r="AT60" s="135">
        <f>AT$59/12</f>
        <v>5162.416666666667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237195273</v>
      </c>
      <c r="AT5" s="125">
        <v>2265693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2654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31895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-7011076</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-4905348</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54073</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-32750.999999999996</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124028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196986798</v>
      </c>
      <c r="AT23" s="119">
        <v>1255743</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16901794</v>
      </c>
      <c r="AT26" s="119">
        <v>222737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75967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18501191</v>
      </c>
      <c r="AT28" s="119">
        <v>162625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101720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217797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49434</v>
      </c>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-381357</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-7011076</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-4905348</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6246577</v>
      </c>
      <c r="AT49" s="119"/>
      <c r="AU49" s="119"/>
      <c r="AV49" s="317"/>
      <c r="AW49" s="324"/>
    </row>
    <row r="50" spans="2:49" x14ac:dyDescent="0.2">
      <c r="B50" s="182" t="s">
        <v>119</v>
      </c>
      <c r="C50" s="139" t="s">
        <v>34</v>
      </c>
      <c r="D50" s="115">
        <v>1373</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3729622.0000000005</v>
      </c>
      <c r="AT50" s="119">
        <v>22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190383361</v>
      </c>
      <c r="AT54" s="122">
        <f>AT23+AT26-AT28+AT30-AT32+AT34-AT36+AT38+AT41-AT43+AT45+AT46-AT47-AT49+AT50+AT51+AT52+AT53</f>
        <v>1199800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4119154.9999999995</v>
      </c>
      <c r="AT57" s="119">
        <v>13</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540159.28999999992</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569043.52799999982</v>
      </c>
      <c r="D6" s="116">
        <v>0</v>
      </c>
      <c r="E6" s="121">
        <f>SUM('Pt 1 Summary of Data'!E$12,'Pt 1 Summary of Data'!E$22)+SUM('Pt 1 Summary of Data'!G$12,'Pt 1 Summary of Data'!G$22)-SUM('Pt 1 Summary of Data'!H$12,'Pt 1 Summary of Data'!H$22)</f>
        <v>0</v>
      </c>
      <c r="F6" s="121">
        <f>SUM(C6:E6)</f>
        <v>569043.52799999982</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8999.9800000000014</v>
      </c>
      <c r="D7" s="116">
        <v>0</v>
      </c>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8999.9800000000014</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578043.5079999998</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607362.9859999998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570636.56000000006</v>
      </c>
      <c r="D15" s="124">
        <v>0</v>
      </c>
      <c r="E15" s="112">
        <f>SUM('Pt 1 Summary of Data'!E$5:E$7)+SUM('Pt 1 Summary of Data'!G$5:G$7)-SUM('Pt 1 Summary of Data'!H$5:H$7)-SUM(E$9:E$11)+D$55</f>
        <v>0</v>
      </c>
      <c r="F15" s="112">
        <f>SUM(C15:E15)</f>
        <v>570636.56000000006</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-15753</v>
      </c>
      <c r="D16" s="116">
        <v>0</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-15753</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586389.56000000006</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586389.56000000006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360.25</v>
      </c>
      <c r="D37" s="128">
        <v>0</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360.25</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4780.9369615590276</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1.3811451987404193</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v>
      </c>
      <c r="E49" s="147">
        <v>0.8</v>
      </c>
      <c r="F49" s="147">
        <v>0.8</v>
      </c>
      <c r="G49" s="318"/>
      <c r="H49" s="146">
        <v>0.8</v>
      </c>
      <c r="I49" s="147">
        <v>0</v>
      </c>
      <c r="J49" s="147">
        <v>0.8</v>
      </c>
      <c r="K49" s="147">
        <v>0.8</v>
      </c>
      <c r="L49" s="318"/>
      <c r="M49" s="146">
        <v>0.85</v>
      </c>
      <c r="N49" s="147">
        <v>0</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2026</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