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Departments\Operations\2015 MLR &amp; Risk Corridor HIOS Submission\SUBMISSION\After-Final submission 08-18-2016\"/>
    </mc:Choice>
  </mc:AlternateContent>
  <workbookProtection lockStructure="1"/>
  <bookViews>
    <workbookView xWindow="0" yWindow="0" windowWidth="19620" windowHeight="64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Data'!$1:$61</definedName>
    <definedName name="_xlnm.Print_Area" localSheetId="2">'Pt 2 Premium and Claims'!$1:$58</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51" i="10" l="1"/>
  <c r="E51" i="4" l="1"/>
  <c r="I51" i="4"/>
  <c r="G20" i="10" l="1"/>
  <c r="I12" i="10" l="1"/>
  <c r="H12" i="10"/>
  <c r="P42" i="10" l="1"/>
  <c r="E7" i="10" l="1"/>
  <c r="AW61" i="4"/>
  <c r="AT28" i="4" l="1"/>
  <c r="AS28" i="4"/>
  <c r="P51" i="4"/>
  <c r="P28" i="4"/>
  <c r="I28" i="4"/>
  <c r="G16" i="10" s="1"/>
  <c r="D28" i="4"/>
  <c r="E28" i="4" s="1"/>
  <c r="I54" i="18" l="1"/>
  <c r="I12" i="4" s="1"/>
  <c r="G6" i="10" s="1"/>
  <c r="D23" i="18"/>
  <c r="Q54" i="18" l="1"/>
  <c r="K24" i="18"/>
  <c r="K54" i="18" s="1"/>
  <c r="E54" i="18" l="1"/>
  <c r="E12" i="4" s="1"/>
  <c r="E6" i="10" s="1"/>
  <c r="E12" i="10" s="1"/>
  <c r="P7" i="10" l="1"/>
  <c r="O15" i="10"/>
  <c r="P15" i="10" s="1"/>
  <c r="O6" i="10"/>
  <c r="P6" i="10" s="1"/>
  <c r="J16" i="10"/>
  <c r="K16" i="10" s="1"/>
  <c r="J15" i="10"/>
  <c r="K15" i="10" s="1"/>
  <c r="J6" i="10"/>
  <c r="F11" i="10"/>
  <c r="F10" i="10"/>
  <c r="F9" i="10"/>
  <c r="F8" i="10"/>
  <c r="K6" i="10" l="1"/>
  <c r="J12" i="10"/>
  <c r="O17" i="10"/>
  <c r="J17" i="10"/>
  <c r="P16" i="10"/>
  <c r="O12" i="10"/>
  <c r="K7" i="10"/>
  <c r="G23" i="10"/>
  <c r="G19" i="10"/>
  <c r="E16" i="10"/>
  <c r="F16" i="10" s="1"/>
  <c r="E5" i="4"/>
  <c r="E15" i="10" s="1"/>
  <c r="F15" i="10" s="1"/>
  <c r="F7" i="10"/>
  <c r="K12" i="10" l="1"/>
  <c r="E17" i="10"/>
  <c r="G24" i="10"/>
  <c r="G27" i="10"/>
  <c r="G22" i="10"/>
  <c r="F6" i="10"/>
  <c r="N17" i="10"/>
  <c r="M17" i="10"/>
  <c r="N12" i="10"/>
  <c r="M12" i="10"/>
  <c r="K17" i="10"/>
  <c r="D17" i="10"/>
  <c r="D12" i="10"/>
  <c r="C17" i="10"/>
  <c r="C12" i="10"/>
  <c r="P17" i="10" l="1"/>
  <c r="P12" i="10"/>
  <c r="F17" i="10"/>
  <c r="F12" i="10"/>
  <c r="G21" i="10"/>
  <c r="G26" i="10" s="1"/>
  <c r="G25" i="10" s="1"/>
  <c r="G28" i="10" s="1"/>
  <c r="G30" i="10"/>
  <c r="G31" i="10" s="1"/>
  <c r="D5" i="18" l="1"/>
  <c r="L12" i="4" l="1"/>
  <c r="M12" i="4"/>
  <c r="N12" i="4"/>
  <c r="O12" i="4"/>
  <c r="R12" i="4"/>
  <c r="S12" i="4"/>
  <c r="T12" i="4"/>
  <c r="U12" i="4"/>
  <c r="V12" i="4"/>
  <c r="W12" i="4"/>
  <c r="X12" i="4"/>
  <c r="Y12" i="4"/>
  <c r="Z12" i="4"/>
  <c r="AA12" i="4"/>
  <c r="AB12" i="4"/>
  <c r="AC12" i="4"/>
  <c r="AU12" i="4"/>
  <c r="AT5" i="4"/>
  <c r="AS5" i="4"/>
  <c r="P5" i="4"/>
  <c r="J5" i="4"/>
  <c r="D5" i="4"/>
  <c r="AT54" i="18"/>
  <c r="AT12" i="4" s="1"/>
  <c r="AS54" i="18"/>
  <c r="AS12" i="4" s="1"/>
  <c r="P54" i="18"/>
  <c r="P12" i="4" s="1"/>
  <c r="J54" i="18"/>
  <c r="J12" i="4" s="1"/>
  <c r="D54" i="18"/>
  <c r="D12" i="4" s="1"/>
  <c r="G29" i="10"/>
  <c r="G33" i="10" s="1"/>
  <c r="G34" i="10" s="1"/>
</calcChain>
</file>

<file path=xl/sharedStrings.xml><?xml version="1.0" encoding="utf-8"?>
<sst xmlns="http://schemas.openxmlformats.org/spreadsheetml/2006/main" count="602" uniqueCount="528">
  <si>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</si>
  <si>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</si>
  <si>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</si>
  <si>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</si>
  <si>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</si>
  <si>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</si>
  <si>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</si>
  <si>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</si>
  <si>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</si>
  <si>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</si>
  <si>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</si>
  <si>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</si>
  <si>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</si>
  <si>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</si>
  <si>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</si>
  <si>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</si>
  <si>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</si>
  <si>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</si>
  <si>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</si>
  <si>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</si>
  <si>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</si>
  <si>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</si>
  <si>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</si>
  <si>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</si>
  <si>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</si>
  <si>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</si>
  <si>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</si>
  <si>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</si>
  <si>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</si>
  <si>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</si>
  <si>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</si>
  <si>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</si>
  <si>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</si>
  <si>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</si>
  <si>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</si>
  <si>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</si>
  <si>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</si>
  <si>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</si>
  <si>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</si>
  <si>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</si>
  <si>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</si>
  <si>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</si>
  <si>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</si>
  <si>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</si>
  <si>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</si>
  <si>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</si>
  <si>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</si>
  <si>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</si>
  <si>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</si>
  <si>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</si>
  <si>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</si>
  <si>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</si>
  <si>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</si>
  <si>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</si>
  <si>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</si>
  <si>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</si>
  <si>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</si>
  <si>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</si>
  <si>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</si>
  <si>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</si>
  <si>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</si>
  <si>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</si>
  <si>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</si>
  <si>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</si>
  <si>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</si>
  <si>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</si>
  <si>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</si>
  <si>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</si>
  <si>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</si>
  <si>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</si>
  <si>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</si>
  <si>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</si>
  <si>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</si>
  <si>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</si>
  <si>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</si>
  <si>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</si>
  <si>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</si>
  <si>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</si>
  <si>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</si>
  <si>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</si>
  <si>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</si>
  <si>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</si>
  <si>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</si>
  <si>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</si>
  <si>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</si>
  <si>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</si>
  <si>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</si>
  <si>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</si>
  <si>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</si>
  <si>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</si>
  <si>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</si>
  <si>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</si>
  <si>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</si>
  <si>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</si>
  <si>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</si>
  <si>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</si>
  <si>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</si>
  <si>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</si>
  <si>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</si>
  <si>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</si>
  <si>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</si>
  <si>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</si>
  <si>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</si>
  <si>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</si>
  <si>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</si>
  <si>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</si>
  <si>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</si>
  <si>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</si>
  <si>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</si>
  <si>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</si>
  <si>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</si>
  <si>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</si>
  <si>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</si>
  <si>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</si>
  <si>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</si>
  <si>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</si>
  <si>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</si>
  <si>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</si>
  <si>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</si>
  <si>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</si>
  <si>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</si>
  <si>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</si>
  <si>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</si>
  <si>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</si>
  <si>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</si>
  <si>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</si>
  <si>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</si>
  <si>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</si>
  <si>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</si>
  <si>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</si>
  <si>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</si>
  <si>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</si>
  <si>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</si>
  <si>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</si>
  <si>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</si>
  <si>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</si>
  <si>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</si>
  <si>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</si>
  <si>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</si>
  <si>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</si>
  <si>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</si>
  <si>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</si>
  <si>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</si>
  <si>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</si>
  <si>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</si>
  <si>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</si>
  <si>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</si>
  <si>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</si>
  <si>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</si>
  <si>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</si>
  <si>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</si>
  <si>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</si>
  <si>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</si>
  <si>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</si>
  <si>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</si>
  <si>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</si>
  <si>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</si>
  <si>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</si>
  <si>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</si>
  <si>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</si>
  <si>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</si>
  <si>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</si>
  <si>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</si>
  <si>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</si>
  <si>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</si>
  <si>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</si>
  <si>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</si>
  <si>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</si>
  <si>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</si>
  <si>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</si>
  <si>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</si>
  <si>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</si>
  <si>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</si>
  <si>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</si>
  <si>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</si>
  <si>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</si>
  <si>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</si>
  <si>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</si>
  <si>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</si>
  <si>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</si>
  <si>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</si>
  <si>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</si>
  <si>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</si>
  <si>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</si>
  <si>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</si>
  <si>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</si>
  <si>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</si>
  <si>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</si>
  <si>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</si>
  <si>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</si>
  <si>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</si>
  <si>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</si>
  <si>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</si>
  <si>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</si>
  <si>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</si>
  <si>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</si>
  <si>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</si>
  <si>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</si>
  <si>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</si>
  <si>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</si>
  <si>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</si>
  <si>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</si>
  <si>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</si>
  <si>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</si>
  <si>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</si>
  <si>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</si>
  <si>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</si>
  <si>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</si>
  <si>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</si>
  <si>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</si>
  <si>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</si>
  <si>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</si>
  <si>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</si>
  <si>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</si>
  <si>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</si>
  <si>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</si>
  <si>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</si>
  <si>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</si>
  <si>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</si>
  <si>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</si>
  <si>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</si>
  <si>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</si>
  <si>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</si>
  <si>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</si>
  <si>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</si>
  <si>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</si>
  <si>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</si>
  <si>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</si>
  <si>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</si>
  <si>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</si>
  <si>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</si>
  <si>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</si>
  <si>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</si>
  <si>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</si>
  <si>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</si>
  <si>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</si>
  <si>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</si>
  <si>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</si>
  <si>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</si>
  <si>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</si>
  <si>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</si>
  <si>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</si>
  <si>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</si>
  <si>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</si>
  <si>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</si>
  <si>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</si>
  <si>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</si>
  <si>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</si>
  <si>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</si>
  <si>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</si>
  <si>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</si>
  <si>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</si>
  <si>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</si>
  <si>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</si>
  <si>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</si>
  <si>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</si>
  <si>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</si>
  <si>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</si>
  <si>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</si>
  <si>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</si>
  <si>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</si>
  <si>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</si>
  <si>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</si>
  <si>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</si>
  <si>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</si>
  <si>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</si>
  <si>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</si>
  <si>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</si>
  <si>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</si>
  <si>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</si>
  <si>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</si>
  <si>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</si>
  <si>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</si>
  <si>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</si>
  <si>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</si>
  <si>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</si>
  <si>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</si>
  <si>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</si>
  <si>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</si>
  <si>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</si>
  <si>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</si>
  <si>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</si>
  <si>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</si>
  <si>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</si>
  <si>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</si>
  <si>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</si>
  <si>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</si>
  <si>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</si>
  <si>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</si>
  <si>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</si>
  <si>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</si>
  <si>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</si>
  <si>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</si>
  <si>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</si>
  <si>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</si>
  <si>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</si>
  <si>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</si>
  <si>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</si>
  <si>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</si>
  <si>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</si>
  <si>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</si>
  <si>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</si>
  <si>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</si>
  <si>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</si>
  <si>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</si>
  <si>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</si>
  <si>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</si>
  <si>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</si>
  <si>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</si>
  <si>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</si>
  <si>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</si>
  <si>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</si>
  <si>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</si>
  <si>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</si>
  <si>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</si>
  <si>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</si>
  <si>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</si>
  <si>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</si>
  <si>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</si>
  <si>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</si>
  <si>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</si>
  <si>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</si>
  <si>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</si>
  <si>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</si>
  <si>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</si>
  <si>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</si>
  <si>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</si>
  <si>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</si>
  <si>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</si>
  <si>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</si>
  <si>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</si>
  <si>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</si>
  <si>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</si>
  <si>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</si>
  <si>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</si>
  <si>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</si>
  <si>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</si>
  <si>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</si>
  <si>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</si>
  <si>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</si>
  <si>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</si>
  <si>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</si>
  <si>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</si>
  <si>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</si>
  <si>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</si>
  <si>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</si>
  <si>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</si>
  <si>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</si>
  <si>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</si>
  <si>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</si>
  <si>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</si>
  <si>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</si>
  <si>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</si>
  <si>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</si>
  <si>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</si>
  <si>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</si>
  <si>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</si>
  <si>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</si>
  <si>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</si>
  <si>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</si>
  <si>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</si>
  <si>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</si>
  <si>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</si>
  <si>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</si>
  <si>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</si>
  <si>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</si>
  <si>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</si>
  <si>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</si>
  <si>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</si>
  <si>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</si>
  <si>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</si>
  <si>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</si>
  <si>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</si>
  <si>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</si>
  <si>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</si>
  <si>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</si>
  <si>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</si>
  <si>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</si>
  <si>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</si>
  <si>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</si>
  <si>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</si>
  <si>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</si>
  <si>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</si>
  <si>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</si>
  <si>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</si>
  <si>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</si>
  <si>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</si>
  <si>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</si>
  <si>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</si>
  <si>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</si>
  <si>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</si>
  <si>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</si>
  <si>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</si>
  <si>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</si>
  <si>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</si>
  <si>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</si>
  <si>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</si>
  <si>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</si>
  <si>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</si>
  <si>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</si>
  <si>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</si>
  <si>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</si>
  <si>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</si>
  <si>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</si>
  <si>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</si>
  <si>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</si>
  <si>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</si>
  <si>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</si>
  <si>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</si>
  <si>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</si>
  <si>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</si>
  <si>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</si>
  <si>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</si>
  <si>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</si>
  <si>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</si>
  <si>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</si>
  <si>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</si>
  <si>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</si>
  <si>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</si>
  <si>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</si>
  <si>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</si>
  <si>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</si>
  <si>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</si>
  <si>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</si>
  <si>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</si>
  <si>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</si>
  <si>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</si>
  <si>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</si>
  <si>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</si>
  <si>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</si>
  <si>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</si>
  <si>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</si>
  <si>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</si>
  <si>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</si>
  <si>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</si>
  <si>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</si>
  <si>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</si>
  <si>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</si>
  <si>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</si>
  <si>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</si>
  <si>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</si>
  <si>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</si>
  <si>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</si>
  <si>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</si>
  <si>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</si>
  <si>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</si>
  <si>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</si>
  <si>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</si>
  <si>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</si>
  <si>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</si>
  <si>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</si>
  <si>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</si>
  <si>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</si>
  <si>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</si>
  <si>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</si>
  <si>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</si>
  <si>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</si>
  <si>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</si>
  <si>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</si>
  <si>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</si>
  <si>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</si>
  <si>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</si>
  <si>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</si>
  <si>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</si>
  <si>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</si>
  <si>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</si>
  <si>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</si>
  <si>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</si>
  <si>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</si>
  <si>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</si>
  <si>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</si>
  <si>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</si>
  <si>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</si>
  <si>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</si>
  <si>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</si>
  <si>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</si>
  <si>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</si>
  <si>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</si>
  <si>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</si>
  <si>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</si>
  <si>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</si>
  <si>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</si>
  <si>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</si>
  <si>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</si>
  <si>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</si>
  <si>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</si>
  <si>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</si>
  <si>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</si>
  <si>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</si>
  <si>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</si>
  <si>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</si>
  <si>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</si>
  <si>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</si>
  <si>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</si>
  <si>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</si>
  <si>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</si>
  <si>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 Medical Plan, Inc.</t>
  </si>
  <si>
    <t>2015</t>
  </si>
  <si>
    <t>4950 SW 8th Street Coral Gables, FL 33134</t>
  </si>
  <si>
    <t>591419293</t>
  </si>
  <si>
    <t>95271</t>
  </si>
  <si>
    <t>51398</t>
  </si>
  <si>
    <t>314</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</si>
  <si>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</si>
  <si>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</si>
  <si>
    <t>The incurred 2015 claims paid thru 3/31/16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</si>
  <si>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</si>
  <si>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</si>
  <si>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</si>
  <si>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</si>
  <si>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</si>
  <si>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Federal Transitional Reinsurance Program Contributions</t>
  </si>
  <si>
    <t>Expense allocation based on the accrual method of accounting (GAAP)</t>
  </si>
  <si>
    <t>Risk Adjustment admin fee</t>
  </si>
  <si>
    <t>Salaries</t>
  </si>
  <si>
    <t>Data extraction and analysis</t>
  </si>
  <si>
    <t>Other Expenses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</si>
  <si>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</si>
  <si>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</si>
  <si>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</si>
  <si>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</si>
  <si>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</si>
  <si>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</si>
  <si>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</si>
  <si>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User fees</t>
  </si>
  <si>
    <t>Other general and adminstrative expenses</t>
  </si>
  <si>
    <t>Costs are derived from direct and indirect expenses on allocation attributable to line of business such allocation methods are consistent with the requirements of statutory and GAAP accounting principles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</si>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</sst>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4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421"/>
      <tableStyleElement type="secondRowStripe" dxfId="420"/>
      <tableStyleElement type="firstColumnStripe" dxfId="419"/>
      <tableStyleElement type="secondColumnStripe" dxfId="4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79" t="s">
        <v>502</v>
      </c>
      <c r="B4" s="147" t="s">
        <v>45</v>
      </c>
      <c r="C4" s="478" t="s">
        <v>496</v>
      </c>
    </row>
    <row r="5" spans="1:6" x14ac:dyDescent="0.2">
      <c r="B5" s="147" t="s">
        <v>215</v>
      </c>
      <c r="C5" s="478"/>
    </row>
    <row r="6" spans="1:6" x14ac:dyDescent="0.2">
      <c r="B6" s="147" t="s">
        <v>216</v>
      </c>
      <c r="C6" s="478" t="s">
        <v>499</v>
      </c>
    </row>
    <row r="7" spans="1:6" x14ac:dyDescent="0.2">
      <c r="B7" s="147" t="s">
        <v>128</v>
      </c>
      <c r="C7" s="478"/>
    </row>
    <row r="8" spans="1:6" x14ac:dyDescent="0.2">
      <c r="B8" s="147" t="s">
        <v>36</v>
      </c>
      <c r="C8" s="478"/>
    </row>
    <row r="9" spans="1:6" x14ac:dyDescent="0.2">
      <c r="B9" s="147" t="s">
        <v>41</v>
      </c>
      <c r="C9" s="478" t="s">
        <v>500</v>
      </c>
    </row>
    <row r="10" spans="1:6" x14ac:dyDescent="0.2">
      <c r="B10" s="147" t="s">
        <v>58</v>
      </c>
      <c r="C10" s="478" t="s">
        <v>496</v>
      </c>
    </row>
    <row r="11" spans="1:6" x14ac:dyDescent="0.2">
      <c r="B11" s="147" t="s">
        <v>349</v>
      </c>
      <c r="C11" s="478" t="s">
        <v>501</v>
      </c>
    </row>
    <row r="12" spans="1:6" x14ac:dyDescent="0.2">
      <c r="B12" s="147" t="s">
        <v>35</v>
      </c>
      <c r="C12" s="478" t="s">
        <v>145</v>
      </c>
    </row>
    <row r="13" spans="1:6" x14ac:dyDescent="0.2">
      <c r="B13" s="147" t="s">
        <v>50</v>
      </c>
      <c r="C13" s="478" t="s">
        <v>145</v>
      </c>
    </row>
    <row r="14" spans="1:6" x14ac:dyDescent="0.2">
      <c r="B14" s="147" t="s">
        <v>51</v>
      </c>
      <c r="C14" s="478" t="s">
        <v>498</v>
      </c>
    </row>
    <row r="15" spans="1:6" x14ac:dyDescent="0.2">
      <c r="B15" s="147" t="s">
        <v>217</v>
      </c>
      <c r="C15" s="478" t="s">
        <v>135</v>
      </c>
    </row>
    <row r="16" spans="1:6" x14ac:dyDescent="0.2">
      <c r="B16" s="147" t="s">
        <v>434</v>
      </c>
      <c r="C16" s="477"/>
    </row>
    <row r="17" spans="1:3" x14ac:dyDescent="0.2">
      <c r="B17" s="148" t="s">
        <v>219</v>
      </c>
      <c r="C17" s="480" t="s">
        <v>135</v>
      </c>
    </row>
    <row r="18" spans="1:3" x14ac:dyDescent="0.2">
      <c r="B18" s="147" t="s">
        <v>218</v>
      </c>
      <c r="C18" s="478" t="s">
        <v>135</v>
      </c>
    </row>
    <row r="19" spans="1:3" x14ac:dyDescent="0.2">
      <c r="A19" s="162"/>
      <c r="B19" s="149" t="s">
        <v>53</v>
      </c>
      <c r="C19" s="478"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Normal="100" workbookViewId="0">
      <pane xSplit="2" ySplit="3" topLeftCell="C40" activePane="bottomRight" state="frozen"/>
      <selection activeCell="B1" sqref="B1"/>
      <selection pane="topRight" activeCell="B1" sqref="B1"/>
      <selection pane="bottomLeft" activeCell="B1" sqref="B1"/>
      <selection pane="bottomRight" activeCell="E51" sqref="E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Claims'!D15+'Pt 2 Premium and Claims'!D16+'Pt 2 Premium and Claims'!D17</f>
        <v>216450188</v>
      </c>
      <c r="E5" s="213">
        <f>196894769+339595</f>
        <v>197234364</v>
      </c>
      <c r="F5" s="213">
        <v>0</v>
      </c>
      <c r="G5" s="213">
        <v>0</v>
      </c>
      <c r="H5" s="213">
        <v>0</v>
      </c>
      <c r="I5" s="212">
        <v>176490119</v>
      </c>
      <c r="J5" s="212">
        <f>'Pt 2 Premium and Claims'!J5+'Pt 2 Premium and Claims'!J6-'Pt 2 Premium and Claims'!J7+'Pt 2 Premium and Claims'!J15+'Pt 2 Premium and Claims'!J16+'Pt 2 Premium and Claims'!J17</f>
        <v>284866</v>
      </c>
      <c r="K5" s="213">
        <v>284866</v>
      </c>
      <c r="L5" s="213">
        <v>0</v>
      </c>
      <c r="M5" s="213">
        <v>0</v>
      </c>
      <c r="N5" s="213">
        <v>0</v>
      </c>
      <c r="O5" s="212">
        <v>0</v>
      </c>
      <c r="P5" s="212">
        <f>'Pt 2 Premium and Claims'!P5+'Pt 2 Premium and Claims'!P6-'Pt 2 Premium and Claims'!P7+'Pt 2 Premium and Claims'!P15+'Pt 2 Premium and Claims'!P16+'Pt 2 Premium and Claims'!P17</f>
        <v>3712645</v>
      </c>
      <c r="Q5" s="213">
        <v>3712645</v>
      </c>
      <c r="R5" s="213">
        <v>0</v>
      </c>
      <c r="S5" s="213">
        <v>0</v>
      </c>
      <c r="T5" s="213">
        <v>0</v>
      </c>
      <c r="U5" s="212">
        <v>0</v>
      </c>
      <c r="V5" s="213">
        <v>0</v>
      </c>
      <c r="W5" s="213">
        <v>0</v>
      </c>
      <c r="X5" s="212">
        <v>0</v>
      </c>
      <c r="Y5" s="212">
        <v>0</v>
      </c>
      <c r="Z5" s="212">
        <v>0</v>
      </c>
      <c r="AA5" s="212">
        <v>0</v>
      </c>
      <c r="AB5" s="212">
        <v>0</v>
      </c>
      <c r="AC5" s="212">
        <v>0</v>
      </c>
      <c r="AD5" s="212"/>
      <c r="AE5" s="274"/>
      <c r="AF5" s="274"/>
      <c r="AG5" s="274"/>
      <c r="AH5" s="275"/>
      <c r="AI5" s="212"/>
      <c r="AJ5" s="274"/>
      <c r="AK5" s="274"/>
      <c r="AL5" s="274"/>
      <c r="AM5" s="275"/>
      <c r="AN5" s="212"/>
      <c r="AO5" s="213"/>
      <c r="AP5" s="213"/>
      <c r="AQ5" s="213"/>
      <c r="AR5" s="213"/>
      <c r="AS5" s="212">
        <f>'Pt 2 Premium and Claims'!AS5+'Pt 2 Premium and Claims'!AS6-'Pt 2 Premium and Claims'!AS7+'Pt 2 Premium and Claims'!AS15+'Pt 2 Premium and Claims'!AS16+'Pt 2 Premium and Claims'!AS17</f>
        <v>52432316</v>
      </c>
      <c r="AT5" s="212">
        <f>'Pt 2 Premium and Claims'!AT5+'Pt 2 Premium and Claims'!AT6-'Pt 2 Premium and Claims'!AT7+'Pt 2 Premium and Claims'!AT15+'Pt 2 Premium and Claims'!AT16+'Pt 2 Premium and Claims'!AT17</f>
        <v>386764</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395">
        <v>0</v>
      </c>
      <c r="Z6" s="395">
        <v>0</v>
      </c>
      <c r="AA6" s="395">
        <v>0</v>
      </c>
      <c r="AB6" s="395">
        <v>0</v>
      </c>
      <c r="AC6" s="395">
        <v>0</v>
      </c>
      <c r="AD6" s="395"/>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395">
        <v>0</v>
      </c>
      <c r="Z7" s="395">
        <v>0</v>
      </c>
      <c r="AA7" s="395">
        <v>0</v>
      </c>
      <c r="AB7" s="395">
        <v>0</v>
      </c>
      <c r="AC7" s="395">
        <v>0</v>
      </c>
      <c r="AD7" s="395"/>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-339595</v>
      </c>
      <c r="E8" s="268"/>
      <c r="F8" s="269"/>
      <c r="G8" s="269"/>
      <c r="H8" s="269"/>
      <c r="I8" s="272"/>
      <c r="J8" s="216">
        <v>-3615</v>
      </c>
      <c r="K8" s="268"/>
      <c r="L8" s="269"/>
      <c r="M8" s="269"/>
      <c r="N8" s="269"/>
      <c r="O8" s="272"/>
      <c r="P8" s="216">
        <v>-64134</v>
      </c>
      <c r="Q8" s="268"/>
      <c r="R8" s="269"/>
      <c r="S8" s="269"/>
      <c r="T8" s="269"/>
      <c r="U8" s="216">
        <v>0</v>
      </c>
      <c r="V8" s="269"/>
      <c r="W8" s="269"/>
      <c r="X8" s="216">
        <v>0</v>
      </c>
      <c r="Y8" s="269"/>
      <c r="Z8" s="269"/>
      <c r="AA8" s="395">
        <v>0</v>
      </c>
      <c r="AB8" s="269"/>
      <c r="AC8" s="269"/>
      <c r="AD8" s="395"/>
      <c r="AE8" s="270"/>
      <c r="AF8" s="270"/>
      <c r="AG8" s="270"/>
      <c r="AH8" s="273"/>
      <c r="AI8" s="216"/>
      <c r="AJ8" s="270"/>
      <c r="AK8" s="270"/>
      <c r="AL8" s="270"/>
      <c r="AM8" s="273"/>
      <c r="AN8" s="216"/>
      <c r="AO8" s="268"/>
      <c r="AP8" s="269"/>
      <c r="AQ8" s="269"/>
      <c r="AR8" s="269"/>
      <c r="AS8" s="216">
        <v>-141778</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395">
        <v>0</v>
      </c>
      <c r="AB9" s="270"/>
      <c r="AC9" s="270"/>
      <c r="AD9" s="395"/>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395">
        <v>0</v>
      </c>
      <c r="AB10" s="270"/>
      <c r="AC10" s="270"/>
      <c r="AD10" s="395"/>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199707659</v>
      </c>
      <c r="E12" s="212">
        <f>'Pt 2 Premium and Claims'!E54</f>
        <v>201481502</v>
      </c>
      <c r="F12" s="212">
        <v>0</v>
      </c>
      <c r="G12" s="212">
        <v>0</v>
      </c>
      <c r="H12" s="212">
        <v>0</v>
      </c>
      <c r="I12" s="212">
        <f>'Pt 2 Premium and Claims'!I54</f>
        <v>183922352</v>
      </c>
      <c r="J12" s="212">
        <f>'Pt 2 Premium and Claims'!J54</f>
        <v>924452</v>
      </c>
      <c r="K12" s="212">
        <v>403464</v>
      </c>
      <c r="L12" s="212">
        <f>'Pt 2 Premium and Claims'!L54</f>
        <v>0</v>
      </c>
      <c r="M12" s="212">
        <f>'Pt 2 Premium and Claims'!M54</f>
        <v>0</v>
      </c>
      <c r="N12" s="212">
        <f>'Pt 2 Premium and Claims'!N54</f>
        <v>0</v>
      </c>
      <c r="O12" s="212">
        <f>'Pt 2 Premium and Claims'!O54</f>
        <v>0</v>
      </c>
      <c r="P12" s="212">
        <f>'Pt 2 Premium and Claims'!P54</f>
        <v>2794084</v>
      </c>
      <c r="Q12" s="212">
        <v>3367340</v>
      </c>
      <c r="R12" s="212">
        <f>'Pt 2 Premium and Claims'!R54</f>
        <v>0</v>
      </c>
      <c r="S12" s="212">
        <f>'Pt 2 Premium and Claims'!S54</f>
        <v>0</v>
      </c>
      <c r="T12" s="212">
        <f>'Pt 2 Premium and Claims'!T54</f>
        <v>0</v>
      </c>
      <c r="U12" s="212">
        <f>'Pt 2 Premium and Claims'!U54</f>
        <v>0</v>
      </c>
      <c r="V12" s="212">
        <f>'Pt 2 Premium and Claims'!V54</f>
        <v>0</v>
      </c>
      <c r="W12" s="212">
        <f>'Pt 2 Premium and Claims'!W54</f>
        <v>0</v>
      </c>
      <c r="X12" s="212">
        <f>'Pt 2 Premium and Claims'!X54</f>
        <v>0</v>
      </c>
      <c r="Y12" s="212">
        <f>'Pt 2 Premium and Claims'!Y54</f>
        <v>0</v>
      </c>
      <c r="Z12" s="212">
        <f>'Pt 2 Premium and Claims'!Z54</f>
        <v>0</v>
      </c>
      <c r="AA12" s="212">
        <f>'Pt 2 Premium and Claims'!AA54</f>
        <v>0</v>
      </c>
      <c r="AB12" s="212">
        <f>'Pt 2 Premium and Claims'!AB54</f>
        <v>0</v>
      </c>
      <c r="AC12" s="212">
        <f>'Pt 2 Premium and Claims'!AC54</f>
        <v>0</v>
      </c>
      <c r="AD12" s="212"/>
      <c r="AE12" s="212"/>
      <c r="AF12" s="212"/>
      <c r="AG12" s="212"/>
      <c r="AH12" s="212"/>
      <c r="AI12" s="212"/>
      <c r="AJ12" s="212"/>
      <c r="AK12" s="212"/>
      <c r="AL12" s="212"/>
      <c r="AM12" s="212"/>
      <c r="AN12" s="212"/>
      <c r="AO12" s="212"/>
      <c r="AP12" s="212"/>
      <c r="AQ12" s="212"/>
      <c r="AR12" s="212"/>
      <c r="AS12" s="212">
        <f>'Pt 2 Premium and Claims'!AS54</f>
        <v>44680777</v>
      </c>
      <c r="AT12" s="212">
        <f>'Pt 2 Premium and Claims'!AT54</f>
        <v>170584</v>
      </c>
      <c r="AU12" s="212">
        <f>'Pt 2 Premium and Claims'!AU54</f>
        <v>0</v>
      </c>
      <c r="AV12" s="291"/>
      <c r="AW12" s="296"/>
    </row>
    <row r="13" spans="1:49" ht="25.5" x14ac:dyDescent="0.2">
      <c r="B13" s="239" t="s">
        <v>230</v>
      </c>
      <c r="C13" s="203" t="s">
        <v>37</v>
      </c>
      <c r="D13" s="216">
        <v>9245091</v>
      </c>
      <c r="E13" s="217">
        <v>0</v>
      </c>
      <c r="F13" s="217">
        <v>0</v>
      </c>
      <c r="G13" s="268"/>
      <c r="H13" s="269"/>
      <c r="I13" s="216">
        <v>0</v>
      </c>
      <c r="J13" s="216">
        <v>8320</v>
      </c>
      <c r="K13" s="217">
        <v>0</v>
      </c>
      <c r="L13" s="217">
        <v>0</v>
      </c>
      <c r="M13" s="268"/>
      <c r="N13" s="269"/>
      <c r="O13" s="216">
        <v>0</v>
      </c>
      <c r="P13" s="216">
        <v>97451</v>
      </c>
      <c r="Q13" s="217">
        <v>0</v>
      </c>
      <c r="R13" s="217">
        <v>0</v>
      </c>
      <c r="S13" s="268"/>
      <c r="T13" s="269"/>
      <c r="U13" s="216">
        <v>0</v>
      </c>
      <c r="V13" s="217">
        <v>0</v>
      </c>
      <c r="W13" s="217">
        <v>0</v>
      </c>
      <c r="X13" s="216">
        <v>0</v>
      </c>
      <c r="Y13" s="395">
        <v>0</v>
      </c>
      <c r="Z13" s="395">
        <v>0</v>
      </c>
      <c r="AA13" s="395">
        <v>0</v>
      </c>
      <c r="AB13" s="395">
        <v>0</v>
      </c>
      <c r="AC13" s="395">
        <v>0</v>
      </c>
      <c r="AD13" s="395"/>
      <c r="AE13" s="270"/>
      <c r="AF13" s="270"/>
      <c r="AG13" s="270"/>
      <c r="AH13" s="270"/>
      <c r="AI13" s="216"/>
      <c r="AJ13" s="270"/>
      <c r="AK13" s="270"/>
      <c r="AL13" s="270"/>
      <c r="AM13" s="270"/>
      <c r="AN13" s="216"/>
      <c r="AO13" s="217"/>
      <c r="AP13" s="217"/>
      <c r="AQ13" s="268"/>
      <c r="AR13" s="269"/>
      <c r="AS13" s="216">
        <v>10189383</v>
      </c>
      <c r="AT13" s="220">
        <v>2258</v>
      </c>
      <c r="AU13" s="220">
        <v>0</v>
      </c>
      <c r="AV13" s="290"/>
      <c r="AW13" s="297"/>
    </row>
    <row r="14" spans="1:49" ht="25.5" x14ac:dyDescent="0.2">
      <c r="B14" s="239" t="s">
        <v>231</v>
      </c>
      <c r="C14" s="203" t="s">
        <v>6</v>
      </c>
      <c r="D14" s="216">
        <v>535782</v>
      </c>
      <c r="E14" s="217">
        <v>0</v>
      </c>
      <c r="F14" s="217">
        <v>0</v>
      </c>
      <c r="G14" s="267"/>
      <c r="H14" s="270"/>
      <c r="I14" s="216">
        <v>0</v>
      </c>
      <c r="J14" s="216">
        <v>166</v>
      </c>
      <c r="K14" s="217">
        <v>0</v>
      </c>
      <c r="L14" s="217">
        <v>0</v>
      </c>
      <c r="M14" s="267"/>
      <c r="N14" s="270"/>
      <c r="O14" s="216">
        <v>0</v>
      </c>
      <c r="P14" s="216">
        <v>644</v>
      </c>
      <c r="Q14" s="217">
        <v>0</v>
      </c>
      <c r="R14" s="217">
        <v>0</v>
      </c>
      <c r="S14" s="267"/>
      <c r="T14" s="270"/>
      <c r="U14" s="216">
        <v>0</v>
      </c>
      <c r="V14" s="217">
        <v>0</v>
      </c>
      <c r="W14" s="217">
        <v>0</v>
      </c>
      <c r="X14" s="216">
        <v>0</v>
      </c>
      <c r="Y14" s="395">
        <v>0</v>
      </c>
      <c r="Z14" s="395">
        <v>0</v>
      </c>
      <c r="AA14" s="395">
        <v>0</v>
      </c>
      <c r="AB14" s="395">
        <v>0</v>
      </c>
      <c r="AC14" s="395">
        <v>0</v>
      </c>
      <c r="AD14" s="395"/>
      <c r="AE14" s="270"/>
      <c r="AF14" s="270"/>
      <c r="AG14" s="270"/>
      <c r="AH14" s="270"/>
      <c r="AI14" s="216"/>
      <c r="AJ14" s="270"/>
      <c r="AK14" s="270"/>
      <c r="AL14" s="270"/>
      <c r="AM14" s="270"/>
      <c r="AN14" s="216"/>
      <c r="AO14" s="217"/>
      <c r="AP14" s="217"/>
      <c r="AQ14" s="267"/>
      <c r="AR14" s="270"/>
      <c r="AS14" s="216">
        <v>87</v>
      </c>
      <c r="AT14" s="220">
        <v>70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395">
        <v>0</v>
      </c>
      <c r="Z15" s="395">
        <v>0</v>
      </c>
      <c r="AA15" s="395">
        <v>0</v>
      </c>
      <c r="AB15" s="395">
        <v>0</v>
      </c>
      <c r="AC15" s="395">
        <v>0</v>
      </c>
      <c r="AD15" s="395"/>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-410340</v>
      </c>
      <c r="E16" s="268"/>
      <c r="F16" s="269"/>
      <c r="G16" s="270"/>
      <c r="H16" s="270"/>
      <c r="I16" s="272"/>
      <c r="J16" s="216">
        <v>-9424</v>
      </c>
      <c r="K16" s="268"/>
      <c r="L16" s="269"/>
      <c r="M16" s="270"/>
      <c r="N16" s="270"/>
      <c r="O16" s="272"/>
      <c r="P16" s="216">
        <v>-154702</v>
      </c>
      <c r="Q16" s="268"/>
      <c r="R16" s="269"/>
      <c r="S16" s="270"/>
      <c r="T16" s="270"/>
      <c r="U16" s="216">
        <v>0</v>
      </c>
      <c r="V16" s="268"/>
      <c r="W16" s="269"/>
      <c r="X16" s="216">
        <v>0</v>
      </c>
      <c r="Y16" s="268"/>
      <c r="Z16" s="269"/>
      <c r="AA16" s="395">
        <v>0</v>
      </c>
      <c r="AB16" s="268"/>
      <c r="AC16" s="269"/>
      <c r="AD16" s="395"/>
      <c r="AE16" s="270"/>
      <c r="AF16" s="270"/>
      <c r="AG16" s="270"/>
      <c r="AH16" s="270"/>
      <c r="AI16" s="216"/>
      <c r="AJ16" s="270"/>
      <c r="AK16" s="270"/>
      <c r="AL16" s="270"/>
      <c r="AM16" s="270"/>
      <c r="AN16" s="216"/>
      <c r="AO16" s="268"/>
      <c r="AP16" s="269"/>
      <c r="AQ16" s="270"/>
      <c r="AR16" s="270"/>
      <c r="AS16" s="216">
        <v>-1153659</v>
      </c>
      <c r="AT16" s="220">
        <v>0</v>
      </c>
      <c r="AU16" s="220">
        <v>0</v>
      </c>
      <c r="AV16" s="290"/>
      <c r="AW16" s="297"/>
    </row>
    <row r="17" spans="1:49" x14ac:dyDescent="0.2">
      <c r="B17" s="239" t="s">
        <v>234</v>
      </c>
      <c r="C17" s="203" t="s">
        <v>62</v>
      </c>
      <c r="D17" s="216">
        <v>-4030000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395">
        <v>0</v>
      </c>
      <c r="AB17" s="267"/>
      <c r="AC17" s="270"/>
      <c r="AD17" s="395"/>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395">
        <v>0</v>
      </c>
      <c r="AB18" s="311"/>
      <c r="AC18" s="270"/>
      <c r="AD18" s="395"/>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395">
        <v>0</v>
      </c>
      <c r="AB19" s="267"/>
      <c r="AC19" s="270"/>
      <c r="AD19" s="395"/>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395">
        <v>0</v>
      </c>
      <c r="AB20" s="267"/>
      <c r="AC20" s="270"/>
      <c r="AD20" s="395"/>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169384</v>
      </c>
      <c r="E21" s="267"/>
      <c r="F21" s="270"/>
      <c r="G21" s="270"/>
      <c r="H21" s="270"/>
      <c r="I21" s="271"/>
      <c r="J21" s="216">
        <v>120</v>
      </c>
      <c r="K21" s="267"/>
      <c r="L21" s="270"/>
      <c r="M21" s="270"/>
      <c r="N21" s="270"/>
      <c r="O21" s="271"/>
      <c r="P21" s="216">
        <v>100</v>
      </c>
      <c r="Q21" s="267"/>
      <c r="R21" s="270"/>
      <c r="S21" s="270"/>
      <c r="T21" s="270"/>
      <c r="U21" s="216">
        <v>0</v>
      </c>
      <c r="V21" s="267"/>
      <c r="W21" s="270"/>
      <c r="X21" s="216">
        <v>0</v>
      </c>
      <c r="Y21" s="267"/>
      <c r="Z21" s="270"/>
      <c r="AA21" s="395">
        <v>0</v>
      </c>
      <c r="AB21" s="267"/>
      <c r="AC21" s="270"/>
      <c r="AD21" s="395"/>
      <c r="AE21" s="270"/>
      <c r="AF21" s="270"/>
      <c r="AG21" s="270"/>
      <c r="AH21" s="270"/>
      <c r="AI21" s="216"/>
      <c r="AJ21" s="270"/>
      <c r="AK21" s="270"/>
      <c r="AL21" s="270"/>
      <c r="AM21" s="270"/>
      <c r="AN21" s="216"/>
      <c r="AO21" s="267"/>
      <c r="AP21" s="270"/>
      <c r="AQ21" s="270"/>
      <c r="AR21" s="270"/>
      <c r="AS21" s="216">
        <v>5478</v>
      </c>
      <c r="AT21" s="220">
        <v>9</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c r="Z22" s="222"/>
      <c r="AA22" s="397">
        <v>0</v>
      </c>
      <c r="AB22" s="222"/>
      <c r="AC22" s="222"/>
      <c r="AD22" s="397"/>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395">
        <v>0</v>
      </c>
      <c r="Z25" s="395">
        <v>0</v>
      </c>
      <c r="AA25" s="395">
        <v>0</v>
      </c>
      <c r="AB25" s="395">
        <v>0</v>
      </c>
      <c r="AC25" s="395">
        <v>0</v>
      </c>
      <c r="AD25" s="395"/>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153431</v>
      </c>
      <c r="E26" s="217">
        <v>153431</v>
      </c>
      <c r="F26" s="217">
        <v>0</v>
      </c>
      <c r="G26" s="217">
        <v>0</v>
      </c>
      <c r="H26" s="217">
        <v>0</v>
      </c>
      <c r="I26" s="216">
        <v>136388</v>
      </c>
      <c r="J26" s="216">
        <v>178</v>
      </c>
      <c r="K26" s="217">
        <v>178</v>
      </c>
      <c r="L26" s="217">
        <v>0</v>
      </c>
      <c r="M26" s="217">
        <v>0</v>
      </c>
      <c r="N26" s="217">
        <v>0</v>
      </c>
      <c r="O26" s="216">
        <v>0</v>
      </c>
      <c r="P26" s="216">
        <v>3183</v>
      </c>
      <c r="Q26" s="217">
        <v>3183</v>
      </c>
      <c r="R26" s="217">
        <v>0</v>
      </c>
      <c r="S26" s="217">
        <v>0</v>
      </c>
      <c r="T26" s="217">
        <v>0</v>
      </c>
      <c r="U26" s="216">
        <v>0</v>
      </c>
      <c r="V26" s="217">
        <v>0</v>
      </c>
      <c r="W26" s="217">
        <v>0</v>
      </c>
      <c r="X26" s="216">
        <v>0</v>
      </c>
      <c r="Y26" s="395">
        <v>0</v>
      </c>
      <c r="Z26" s="395">
        <v>0</v>
      </c>
      <c r="AA26" s="395">
        <v>0</v>
      </c>
      <c r="AB26" s="395">
        <v>0</v>
      </c>
      <c r="AC26" s="395">
        <v>0</v>
      </c>
      <c r="AD26" s="395"/>
      <c r="AE26" s="270"/>
      <c r="AF26" s="270"/>
      <c r="AG26" s="270"/>
      <c r="AH26" s="270"/>
      <c r="AI26" s="216"/>
      <c r="AJ26" s="270"/>
      <c r="AK26" s="270"/>
      <c r="AL26" s="270"/>
      <c r="AM26" s="270"/>
      <c r="AN26" s="216"/>
      <c r="AO26" s="217"/>
      <c r="AP26" s="217"/>
      <c r="AQ26" s="217"/>
      <c r="AR26" s="217"/>
      <c r="AS26" s="216">
        <v>0</v>
      </c>
      <c r="AT26" s="220">
        <v>1125</v>
      </c>
      <c r="AU26" s="220">
        <v>0</v>
      </c>
      <c r="AV26" s="220">
        <v>0</v>
      </c>
      <c r="AW26" s="297"/>
    </row>
    <row r="27" spans="1:49" s="5" customFormat="1" x14ac:dyDescent="0.2">
      <c r="B27" s="242" t="s">
        <v>243</v>
      </c>
      <c r="C27" s="203"/>
      <c r="D27" s="216">
        <v>4146099</v>
      </c>
      <c r="E27" s="217">
        <v>4137811</v>
      </c>
      <c r="F27" s="217">
        <v>0</v>
      </c>
      <c r="G27" s="217">
        <v>0</v>
      </c>
      <c r="H27" s="217">
        <v>0</v>
      </c>
      <c r="I27" s="216">
        <v>3645992</v>
      </c>
      <c r="J27" s="216">
        <v>4034</v>
      </c>
      <c r="K27" s="217">
        <v>4034</v>
      </c>
      <c r="L27" s="217">
        <v>0</v>
      </c>
      <c r="M27" s="217">
        <v>0</v>
      </c>
      <c r="N27" s="217">
        <v>0</v>
      </c>
      <c r="O27" s="216">
        <v>0</v>
      </c>
      <c r="P27" s="216">
        <v>78828</v>
      </c>
      <c r="Q27" s="217">
        <v>76698</v>
      </c>
      <c r="R27" s="217">
        <v>0</v>
      </c>
      <c r="S27" s="217">
        <v>0</v>
      </c>
      <c r="T27" s="217">
        <v>0</v>
      </c>
      <c r="U27" s="216">
        <v>0</v>
      </c>
      <c r="V27" s="217">
        <v>0</v>
      </c>
      <c r="W27" s="217">
        <v>0</v>
      </c>
      <c r="X27" s="216">
        <v>0</v>
      </c>
      <c r="Y27" s="395">
        <v>0</v>
      </c>
      <c r="Z27" s="395">
        <v>0</v>
      </c>
      <c r="AA27" s="395">
        <v>0</v>
      </c>
      <c r="AB27" s="395">
        <v>0</v>
      </c>
      <c r="AC27" s="395">
        <v>0</v>
      </c>
      <c r="AD27" s="395"/>
      <c r="AE27" s="270"/>
      <c r="AF27" s="270"/>
      <c r="AG27" s="270"/>
      <c r="AH27" s="270"/>
      <c r="AI27" s="216"/>
      <c r="AJ27" s="270"/>
      <c r="AK27" s="270"/>
      <c r="AL27" s="270"/>
      <c r="AM27" s="270"/>
      <c r="AN27" s="216"/>
      <c r="AO27" s="217"/>
      <c r="AP27" s="217"/>
      <c r="AQ27" s="217"/>
      <c r="AR27" s="217"/>
      <c r="AS27" s="216">
        <v>1605</v>
      </c>
      <c r="AT27" s="220">
        <v>10</v>
      </c>
      <c r="AU27" s="220">
        <v>0</v>
      </c>
      <c r="AV27" s="293"/>
      <c r="AW27" s="297"/>
    </row>
    <row r="28" spans="1:49" s="5" customFormat="1" x14ac:dyDescent="0.2">
      <c r="A28" s="35"/>
      <c r="B28" s="242" t="s">
        <v>244</v>
      </c>
      <c r="C28" s="203"/>
      <c r="D28" s="216">
        <f>978414+24545</f>
        <v>1002959</v>
      </c>
      <c r="E28" s="217">
        <f>D28-19744</f>
        <v>983215</v>
      </c>
      <c r="F28" s="217">
        <v>0</v>
      </c>
      <c r="G28" s="217">
        <v>0</v>
      </c>
      <c r="H28" s="217">
        <v>0</v>
      </c>
      <c r="I28" s="216">
        <f>963415+20362</f>
        <v>983777</v>
      </c>
      <c r="J28" s="216">
        <v>0</v>
      </c>
      <c r="K28" s="217">
        <v>0</v>
      </c>
      <c r="L28" s="217">
        <v>0</v>
      </c>
      <c r="M28" s="217">
        <v>0</v>
      </c>
      <c r="N28" s="217">
        <v>0</v>
      </c>
      <c r="O28" s="216">
        <v>0</v>
      </c>
      <c r="P28" s="216">
        <f>7253+812</f>
        <v>8065</v>
      </c>
      <c r="Q28" s="217">
        <v>21811</v>
      </c>
      <c r="R28" s="217">
        <v>0</v>
      </c>
      <c r="S28" s="217">
        <v>0</v>
      </c>
      <c r="T28" s="217">
        <v>0</v>
      </c>
      <c r="U28" s="216">
        <v>0</v>
      </c>
      <c r="V28" s="217">
        <v>0</v>
      </c>
      <c r="W28" s="217">
        <v>0</v>
      </c>
      <c r="X28" s="216">
        <v>0</v>
      </c>
      <c r="Y28" s="395">
        <v>0</v>
      </c>
      <c r="Z28" s="395">
        <v>0</v>
      </c>
      <c r="AA28" s="395">
        <v>0</v>
      </c>
      <c r="AB28" s="395">
        <v>0</v>
      </c>
      <c r="AC28" s="395">
        <v>0</v>
      </c>
      <c r="AD28" s="395"/>
      <c r="AE28" s="270"/>
      <c r="AF28" s="270"/>
      <c r="AG28" s="270"/>
      <c r="AH28" s="270"/>
      <c r="AI28" s="216"/>
      <c r="AJ28" s="270"/>
      <c r="AK28" s="270"/>
      <c r="AL28" s="270"/>
      <c r="AM28" s="270"/>
      <c r="AN28" s="216"/>
      <c r="AO28" s="217"/>
      <c r="AP28" s="217"/>
      <c r="AQ28" s="217"/>
      <c r="AR28" s="217"/>
      <c r="AS28" s="216">
        <f>126281+9989</f>
        <v>136270</v>
      </c>
      <c r="AT28" s="220">
        <f>533+62</f>
        <v>595</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395">
        <v>0</v>
      </c>
      <c r="Z30" s="395">
        <v>0</v>
      </c>
      <c r="AA30" s="395">
        <v>0</v>
      </c>
      <c r="AB30" s="395">
        <v>0</v>
      </c>
      <c r="AC30" s="395">
        <v>0</v>
      </c>
      <c r="AD30" s="395"/>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395">
        <v>0</v>
      </c>
      <c r="Z31" s="395">
        <v>0</v>
      </c>
      <c r="AA31" s="395">
        <v>0</v>
      </c>
      <c r="AB31" s="395">
        <v>0</v>
      </c>
      <c r="AC31" s="395">
        <v>0</v>
      </c>
      <c r="AD31" s="395"/>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395">
        <v>0</v>
      </c>
      <c r="Z32" s="395">
        <v>0</v>
      </c>
      <c r="AA32" s="395">
        <v>0</v>
      </c>
      <c r="AB32" s="395">
        <v>0</v>
      </c>
      <c r="AC32" s="395">
        <v>0</v>
      </c>
      <c r="AD32" s="395"/>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3197152</v>
      </c>
      <c r="E34" s="217">
        <v>3197152</v>
      </c>
      <c r="F34" s="217">
        <v>0</v>
      </c>
      <c r="G34" s="217">
        <v>0</v>
      </c>
      <c r="H34" s="217">
        <v>0</v>
      </c>
      <c r="I34" s="216">
        <v>3197152</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395">
        <v>0</v>
      </c>
      <c r="Z34" s="395">
        <v>0</v>
      </c>
      <c r="AA34" s="395">
        <v>0</v>
      </c>
      <c r="AB34" s="395">
        <v>0</v>
      </c>
      <c r="AC34" s="395">
        <v>0</v>
      </c>
      <c r="AD34" s="395"/>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8470320</v>
      </c>
      <c r="E35" s="217">
        <v>8470320</v>
      </c>
      <c r="F35" s="217">
        <v>0</v>
      </c>
      <c r="G35" s="217">
        <v>0</v>
      </c>
      <c r="H35" s="217">
        <v>0</v>
      </c>
      <c r="I35" s="216">
        <v>8470320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395">
        <v>0</v>
      </c>
      <c r="Z35" s="395">
        <v>0</v>
      </c>
      <c r="AA35" s="395">
        <v>0</v>
      </c>
      <c r="AB35" s="395">
        <v>0</v>
      </c>
      <c r="AC35" s="395">
        <v>0</v>
      </c>
      <c r="AD35" s="395"/>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16256</v>
      </c>
      <c r="E37" s="225">
        <v>16256</v>
      </c>
      <c r="F37" s="225">
        <v>0</v>
      </c>
      <c r="G37" s="225">
        <v>0</v>
      </c>
      <c r="H37" s="225">
        <v>0</v>
      </c>
      <c r="I37" s="224">
        <v>16256</v>
      </c>
      <c r="J37" s="224">
        <v>0</v>
      </c>
      <c r="K37" s="225">
        <v>0</v>
      </c>
      <c r="L37" s="225">
        <v>0</v>
      </c>
      <c r="M37" s="225">
        <v>0</v>
      </c>
      <c r="N37" s="225">
        <v>0</v>
      </c>
      <c r="O37" s="224">
        <v>0</v>
      </c>
      <c r="P37" s="224">
        <v>30165</v>
      </c>
      <c r="Q37" s="225">
        <v>30165</v>
      </c>
      <c r="R37" s="225">
        <v>0</v>
      </c>
      <c r="S37" s="225">
        <v>0</v>
      </c>
      <c r="T37" s="225">
        <v>0</v>
      </c>
      <c r="U37" s="224">
        <v>0</v>
      </c>
      <c r="V37" s="225">
        <v>0</v>
      </c>
      <c r="W37" s="225">
        <v>0</v>
      </c>
      <c r="X37" s="224">
        <v>0</v>
      </c>
      <c r="Y37" s="395">
        <v>0</v>
      </c>
      <c r="Z37" s="395">
        <v>0</v>
      </c>
      <c r="AA37" s="395">
        <v>0</v>
      </c>
      <c r="AB37" s="395">
        <v>0</v>
      </c>
      <c r="AC37" s="395">
        <v>0</v>
      </c>
      <c r="AD37" s="395"/>
      <c r="AE37" s="274"/>
      <c r="AF37" s="274"/>
      <c r="AG37" s="274"/>
      <c r="AH37" s="275"/>
      <c r="AI37" s="224"/>
      <c r="AJ37" s="274"/>
      <c r="AK37" s="274"/>
      <c r="AL37" s="274"/>
      <c r="AM37" s="275"/>
      <c r="AN37" s="224"/>
      <c r="AO37" s="225"/>
      <c r="AP37" s="225"/>
      <c r="AQ37" s="225"/>
      <c r="AR37" s="225"/>
      <c r="AS37" s="224">
        <v>126155</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395">
        <v>0</v>
      </c>
      <c r="Z38" s="395">
        <v>0</v>
      </c>
      <c r="AA38" s="395">
        <v>0</v>
      </c>
      <c r="AB38" s="395">
        <v>0</v>
      </c>
      <c r="AC38" s="395">
        <v>0</v>
      </c>
      <c r="AD38" s="395"/>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395">
        <v>0</v>
      </c>
      <c r="Z39" s="395">
        <v>0</v>
      </c>
      <c r="AA39" s="395">
        <v>0</v>
      </c>
      <c r="AB39" s="395">
        <v>0</v>
      </c>
      <c r="AC39" s="395">
        <v>0</v>
      </c>
      <c r="AD39" s="395"/>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367</v>
      </c>
      <c r="E40" s="217">
        <v>367</v>
      </c>
      <c r="F40" s="217">
        <v>0</v>
      </c>
      <c r="G40" s="217">
        <v>0</v>
      </c>
      <c r="H40" s="217">
        <v>0</v>
      </c>
      <c r="I40" s="216">
        <v>367</v>
      </c>
      <c r="J40" s="216">
        <v>0</v>
      </c>
      <c r="K40" s="217">
        <v>0</v>
      </c>
      <c r="L40" s="217">
        <v>0</v>
      </c>
      <c r="M40" s="217">
        <v>0</v>
      </c>
      <c r="N40" s="217">
        <v>0</v>
      </c>
      <c r="O40" s="216">
        <v>0</v>
      </c>
      <c r="P40" s="216">
        <v>4304</v>
      </c>
      <c r="Q40" s="217">
        <v>4304</v>
      </c>
      <c r="R40" s="217">
        <v>0</v>
      </c>
      <c r="S40" s="217">
        <v>0</v>
      </c>
      <c r="T40" s="217">
        <v>0</v>
      </c>
      <c r="U40" s="216">
        <v>0</v>
      </c>
      <c r="V40" s="217">
        <v>0</v>
      </c>
      <c r="W40" s="217">
        <v>0</v>
      </c>
      <c r="X40" s="216">
        <v>0</v>
      </c>
      <c r="Y40" s="395">
        <v>0</v>
      </c>
      <c r="Z40" s="395">
        <v>0</v>
      </c>
      <c r="AA40" s="395">
        <v>0</v>
      </c>
      <c r="AB40" s="395">
        <v>0</v>
      </c>
      <c r="AC40" s="395">
        <v>0</v>
      </c>
      <c r="AD40" s="395"/>
      <c r="AE40" s="270"/>
      <c r="AF40" s="270"/>
      <c r="AG40" s="270"/>
      <c r="AH40" s="270"/>
      <c r="AI40" s="216"/>
      <c r="AJ40" s="270"/>
      <c r="AK40" s="270"/>
      <c r="AL40" s="270"/>
      <c r="AM40" s="270"/>
      <c r="AN40" s="216"/>
      <c r="AO40" s="217"/>
      <c r="AP40" s="217"/>
      <c r="AQ40" s="217"/>
      <c r="AR40" s="217"/>
      <c r="AS40" s="216">
        <v>5511</v>
      </c>
      <c r="AT40" s="220">
        <v>0</v>
      </c>
      <c r="AU40" s="220">
        <v>0</v>
      </c>
      <c r="AV40" s="220">
        <v>0</v>
      </c>
      <c r="AW40" s="297"/>
    </row>
    <row r="41" spans="1:49" s="5" customFormat="1" ht="25.5" x14ac:dyDescent="0.2">
      <c r="A41" s="35"/>
      <c r="B41" s="242" t="s">
        <v>257</v>
      </c>
      <c r="C41" s="203" t="s">
        <v>129</v>
      </c>
      <c r="D41" s="216">
        <v>1740487</v>
      </c>
      <c r="E41" s="217">
        <v>1740487</v>
      </c>
      <c r="F41" s="217">
        <v>0</v>
      </c>
      <c r="G41" s="217">
        <v>0</v>
      </c>
      <c r="H41" s="217">
        <v>0</v>
      </c>
      <c r="I41" s="216">
        <v>1559592</v>
      </c>
      <c r="J41" s="216">
        <v>2135</v>
      </c>
      <c r="K41" s="217">
        <v>2135</v>
      </c>
      <c r="L41" s="217">
        <v>0</v>
      </c>
      <c r="M41" s="217">
        <v>0</v>
      </c>
      <c r="N41" s="217">
        <v>0</v>
      </c>
      <c r="O41" s="216">
        <v>0</v>
      </c>
      <c r="P41" s="216">
        <v>6267</v>
      </c>
      <c r="Q41" s="217">
        <v>6267</v>
      </c>
      <c r="R41" s="217">
        <v>0</v>
      </c>
      <c r="S41" s="217">
        <v>0</v>
      </c>
      <c r="T41" s="217">
        <v>0</v>
      </c>
      <c r="U41" s="216">
        <v>0</v>
      </c>
      <c r="V41" s="217">
        <v>0</v>
      </c>
      <c r="W41" s="217">
        <v>0</v>
      </c>
      <c r="X41" s="216">
        <v>0</v>
      </c>
      <c r="Y41" s="395">
        <v>0</v>
      </c>
      <c r="Z41" s="395">
        <v>0</v>
      </c>
      <c r="AA41" s="395">
        <v>0</v>
      </c>
      <c r="AB41" s="395">
        <v>0</v>
      </c>
      <c r="AC41" s="395">
        <v>0</v>
      </c>
      <c r="AD41" s="395"/>
      <c r="AE41" s="270"/>
      <c r="AF41" s="270"/>
      <c r="AG41" s="270"/>
      <c r="AH41" s="270"/>
      <c r="AI41" s="216"/>
      <c r="AJ41" s="270"/>
      <c r="AK41" s="270"/>
      <c r="AL41" s="270"/>
      <c r="AM41" s="270"/>
      <c r="AN41" s="216"/>
      <c r="AO41" s="217"/>
      <c r="AP41" s="217"/>
      <c r="AQ41" s="217"/>
      <c r="AR41" s="217"/>
      <c r="AS41" s="216">
        <v>211587</v>
      </c>
      <c r="AT41" s="220">
        <v>253</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395">
        <v>0</v>
      </c>
      <c r="K42" s="217">
        <v>0</v>
      </c>
      <c r="L42" s="217">
        <v>0</v>
      </c>
      <c r="M42" s="217">
        <v>0</v>
      </c>
      <c r="N42" s="217">
        <v>0</v>
      </c>
      <c r="O42" s="216">
        <v>0</v>
      </c>
      <c r="P42" s="395">
        <v>0</v>
      </c>
      <c r="Q42" s="217">
        <v>0</v>
      </c>
      <c r="R42" s="217">
        <v>0</v>
      </c>
      <c r="S42" s="217">
        <v>0</v>
      </c>
      <c r="T42" s="217">
        <v>0</v>
      </c>
      <c r="U42" s="216">
        <v>0</v>
      </c>
      <c r="V42" s="217">
        <v>0</v>
      </c>
      <c r="W42" s="217">
        <v>0</v>
      </c>
      <c r="X42" s="216">
        <v>0</v>
      </c>
      <c r="Y42" s="395">
        <v>0</v>
      </c>
      <c r="Z42" s="395">
        <v>0</v>
      </c>
      <c r="AA42" s="395">
        <v>0</v>
      </c>
      <c r="AB42" s="395">
        <v>0</v>
      </c>
      <c r="AC42" s="395">
        <v>0</v>
      </c>
      <c r="AD42" s="395"/>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395">
        <v>0</v>
      </c>
      <c r="Z44" s="395">
        <v>0</v>
      </c>
      <c r="AA44" s="395">
        <v>0</v>
      </c>
      <c r="AB44" s="395">
        <v>0</v>
      </c>
      <c r="AC44" s="395">
        <v>0</v>
      </c>
      <c r="AD44" s="395"/>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808686</v>
      </c>
      <c r="E45" s="217">
        <v>808686</v>
      </c>
      <c r="F45" s="217">
        <v>0</v>
      </c>
      <c r="G45" s="217">
        <v>0</v>
      </c>
      <c r="H45" s="217">
        <v>0</v>
      </c>
      <c r="I45" s="216">
        <v>751694</v>
      </c>
      <c r="J45" s="216">
        <v>621</v>
      </c>
      <c r="K45" s="217">
        <v>621</v>
      </c>
      <c r="L45" s="217">
        <v>0</v>
      </c>
      <c r="M45" s="217">
        <v>0</v>
      </c>
      <c r="N45" s="217">
        <v>0</v>
      </c>
      <c r="O45" s="216">
        <v>0</v>
      </c>
      <c r="P45" s="216">
        <v>6621</v>
      </c>
      <c r="Q45" s="217">
        <v>6621</v>
      </c>
      <c r="R45" s="217">
        <v>0</v>
      </c>
      <c r="S45" s="217">
        <v>0</v>
      </c>
      <c r="T45" s="217">
        <v>0</v>
      </c>
      <c r="U45" s="216">
        <v>0</v>
      </c>
      <c r="V45" s="217">
        <v>0</v>
      </c>
      <c r="W45" s="217">
        <v>0</v>
      </c>
      <c r="X45" s="216">
        <v>0</v>
      </c>
      <c r="Y45" s="395">
        <v>0</v>
      </c>
      <c r="Z45" s="395">
        <v>0</v>
      </c>
      <c r="AA45" s="395">
        <v>0</v>
      </c>
      <c r="AB45" s="395">
        <v>0</v>
      </c>
      <c r="AC45" s="395">
        <v>0</v>
      </c>
      <c r="AD45" s="395"/>
      <c r="AE45" s="270"/>
      <c r="AF45" s="270"/>
      <c r="AG45" s="270"/>
      <c r="AH45" s="270"/>
      <c r="AI45" s="216"/>
      <c r="AJ45" s="270"/>
      <c r="AK45" s="270"/>
      <c r="AL45" s="270"/>
      <c r="AM45" s="270"/>
      <c r="AN45" s="216"/>
      <c r="AO45" s="217"/>
      <c r="AP45" s="217"/>
      <c r="AQ45" s="217"/>
      <c r="AR45" s="217"/>
      <c r="AS45" s="216">
        <v>190844</v>
      </c>
      <c r="AT45" s="220">
        <v>3372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395">
        <v>0</v>
      </c>
      <c r="Z46" s="395">
        <v>0</v>
      </c>
      <c r="AA46" s="395">
        <v>0</v>
      </c>
      <c r="AB46" s="395">
        <v>0</v>
      </c>
      <c r="AC46" s="395">
        <v>0</v>
      </c>
      <c r="AD46" s="395"/>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5815685</v>
      </c>
      <c r="E47" s="217">
        <v>5815685</v>
      </c>
      <c r="F47" s="217">
        <v>0</v>
      </c>
      <c r="G47" s="217">
        <v>0</v>
      </c>
      <c r="H47" s="217">
        <v>0</v>
      </c>
      <c r="I47" s="216">
        <v>5777786</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395">
        <v>0</v>
      </c>
      <c r="Z47" s="395">
        <v>0</v>
      </c>
      <c r="AA47" s="395">
        <v>0</v>
      </c>
      <c r="AB47" s="395">
        <v>0</v>
      </c>
      <c r="AC47" s="395">
        <v>0</v>
      </c>
      <c r="AD47" s="395"/>
      <c r="AE47" s="270"/>
      <c r="AF47" s="270"/>
      <c r="AG47" s="270"/>
      <c r="AH47" s="270"/>
      <c r="AI47" s="216"/>
      <c r="AJ47" s="270"/>
      <c r="AK47" s="270"/>
      <c r="AL47" s="270"/>
      <c r="AM47" s="270"/>
      <c r="AN47" s="216"/>
      <c r="AO47" s="217"/>
      <c r="AP47" s="217"/>
      <c r="AQ47" s="217"/>
      <c r="AR47" s="217"/>
      <c r="AS47" s="216">
        <v>1950</v>
      </c>
      <c r="AT47" s="220">
        <v>15050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396">
        <v>0</v>
      </c>
      <c r="AA49" s="396">
        <v>0</v>
      </c>
      <c r="AB49" s="396">
        <v>0</v>
      </c>
      <c r="AC49" s="396">
        <v>0</v>
      </c>
      <c r="AD49" s="39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396">
        <v>0</v>
      </c>
      <c r="AA50" s="396">
        <v>0</v>
      </c>
      <c r="AB50" s="396">
        <v>0</v>
      </c>
      <c r="AC50" s="396">
        <v>0</v>
      </c>
      <c r="AD50" s="39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18360442</v>
      </c>
      <c r="E51" s="217">
        <f>23662689+1775809</f>
        <v>25438498</v>
      </c>
      <c r="F51" s="217">
        <v>0</v>
      </c>
      <c r="G51" s="217">
        <v>0</v>
      </c>
      <c r="H51" s="217">
        <v>0</v>
      </c>
      <c r="I51" s="216">
        <f>22544895-7616+1775809</f>
        <v>24313088</v>
      </c>
      <c r="J51" s="216">
        <v>32815</v>
      </c>
      <c r="K51" s="217">
        <v>32815</v>
      </c>
      <c r="L51" s="217">
        <v>0</v>
      </c>
      <c r="M51" s="217">
        <v>0</v>
      </c>
      <c r="N51" s="217">
        <v>0</v>
      </c>
      <c r="O51" s="216">
        <v>0</v>
      </c>
      <c r="P51" s="216">
        <f>343052-160388</f>
        <v>182664</v>
      </c>
      <c r="Q51" s="217">
        <v>182664</v>
      </c>
      <c r="R51" s="217">
        <v>0</v>
      </c>
      <c r="S51" s="217">
        <v>0</v>
      </c>
      <c r="T51" s="217">
        <v>0</v>
      </c>
      <c r="U51" s="216">
        <v>0</v>
      </c>
      <c r="V51" s="217">
        <v>0</v>
      </c>
      <c r="W51" s="217">
        <v>0</v>
      </c>
      <c r="X51" s="216">
        <v>0</v>
      </c>
      <c r="Y51" s="217">
        <v>0</v>
      </c>
      <c r="Z51" s="396">
        <v>0</v>
      </c>
      <c r="AA51" s="396">
        <v>0</v>
      </c>
      <c r="AB51" s="396">
        <v>0</v>
      </c>
      <c r="AC51" s="396">
        <v>0</v>
      </c>
      <c r="AD51" s="396"/>
      <c r="AE51" s="270"/>
      <c r="AF51" s="270"/>
      <c r="AG51" s="270"/>
      <c r="AH51" s="270"/>
      <c r="AI51" s="216"/>
      <c r="AJ51" s="270"/>
      <c r="AK51" s="270"/>
      <c r="AL51" s="270"/>
      <c r="AM51" s="270"/>
      <c r="AN51" s="216"/>
      <c r="AO51" s="217"/>
      <c r="AP51" s="217"/>
      <c r="AQ51" s="217"/>
      <c r="AR51" s="217"/>
      <c r="AS51" s="216">
        <v>4501981</v>
      </c>
      <c r="AT51" s="220">
        <v>19024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396">
        <v>0</v>
      </c>
      <c r="AA52" s="396">
        <v>0</v>
      </c>
      <c r="AB52" s="396">
        <v>0</v>
      </c>
      <c r="AC52" s="396">
        <v>0</v>
      </c>
      <c r="AD52" s="39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396">
        <v>0</v>
      </c>
      <c r="AA53" s="396">
        <v>0</v>
      </c>
      <c r="AB53" s="396">
        <v>0</v>
      </c>
      <c r="AC53" s="396">
        <v>0</v>
      </c>
      <c r="AD53" s="39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33927</v>
      </c>
      <c r="E56" s="229">
        <v>31407</v>
      </c>
      <c r="F56" s="229"/>
      <c r="G56" s="229"/>
      <c r="H56" s="229"/>
      <c r="I56" s="228">
        <v>29094</v>
      </c>
      <c r="J56" s="228">
        <v>129</v>
      </c>
      <c r="K56" s="229">
        <v>129</v>
      </c>
      <c r="L56" s="229"/>
      <c r="M56" s="229"/>
      <c r="N56" s="229"/>
      <c r="O56" s="228">
        <v>0</v>
      </c>
      <c r="P56" s="228">
        <v>649</v>
      </c>
      <c r="Q56" s="229">
        <v>649</v>
      </c>
      <c r="R56" s="229"/>
      <c r="S56" s="229"/>
      <c r="T56" s="229"/>
      <c r="U56" s="228"/>
      <c r="V56" s="229"/>
      <c r="W56" s="229"/>
      <c r="X56" s="228"/>
      <c r="Y56" s="229"/>
      <c r="Z56" s="403"/>
      <c r="AA56" s="403"/>
      <c r="AB56" s="403"/>
      <c r="AC56" s="403"/>
      <c r="AD56" s="403"/>
      <c r="AE56" s="279"/>
      <c r="AF56" s="279"/>
      <c r="AG56" s="279"/>
      <c r="AH56" s="280"/>
      <c r="AI56" s="228"/>
      <c r="AJ56" s="279"/>
      <c r="AK56" s="279"/>
      <c r="AL56" s="279"/>
      <c r="AM56" s="280"/>
      <c r="AN56" s="228"/>
      <c r="AO56" s="229"/>
      <c r="AP56" s="229"/>
      <c r="AQ56" s="229"/>
      <c r="AR56" s="229"/>
      <c r="AS56" s="228">
        <v>0</v>
      </c>
      <c r="AT56" s="230">
        <v>206</v>
      </c>
      <c r="AU56" s="230"/>
      <c r="AV56" s="230"/>
      <c r="AW56" s="288"/>
    </row>
    <row r="57" spans="2:49" x14ac:dyDescent="0.2">
      <c r="B57" s="245" t="s">
        <v>272</v>
      </c>
      <c r="C57" s="203" t="s">
        <v>25</v>
      </c>
      <c r="D57" s="231">
        <v>47372</v>
      </c>
      <c r="E57" s="232">
        <v>43859</v>
      </c>
      <c r="F57" s="232"/>
      <c r="G57" s="232"/>
      <c r="H57" s="232"/>
      <c r="I57" s="231">
        <v>40991</v>
      </c>
      <c r="J57" s="231">
        <v>171</v>
      </c>
      <c r="K57" s="232">
        <v>171</v>
      </c>
      <c r="L57" s="232"/>
      <c r="M57" s="232"/>
      <c r="N57" s="232"/>
      <c r="O57" s="231">
        <v>0</v>
      </c>
      <c r="P57" s="231">
        <v>1049</v>
      </c>
      <c r="Q57" s="232">
        <v>1049</v>
      </c>
      <c r="R57" s="232"/>
      <c r="S57" s="232"/>
      <c r="T57" s="232"/>
      <c r="U57" s="231"/>
      <c r="V57" s="232"/>
      <c r="W57" s="232"/>
      <c r="X57" s="231"/>
      <c r="Y57" s="232"/>
      <c r="Z57" s="232"/>
      <c r="AA57" s="232"/>
      <c r="AB57" s="232"/>
      <c r="AC57" s="232"/>
      <c r="AD57" s="232"/>
      <c r="AE57" s="281"/>
      <c r="AF57" s="281"/>
      <c r="AG57" s="281"/>
      <c r="AH57" s="282"/>
      <c r="AI57" s="231"/>
      <c r="AJ57" s="281"/>
      <c r="AK57" s="281"/>
      <c r="AL57" s="281"/>
      <c r="AM57" s="282"/>
      <c r="AN57" s="231"/>
      <c r="AO57" s="232"/>
      <c r="AP57" s="232"/>
      <c r="AQ57" s="232"/>
      <c r="AR57" s="232"/>
      <c r="AS57" s="231">
        <v>0</v>
      </c>
      <c r="AT57" s="233">
        <v>243</v>
      </c>
      <c r="AU57" s="233"/>
      <c r="AV57" s="233"/>
      <c r="AW57" s="289"/>
    </row>
    <row r="58" spans="2:49" x14ac:dyDescent="0.2">
      <c r="B58" s="245" t="s">
        <v>273</v>
      </c>
      <c r="C58" s="203" t="s">
        <v>26</v>
      </c>
      <c r="D58" s="309"/>
      <c r="E58" s="310"/>
      <c r="F58" s="310"/>
      <c r="G58" s="310"/>
      <c r="H58" s="310"/>
      <c r="I58" s="309"/>
      <c r="J58" s="231">
        <v>2</v>
      </c>
      <c r="K58" s="232">
        <v>2</v>
      </c>
      <c r="L58" s="232"/>
      <c r="M58" s="232"/>
      <c r="N58" s="232"/>
      <c r="O58" s="231">
        <v>0</v>
      </c>
      <c r="P58" s="231">
        <v>6</v>
      </c>
      <c r="Q58" s="232">
        <v>6</v>
      </c>
      <c r="R58" s="232"/>
      <c r="S58" s="232"/>
      <c r="T58" s="232"/>
      <c r="U58" s="309"/>
      <c r="V58" s="310"/>
      <c r="W58" s="310"/>
      <c r="X58" s="231"/>
      <c r="Y58" s="232"/>
      <c r="Z58" s="232"/>
      <c r="AA58" s="232"/>
      <c r="AB58" s="232"/>
      <c r="AC58" s="232"/>
      <c r="AD58" s="232"/>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747890</v>
      </c>
      <c r="E59" s="232">
        <v>741265</v>
      </c>
      <c r="F59" s="232"/>
      <c r="G59" s="232"/>
      <c r="H59" s="232"/>
      <c r="I59" s="231">
        <v>658308</v>
      </c>
      <c r="J59" s="231">
        <v>2447</v>
      </c>
      <c r="K59" s="232">
        <v>2447</v>
      </c>
      <c r="L59" s="232"/>
      <c r="M59" s="232"/>
      <c r="N59" s="232"/>
      <c r="O59" s="231">
        <v>0</v>
      </c>
      <c r="P59" s="231">
        <v>14643</v>
      </c>
      <c r="Q59" s="232">
        <v>14643</v>
      </c>
      <c r="R59" s="232"/>
      <c r="S59" s="232"/>
      <c r="T59" s="232"/>
      <c r="U59" s="231"/>
      <c r="V59" s="232"/>
      <c r="W59" s="232"/>
      <c r="X59" s="231"/>
      <c r="Y59" s="232"/>
      <c r="Z59" s="232"/>
      <c r="AA59" s="232"/>
      <c r="AB59" s="232"/>
      <c r="AC59" s="232"/>
      <c r="AD59" s="232"/>
      <c r="AE59" s="281"/>
      <c r="AF59" s="281"/>
      <c r="AG59" s="281"/>
      <c r="AH59" s="282"/>
      <c r="AI59" s="231"/>
      <c r="AJ59" s="281"/>
      <c r="AK59" s="281"/>
      <c r="AL59" s="281"/>
      <c r="AM59" s="282"/>
      <c r="AN59" s="231"/>
      <c r="AO59" s="232"/>
      <c r="AP59" s="232"/>
      <c r="AQ59" s="232"/>
      <c r="AR59" s="232"/>
      <c r="AS59" s="231">
        <v>190670</v>
      </c>
      <c r="AT59" s="233">
        <v>5295</v>
      </c>
      <c r="AU59" s="233"/>
      <c r="AV59" s="233"/>
      <c r="AW59" s="289"/>
    </row>
    <row r="60" spans="2:49" x14ac:dyDescent="0.2">
      <c r="B60" s="245" t="s">
        <v>275</v>
      </c>
      <c r="C60" s="203"/>
      <c r="D60" s="234">
        <v>62324.166666666664</v>
      </c>
      <c r="E60" s="235">
        <v>61772.083333333336</v>
      </c>
      <c r="F60" s="235"/>
      <c r="G60" s="235"/>
      <c r="H60" s="235"/>
      <c r="I60" s="234">
        <v>54859</v>
      </c>
      <c r="J60" s="234">
        <v>203.91666666666666</v>
      </c>
      <c r="K60" s="235">
        <v>203.91666666666666</v>
      </c>
      <c r="L60" s="235"/>
      <c r="M60" s="235"/>
      <c r="N60" s="235"/>
      <c r="O60" s="234">
        <v>0</v>
      </c>
      <c r="P60" s="234">
        <v>1220.25</v>
      </c>
      <c r="Q60" s="235">
        <v>1220.25</v>
      </c>
      <c r="R60" s="235"/>
      <c r="S60" s="235"/>
      <c r="T60" s="235"/>
      <c r="U60" s="234"/>
      <c r="V60" s="235"/>
      <c r="W60" s="235"/>
      <c r="X60" s="234"/>
      <c r="Y60" s="235"/>
      <c r="Z60" s="235"/>
      <c r="AA60" s="235"/>
      <c r="AB60" s="235"/>
      <c r="AC60" s="235"/>
      <c r="AD60" s="235"/>
      <c r="AE60" s="283"/>
      <c r="AF60" s="283"/>
      <c r="AG60" s="283"/>
      <c r="AH60" s="284"/>
      <c r="AI60" s="234"/>
      <c r="AJ60" s="283"/>
      <c r="AK60" s="283"/>
      <c r="AL60" s="283"/>
      <c r="AM60" s="284"/>
      <c r="AN60" s="234"/>
      <c r="AO60" s="235"/>
      <c r="AP60" s="235"/>
      <c r="AQ60" s="235"/>
      <c r="AR60" s="235"/>
      <c r="AS60" s="234">
        <v>15889.166666666666</v>
      </c>
      <c r="AT60" s="236">
        <v>441.25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f>106956-28209</f>
        <v>78747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Y52 D44:AD47 D37:AD42 D34:AD35 D30:AD32 D25:AD28">
    <cfRule type="cellIs" dxfId="417" priority="44" stopIfTrue="1" operator="lessThan">
      <formula>0</formula>
    </cfRule>
  </conditionalFormatting>
  <conditionalFormatting sqref="AS53">
    <cfRule type="cellIs" dxfId="416" priority="43" stopIfTrue="1" operator="lessThan">
      <formula>0</formula>
    </cfRule>
  </conditionalFormatting>
  <conditionalFormatting sqref="G56:I57 G59:I59 D59 D56:D57 G7:I7 E13:F15 D6:D10 D13:D21">
    <cfRule type="cellIs" dxfId="415" priority="106" stopIfTrue="1" operator="lessThan">
      <formula>0</formula>
    </cfRule>
  </conditionalFormatting>
  <conditionalFormatting sqref="AI34:AI35">
    <cfRule type="cellIs" dxfId="414" priority="61" stopIfTrue="1" operator="lessThan">
      <formula>0</formula>
    </cfRule>
  </conditionalFormatting>
  <conditionalFormatting sqref="AQ56:AR57 AQ59:AR59 AN59 AN56:AN57">
    <cfRule type="cellIs" dxfId="413" priority="11" stopIfTrue="1" operator="lessThan">
      <formula>0</formula>
    </cfRule>
  </conditionalFormatting>
  <conditionalFormatting sqref="M7:O7 J6:J10">
    <cfRule type="cellIs" dxfId="412" priority="103" stopIfTrue="1" operator="lessThan">
      <formula>0</formula>
    </cfRule>
  </conditionalFormatting>
  <conditionalFormatting sqref="S7:T7 P6:P10">
    <cfRule type="cellIs" dxfId="411" priority="101" stopIfTrue="1" operator="lessThan">
      <formula>0</formula>
    </cfRule>
  </conditionalFormatting>
  <conditionalFormatting sqref="U6:U10">
    <cfRule type="cellIs" dxfId="410" priority="100" stopIfTrue="1" operator="lessThan">
      <formula>0</formula>
    </cfRule>
  </conditionalFormatting>
  <conditionalFormatting sqref="X6:X10">
    <cfRule type="cellIs" dxfId="409" priority="99" stopIfTrue="1" operator="lessThan">
      <formula>0</formula>
    </cfRule>
  </conditionalFormatting>
  <conditionalFormatting sqref="AI6:AI10">
    <cfRule type="cellIs" dxfId="408" priority="96" stopIfTrue="1" operator="lessThan">
      <formula>0</formula>
    </cfRule>
  </conditionalFormatting>
  <conditionalFormatting sqref="AT6:AT10">
    <cfRule type="cellIs" dxfId="407" priority="93" stopIfTrue="1" operator="lessThan">
      <formula>0</formula>
    </cfRule>
  </conditionalFormatting>
  <conditionalFormatting sqref="AS6:AS10">
    <cfRule type="cellIs" dxfId="406" priority="94" stopIfTrue="1" operator="lessThan">
      <formula>0</formula>
    </cfRule>
  </conditionalFormatting>
  <conditionalFormatting sqref="AU6:AU10">
    <cfRule type="cellIs" dxfId="405" priority="92" stopIfTrue="1" operator="lessThan">
      <formula>0</formula>
    </cfRule>
  </conditionalFormatting>
  <conditionalFormatting sqref="I13:I15">
    <cfRule type="cellIs" dxfId="404" priority="91" stopIfTrue="1" operator="lessThan">
      <formula>0</formula>
    </cfRule>
  </conditionalFormatting>
  <conditionalFormatting sqref="K13:L15 J13:J21">
    <cfRule type="cellIs" dxfId="403" priority="90" stopIfTrue="1" operator="lessThan">
      <formula>0</formula>
    </cfRule>
  </conditionalFormatting>
  <conditionalFormatting sqref="O13:O15">
    <cfRule type="cellIs" dxfId="402" priority="89" stopIfTrue="1" operator="lessThan">
      <formula>0</formula>
    </cfRule>
  </conditionalFormatting>
  <conditionalFormatting sqref="V13:V15 U13:U21">
    <cfRule type="cellIs" dxfId="401" priority="87" stopIfTrue="1" operator="lessThan">
      <formula>0</formula>
    </cfRule>
  </conditionalFormatting>
  <conditionalFormatting sqref="W13:W15">
    <cfRule type="cellIs" dxfId="400" priority="86" stopIfTrue="1" operator="lessThan">
      <formula>0</formula>
    </cfRule>
  </conditionalFormatting>
  <conditionalFormatting sqref="X13:X21">
    <cfRule type="cellIs" dxfId="399" priority="85" stopIfTrue="1" operator="lessThan">
      <formula>0</formula>
    </cfRule>
  </conditionalFormatting>
  <conditionalFormatting sqref="AI13:AI21">
    <cfRule type="cellIs" dxfId="398" priority="80" stopIfTrue="1" operator="lessThan">
      <formula>0</formula>
    </cfRule>
  </conditionalFormatting>
  <conditionalFormatting sqref="AT13:AT21">
    <cfRule type="cellIs" dxfId="397" priority="77" stopIfTrue="1" operator="lessThan">
      <formula>0</formula>
    </cfRule>
  </conditionalFormatting>
  <conditionalFormatting sqref="AS13:AS21">
    <cfRule type="cellIs" dxfId="396" priority="78" stopIfTrue="1" operator="lessThan">
      <formula>0</formula>
    </cfRule>
  </conditionalFormatting>
  <conditionalFormatting sqref="AU13:AU21">
    <cfRule type="cellIs" dxfId="395" priority="76" stopIfTrue="1" operator="lessThan">
      <formula>0</formula>
    </cfRule>
  </conditionalFormatting>
  <conditionalFormatting sqref="D53:F53">
    <cfRule type="cellIs" dxfId="394" priority="69" stopIfTrue="1" operator="lessThan">
      <formula>0</formula>
    </cfRule>
  </conditionalFormatting>
  <conditionalFormatting sqref="I53">
    <cfRule type="cellIs" dxfId="393" priority="68" stopIfTrue="1" operator="lessThan">
      <formula>0</formula>
    </cfRule>
  </conditionalFormatting>
  <conditionalFormatting sqref="J53:L53">
    <cfRule type="cellIs" dxfId="392" priority="67" stopIfTrue="1" operator="lessThan">
      <formula>0</formula>
    </cfRule>
  </conditionalFormatting>
  <conditionalFormatting sqref="O53">
    <cfRule type="cellIs" dxfId="391" priority="66" stopIfTrue="1" operator="lessThan">
      <formula>0</formula>
    </cfRule>
  </conditionalFormatting>
  <conditionalFormatting sqref="P53:R53">
    <cfRule type="cellIs" dxfId="390" priority="65" stopIfTrue="1" operator="lessThan">
      <formula>0</formula>
    </cfRule>
  </conditionalFormatting>
  <conditionalFormatting sqref="U53:Y53">
    <cfRule type="cellIs" dxfId="389" priority="64" stopIfTrue="1" operator="lessThan">
      <formula>0</formula>
    </cfRule>
  </conditionalFormatting>
  <conditionalFormatting sqref="AI25:AI28">
    <cfRule type="cellIs" dxfId="388" priority="63" stopIfTrue="1" operator="lessThan">
      <formula>0</formula>
    </cfRule>
  </conditionalFormatting>
  <conditionalFormatting sqref="AI30:AI32">
    <cfRule type="cellIs" dxfId="387" priority="62" stopIfTrue="1" operator="lessThan">
      <formula>0</formula>
    </cfRule>
  </conditionalFormatting>
  <conditionalFormatting sqref="AN25:AR28">
    <cfRule type="cellIs" dxfId="386" priority="60" stopIfTrue="1" operator="lessThan">
      <formula>0</formula>
    </cfRule>
  </conditionalFormatting>
  <conditionalFormatting sqref="AN30:AR32">
    <cfRule type="cellIs" dxfId="385" priority="59" stopIfTrue="1" operator="lessThan">
      <formula>0</formula>
    </cfRule>
  </conditionalFormatting>
  <conditionalFormatting sqref="AN34:AR35">
    <cfRule type="cellIs" dxfId="384" priority="58" stopIfTrue="1" operator="lessThan">
      <formula>0</formula>
    </cfRule>
  </conditionalFormatting>
  <conditionalFormatting sqref="AS25:AV26 AS27:AU27">
    <cfRule type="cellIs" dxfId="383" priority="57" stopIfTrue="1" operator="lessThan">
      <formula>0</formula>
    </cfRule>
  </conditionalFormatting>
  <conditionalFormatting sqref="AS28:AV28">
    <cfRule type="cellIs" dxfId="382" priority="56" stopIfTrue="1" operator="lessThan">
      <formula>0</formula>
    </cfRule>
  </conditionalFormatting>
  <conditionalFormatting sqref="AS30:AV32">
    <cfRule type="cellIs" dxfId="381" priority="55" stopIfTrue="1" operator="lessThan">
      <formula>0</formula>
    </cfRule>
  </conditionalFormatting>
  <conditionalFormatting sqref="AI44:AI47">
    <cfRule type="cellIs" dxfId="380" priority="54" stopIfTrue="1" operator="lessThan">
      <formula>0</formula>
    </cfRule>
  </conditionalFormatting>
  <conditionalFormatting sqref="AI49:AI52">
    <cfRule type="cellIs" dxfId="379" priority="53" stopIfTrue="1" operator="lessThan">
      <formula>0</formula>
    </cfRule>
  </conditionalFormatting>
  <conditionalFormatting sqref="AI53">
    <cfRule type="cellIs" dxfId="378" priority="52" stopIfTrue="1" operator="lessThan">
      <formula>0</formula>
    </cfRule>
  </conditionalFormatting>
  <conditionalFormatting sqref="AI37:AI42">
    <cfRule type="cellIs" dxfId="377" priority="51" stopIfTrue="1" operator="lessThan">
      <formula>0</formula>
    </cfRule>
  </conditionalFormatting>
  <conditionalFormatting sqref="AN37:AR42">
    <cfRule type="cellIs" dxfId="376" priority="50" stopIfTrue="1" operator="lessThan">
      <formula>0</formula>
    </cfRule>
  </conditionalFormatting>
  <conditionalFormatting sqref="AN44:AR47">
    <cfRule type="cellIs" dxfId="375" priority="49" stopIfTrue="1" operator="lessThan">
      <formula>0</formula>
    </cfRule>
  </conditionalFormatting>
  <conditionalFormatting sqref="AN49:AR52">
    <cfRule type="cellIs" dxfId="374" priority="48" stopIfTrue="1" operator="lessThan">
      <formula>0</formula>
    </cfRule>
  </conditionalFormatting>
  <conditionalFormatting sqref="AN53:AP53">
    <cfRule type="cellIs" dxfId="373" priority="47" stopIfTrue="1" operator="lessThan">
      <formula>0</formula>
    </cfRule>
  </conditionalFormatting>
  <conditionalFormatting sqref="AS37:AS42">
    <cfRule type="cellIs" dxfId="372" priority="46" stopIfTrue="1" operator="lessThan">
      <formula>0</formula>
    </cfRule>
  </conditionalFormatting>
  <conditionalFormatting sqref="AS44:AS47">
    <cfRule type="cellIs" dxfId="371" priority="45" stopIfTrue="1" operator="lessThan">
      <formula>0</formula>
    </cfRule>
  </conditionalFormatting>
  <conditionalFormatting sqref="AT37:AT42">
    <cfRule type="cellIs" dxfId="370" priority="42" stopIfTrue="1" operator="lessThan">
      <formula>0</formula>
    </cfRule>
  </conditionalFormatting>
  <conditionalFormatting sqref="AT44:AT47">
    <cfRule type="cellIs" dxfId="369" priority="41" stopIfTrue="1" operator="lessThan">
      <formula>0</formula>
    </cfRule>
  </conditionalFormatting>
  <conditionalFormatting sqref="AT49:AT52">
    <cfRule type="cellIs" dxfId="368" priority="40" stopIfTrue="1" operator="lessThan">
      <formula>0</formula>
    </cfRule>
  </conditionalFormatting>
  <conditionalFormatting sqref="AT53">
    <cfRule type="cellIs" dxfId="367" priority="39" stopIfTrue="1" operator="lessThan">
      <formula>0</formula>
    </cfRule>
  </conditionalFormatting>
  <conditionalFormatting sqref="AU37:AU42">
    <cfRule type="cellIs" dxfId="366" priority="38" stopIfTrue="1" operator="lessThan">
      <formula>0</formula>
    </cfRule>
  </conditionalFormatting>
  <conditionalFormatting sqref="AU44:AU47">
    <cfRule type="cellIs" dxfId="365" priority="37" stopIfTrue="1" operator="lessThan">
      <formula>0</formula>
    </cfRule>
  </conditionalFormatting>
  <conditionalFormatting sqref="AU49:AU52">
    <cfRule type="cellIs" dxfId="364" priority="36" stopIfTrue="1" operator="lessThan">
      <formula>0</formula>
    </cfRule>
  </conditionalFormatting>
  <conditionalFormatting sqref="AU53">
    <cfRule type="cellIs" dxfId="363" priority="35" stopIfTrue="1" operator="lessThan">
      <formula>0</formula>
    </cfRule>
  </conditionalFormatting>
  <conditionalFormatting sqref="AV37:AV42">
    <cfRule type="cellIs" dxfId="362" priority="34" stopIfTrue="1" operator="lessThan">
      <formula>0</formula>
    </cfRule>
  </conditionalFormatting>
  <conditionalFormatting sqref="AV44:AV47">
    <cfRule type="cellIs" dxfId="361" priority="33" stopIfTrue="1" operator="lessThan">
      <formula>0</formula>
    </cfRule>
  </conditionalFormatting>
  <conditionalFormatting sqref="AV49:AV52">
    <cfRule type="cellIs" dxfId="360" priority="32" stopIfTrue="1" operator="lessThan">
      <formula>0</formula>
    </cfRule>
  </conditionalFormatting>
  <conditionalFormatting sqref="AV53">
    <cfRule type="cellIs" dxfId="359" priority="31" stopIfTrue="1" operator="lessThan">
      <formula>0</formula>
    </cfRule>
  </conditionalFormatting>
  <conditionalFormatting sqref="AS35:AV35">
    <cfRule type="cellIs" dxfId="358" priority="30" stopIfTrue="1" operator="lessThan">
      <formula>0</formula>
    </cfRule>
  </conditionalFormatting>
  <conditionalFormatting sqref="AV34">
    <cfRule type="cellIs" dxfId="357" priority="29" stopIfTrue="1" operator="lessThan">
      <formula>0</formula>
    </cfRule>
  </conditionalFormatting>
  <conditionalFormatting sqref="AT34">
    <cfRule type="cellIs" dxfId="356" priority="28" stopIfTrue="1" operator="lessThan">
      <formula>0</formula>
    </cfRule>
  </conditionalFormatting>
  <conditionalFormatting sqref="AW61:AW62">
    <cfRule type="cellIs" dxfId="355" priority="27" stopIfTrue="1" operator="lessThan">
      <formula>0</formula>
    </cfRule>
  </conditionalFormatting>
  <conditionalFormatting sqref="M56:O57 J56:J57">
    <cfRule type="cellIs" dxfId="354" priority="26" stopIfTrue="1" operator="lessThan">
      <formula>0</formula>
    </cfRule>
  </conditionalFormatting>
  <conditionalFormatting sqref="M58:O59 J58:J59">
    <cfRule type="cellIs" dxfId="353" priority="24" stopIfTrue="1" operator="lessThan">
      <formula>0</formula>
    </cfRule>
  </conditionalFormatting>
  <conditionalFormatting sqref="S56:U57 P56:P57">
    <cfRule type="cellIs" dxfId="352" priority="22" stopIfTrue="1" operator="lessThan">
      <formula>0</formula>
    </cfRule>
  </conditionalFormatting>
  <conditionalFormatting sqref="V56:W57">
    <cfRule type="cellIs" dxfId="351" priority="21" stopIfTrue="1" operator="lessThan">
      <formula>0</formula>
    </cfRule>
  </conditionalFormatting>
  <conditionalFormatting sqref="S59:U59 P59">
    <cfRule type="cellIs" dxfId="350" priority="20" stopIfTrue="1" operator="lessThan">
      <formula>0</formula>
    </cfRule>
  </conditionalFormatting>
  <conditionalFormatting sqref="V59:W59">
    <cfRule type="cellIs" dxfId="349" priority="19" stopIfTrue="1" operator="lessThan">
      <formula>0</formula>
    </cfRule>
  </conditionalFormatting>
  <conditionalFormatting sqref="S58:T58 P58">
    <cfRule type="cellIs" dxfId="348" priority="18" stopIfTrue="1" operator="lessThan">
      <formula>0</formula>
    </cfRule>
  </conditionalFormatting>
  <conditionalFormatting sqref="X56:X57">
    <cfRule type="cellIs" dxfId="347" priority="17" stopIfTrue="1" operator="lessThan">
      <formula>0</formula>
    </cfRule>
  </conditionalFormatting>
  <conditionalFormatting sqref="X59">
    <cfRule type="cellIs" dxfId="346" priority="16" stopIfTrue="1" operator="lessThan">
      <formula>0</formula>
    </cfRule>
  </conditionalFormatting>
  <conditionalFormatting sqref="X58">
    <cfRule type="cellIs" dxfId="345" priority="15" stopIfTrue="1" operator="lessThan">
      <formula>0</formula>
    </cfRule>
  </conditionalFormatting>
  <conditionalFormatting sqref="Q13:R15 P13:P21">
    <cfRule type="cellIs" dxfId="344" priority="88" stopIfTrue="1" operator="lessThan">
      <formula>0</formula>
    </cfRule>
  </conditionalFormatting>
  <conditionalFormatting sqref="AQ7:AR7 AO13:AP15 AN6:AN10 AN13:AN21">
    <cfRule type="cellIs" dxfId="343" priority="10" stopIfTrue="1" operator="lessThan">
      <formula>0</formula>
    </cfRule>
  </conditionalFormatting>
  <conditionalFormatting sqref="AU34">
    <cfRule type="cellIs" dxfId="342" priority="9" stopIfTrue="1" operator="lessThan">
      <formula>0</formula>
    </cfRule>
  </conditionalFormatting>
  <conditionalFormatting sqref="Y13:AD15">
    <cfRule type="cellIs" dxfId="341" priority="8" stopIfTrue="1" operator="lessThan">
      <formula>0</formula>
    </cfRule>
  </conditionalFormatting>
  <conditionalFormatting sqref="AA16:AA21">
    <cfRule type="cellIs" dxfId="340" priority="7" stopIfTrue="1" operator="lessThan">
      <formula>0</formula>
    </cfRule>
  </conditionalFormatting>
  <conditionalFormatting sqref="AD16:AD21">
    <cfRule type="cellIs" dxfId="339" priority="6" stopIfTrue="1" operator="lessThan">
      <formula>0</formula>
    </cfRule>
  </conditionalFormatting>
  <conditionalFormatting sqref="Y6:AD7">
    <cfRule type="cellIs" dxfId="338" priority="5" stopIfTrue="1" operator="lessThan">
      <formula>0</formula>
    </cfRule>
  </conditionalFormatting>
  <conditionalFormatting sqref="AA8:AA10">
    <cfRule type="cellIs" dxfId="337" priority="4" stopIfTrue="1" operator="lessThan">
      <formula>0</formula>
    </cfRule>
  </conditionalFormatting>
  <conditionalFormatting sqref="AD8:AD10">
    <cfRule type="cellIs" dxfId="336" priority="3" stopIfTrue="1" operator="lessThan">
      <formula>0</formula>
    </cfRule>
  </conditionalFormatting>
  <conditionalFormatting sqref="Z49:AD52">
    <cfRule type="cellIs" dxfId="335" priority="1" stopIfTrue="1" operator="lessThan">
      <formula>0</formula>
    </cfRule>
  </conditionalFormatting>
  <conditionalFormatting sqref="Z53:AD53">
    <cfRule type="cellIs" dxfId="334" priority="2" stopIfTrue="1" operator="lessThan">
      <formula>0</formula>
    </cfRule>
  </conditionalFormatting>
  <dataValidations xWindow="557" yWindow="64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110" zoomScaleNormal="110" workbookViewId="0">
      <pane xSplit="2" ySplit="3" topLeftCell="C12" activePane="bottomRight" state="frozen"/>
      <selection activeCell="B1" sqref="B1"/>
      <selection pane="topRight" activeCell="B1" sqref="B1"/>
      <selection pane="bottomLeft" activeCell="B1" sqref="B1"/>
      <selection pane="bottomRight" activeCell="H31" sqref="H3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ht="14.25" thickTop="1" thickBot="1" x14ac:dyDescent="0.25">
      <c r="B5" s="340" t="s">
        <v>277</v>
      </c>
      <c r="C5" s="328"/>
      <c r="D5" s="324">
        <f>200955462+56542266-3571077</f>
        <v>253926651</v>
      </c>
      <c r="E5" s="325">
        <v>248150190</v>
      </c>
      <c r="F5" s="325">
        <v>0</v>
      </c>
      <c r="G5" s="401">
        <v>0</v>
      </c>
      <c r="H5" s="401">
        <v>0</v>
      </c>
      <c r="I5" s="324">
        <v>227602464</v>
      </c>
      <c r="J5" s="324">
        <v>284866</v>
      </c>
      <c r="K5" s="325">
        <v>284866</v>
      </c>
      <c r="L5" s="396">
        <v>0</v>
      </c>
      <c r="M5" s="396">
        <v>0</v>
      </c>
      <c r="N5" s="396">
        <v>0</v>
      </c>
      <c r="O5" s="396">
        <v>0</v>
      </c>
      <c r="P5" s="324">
        <v>3712645</v>
      </c>
      <c r="Q5" s="325">
        <v>3712645</v>
      </c>
      <c r="R5" s="396">
        <v>0</v>
      </c>
      <c r="S5" s="396">
        <v>0</v>
      </c>
      <c r="T5" s="396">
        <v>0</v>
      </c>
      <c r="U5" s="396">
        <v>0</v>
      </c>
      <c r="V5" s="396">
        <v>0</v>
      </c>
      <c r="W5" s="396">
        <v>0</v>
      </c>
      <c r="X5" s="396">
        <v>0</v>
      </c>
      <c r="Y5" s="396">
        <v>0</v>
      </c>
      <c r="Z5" s="396">
        <v>0</v>
      </c>
      <c r="AA5" s="396">
        <v>0</v>
      </c>
      <c r="AB5" s="396">
        <v>0</v>
      </c>
      <c r="AC5" s="396">
        <v>0</v>
      </c>
      <c r="AD5" s="396"/>
      <c r="AE5" s="364"/>
      <c r="AF5" s="364"/>
      <c r="AG5" s="364"/>
      <c r="AH5" s="364"/>
      <c r="AI5" s="324"/>
      <c r="AJ5" s="364"/>
      <c r="AK5" s="364"/>
      <c r="AL5" s="364"/>
      <c r="AM5" s="364"/>
      <c r="AN5" s="324"/>
      <c r="AO5" s="400"/>
      <c r="AP5" s="400"/>
      <c r="AQ5" s="400"/>
      <c r="AR5" s="400"/>
      <c r="AS5" s="324">
        <v>52432316</v>
      </c>
      <c r="AT5" s="326">
        <v>386764</v>
      </c>
      <c r="AU5" s="400">
        <v>0</v>
      </c>
      <c r="AV5" s="367"/>
      <c r="AW5" s="371"/>
    </row>
    <row r="6" spans="2:49" ht="14.25" thickTop="1" thickBot="1" x14ac:dyDescent="0.25">
      <c r="B6" s="341" t="s">
        <v>278</v>
      </c>
      <c r="C6" s="329" t="s">
        <v>8</v>
      </c>
      <c r="D6" s="318">
        <v>202671</v>
      </c>
      <c r="E6" s="319">
        <v>202671</v>
      </c>
      <c r="F6" s="319">
        <v>0</v>
      </c>
      <c r="G6" s="396">
        <v>0</v>
      </c>
      <c r="H6" s="396">
        <v>0</v>
      </c>
      <c r="I6" s="396">
        <v>0</v>
      </c>
      <c r="J6" s="396">
        <v>0</v>
      </c>
      <c r="K6" s="396">
        <v>0</v>
      </c>
      <c r="L6" s="396">
        <v>0</v>
      </c>
      <c r="M6" s="396">
        <v>0</v>
      </c>
      <c r="N6" s="396">
        <v>0</v>
      </c>
      <c r="O6" s="396">
        <v>0</v>
      </c>
      <c r="P6" s="396">
        <v>0</v>
      </c>
      <c r="Q6" s="396">
        <v>0</v>
      </c>
      <c r="R6" s="396">
        <v>0</v>
      </c>
      <c r="S6" s="396">
        <v>0</v>
      </c>
      <c r="T6" s="396">
        <v>0</v>
      </c>
      <c r="U6" s="396">
        <v>0</v>
      </c>
      <c r="V6" s="396">
        <v>0</v>
      </c>
      <c r="W6" s="396">
        <v>0</v>
      </c>
      <c r="X6" s="396">
        <v>0</v>
      </c>
      <c r="Y6" s="396">
        <v>0</v>
      </c>
      <c r="Z6" s="396">
        <v>0</v>
      </c>
      <c r="AA6" s="396">
        <v>0</v>
      </c>
      <c r="AB6" s="396">
        <v>0</v>
      </c>
      <c r="AC6" s="396">
        <v>0</v>
      </c>
      <c r="AD6" s="396"/>
      <c r="AE6" s="360"/>
      <c r="AF6" s="360"/>
      <c r="AG6" s="360"/>
      <c r="AH6" s="360"/>
      <c r="AI6" s="318"/>
      <c r="AJ6" s="360"/>
      <c r="AK6" s="360"/>
      <c r="AL6" s="360"/>
      <c r="AM6" s="360"/>
      <c r="AN6" s="318"/>
      <c r="AO6" s="395"/>
      <c r="AP6" s="395"/>
      <c r="AQ6" s="395"/>
      <c r="AR6" s="395"/>
      <c r="AS6" s="400">
        <v>0</v>
      </c>
      <c r="AT6" s="400">
        <v>0</v>
      </c>
      <c r="AU6" s="395">
        <v>0</v>
      </c>
      <c r="AV6" s="366"/>
      <c r="AW6" s="372"/>
    </row>
    <row r="7" spans="2:49" ht="13.5" thickTop="1" x14ac:dyDescent="0.2">
      <c r="B7" s="341" t="s">
        <v>279</v>
      </c>
      <c r="C7" s="329" t="s">
        <v>9</v>
      </c>
      <c r="D7" s="318">
        <v>6152</v>
      </c>
      <c r="E7" s="319">
        <v>6152</v>
      </c>
      <c r="F7" s="319">
        <v>0</v>
      </c>
      <c r="G7" s="396">
        <v>0</v>
      </c>
      <c r="H7" s="396">
        <v>0</v>
      </c>
      <c r="I7" s="396">
        <v>0</v>
      </c>
      <c r="J7" s="396">
        <v>0</v>
      </c>
      <c r="K7" s="396">
        <v>0</v>
      </c>
      <c r="L7" s="396">
        <v>0</v>
      </c>
      <c r="M7" s="396">
        <v>0</v>
      </c>
      <c r="N7" s="396">
        <v>0</v>
      </c>
      <c r="O7" s="396">
        <v>0</v>
      </c>
      <c r="P7" s="396">
        <v>0</v>
      </c>
      <c r="Q7" s="396">
        <v>0</v>
      </c>
      <c r="R7" s="396">
        <v>0</v>
      </c>
      <c r="S7" s="396">
        <v>0</v>
      </c>
      <c r="T7" s="396">
        <v>0</v>
      </c>
      <c r="U7" s="396">
        <v>0</v>
      </c>
      <c r="V7" s="396">
        <v>0</v>
      </c>
      <c r="W7" s="396">
        <v>0</v>
      </c>
      <c r="X7" s="396">
        <v>0</v>
      </c>
      <c r="Y7" s="396">
        <v>0</v>
      </c>
      <c r="Z7" s="396">
        <v>0</v>
      </c>
      <c r="AA7" s="396">
        <v>0</v>
      </c>
      <c r="AB7" s="396">
        <v>0</v>
      </c>
      <c r="AC7" s="396">
        <v>0</v>
      </c>
      <c r="AD7" s="396"/>
      <c r="AE7" s="360"/>
      <c r="AF7" s="360"/>
      <c r="AG7" s="360"/>
      <c r="AH7" s="360"/>
      <c r="AI7" s="318"/>
      <c r="AJ7" s="360"/>
      <c r="AK7" s="360"/>
      <c r="AL7" s="360"/>
      <c r="AM7" s="360"/>
      <c r="AN7" s="318"/>
      <c r="AO7" s="395"/>
      <c r="AP7" s="395"/>
      <c r="AQ7" s="395"/>
      <c r="AR7" s="395"/>
      <c r="AS7" s="400">
        <v>0</v>
      </c>
      <c r="AT7" s="400">
        <v>0</v>
      </c>
      <c r="AU7" s="395">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20">
        <v>0</v>
      </c>
      <c r="E9" s="360"/>
      <c r="F9" s="360"/>
      <c r="G9" s="360"/>
      <c r="H9" s="360"/>
      <c r="I9" s="362"/>
      <c r="J9" s="318">
        <v>0</v>
      </c>
      <c r="K9" s="360"/>
      <c r="L9" s="360"/>
      <c r="M9" s="360"/>
      <c r="N9" s="360"/>
      <c r="O9" s="362"/>
      <c r="P9" s="396">
        <v>0</v>
      </c>
      <c r="Q9" s="360"/>
      <c r="R9" s="360"/>
      <c r="S9" s="360"/>
      <c r="T9" s="360"/>
      <c r="U9" s="318">
        <v>0</v>
      </c>
      <c r="V9" s="360"/>
      <c r="W9" s="360"/>
      <c r="X9" s="318">
        <v>0</v>
      </c>
      <c r="Y9" s="360"/>
      <c r="Z9" s="360"/>
      <c r="AA9" s="318">
        <v>0</v>
      </c>
      <c r="AB9" s="360"/>
      <c r="AC9" s="360"/>
      <c r="AD9" s="318"/>
      <c r="AE9" s="360"/>
      <c r="AF9" s="360"/>
      <c r="AG9" s="360"/>
      <c r="AH9" s="360"/>
      <c r="AI9" s="318"/>
      <c r="AJ9" s="360"/>
      <c r="AK9" s="360"/>
      <c r="AL9" s="360"/>
      <c r="AM9" s="360"/>
      <c r="AN9" s="320"/>
      <c r="AO9" s="360"/>
      <c r="AP9" s="360"/>
      <c r="AQ9" s="360"/>
      <c r="AR9" s="360"/>
      <c r="AS9" s="320">
        <v>0</v>
      </c>
      <c r="AT9" s="320">
        <v>0</v>
      </c>
      <c r="AU9" s="320">
        <v>0</v>
      </c>
      <c r="AV9" s="366"/>
      <c r="AW9" s="372"/>
    </row>
    <row r="10" spans="2:49" ht="25.5" x14ac:dyDescent="0.2">
      <c r="B10" s="343" t="s">
        <v>83</v>
      </c>
      <c r="C10" s="329"/>
      <c r="D10" s="363"/>
      <c r="E10" s="320">
        <v>0</v>
      </c>
      <c r="F10" s="320">
        <v>0</v>
      </c>
      <c r="G10" s="320">
        <v>0</v>
      </c>
      <c r="H10" s="320">
        <v>0</v>
      </c>
      <c r="I10" s="320">
        <v>0</v>
      </c>
      <c r="J10" s="363"/>
      <c r="K10" s="320">
        <v>0</v>
      </c>
      <c r="L10" s="320">
        <v>0</v>
      </c>
      <c r="M10" s="320">
        <v>0</v>
      </c>
      <c r="N10" s="320">
        <v>0</v>
      </c>
      <c r="O10" s="320">
        <v>0</v>
      </c>
      <c r="P10" s="363"/>
      <c r="Q10" s="320">
        <v>0</v>
      </c>
      <c r="R10" s="320">
        <v>0</v>
      </c>
      <c r="S10" s="320">
        <v>0</v>
      </c>
      <c r="T10" s="320">
        <v>0</v>
      </c>
      <c r="U10" s="363"/>
      <c r="V10" s="320">
        <v>0</v>
      </c>
      <c r="W10" s="320">
        <v>0</v>
      </c>
      <c r="X10" s="363"/>
      <c r="Y10" s="320">
        <v>0</v>
      </c>
      <c r="Z10" s="320">
        <v>0</v>
      </c>
      <c r="AA10" s="363"/>
      <c r="AB10" s="320">
        <v>0</v>
      </c>
      <c r="AC10" s="320">
        <v>0</v>
      </c>
      <c r="AD10" s="363"/>
      <c r="AE10" s="360"/>
      <c r="AF10" s="360"/>
      <c r="AG10" s="360"/>
      <c r="AH10" s="360"/>
      <c r="AI10" s="363"/>
      <c r="AJ10" s="360"/>
      <c r="AK10" s="360"/>
      <c r="AL10" s="360"/>
      <c r="AM10" s="360"/>
      <c r="AN10" s="363"/>
      <c r="AO10" s="320"/>
      <c r="AP10" s="320"/>
      <c r="AQ10" s="320"/>
      <c r="AR10" s="320"/>
      <c r="AS10" s="363"/>
      <c r="AT10" s="369"/>
      <c r="AU10" s="369"/>
      <c r="AV10" s="366"/>
      <c r="AW10" s="372"/>
    </row>
    <row r="11" spans="2:49" ht="15.75" customHeight="1" x14ac:dyDescent="0.2">
      <c r="B11" s="341" t="s">
        <v>281</v>
      </c>
      <c r="C11" s="329" t="s">
        <v>49</v>
      </c>
      <c r="D11" s="320">
        <v>0</v>
      </c>
      <c r="E11" s="320">
        <v>0</v>
      </c>
      <c r="F11" s="320">
        <v>0</v>
      </c>
      <c r="G11" s="320">
        <v>0</v>
      </c>
      <c r="H11" s="320">
        <v>0</v>
      </c>
      <c r="I11" s="320">
        <v>0</v>
      </c>
      <c r="J11" s="320">
        <v>0</v>
      </c>
      <c r="K11" s="320">
        <v>0</v>
      </c>
      <c r="L11" s="320">
        <v>0</v>
      </c>
      <c r="M11" s="320">
        <v>0</v>
      </c>
      <c r="N11" s="320">
        <v>0</v>
      </c>
      <c r="O11" s="320">
        <v>0</v>
      </c>
      <c r="P11" s="320">
        <v>0</v>
      </c>
      <c r="Q11" s="320">
        <v>0</v>
      </c>
      <c r="R11" s="320">
        <v>0</v>
      </c>
      <c r="S11" s="320">
        <v>0</v>
      </c>
      <c r="T11" s="320">
        <v>0</v>
      </c>
      <c r="U11" s="320">
        <v>0</v>
      </c>
      <c r="V11" s="320">
        <v>0</v>
      </c>
      <c r="W11" s="320">
        <v>0</v>
      </c>
      <c r="X11" s="320">
        <v>0</v>
      </c>
      <c r="Y11" s="320">
        <v>0</v>
      </c>
      <c r="Z11" s="320">
        <v>0</v>
      </c>
      <c r="AA11" s="320">
        <v>0</v>
      </c>
      <c r="AB11" s="320">
        <v>0</v>
      </c>
      <c r="AC11" s="320">
        <v>0</v>
      </c>
      <c r="AD11" s="320"/>
      <c r="AE11" s="360"/>
      <c r="AF11" s="360"/>
      <c r="AG11" s="360"/>
      <c r="AH11" s="360"/>
      <c r="AI11" s="320"/>
      <c r="AJ11" s="360"/>
      <c r="AK11" s="360"/>
      <c r="AL11" s="360"/>
      <c r="AM11" s="360"/>
      <c r="AN11" s="320"/>
      <c r="AO11" s="320"/>
      <c r="AP11" s="320"/>
      <c r="AQ11" s="320"/>
      <c r="AR11" s="320"/>
      <c r="AS11" s="320">
        <v>0</v>
      </c>
      <c r="AT11" s="320">
        <v>0</v>
      </c>
      <c r="AU11" s="320">
        <v>0</v>
      </c>
      <c r="AV11" s="366"/>
      <c r="AW11" s="372"/>
    </row>
    <row r="12" spans="2:49" ht="15" customHeight="1" x14ac:dyDescent="0.2">
      <c r="B12" s="341" t="s">
        <v>282</v>
      </c>
      <c r="C12" s="329" t="s">
        <v>44</v>
      </c>
      <c r="D12" s="320">
        <v>0</v>
      </c>
      <c r="E12" s="361"/>
      <c r="F12" s="361"/>
      <c r="G12" s="361"/>
      <c r="H12" s="361"/>
      <c r="I12" s="363"/>
      <c r="J12" s="320">
        <v>0</v>
      </c>
      <c r="K12" s="361"/>
      <c r="L12" s="361"/>
      <c r="M12" s="361"/>
      <c r="N12" s="361"/>
      <c r="O12" s="363"/>
      <c r="P12" s="320">
        <v>0</v>
      </c>
      <c r="Q12" s="361"/>
      <c r="R12" s="361"/>
      <c r="S12" s="361"/>
      <c r="T12" s="361"/>
      <c r="U12" s="320">
        <v>0</v>
      </c>
      <c r="V12" s="361"/>
      <c r="W12" s="361"/>
      <c r="X12" s="320">
        <v>0</v>
      </c>
      <c r="Y12" s="361"/>
      <c r="Z12" s="361"/>
      <c r="AA12" s="320">
        <v>0</v>
      </c>
      <c r="AB12" s="361"/>
      <c r="AC12" s="361"/>
      <c r="AD12" s="320"/>
      <c r="AE12" s="360"/>
      <c r="AF12" s="360"/>
      <c r="AG12" s="360"/>
      <c r="AH12" s="360"/>
      <c r="AI12" s="320"/>
      <c r="AJ12" s="360"/>
      <c r="AK12" s="360"/>
      <c r="AL12" s="360"/>
      <c r="AM12" s="360"/>
      <c r="AN12" s="320"/>
      <c r="AO12" s="361"/>
      <c r="AP12" s="361"/>
      <c r="AQ12" s="361"/>
      <c r="AR12" s="361"/>
      <c r="AS12" s="320">
        <v>0</v>
      </c>
      <c r="AT12" s="320">
        <v>0</v>
      </c>
      <c r="AU12" s="320">
        <v>0</v>
      </c>
      <c r="AV12" s="366"/>
      <c r="AW12" s="372"/>
    </row>
    <row r="13" spans="2:49" x14ac:dyDescent="0.2">
      <c r="B13" s="341" t="s">
        <v>283</v>
      </c>
      <c r="C13" s="329" t="s">
        <v>10</v>
      </c>
      <c r="D13" s="320">
        <v>0</v>
      </c>
      <c r="E13" s="320">
        <v>0</v>
      </c>
      <c r="F13" s="320">
        <v>0</v>
      </c>
      <c r="G13" s="320">
        <v>0</v>
      </c>
      <c r="H13" s="320">
        <v>0</v>
      </c>
      <c r="I13" s="320">
        <v>0</v>
      </c>
      <c r="J13" s="320">
        <v>0</v>
      </c>
      <c r="K13" s="320">
        <v>0</v>
      </c>
      <c r="L13" s="320">
        <v>0</v>
      </c>
      <c r="M13" s="320">
        <v>0</v>
      </c>
      <c r="N13" s="320">
        <v>0</v>
      </c>
      <c r="O13" s="320">
        <v>0</v>
      </c>
      <c r="P13" s="320">
        <v>0</v>
      </c>
      <c r="Q13" s="320">
        <v>0</v>
      </c>
      <c r="R13" s="320">
        <v>0</v>
      </c>
      <c r="S13" s="320">
        <v>0</v>
      </c>
      <c r="T13" s="320">
        <v>0</v>
      </c>
      <c r="U13" s="320">
        <v>0</v>
      </c>
      <c r="V13" s="320">
        <v>0</v>
      </c>
      <c r="W13" s="320">
        <v>0</v>
      </c>
      <c r="X13" s="320">
        <v>0</v>
      </c>
      <c r="Y13" s="320">
        <v>0</v>
      </c>
      <c r="Z13" s="320">
        <v>0</v>
      </c>
      <c r="AA13" s="320">
        <v>0</v>
      </c>
      <c r="AB13" s="320">
        <v>0</v>
      </c>
      <c r="AC13" s="320">
        <v>0</v>
      </c>
      <c r="AD13" s="320"/>
      <c r="AE13" s="360"/>
      <c r="AF13" s="360"/>
      <c r="AG13" s="360"/>
      <c r="AH13" s="360"/>
      <c r="AI13" s="320"/>
      <c r="AJ13" s="360"/>
      <c r="AK13" s="360"/>
      <c r="AL13" s="360"/>
      <c r="AM13" s="360"/>
      <c r="AN13" s="320"/>
      <c r="AO13" s="320"/>
      <c r="AP13" s="320"/>
      <c r="AQ13" s="320"/>
      <c r="AR13" s="320"/>
      <c r="AS13" s="320">
        <v>0</v>
      </c>
      <c r="AT13" s="320">
        <v>0</v>
      </c>
      <c r="AU13" s="320">
        <v>0</v>
      </c>
      <c r="AV13" s="366"/>
      <c r="AW13" s="372"/>
    </row>
    <row r="14" spans="2:49" x14ac:dyDescent="0.2">
      <c r="B14" s="341" t="s">
        <v>284</v>
      </c>
      <c r="C14" s="329" t="s">
        <v>11</v>
      </c>
      <c r="D14" s="320">
        <v>0</v>
      </c>
      <c r="E14" s="320">
        <v>0</v>
      </c>
      <c r="F14" s="320">
        <v>0</v>
      </c>
      <c r="G14" s="320">
        <v>0</v>
      </c>
      <c r="H14" s="320">
        <v>0</v>
      </c>
      <c r="I14" s="320">
        <v>0</v>
      </c>
      <c r="J14" s="320">
        <v>0</v>
      </c>
      <c r="K14" s="320">
        <v>0</v>
      </c>
      <c r="L14" s="320">
        <v>0</v>
      </c>
      <c r="M14" s="320">
        <v>0</v>
      </c>
      <c r="N14" s="320">
        <v>0</v>
      </c>
      <c r="O14" s="320">
        <v>0</v>
      </c>
      <c r="P14" s="320">
        <v>0</v>
      </c>
      <c r="Q14" s="320">
        <v>0</v>
      </c>
      <c r="R14" s="320">
        <v>0</v>
      </c>
      <c r="S14" s="320">
        <v>0</v>
      </c>
      <c r="T14" s="320">
        <v>0</v>
      </c>
      <c r="U14" s="320">
        <v>0</v>
      </c>
      <c r="V14" s="320">
        <v>0</v>
      </c>
      <c r="W14" s="320">
        <v>0</v>
      </c>
      <c r="X14" s="320">
        <v>0</v>
      </c>
      <c r="Y14" s="320">
        <v>0</v>
      </c>
      <c r="Z14" s="320">
        <v>0</v>
      </c>
      <c r="AA14" s="320">
        <v>0</v>
      </c>
      <c r="AB14" s="320">
        <v>0</v>
      </c>
      <c r="AC14" s="320">
        <v>0</v>
      </c>
      <c r="AD14" s="320"/>
      <c r="AE14" s="360"/>
      <c r="AF14" s="360"/>
      <c r="AG14" s="360"/>
      <c r="AH14" s="360"/>
      <c r="AI14" s="320"/>
      <c r="AJ14" s="360"/>
      <c r="AK14" s="360"/>
      <c r="AL14" s="360"/>
      <c r="AM14" s="360"/>
      <c r="AN14" s="320"/>
      <c r="AO14" s="320"/>
      <c r="AP14" s="320"/>
      <c r="AQ14" s="320"/>
      <c r="AR14" s="320"/>
      <c r="AS14" s="320">
        <v>0</v>
      </c>
      <c r="AT14" s="320">
        <v>0</v>
      </c>
      <c r="AU14" s="320">
        <v>0</v>
      </c>
      <c r="AV14" s="366"/>
      <c r="AW14" s="372"/>
    </row>
    <row r="15" spans="2:49" ht="25.5" x14ac:dyDescent="0.2">
      <c r="B15" s="343" t="s">
        <v>285</v>
      </c>
      <c r="C15" s="329"/>
      <c r="D15" s="318">
        <v>15298207</v>
      </c>
      <c r="E15" s="319">
        <v>11384480</v>
      </c>
      <c r="F15" s="320">
        <v>0</v>
      </c>
      <c r="G15" s="320">
        <v>0</v>
      </c>
      <c r="H15" s="320">
        <v>0</v>
      </c>
      <c r="I15" s="318">
        <v>11384480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8">
        <v>-56542266</v>
      </c>
      <c r="E16" s="319">
        <v>-62496825</v>
      </c>
      <c r="F16" s="320">
        <v>0</v>
      </c>
      <c r="G16" s="320">
        <v>0</v>
      </c>
      <c r="H16" s="320">
        <v>0</v>
      </c>
      <c r="I16" s="318">
        <v>-62496825</v>
      </c>
      <c r="J16" s="320">
        <v>0</v>
      </c>
      <c r="K16" s="320">
        <v>0</v>
      </c>
      <c r="L16" s="320">
        <v>0</v>
      </c>
      <c r="M16" s="320">
        <v>0</v>
      </c>
      <c r="N16" s="320">
        <v>0</v>
      </c>
      <c r="O16" s="320">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8">
        <v>3571077</v>
      </c>
      <c r="E17" s="359">
        <v>0</v>
      </c>
      <c r="F17" s="320">
        <v>0</v>
      </c>
      <c r="G17" s="320">
        <v>0</v>
      </c>
      <c r="H17" s="320">
        <v>0</v>
      </c>
      <c r="I17" s="363"/>
      <c r="J17" s="320">
        <v>0</v>
      </c>
      <c r="K17" s="320">
        <v>0</v>
      </c>
      <c r="L17" s="320">
        <v>0</v>
      </c>
      <c r="M17" s="320">
        <v>0</v>
      </c>
      <c r="N17" s="320">
        <v>0</v>
      </c>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20">
        <v>0</v>
      </c>
      <c r="E18" s="320">
        <v>0</v>
      </c>
      <c r="F18" s="320">
        <v>0</v>
      </c>
      <c r="G18" s="320">
        <v>0</v>
      </c>
      <c r="H18" s="320">
        <v>0</v>
      </c>
      <c r="I18" s="320">
        <v>0</v>
      </c>
      <c r="J18" s="320">
        <v>0</v>
      </c>
      <c r="K18" s="320">
        <v>0</v>
      </c>
      <c r="L18" s="320">
        <v>0</v>
      </c>
      <c r="M18" s="320">
        <v>0</v>
      </c>
      <c r="N18" s="320">
        <v>0</v>
      </c>
      <c r="O18" s="320">
        <v>0</v>
      </c>
      <c r="P18" s="320">
        <v>0</v>
      </c>
      <c r="Q18" s="320">
        <v>0</v>
      </c>
      <c r="R18" s="320">
        <v>0</v>
      </c>
      <c r="S18" s="320">
        <v>0</v>
      </c>
      <c r="T18" s="320">
        <v>0</v>
      </c>
      <c r="U18" s="320">
        <v>0</v>
      </c>
      <c r="V18" s="320">
        <v>0</v>
      </c>
      <c r="W18" s="320">
        <v>0</v>
      </c>
      <c r="X18" s="320">
        <v>0</v>
      </c>
      <c r="Y18" s="320">
        <v>0</v>
      </c>
      <c r="Z18" s="320">
        <v>0</v>
      </c>
      <c r="AA18" s="320">
        <v>0</v>
      </c>
      <c r="AB18" s="320">
        <v>0</v>
      </c>
      <c r="AC18" s="320">
        <v>0</v>
      </c>
      <c r="AD18" s="320"/>
      <c r="AE18" s="360"/>
      <c r="AF18" s="360"/>
      <c r="AG18" s="360"/>
      <c r="AH18" s="360"/>
      <c r="AI18" s="320"/>
      <c r="AJ18" s="360"/>
      <c r="AK18" s="360"/>
      <c r="AL18" s="360"/>
      <c r="AM18" s="360"/>
      <c r="AN18" s="320"/>
      <c r="AO18" s="320"/>
      <c r="AP18" s="320"/>
      <c r="AQ18" s="320"/>
      <c r="AR18" s="320"/>
      <c r="AS18" s="320">
        <v>0</v>
      </c>
      <c r="AT18" s="320">
        <v>0</v>
      </c>
      <c r="AU18" s="320">
        <v>0</v>
      </c>
      <c r="AV18" s="366"/>
      <c r="AW18" s="372"/>
    </row>
    <row r="19" spans="2:49" ht="25.5" x14ac:dyDescent="0.2">
      <c r="B19" s="343" t="s">
        <v>306</v>
      </c>
      <c r="C19" s="329"/>
      <c r="D19" s="320">
        <v>0</v>
      </c>
      <c r="E19" s="320">
        <v>0</v>
      </c>
      <c r="F19" s="320">
        <v>0</v>
      </c>
      <c r="G19" s="320">
        <v>0</v>
      </c>
      <c r="H19" s="320">
        <v>0</v>
      </c>
      <c r="I19" s="320">
        <v>0</v>
      </c>
      <c r="J19" s="320">
        <v>0</v>
      </c>
      <c r="K19" s="320">
        <v>0</v>
      </c>
      <c r="L19" s="320">
        <v>0</v>
      </c>
      <c r="M19" s="320">
        <v>0</v>
      </c>
      <c r="N19" s="320">
        <v>0</v>
      </c>
      <c r="O19" s="320">
        <v>0</v>
      </c>
      <c r="P19" s="320">
        <v>0</v>
      </c>
      <c r="Q19" s="320">
        <v>0</v>
      </c>
      <c r="R19" s="320">
        <v>0</v>
      </c>
      <c r="S19" s="320">
        <v>0</v>
      </c>
      <c r="T19" s="320">
        <v>0</v>
      </c>
      <c r="U19" s="320">
        <v>0</v>
      </c>
      <c r="V19" s="320">
        <v>0</v>
      </c>
      <c r="W19" s="320">
        <v>0</v>
      </c>
      <c r="X19" s="320">
        <v>0</v>
      </c>
      <c r="Y19" s="320">
        <v>0</v>
      </c>
      <c r="Z19" s="320">
        <v>0</v>
      </c>
      <c r="AA19" s="320">
        <v>0</v>
      </c>
      <c r="AB19" s="320">
        <v>0</v>
      </c>
      <c r="AC19" s="320">
        <v>0</v>
      </c>
      <c r="AD19" s="320"/>
      <c r="AE19" s="360"/>
      <c r="AF19" s="360"/>
      <c r="AG19" s="360"/>
      <c r="AH19" s="360"/>
      <c r="AI19" s="320"/>
      <c r="AJ19" s="360"/>
      <c r="AK19" s="360"/>
      <c r="AL19" s="360"/>
      <c r="AM19" s="360"/>
      <c r="AN19" s="320"/>
      <c r="AO19" s="320"/>
      <c r="AP19" s="320"/>
      <c r="AQ19" s="320"/>
      <c r="AR19" s="320"/>
      <c r="AS19" s="320">
        <v>0</v>
      </c>
      <c r="AT19" s="320">
        <v>0</v>
      </c>
      <c r="AU19" s="320">
        <v>0</v>
      </c>
      <c r="AV19" s="366"/>
      <c r="AW19" s="372"/>
    </row>
    <row r="20" spans="2:49" s="5" customFormat="1" ht="25.5" x14ac:dyDescent="0.2">
      <c r="B20" s="343" t="s">
        <v>430</v>
      </c>
      <c r="C20" s="329"/>
      <c r="D20" s="320">
        <v>0</v>
      </c>
      <c r="E20" s="320">
        <v>0</v>
      </c>
      <c r="F20" s="320">
        <v>0</v>
      </c>
      <c r="G20" s="320">
        <v>0</v>
      </c>
      <c r="H20" s="320">
        <v>0</v>
      </c>
      <c r="I20" s="320">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4"/>
    </row>
    <row r="22" spans="2:49" x14ac:dyDescent="0.2">
      <c r="B22" s="345" t="s">
        <v>287</v>
      </c>
      <c r="C22" s="328"/>
      <c r="D22" s="315"/>
      <c r="E22" s="316"/>
      <c r="F22" s="316"/>
      <c r="G22" s="316"/>
      <c r="H22" s="316"/>
      <c r="I22" s="375"/>
      <c r="J22" s="375"/>
      <c r="K22" s="365"/>
      <c r="L22" s="365"/>
      <c r="M22" s="365"/>
      <c r="N22" s="365"/>
      <c r="O22" s="315"/>
      <c r="P22" s="315"/>
      <c r="Q22" s="316"/>
      <c r="R22" s="316"/>
      <c r="S22" s="316"/>
      <c r="T22" s="316"/>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8">
        <f>169166485+42091211</f>
        <v>211257696</v>
      </c>
      <c r="E23" s="360"/>
      <c r="F23" s="360"/>
      <c r="G23" s="360"/>
      <c r="H23" s="360"/>
      <c r="I23" s="362"/>
      <c r="J23" s="318">
        <v>217698</v>
      </c>
      <c r="K23" s="360"/>
      <c r="L23" s="360"/>
      <c r="M23" s="360"/>
      <c r="N23" s="360"/>
      <c r="O23" s="362"/>
      <c r="P23" s="318">
        <v>4444333</v>
      </c>
      <c r="Q23" s="360"/>
      <c r="R23" s="360"/>
      <c r="S23" s="360"/>
      <c r="T23" s="360"/>
      <c r="U23" s="320">
        <v>0</v>
      </c>
      <c r="V23" s="360"/>
      <c r="W23" s="360"/>
      <c r="X23" s="320">
        <v>0</v>
      </c>
      <c r="Y23" s="360"/>
      <c r="Z23" s="360"/>
      <c r="AA23" s="320">
        <v>0</v>
      </c>
      <c r="AB23" s="360"/>
      <c r="AC23" s="360"/>
      <c r="AD23" s="320"/>
      <c r="AE23" s="360"/>
      <c r="AF23" s="360"/>
      <c r="AG23" s="360"/>
      <c r="AH23" s="360"/>
      <c r="AI23" s="320"/>
      <c r="AJ23" s="360"/>
      <c r="AK23" s="360"/>
      <c r="AL23" s="360"/>
      <c r="AM23" s="360"/>
      <c r="AN23" s="320"/>
      <c r="AO23" s="360"/>
      <c r="AP23" s="360"/>
      <c r="AQ23" s="360"/>
      <c r="AR23" s="360"/>
      <c r="AS23" s="318">
        <v>59340157</v>
      </c>
      <c r="AT23" s="320">
        <v>189633</v>
      </c>
      <c r="AU23" s="320">
        <v>0</v>
      </c>
      <c r="AV23" s="366"/>
      <c r="AW23" s="372"/>
    </row>
    <row r="24" spans="2:49" ht="28.5" customHeight="1" x14ac:dyDescent="0.2">
      <c r="B24" s="343" t="s">
        <v>114</v>
      </c>
      <c r="C24" s="329"/>
      <c r="D24" s="363"/>
      <c r="E24" s="319">
        <v>198016271</v>
      </c>
      <c r="F24" s="320">
        <v>0</v>
      </c>
      <c r="G24" s="320">
        <v>0</v>
      </c>
      <c r="H24" s="320">
        <v>0</v>
      </c>
      <c r="I24" s="318">
        <v>180620634</v>
      </c>
      <c r="J24" s="363"/>
      <c r="K24" s="319">
        <f>403464</f>
        <v>403464</v>
      </c>
      <c r="L24" s="320">
        <v>0</v>
      </c>
      <c r="M24" s="320">
        <v>0</v>
      </c>
      <c r="N24" s="320">
        <v>0</v>
      </c>
      <c r="O24" s="320">
        <v>0</v>
      </c>
      <c r="P24" s="363"/>
      <c r="Q24" s="319">
        <v>3324040</v>
      </c>
      <c r="R24" s="320">
        <v>0</v>
      </c>
      <c r="S24" s="320">
        <v>0</v>
      </c>
      <c r="T24" s="320">
        <v>0</v>
      </c>
      <c r="U24" s="363"/>
      <c r="V24" s="320">
        <v>0</v>
      </c>
      <c r="W24" s="320">
        <v>0</v>
      </c>
      <c r="X24" s="363"/>
      <c r="Y24" s="320">
        <v>0</v>
      </c>
      <c r="Z24" s="320">
        <v>0</v>
      </c>
      <c r="AA24" s="363"/>
      <c r="AB24" s="320">
        <v>0</v>
      </c>
      <c r="AC24" s="320">
        <v>0</v>
      </c>
      <c r="AD24" s="363"/>
      <c r="AE24" s="360"/>
      <c r="AF24" s="360"/>
      <c r="AG24" s="360"/>
      <c r="AH24" s="360"/>
      <c r="AI24" s="363"/>
      <c r="AJ24" s="360"/>
      <c r="AK24" s="360"/>
      <c r="AL24" s="360"/>
      <c r="AM24" s="360"/>
      <c r="AN24" s="363"/>
      <c r="AO24" s="320"/>
      <c r="AP24" s="320"/>
      <c r="AQ24" s="320"/>
      <c r="AR24" s="320"/>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8">
        <v>23699684</v>
      </c>
      <c r="E26" s="360"/>
      <c r="F26" s="360"/>
      <c r="G26" s="360"/>
      <c r="H26" s="360"/>
      <c r="I26" s="362"/>
      <c r="J26" s="318">
        <v>892520</v>
      </c>
      <c r="K26" s="360"/>
      <c r="L26" s="360"/>
      <c r="M26" s="360"/>
      <c r="N26" s="360"/>
      <c r="O26" s="362"/>
      <c r="P26" s="318">
        <v>-414692</v>
      </c>
      <c r="Q26" s="360"/>
      <c r="R26" s="360"/>
      <c r="S26" s="360"/>
      <c r="T26" s="360"/>
      <c r="U26" s="318"/>
      <c r="V26" s="360"/>
      <c r="W26" s="360"/>
      <c r="X26" s="318"/>
      <c r="Y26" s="360"/>
      <c r="Z26" s="360"/>
      <c r="AA26" s="318"/>
      <c r="AB26" s="360"/>
      <c r="AC26" s="360"/>
      <c r="AD26" s="318"/>
      <c r="AE26" s="360"/>
      <c r="AF26" s="360"/>
      <c r="AG26" s="360"/>
      <c r="AH26" s="360"/>
      <c r="AI26" s="318"/>
      <c r="AJ26" s="360"/>
      <c r="AK26" s="360"/>
      <c r="AL26" s="360"/>
      <c r="AM26" s="360"/>
      <c r="AN26" s="318"/>
      <c r="AO26" s="360"/>
      <c r="AP26" s="360"/>
      <c r="AQ26" s="360"/>
      <c r="AR26" s="360"/>
      <c r="AS26" s="318">
        <v>2802075</v>
      </c>
      <c r="AT26" s="320">
        <v>2569</v>
      </c>
      <c r="AU26" s="320"/>
      <c r="AV26" s="366"/>
      <c r="AW26" s="372"/>
    </row>
    <row r="27" spans="2:49" s="5" customFormat="1" ht="25.5" x14ac:dyDescent="0.2">
      <c r="B27" s="343" t="s">
        <v>85</v>
      </c>
      <c r="C27" s="329"/>
      <c r="D27" s="363"/>
      <c r="E27" s="319">
        <v>3465231</v>
      </c>
      <c r="F27" s="319">
        <v>0</v>
      </c>
      <c r="G27" s="319">
        <v>0</v>
      </c>
      <c r="H27" s="319">
        <v>0</v>
      </c>
      <c r="I27" s="318">
        <v>3301718</v>
      </c>
      <c r="J27" s="363"/>
      <c r="K27" s="319">
        <v>0</v>
      </c>
      <c r="L27" s="319">
        <v>0</v>
      </c>
      <c r="M27" s="319">
        <v>0</v>
      </c>
      <c r="N27" s="396">
        <v>0</v>
      </c>
      <c r="O27" s="396">
        <v>0</v>
      </c>
      <c r="P27" s="363"/>
      <c r="Q27" s="319">
        <v>43300</v>
      </c>
      <c r="R27" s="396">
        <v>0</v>
      </c>
      <c r="S27" s="396">
        <v>0</v>
      </c>
      <c r="T27" s="396">
        <v>0</v>
      </c>
      <c r="U27" s="363"/>
      <c r="V27" s="396">
        <v>0</v>
      </c>
      <c r="W27" s="396">
        <v>0</v>
      </c>
      <c r="X27" s="363"/>
      <c r="Y27" s="396">
        <v>0</v>
      </c>
      <c r="Z27" s="396">
        <v>0</v>
      </c>
      <c r="AA27" s="363"/>
      <c r="AB27" s="396">
        <v>0</v>
      </c>
      <c r="AC27" s="396">
        <v>0</v>
      </c>
      <c r="AD27" s="363"/>
      <c r="AE27" s="360"/>
      <c r="AF27" s="360"/>
      <c r="AG27" s="360"/>
      <c r="AH27" s="360"/>
      <c r="AI27" s="363"/>
      <c r="AJ27" s="360"/>
      <c r="AK27" s="360"/>
      <c r="AL27" s="360"/>
      <c r="AM27" s="360"/>
      <c r="AN27" s="363"/>
      <c r="AO27" s="396"/>
      <c r="AP27" s="396"/>
      <c r="AQ27" s="396"/>
      <c r="AR27" s="396"/>
      <c r="AS27" s="363"/>
      <c r="AT27" s="369"/>
      <c r="AU27" s="369"/>
      <c r="AV27" s="366"/>
      <c r="AW27" s="372"/>
    </row>
    <row r="28" spans="2:49" x14ac:dyDescent="0.2">
      <c r="B28" s="341" t="s">
        <v>289</v>
      </c>
      <c r="C28" s="329" t="s">
        <v>47</v>
      </c>
      <c r="D28" s="318">
        <v>35249721</v>
      </c>
      <c r="E28" s="361"/>
      <c r="F28" s="361"/>
      <c r="G28" s="361"/>
      <c r="H28" s="361"/>
      <c r="I28" s="363"/>
      <c r="J28" s="318">
        <v>185766</v>
      </c>
      <c r="K28" s="361"/>
      <c r="L28" s="361"/>
      <c r="M28" s="361"/>
      <c r="N28" s="361"/>
      <c r="O28" s="363"/>
      <c r="P28" s="318">
        <v>1235557</v>
      </c>
      <c r="Q28" s="361"/>
      <c r="R28" s="361"/>
      <c r="S28" s="361"/>
      <c r="T28" s="361"/>
      <c r="U28" s="320">
        <v>0</v>
      </c>
      <c r="V28" s="361"/>
      <c r="W28" s="361"/>
      <c r="X28" s="320">
        <v>0</v>
      </c>
      <c r="Y28" s="361"/>
      <c r="Z28" s="361"/>
      <c r="AA28" s="320">
        <v>0</v>
      </c>
      <c r="AB28" s="361"/>
      <c r="AC28" s="361"/>
      <c r="AD28" s="320"/>
      <c r="AE28" s="360"/>
      <c r="AF28" s="360"/>
      <c r="AG28" s="360"/>
      <c r="AH28" s="360"/>
      <c r="AI28" s="320"/>
      <c r="AJ28" s="360"/>
      <c r="AK28" s="360"/>
      <c r="AL28" s="360"/>
      <c r="AM28" s="360"/>
      <c r="AN28" s="320"/>
      <c r="AO28" s="361"/>
      <c r="AP28" s="361"/>
      <c r="AQ28" s="361"/>
      <c r="AR28" s="361"/>
      <c r="AS28" s="318">
        <v>17461455</v>
      </c>
      <c r="AT28" s="320">
        <v>21618</v>
      </c>
      <c r="AU28" s="320">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8">
        <v>0</v>
      </c>
      <c r="E30" s="360"/>
      <c r="F30" s="360"/>
      <c r="G30" s="360"/>
      <c r="H30" s="360"/>
      <c r="I30" s="362"/>
      <c r="J30" s="320">
        <v>0</v>
      </c>
      <c r="K30" s="360"/>
      <c r="L30" s="360"/>
      <c r="M30" s="360"/>
      <c r="N30" s="360"/>
      <c r="O30" s="362"/>
      <c r="P30" s="320">
        <v>0</v>
      </c>
      <c r="Q30" s="360"/>
      <c r="R30" s="360"/>
      <c r="S30" s="360"/>
      <c r="T30" s="360"/>
      <c r="U30" s="320">
        <v>0</v>
      </c>
      <c r="V30" s="360"/>
      <c r="W30" s="360"/>
      <c r="X30" s="320">
        <v>0</v>
      </c>
      <c r="Y30" s="360"/>
      <c r="Z30" s="360"/>
      <c r="AA30" s="320">
        <v>0</v>
      </c>
      <c r="AB30" s="360"/>
      <c r="AC30" s="360"/>
      <c r="AD30" s="320"/>
      <c r="AE30" s="360"/>
      <c r="AF30" s="360"/>
      <c r="AG30" s="360"/>
      <c r="AH30" s="360"/>
      <c r="AI30" s="320"/>
      <c r="AJ30" s="360"/>
      <c r="AK30" s="360"/>
      <c r="AL30" s="360"/>
      <c r="AM30" s="360"/>
      <c r="AN30" s="320"/>
      <c r="AO30" s="360"/>
      <c r="AP30" s="360"/>
      <c r="AQ30" s="360"/>
      <c r="AR30" s="360"/>
      <c r="AS30" s="320">
        <v>0</v>
      </c>
      <c r="AT30" s="320">
        <v>0</v>
      </c>
      <c r="AU30" s="320">
        <v>0</v>
      </c>
      <c r="AV30" s="366"/>
      <c r="AW30" s="372"/>
    </row>
    <row r="31" spans="2:49" s="5" customFormat="1" ht="25.5" x14ac:dyDescent="0.2">
      <c r="B31" s="343" t="s">
        <v>84</v>
      </c>
      <c r="C31" s="329"/>
      <c r="D31" s="363"/>
      <c r="E31" s="320">
        <v>0</v>
      </c>
      <c r="F31" s="320">
        <v>0</v>
      </c>
      <c r="G31" s="320">
        <v>0</v>
      </c>
      <c r="H31" s="320">
        <v>0</v>
      </c>
      <c r="I31" s="318">
        <v>0</v>
      </c>
      <c r="J31" s="363"/>
      <c r="K31" s="320">
        <v>0</v>
      </c>
      <c r="L31" s="320">
        <v>0</v>
      </c>
      <c r="M31" s="320">
        <v>0</v>
      </c>
      <c r="N31" s="320">
        <v>0</v>
      </c>
      <c r="O31" s="320">
        <v>0</v>
      </c>
      <c r="P31" s="363"/>
      <c r="Q31" s="320">
        <v>0</v>
      </c>
      <c r="R31" s="320">
        <v>0</v>
      </c>
      <c r="S31" s="320">
        <v>0</v>
      </c>
      <c r="T31" s="320">
        <v>0</v>
      </c>
      <c r="U31" s="363"/>
      <c r="V31" s="320">
        <v>0</v>
      </c>
      <c r="W31" s="320">
        <v>0</v>
      </c>
      <c r="X31" s="363"/>
      <c r="Y31" s="320">
        <v>0</v>
      </c>
      <c r="Z31" s="320">
        <v>0</v>
      </c>
      <c r="AA31" s="363"/>
      <c r="AB31" s="320">
        <v>0</v>
      </c>
      <c r="AC31" s="320">
        <v>0</v>
      </c>
      <c r="AD31" s="363"/>
      <c r="AE31" s="360"/>
      <c r="AF31" s="360"/>
      <c r="AG31" s="360"/>
      <c r="AH31" s="360"/>
      <c r="AI31" s="363"/>
      <c r="AJ31" s="360"/>
      <c r="AK31" s="360"/>
      <c r="AL31" s="360"/>
      <c r="AM31" s="360"/>
      <c r="AN31" s="363"/>
      <c r="AO31" s="320"/>
      <c r="AP31" s="320"/>
      <c r="AQ31" s="320"/>
      <c r="AR31" s="320"/>
      <c r="AS31" s="363"/>
      <c r="AT31" s="369"/>
      <c r="AU31" s="369"/>
      <c r="AV31" s="366"/>
      <c r="AW31" s="372"/>
    </row>
    <row r="32" spans="2:49" x14ac:dyDescent="0.2">
      <c r="B32" s="341" t="s">
        <v>291</v>
      </c>
      <c r="C32" s="329" t="s">
        <v>48</v>
      </c>
      <c r="D32" s="318">
        <v>0</v>
      </c>
      <c r="E32" s="361"/>
      <c r="F32" s="361"/>
      <c r="G32" s="361"/>
      <c r="H32" s="361"/>
      <c r="I32" s="363"/>
      <c r="J32" s="320">
        <v>0</v>
      </c>
      <c r="K32" s="361"/>
      <c r="L32" s="361"/>
      <c r="M32" s="361"/>
      <c r="N32" s="361"/>
      <c r="O32" s="363"/>
      <c r="P32" s="320">
        <v>0</v>
      </c>
      <c r="Q32" s="361"/>
      <c r="R32" s="361"/>
      <c r="S32" s="361"/>
      <c r="T32" s="361"/>
      <c r="U32" s="320">
        <v>0</v>
      </c>
      <c r="V32" s="361"/>
      <c r="W32" s="361"/>
      <c r="X32" s="320">
        <v>0</v>
      </c>
      <c r="Y32" s="361"/>
      <c r="Z32" s="361"/>
      <c r="AA32" s="320">
        <v>0</v>
      </c>
      <c r="AB32" s="361"/>
      <c r="AC32" s="361"/>
      <c r="AD32" s="320"/>
      <c r="AE32" s="360"/>
      <c r="AF32" s="360"/>
      <c r="AG32" s="360"/>
      <c r="AH32" s="360"/>
      <c r="AI32" s="320"/>
      <c r="AJ32" s="360"/>
      <c r="AK32" s="360"/>
      <c r="AL32" s="360"/>
      <c r="AM32" s="360"/>
      <c r="AN32" s="320"/>
      <c r="AO32" s="361"/>
      <c r="AP32" s="361"/>
      <c r="AQ32" s="361"/>
      <c r="AR32" s="361"/>
      <c r="AS32" s="320">
        <v>0</v>
      </c>
      <c r="AT32" s="320">
        <v>0</v>
      </c>
      <c r="AU32" s="320">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20">
        <v>0</v>
      </c>
      <c r="E34" s="360"/>
      <c r="F34" s="360"/>
      <c r="G34" s="360"/>
      <c r="H34" s="360"/>
      <c r="I34" s="362"/>
      <c r="J34" s="320">
        <v>0</v>
      </c>
      <c r="K34" s="360"/>
      <c r="L34" s="360"/>
      <c r="M34" s="360"/>
      <c r="N34" s="360"/>
      <c r="O34" s="362"/>
      <c r="P34" s="320">
        <v>0</v>
      </c>
      <c r="Q34" s="360"/>
      <c r="R34" s="360"/>
      <c r="S34" s="360"/>
      <c r="T34" s="360"/>
      <c r="U34" s="320">
        <v>0</v>
      </c>
      <c r="V34" s="360"/>
      <c r="W34" s="360"/>
      <c r="X34" s="320">
        <v>0</v>
      </c>
      <c r="Y34" s="360"/>
      <c r="Z34" s="360"/>
      <c r="AA34" s="320">
        <v>0</v>
      </c>
      <c r="AB34" s="360"/>
      <c r="AC34" s="360"/>
      <c r="AD34" s="320"/>
      <c r="AE34" s="360"/>
      <c r="AF34" s="360"/>
      <c r="AG34" s="360"/>
      <c r="AH34" s="360"/>
      <c r="AI34" s="320"/>
      <c r="AJ34" s="360"/>
      <c r="AK34" s="360"/>
      <c r="AL34" s="360"/>
      <c r="AM34" s="360"/>
      <c r="AN34" s="320"/>
      <c r="AO34" s="360"/>
      <c r="AP34" s="360"/>
      <c r="AQ34" s="360"/>
      <c r="AR34" s="360"/>
      <c r="AS34" s="320">
        <v>0</v>
      </c>
      <c r="AT34" s="320">
        <v>0</v>
      </c>
      <c r="AU34" s="320">
        <v>0</v>
      </c>
      <c r="AV34" s="366"/>
      <c r="AW34" s="372"/>
    </row>
    <row r="35" spans="2:49" s="5" customFormat="1" x14ac:dyDescent="0.2">
      <c r="B35" s="343" t="s">
        <v>91</v>
      </c>
      <c r="C35" s="329"/>
      <c r="D35" s="363"/>
      <c r="E35" s="320">
        <v>0</v>
      </c>
      <c r="F35" s="320">
        <v>0</v>
      </c>
      <c r="G35" s="320">
        <v>0</v>
      </c>
      <c r="H35" s="320">
        <v>0</v>
      </c>
      <c r="I35" s="318">
        <v>0</v>
      </c>
      <c r="J35" s="363"/>
      <c r="K35" s="320">
        <v>0</v>
      </c>
      <c r="L35" s="320">
        <v>0</v>
      </c>
      <c r="M35" s="320">
        <v>0</v>
      </c>
      <c r="N35" s="320">
        <v>0</v>
      </c>
      <c r="O35" s="320">
        <v>0</v>
      </c>
      <c r="P35" s="363"/>
      <c r="Q35" s="320">
        <v>0</v>
      </c>
      <c r="R35" s="320">
        <v>0</v>
      </c>
      <c r="S35" s="320">
        <v>0</v>
      </c>
      <c r="T35" s="320">
        <v>0</v>
      </c>
      <c r="U35" s="363"/>
      <c r="V35" s="320">
        <v>0</v>
      </c>
      <c r="W35" s="320">
        <v>0</v>
      </c>
      <c r="X35" s="363"/>
      <c r="Y35" s="320">
        <v>0</v>
      </c>
      <c r="Z35" s="320">
        <v>0</v>
      </c>
      <c r="AA35" s="363"/>
      <c r="AB35" s="320">
        <v>0</v>
      </c>
      <c r="AC35" s="320">
        <v>0</v>
      </c>
      <c r="AD35" s="363"/>
      <c r="AE35" s="360"/>
      <c r="AF35" s="360"/>
      <c r="AG35" s="360"/>
      <c r="AH35" s="360"/>
      <c r="AI35" s="363"/>
      <c r="AJ35" s="360"/>
      <c r="AK35" s="360"/>
      <c r="AL35" s="360"/>
      <c r="AM35" s="360"/>
      <c r="AN35" s="363"/>
      <c r="AO35" s="320"/>
      <c r="AP35" s="320"/>
      <c r="AQ35" s="320"/>
      <c r="AR35" s="320"/>
      <c r="AS35" s="363"/>
      <c r="AT35" s="369"/>
      <c r="AU35" s="369"/>
      <c r="AV35" s="366"/>
      <c r="AW35" s="372"/>
    </row>
    <row r="36" spans="2:49" x14ac:dyDescent="0.2">
      <c r="B36" s="341" t="s">
        <v>293</v>
      </c>
      <c r="C36" s="329" t="s">
        <v>3</v>
      </c>
      <c r="D36" s="320">
        <v>0</v>
      </c>
      <c r="E36" s="320">
        <v>0</v>
      </c>
      <c r="F36" s="320">
        <v>0</v>
      </c>
      <c r="G36" s="320">
        <v>0</v>
      </c>
      <c r="H36" s="320">
        <v>0</v>
      </c>
      <c r="I36" s="318">
        <v>0</v>
      </c>
      <c r="J36" s="320">
        <v>0</v>
      </c>
      <c r="K36" s="320">
        <v>0</v>
      </c>
      <c r="L36" s="320">
        <v>0</v>
      </c>
      <c r="M36" s="320">
        <v>0</v>
      </c>
      <c r="N36" s="320">
        <v>0</v>
      </c>
      <c r="O36" s="320">
        <v>0</v>
      </c>
      <c r="P36" s="320">
        <v>0</v>
      </c>
      <c r="Q36" s="320">
        <v>0</v>
      </c>
      <c r="R36" s="320">
        <v>0</v>
      </c>
      <c r="S36" s="320">
        <v>0</v>
      </c>
      <c r="T36" s="320">
        <v>0</v>
      </c>
      <c r="U36" s="320">
        <v>0</v>
      </c>
      <c r="V36" s="320">
        <v>0</v>
      </c>
      <c r="W36" s="320">
        <v>0</v>
      </c>
      <c r="X36" s="320">
        <v>0</v>
      </c>
      <c r="Y36" s="320">
        <v>0</v>
      </c>
      <c r="Z36" s="320">
        <v>0</v>
      </c>
      <c r="AA36" s="320">
        <v>0</v>
      </c>
      <c r="AB36" s="320">
        <v>0</v>
      </c>
      <c r="AC36" s="320">
        <v>0</v>
      </c>
      <c r="AD36" s="320"/>
      <c r="AE36" s="360"/>
      <c r="AF36" s="360"/>
      <c r="AG36" s="360"/>
      <c r="AH36" s="360"/>
      <c r="AI36" s="320"/>
      <c r="AJ36" s="360"/>
      <c r="AK36" s="360"/>
      <c r="AL36" s="360"/>
      <c r="AM36" s="360"/>
      <c r="AN36" s="320"/>
      <c r="AO36" s="320"/>
      <c r="AP36" s="320"/>
      <c r="AQ36" s="320"/>
      <c r="AR36" s="320"/>
      <c r="AS36" s="320">
        <v>0</v>
      </c>
      <c r="AT36" s="320">
        <v>0</v>
      </c>
      <c r="AU36" s="320">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20">
        <v>0</v>
      </c>
      <c r="E38" s="360"/>
      <c r="F38" s="360"/>
      <c r="G38" s="360"/>
      <c r="H38" s="360"/>
      <c r="I38" s="362"/>
      <c r="J38" s="320">
        <v>0</v>
      </c>
      <c r="K38" s="360"/>
      <c r="L38" s="360"/>
      <c r="M38" s="360"/>
      <c r="N38" s="360"/>
      <c r="O38" s="362"/>
      <c r="P38" s="320">
        <v>0</v>
      </c>
      <c r="Q38" s="360"/>
      <c r="R38" s="360"/>
      <c r="S38" s="360"/>
      <c r="T38" s="360"/>
      <c r="U38" s="320">
        <v>0</v>
      </c>
      <c r="V38" s="360"/>
      <c r="W38" s="360"/>
      <c r="X38" s="320">
        <v>0</v>
      </c>
      <c r="Y38" s="360"/>
      <c r="Z38" s="360"/>
      <c r="AA38" s="320">
        <v>0</v>
      </c>
      <c r="AB38" s="360"/>
      <c r="AC38" s="360"/>
      <c r="AD38" s="320"/>
      <c r="AE38" s="360"/>
      <c r="AF38" s="360"/>
      <c r="AG38" s="360"/>
      <c r="AH38" s="360"/>
      <c r="AI38" s="320"/>
      <c r="AJ38" s="360"/>
      <c r="AK38" s="360"/>
      <c r="AL38" s="360"/>
      <c r="AM38" s="360"/>
      <c r="AN38" s="320"/>
      <c r="AO38" s="360"/>
      <c r="AP38" s="360"/>
      <c r="AQ38" s="360"/>
      <c r="AR38" s="360"/>
      <c r="AS38" s="320">
        <v>0</v>
      </c>
      <c r="AT38" s="320">
        <v>0</v>
      </c>
      <c r="AU38" s="320">
        <v>0</v>
      </c>
      <c r="AV38" s="366"/>
      <c r="AW38" s="372"/>
    </row>
    <row r="39" spans="2:49" ht="28.15" customHeight="1" x14ac:dyDescent="0.2">
      <c r="B39" s="343" t="s">
        <v>86</v>
      </c>
      <c r="C39" s="329"/>
      <c r="D39" s="363"/>
      <c r="E39" s="320">
        <v>0</v>
      </c>
      <c r="F39" s="320">
        <v>0</v>
      </c>
      <c r="G39" s="320">
        <v>0</v>
      </c>
      <c r="H39" s="320">
        <v>0</v>
      </c>
      <c r="I39" s="320">
        <v>0</v>
      </c>
      <c r="J39" s="363"/>
      <c r="K39" s="320">
        <v>0</v>
      </c>
      <c r="L39" s="320">
        <v>0</v>
      </c>
      <c r="M39" s="320">
        <v>0</v>
      </c>
      <c r="N39" s="320">
        <v>0</v>
      </c>
      <c r="O39" s="320">
        <v>0</v>
      </c>
      <c r="P39" s="363"/>
      <c r="Q39" s="320">
        <v>0</v>
      </c>
      <c r="R39" s="320">
        <v>0</v>
      </c>
      <c r="S39" s="320">
        <v>0</v>
      </c>
      <c r="T39" s="320">
        <v>0</v>
      </c>
      <c r="U39" s="363"/>
      <c r="V39" s="320">
        <v>0</v>
      </c>
      <c r="W39" s="320">
        <v>0</v>
      </c>
      <c r="X39" s="363"/>
      <c r="Y39" s="320">
        <v>0</v>
      </c>
      <c r="Z39" s="320">
        <v>0</v>
      </c>
      <c r="AA39" s="363"/>
      <c r="AB39" s="320">
        <v>0</v>
      </c>
      <c r="AC39" s="320">
        <v>0</v>
      </c>
      <c r="AD39" s="363"/>
      <c r="AE39" s="360"/>
      <c r="AF39" s="360"/>
      <c r="AG39" s="360"/>
      <c r="AH39" s="360"/>
      <c r="AI39" s="363"/>
      <c r="AJ39" s="360"/>
      <c r="AK39" s="360"/>
      <c r="AL39" s="360"/>
      <c r="AM39" s="360"/>
      <c r="AN39" s="363"/>
      <c r="AO39" s="320"/>
      <c r="AP39" s="320"/>
      <c r="AQ39" s="320"/>
      <c r="AR39" s="320"/>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20">
        <v>0</v>
      </c>
      <c r="E41" s="360"/>
      <c r="F41" s="360"/>
      <c r="G41" s="360"/>
      <c r="H41" s="360"/>
      <c r="I41" s="362"/>
      <c r="J41" s="320">
        <v>0</v>
      </c>
      <c r="K41" s="360"/>
      <c r="L41" s="360"/>
      <c r="M41" s="360"/>
      <c r="N41" s="360"/>
      <c r="O41" s="362"/>
      <c r="P41" s="320">
        <v>0</v>
      </c>
      <c r="Q41" s="360"/>
      <c r="R41" s="360"/>
      <c r="S41" s="360"/>
      <c r="T41" s="360"/>
      <c r="U41" s="320">
        <v>0</v>
      </c>
      <c r="V41" s="360"/>
      <c r="W41" s="360"/>
      <c r="X41" s="320">
        <v>0</v>
      </c>
      <c r="Y41" s="360"/>
      <c r="Z41" s="360"/>
      <c r="AA41" s="320">
        <v>0</v>
      </c>
      <c r="AB41" s="360"/>
      <c r="AC41" s="360"/>
      <c r="AD41" s="320"/>
      <c r="AE41" s="360"/>
      <c r="AF41" s="360"/>
      <c r="AG41" s="360"/>
      <c r="AH41" s="360"/>
      <c r="AI41" s="320"/>
      <c r="AJ41" s="360"/>
      <c r="AK41" s="360"/>
      <c r="AL41" s="360"/>
      <c r="AM41" s="360"/>
      <c r="AN41" s="320"/>
      <c r="AO41" s="360"/>
      <c r="AP41" s="360"/>
      <c r="AQ41" s="360"/>
      <c r="AR41" s="360"/>
      <c r="AS41" s="320">
        <v>0</v>
      </c>
      <c r="AT41" s="320">
        <v>0</v>
      </c>
      <c r="AU41" s="320">
        <v>0</v>
      </c>
      <c r="AV41" s="366"/>
      <c r="AW41" s="372"/>
    </row>
    <row r="42" spans="2:49" s="5" customFormat="1" ht="25.5" x14ac:dyDescent="0.2">
      <c r="B42" s="343" t="s">
        <v>92</v>
      </c>
      <c r="C42" s="329"/>
      <c r="D42" s="363"/>
      <c r="E42" s="320">
        <v>0</v>
      </c>
      <c r="F42" s="320">
        <v>0</v>
      </c>
      <c r="G42" s="320">
        <v>0</v>
      </c>
      <c r="H42" s="320">
        <v>0</v>
      </c>
      <c r="I42" s="320">
        <v>0</v>
      </c>
      <c r="J42" s="363"/>
      <c r="K42" s="320">
        <v>0</v>
      </c>
      <c r="L42" s="320">
        <v>0</v>
      </c>
      <c r="M42" s="320">
        <v>0</v>
      </c>
      <c r="N42" s="320">
        <v>0</v>
      </c>
      <c r="O42" s="320">
        <v>0</v>
      </c>
      <c r="P42" s="363"/>
      <c r="Q42" s="320">
        <v>0</v>
      </c>
      <c r="R42" s="320">
        <v>0</v>
      </c>
      <c r="S42" s="320">
        <v>0</v>
      </c>
      <c r="T42" s="320">
        <v>0</v>
      </c>
      <c r="U42" s="363"/>
      <c r="V42" s="320">
        <v>0</v>
      </c>
      <c r="W42" s="320">
        <v>0</v>
      </c>
      <c r="X42" s="363"/>
      <c r="Y42" s="320">
        <v>0</v>
      </c>
      <c r="Z42" s="320">
        <v>0</v>
      </c>
      <c r="AA42" s="363"/>
      <c r="AB42" s="320">
        <v>0</v>
      </c>
      <c r="AC42" s="320">
        <v>0</v>
      </c>
      <c r="AD42" s="363"/>
      <c r="AE42" s="360"/>
      <c r="AF42" s="360"/>
      <c r="AG42" s="360"/>
      <c r="AH42" s="360"/>
      <c r="AI42" s="363"/>
      <c r="AJ42" s="360"/>
      <c r="AK42" s="360"/>
      <c r="AL42" s="360"/>
      <c r="AM42" s="360"/>
      <c r="AN42" s="363"/>
      <c r="AO42" s="320"/>
      <c r="AP42" s="320"/>
      <c r="AQ42" s="320"/>
      <c r="AR42" s="320"/>
      <c r="AS42" s="363"/>
      <c r="AT42" s="369"/>
      <c r="AU42" s="369"/>
      <c r="AV42" s="366"/>
      <c r="AW42" s="372"/>
    </row>
    <row r="43" spans="2:49" x14ac:dyDescent="0.2">
      <c r="B43" s="341" t="s">
        <v>296</v>
      </c>
      <c r="C43" s="329" t="s">
        <v>46</v>
      </c>
      <c r="D43" s="320">
        <v>0</v>
      </c>
      <c r="E43" s="361"/>
      <c r="F43" s="361"/>
      <c r="G43" s="361"/>
      <c r="H43" s="361"/>
      <c r="I43" s="363"/>
      <c r="J43" s="320">
        <v>0</v>
      </c>
      <c r="K43" s="361"/>
      <c r="L43" s="361"/>
      <c r="M43" s="361"/>
      <c r="N43" s="361"/>
      <c r="O43" s="363"/>
      <c r="P43" s="320">
        <v>0</v>
      </c>
      <c r="Q43" s="361"/>
      <c r="R43" s="361"/>
      <c r="S43" s="361"/>
      <c r="T43" s="361"/>
      <c r="U43" s="320">
        <v>0</v>
      </c>
      <c r="V43" s="361"/>
      <c r="W43" s="361"/>
      <c r="X43" s="320">
        <v>0</v>
      </c>
      <c r="Y43" s="361"/>
      <c r="Z43" s="361"/>
      <c r="AA43" s="320">
        <v>0</v>
      </c>
      <c r="AB43" s="361"/>
      <c r="AC43" s="361"/>
      <c r="AD43" s="362"/>
      <c r="AE43" s="360"/>
      <c r="AF43" s="360"/>
      <c r="AG43" s="360"/>
      <c r="AH43" s="360"/>
      <c r="AI43" s="320"/>
      <c r="AJ43" s="360"/>
      <c r="AK43" s="360"/>
      <c r="AL43" s="360"/>
      <c r="AM43" s="360"/>
      <c r="AN43" s="320"/>
      <c r="AO43" s="361"/>
      <c r="AP43" s="361"/>
      <c r="AQ43" s="361"/>
      <c r="AR43" s="361"/>
      <c r="AS43" s="320">
        <v>0</v>
      </c>
      <c r="AT43" s="320">
        <v>0</v>
      </c>
      <c r="AU43" s="320">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20">
        <v>0</v>
      </c>
      <c r="E45" s="320">
        <v>0</v>
      </c>
      <c r="F45" s="320">
        <v>0</v>
      </c>
      <c r="G45" s="320">
        <v>0</v>
      </c>
      <c r="H45" s="320">
        <v>0</v>
      </c>
      <c r="I45" s="320">
        <v>0</v>
      </c>
      <c r="J45" s="320">
        <v>0</v>
      </c>
      <c r="K45" s="320">
        <v>0</v>
      </c>
      <c r="L45" s="320">
        <v>0</v>
      </c>
      <c r="M45" s="320">
        <v>0</v>
      </c>
      <c r="N45" s="320">
        <v>0</v>
      </c>
      <c r="O45" s="320">
        <v>0</v>
      </c>
      <c r="P45" s="320">
        <v>0</v>
      </c>
      <c r="Q45" s="320">
        <v>0</v>
      </c>
      <c r="R45" s="320">
        <v>0</v>
      </c>
      <c r="S45" s="320">
        <v>0</v>
      </c>
      <c r="T45" s="320">
        <v>0</v>
      </c>
      <c r="U45" s="320">
        <v>0</v>
      </c>
      <c r="V45" s="320">
        <v>0</v>
      </c>
      <c r="W45" s="320">
        <v>0</v>
      </c>
      <c r="X45" s="320">
        <v>0</v>
      </c>
      <c r="Y45" s="320">
        <v>0</v>
      </c>
      <c r="Z45" s="320">
        <v>0</v>
      </c>
      <c r="AA45" s="320">
        <v>0</v>
      </c>
      <c r="AB45" s="320">
        <v>0</v>
      </c>
      <c r="AC45" s="320">
        <v>0</v>
      </c>
      <c r="AD45" s="320"/>
      <c r="AE45" s="360"/>
      <c r="AF45" s="360"/>
      <c r="AG45" s="360"/>
      <c r="AH45" s="360"/>
      <c r="AI45" s="320"/>
      <c r="AJ45" s="360"/>
      <c r="AK45" s="360"/>
      <c r="AL45" s="360"/>
      <c r="AM45" s="360"/>
      <c r="AN45" s="320"/>
      <c r="AO45" s="320"/>
      <c r="AP45" s="320"/>
      <c r="AQ45" s="320"/>
      <c r="AR45" s="320"/>
      <c r="AS45" s="320">
        <v>0</v>
      </c>
      <c r="AT45" s="320">
        <v>0</v>
      </c>
      <c r="AU45" s="320">
        <v>0</v>
      </c>
      <c r="AV45" s="366"/>
      <c r="AW45" s="372"/>
    </row>
    <row r="46" spans="2:49" x14ac:dyDescent="0.2">
      <c r="B46" s="341" t="s">
        <v>116</v>
      </c>
      <c r="C46" s="329" t="s">
        <v>31</v>
      </c>
      <c r="D46" s="320">
        <v>0</v>
      </c>
      <c r="E46" s="320">
        <v>0</v>
      </c>
      <c r="F46" s="320">
        <v>0</v>
      </c>
      <c r="G46" s="320">
        <v>0</v>
      </c>
      <c r="H46" s="320">
        <v>0</v>
      </c>
      <c r="I46" s="320">
        <v>0</v>
      </c>
      <c r="J46" s="320">
        <v>0</v>
      </c>
      <c r="K46" s="320">
        <v>0</v>
      </c>
      <c r="L46" s="320">
        <v>0</v>
      </c>
      <c r="M46" s="320">
        <v>0</v>
      </c>
      <c r="N46" s="320">
        <v>0</v>
      </c>
      <c r="O46" s="320">
        <v>0</v>
      </c>
      <c r="P46" s="320">
        <v>0</v>
      </c>
      <c r="Q46" s="320">
        <v>0</v>
      </c>
      <c r="R46" s="320">
        <v>0</v>
      </c>
      <c r="S46" s="320">
        <v>0</v>
      </c>
      <c r="T46" s="320">
        <v>0</v>
      </c>
      <c r="U46" s="320">
        <v>0</v>
      </c>
      <c r="V46" s="320">
        <v>0</v>
      </c>
      <c r="W46" s="320">
        <v>0</v>
      </c>
      <c r="X46" s="320">
        <v>0</v>
      </c>
      <c r="Y46" s="320">
        <v>0</v>
      </c>
      <c r="Z46" s="320">
        <v>0</v>
      </c>
      <c r="AA46" s="320">
        <v>0</v>
      </c>
      <c r="AB46" s="320">
        <v>0</v>
      </c>
      <c r="AC46" s="320">
        <v>0</v>
      </c>
      <c r="AD46" s="320"/>
      <c r="AE46" s="360"/>
      <c r="AF46" s="360"/>
      <c r="AG46" s="360"/>
      <c r="AH46" s="360"/>
      <c r="AI46" s="320"/>
      <c r="AJ46" s="360"/>
      <c r="AK46" s="360"/>
      <c r="AL46" s="360"/>
      <c r="AM46" s="360"/>
      <c r="AN46" s="320"/>
      <c r="AO46" s="320"/>
      <c r="AP46" s="320"/>
      <c r="AQ46" s="320"/>
      <c r="AR46" s="320"/>
      <c r="AS46" s="320">
        <v>0</v>
      </c>
      <c r="AT46" s="320">
        <v>0</v>
      </c>
      <c r="AU46" s="320">
        <v>0</v>
      </c>
      <c r="AV46" s="366"/>
      <c r="AW46" s="372"/>
    </row>
    <row r="47" spans="2:49" x14ac:dyDescent="0.2">
      <c r="B47" s="341" t="s">
        <v>117</v>
      </c>
      <c r="C47" s="329" t="s">
        <v>32</v>
      </c>
      <c r="D47" s="320">
        <v>0</v>
      </c>
      <c r="E47" s="361"/>
      <c r="F47" s="361"/>
      <c r="G47" s="361"/>
      <c r="H47" s="361"/>
      <c r="I47" s="363"/>
      <c r="J47" s="320">
        <v>0</v>
      </c>
      <c r="K47" s="361"/>
      <c r="L47" s="361"/>
      <c r="M47" s="361"/>
      <c r="N47" s="361"/>
      <c r="O47" s="363"/>
      <c r="P47" s="320">
        <v>0</v>
      </c>
      <c r="Q47" s="361"/>
      <c r="R47" s="361"/>
      <c r="S47" s="361"/>
      <c r="T47" s="361"/>
      <c r="U47" s="320">
        <v>0</v>
      </c>
      <c r="V47" s="361"/>
      <c r="W47" s="361"/>
      <c r="X47" s="320">
        <v>0</v>
      </c>
      <c r="Y47" s="361"/>
      <c r="Z47" s="361"/>
      <c r="AA47" s="320">
        <v>0</v>
      </c>
      <c r="AB47" s="361"/>
      <c r="AC47" s="361"/>
      <c r="AD47" s="320"/>
      <c r="AE47" s="360"/>
      <c r="AF47" s="360"/>
      <c r="AG47" s="360"/>
      <c r="AH47" s="360"/>
      <c r="AI47" s="320"/>
      <c r="AJ47" s="360"/>
      <c r="AK47" s="360"/>
      <c r="AL47" s="360"/>
      <c r="AM47" s="360"/>
      <c r="AN47" s="320"/>
      <c r="AO47" s="361"/>
      <c r="AP47" s="361"/>
      <c r="AQ47" s="361"/>
      <c r="AR47" s="361"/>
      <c r="AS47" s="320">
        <v>0</v>
      </c>
      <c r="AT47" s="320">
        <v>0</v>
      </c>
      <c r="AU47" s="320">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20">
        <v>0</v>
      </c>
      <c r="E49" s="320">
        <v>0</v>
      </c>
      <c r="F49" s="320">
        <v>0</v>
      </c>
      <c r="G49" s="320">
        <v>0</v>
      </c>
      <c r="H49" s="320">
        <v>0</v>
      </c>
      <c r="I49" s="320">
        <v>0</v>
      </c>
      <c r="J49" s="320">
        <v>0</v>
      </c>
      <c r="K49" s="320">
        <v>0</v>
      </c>
      <c r="L49" s="320">
        <v>0</v>
      </c>
      <c r="M49" s="320">
        <v>0</v>
      </c>
      <c r="N49" s="320">
        <v>0</v>
      </c>
      <c r="O49" s="320">
        <v>0</v>
      </c>
      <c r="P49" s="320">
        <v>0</v>
      </c>
      <c r="Q49" s="320">
        <v>0</v>
      </c>
      <c r="R49" s="320">
        <v>0</v>
      </c>
      <c r="S49" s="320">
        <v>0</v>
      </c>
      <c r="T49" s="320">
        <v>0</v>
      </c>
      <c r="U49" s="320">
        <v>0</v>
      </c>
      <c r="V49" s="320">
        <v>0</v>
      </c>
      <c r="W49" s="320">
        <v>0</v>
      </c>
      <c r="X49" s="320">
        <v>0</v>
      </c>
      <c r="Y49" s="320">
        <v>0</v>
      </c>
      <c r="Z49" s="320">
        <v>0</v>
      </c>
      <c r="AA49" s="320">
        <v>0</v>
      </c>
      <c r="AB49" s="320">
        <v>0</v>
      </c>
      <c r="AC49" s="320">
        <v>0</v>
      </c>
      <c r="AD49" s="320"/>
      <c r="AE49" s="360"/>
      <c r="AF49" s="360"/>
      <c r="AG49" s="360"/>
      <c r="AH49" s="360"/>
      <c r="AI49" s="320"/>
      <c r="AJ49" s="360"/>
      <c r="AK49" s="360"/>
      <c r="AL49" s="360"/>
      <c r="AM49" s="360"/>
      <c r="AN49" s="320"/>
      <c r="AO49" s="320"/>
      <c r="AP49" s="320"/>
      <c r="AQ49" s="320"/>
      <c r="AR49" s="320"/>
      <c r="AS49" s="320">
        <v>0</v>
      </c>
      <c r="AT49" s="320">
        <v>0</v>
      </c>
      <c r="AU49" s="320">
        <v>0</v>
      </c>
      <c r="AV49" s="366"/>
      <c r="AW49" s="372"/>
    </row>
    <row r="50" spans="2:49" x14ac:dyDescent="0.2">
      <c r="B50" s="341" t="s">
        <v>119</v>
      </c>
      <c r="C50" s="329" t="s">
        <v>34</v>
      </c>
      <c r="D50" s="320">
        <v>0</v>
      </c>
      <c r="E50" s="361"/>
      <c r="F50" s="361"/>
      <c r="G50" s="361"/>
      <c r="H50" s="361"/>
      <c r="I50" s="363"/>
      <c r="J50" s="320">
        <v>0</v>
      </c>
      <c r="K50" s="361"/>
      <c r="L50" s="361"/>
      <c r="M50" s="361"/>
      <c r="N50" s="361"/>
      <c r="O50" s="363"/>
      <c r="P50" s="320">
        <v>0</v>
      </c>
      <c r="Q50" s="361"/>
      <c r="R50" s="361"/>
      <c r="S50" s="361"/>
      <c r="T50" s="361"/>
      <c r="U50" s="320">
        <v>0</v>
      </c>
      <c r="V50" s="361"/>
      <c r="W50" s="361"/>
      <c r="X50" s="320">
        <v>0</v>
      </c>
      <c r="Y50" s="361"/>
      <c r="Z50" s="361"/>
      <c r="AA50" s="320">
        <v>0</v>
      </c>
      <c r="AB50" s="361"/>
      <c r="AC50" s="361"/>
      <c r="AD50" s="320"/>
      <c r="AE50" s="360"/>
      <c r="AF50" s="360"/>
      <c r="AG50" s="360"/>
      <c r="AH50" s="360"/>
      <c r="AI50" s="320"/>
      <c r="AJ50" s="360"/>
      <c r="AK50" s="360"/>
      <c r="AL50" s="360"/>
      <c r="AM50" s="360"/>
      <c r="AN50" s="320"/>
      <c r="AO50" s="361"/>
      <c r="AP50" s="361"/>
      <c r="AQ50" s="361"/>
      <c r="AR50" s="361"/>
      <c r="AS50" s="320">
        <v>0</v>
      </c>
      <c r="AT50" s="320">
        <v>0</v>
      </c>
      <c r="AU50" s="320">
        <v>0</v>
      </c>
      <c r="AV50" s="366"/>
      <c r="AW50" s="372"/>
    </row>
    <row r="51" spans="2:49" s="5" customFormat="1" x14ac:dyDescent="0.2">
      <c r="B51" s="341" t="s">
        <v>299</v>
      </c>
      <c r="C51" s="329"/>
      <c r="D51" s="396">
        <v>0</v>
      </c>
      <c r="E51" s="396">
        <v>0</v>
      </c>
      <c r="F51" s="396">
        <v>0</v>
      </c>
      <c r="G51" s="396">
        <v>0</v>
      </c>
      <c r="H51" s="396">
        <v>0</v>
      </c>
      <c r="I51" s="396">
        <v>0</v>
      </c>
      <c r="J51" s="396">
        <v>0</v>
      </c>
      <c r="K51" s="396">
        <v>0</v>
      </c>
      <c r="L51" s="396">
        <v>0</v>
      </c>
      <c r="M51" s="396">
        <v>0</v>
      </c>
      <c r="N51" s="396">
        <v>0</v>
      </c>
      <c r="O51" s="396">
        <v>0</v>
      </c>
      <c r="P51" s="396">
        <v>0</v>
      </c>
      <c r="Q51" s="396">
        <v>0</v>
      </c>
      <c r="R51" s="396">
        <v>0</v>
      </c>
      <c r="S51" s="396">
        <v>0</v>
      </c>
      <c r="T51" s="396">
        <v>0</v>
      </c>
      <c r="U51" s="396">
        <v>0</v>
      </c>
      <c r="V51" s="396">
        <v>0</v>
      </c>
      <c r="W51" s="396">
        <v>0</v>
      </c>
      <c r="X51" s="396">
        <v>0</v>
      </c>
      <c r="Y51" s="396">
        <v>0</v>
      </c>
      <c r="Z51" s="320">
        <v>0</v>
      </c>
      <c r="AA51" s="320">
        <v>0</v>
      </c>
      <c r="AB51" s="320">
        <v>0</v>
      </c>
      <c r="AC51" s="320">
        <v>0</v>
      </c>
      <c r="AD51" s="320"/>
      <c r="AE51" s="360"/>
      <c r="AF51" s="360"/>
      <c r="AG51" s="360"/>
      <c r="AH51" s="360"/>
      <c r="AI51" s="318"/>
      <c r="AJ51" s="360"/>
      <c r="AK51" s="360"/>
      <c r="AL51" s="360"/>
      <c r="AM51" s="360"/>
      <c r="AN51" s="320"/>
      <c r="AO51" s="320"/>
      <c r="AP51" s="320"/>
      <c r="AQ51" s="320"/>
      <c r="AR51" s="320"/>
      <c r="AS51" s="320">
        <v>0</v>
      </c>
      <c r="AT51" s="320">
        <v>0</v>
      </c>
      <c r="AU51" s="320">
        <v>0</v>
      </c>
      <c r="AV51" s="366"/>
      <c r="AW51" s="372"/>
    </row>
    <row r="52" spans="2:49" x14ac:dyDescent="0.2">
      <c r="B52" s="341" t="s">
        <v>300</v>
      </c>
      <c r="C52" s="329" t="s">
        <v>4</v>
      </c>
      <c r="D52" s="396">
        <v>0</v>
      </c>
      <c r="E52" s="396">
        <v>0</v>
      </c>
      <c r="F52" s="396">
        <v>0</v>
      </c>
      <c r="G52" s="396">
        <v>0</v>
      </c>
      <c r="H52" s="396">
        <v>0</v>
      </c>
      <c r="I52" s="396">
        <v>0</v>
      </c>
      <c r="J52" s="396">
        <v>0</v>
      </c>
      <c r="K52" s="396">
        <v>0</v>
      </c>
      <c r="L52" s="396">
        <v>0</v>
      </c>
      <c r="M52" s="396">
        <v>0</v>
      </c>
      <c r="N52" s="396">
        <v>0</v>
      </c>
      <c r="O52" s="396">
        <v>0</v>
      </c>
      <c r="P52" s="396">
        <v>0</v>
      </c>
      <c r="Q52" s="396">
        <v>0</v>
      </c>
      <c r="R52" s="396">
        <v>0</v>
      </c>
      <c r="S52" s="396">
        <v>0</v>
      </c>
      <c r="T52" s="396">
        <v>0</v>
      </c>
      <c r="U52" s="396">
        <v>0</v>
      </c>
      <c r="V52" s="396">
        <v>0</v>
      </c>
      <c r="W52" s="396">
        <v>0</v>
      </c>
      <c r="X52" s="396">
        <v>0</v>
      </c>
      <c r="Y52" s="396">
        <v>0</v>
      </c>
      <c r="Z52" s="320">
        <v>0</v>
      </c>
      <c r="AA52" s="320">
        <v>0</v>
      </c>
      <c r="AB52" s="320">
        <v>0</v>
      </c>
      <c r="AC52" s="320">
        <v>0</v>
      </c>
      <c r="AD52" s="320"/>
      <c r="AE52" s="360"/>
      <c r="AF52" s="360"/>
      <c r="AG52" s="360"/>
      <c r="AH52" s="360"/>
      <c r="AI52" s="318"/>
      <c r="AJ52" s="360"/>
      <c r="AK52" s="360"/>
      <c r="AL52" s="360"/>
      <c r="AM52" s="360"/>
      <c r="AN52" s="320"/>
      <c r="AO52" s="320"/>
      <c r="AP52" s="320"/>
      <c r="AQ52" s="320"/>
      <c r="AR52" s="320"/>
      <c r="AS52" s="320">
        <v>0</v>
      </c>
      <c r="AT52" s="320">
        <v>0</v>
      </c>
      <c r="AU52" s="320">
        <v>0</v>
      </c>
      <c r="AV52" s="366"/>
      <c r="AW52" s="372"/>
    </row>
    <row r="53" spans="2:49" s="5" customFormat="1" x14ac:dyDescent="0.2">
      <c r="B53" s="341" t="s">
        <v>301</v>
      </c>
      <c r="C53" s="329" t="s">
        <v>5</v>
      </c>
      <c r="D53" s="396">
        <v>0</v>
      </c>
      <c r="E53" s="396">
        <v>0</v>
      </c>
      <c r="F53" s="396">
        <v>0</v>
      </c>
      <c r="G53" s="396">
        <v>0</v>
      </c>
      <c r="H53" s="396">
        <v>0</v>
      </c>
      <c r="I53" s="396">
        <v>0</v>
      </c>
      <c r="J53" s="396">
        <v>0</v>
      </c>
      <c r="K53" s="396">
        <v>0</v>
      </c>
      <c r="L53" s="396">
        <v>0</v>
      </c>
      <c r="M53" s="396">
        <v>0</v>
      </c>
      <c r="N53" s="396">
        <v>0</v>
      </c>
      <c r="O53" s="396">
        <v>0</v>
      </c>
      <c r="P53" s="396">
        <v>0</v>
      </c>
      <c r="Q53" s="396">
        <v>0</v>
      </c>
      <c r="R53" s="396">
        <v>0</v>
      </c>
      <c r="S53" s="396">
        <v>0</v>
      </c>
      <c r="T53" s="396">
        <v>0</v>
      </c>
      <c r="U53" s="396">
        <v>0</v>
      </c>
      <c r="V53" s="396">
        <v>0</v>
      </c>
      <c r="W53" s="396">
        <v>0</v>
      </c>
      <c r="X53" s="396">
        <v>0</v>
      </c>
      <c r="Y53" s="319">
        <v>0</v>
      </c>
      <c r="Z53" s="320">
        <v>0</v>
      </c>
      <c r="AA53" s="320">
        <v>0</v>
      </c>
      <c r="AB53" s="320">
        <v>0</v>
      </c>
      <c r="AC53" s="320">
        <v>0</v>
      </c>
      <c r="AD53" s="320"/>
      <c r="AE53" s="360"/>
      <c r="AF53" s="360"/>
      <c r="AG53" s="360"/>
      <c r="AH53" s="360"/>
      <c r="AI53" s="318"/>
      <c r="AJ53" s="360"/>
      <c r="AK53" s="360"/>
      <c r="AL53" s="360"/>
      <c r="AM53" s="360"/>
      <c r="AN53" s="320"/>
      <c r="AO53" s="320"/>
      <c r="AP53" s="320"/>
      <c r="AQ53" s="320"/>
      <c r="AR53" s="320"/>
      <c r="AS53" s="320">
        <v>0</v>
      </c>
      <c r="AT53" s="320">
        <v>0</v>
      </c>
      <c r="AU53" s="320">
        <v>0</v>
      </c>
      <c r="AV53" s="366"/>
      <c r="AW53" s="372"/>
    </row>
    <row r="54" spans="2:49" s="92" customFormat="1" x14ac:dyDescent="0.2">
      <c r="B54" s="346" t="s">
        <v>302</v>
      </c>
      <c r="C54" s="332" t="s">
        <v>77</v>
      </c>
      <c r="D54" s="321">
        <f>D23+D26-D28+D30-D32</f>
        <v>199707659</v>
      </c>
      <c r="E54" s="322">
        <f>E24+E27</f>
        <v>201481502</v>
      </c>
      <c r="F54" s="322">
        <v>0</v>
      </c>
      <c r="G54" s="322">
        <v>0</v>
      </c>
      <c r="H54" s="322">
        <v>0</v>
      </c>
      <c r="I54" s="321">
        <f>I24+I27</f>
        <v>183922352</v>
      </c>
      <c r="J54" s="397">
        <f>J23+J26-J28+J30-J32</f>
        <v>924452</v>
      </c>
      <c r="K54" s="322">
        <f>K24</f>
        <v>403464</v>
      </c>
      <c r="L54" s="322">
        <v>0</v>
      </c>
      <c r="M54" s="322">
        <v>0</v>
      </c>
      <c r="N54" s="322">
        <v>0</v>
      </c>
      <c r="O54" s="321">
        <v>0</v>
      </c>
      <c r="P54" s="397">
        <f>P23+P26-P28+P30-P32</f>
        <v>2794084</v>
      </c>
      <c r="Q54" s="322">
        <f>Q24+Q27</f>
        <v>3367340</v>
      </c>
      <c r="R54" s="322">
        <v>0</v>
      </c>
      <c r="S54" s="322">
        <v>0</v>
      </c>
      <c r="T54" s="322">
        <v>0</v>
      </c>
      <c r="U54" s="321">
        <v>0</v>
      </c>
      <c r="V54" s="322">
        <v>0</v>
      </c>
      <c r="W54" s="322">
        <v>0</v>
      </c>
      <c r="X54" s="321">
        <v>0</v>
      </c>
      <c r="Y54" s="322">
        <v>0</v>
      </c>
      <c r="Z54" s="397">
        <v>0</v>
      </c>
      <c r="AA54" s="397">
        <v>0</v>
      </c>
      <c r="AB54" s="397">
        <v>0</v>
      </c>
      <c r="AC54" s="397">
        <v>0</v>
      </c>
      <c r="AD54" s="397"/>
      <c r="AE54" s="360"/>
      <c r="AF54" s="360"/>
      <c r="AG54" s="360"/>
      <c r="AH54" s="360"/>
      <c r="AI54" s="321"/>
      <c r="AJ54" s="360"/>
      <c r="AK54" s="360"/>
      <c r="AL54" s="360"/>
      <c r="AM54" s="360"/>
      <c r="AN54" s="398"/>
      <c r="AO54" s="398"/>
      <c r="AP54" s="398"/>
      <c r="AQ54" s="398"/>
      <c r="AR54" s="322"/>
      <c r="AS54" s="397">
        <f>AS23+AS26-AS28+AS30-AS32</f>
        <v>44680777</v>
      </c>
      <c r="AT54" s="397">
        <f>AT23+AT26-AT28+AT30-AT32</f>
        <v>170584</v>
      </c>
      <c r="AU54" s="323"/>
      <c r="AV54" s="366"/>
      <c r="AW54" s="372"/>
    </row>
    <row r="55" spans="2:49" ht="25.5" x14ac:dyDescent="0.2">
      <c r="B55" s="346" t="s">
        <v>493</v>
      </c>
      <c r="C55" s="333" t="s">
        <v>28</v>
      </c>
      <c r="D55" s="321">
        <v>0</v>
      </c>
      <c r="E55" s="322">
        <v>0</v>
      </c>
      <c r="F55" s="322">
        <v>0</v>
      </c>
      <c r="G55" s="322">
        <v>0</v>
      </c>
      <c r="H55" s="322">
        <v>0</v>
      </c>
      <c r="I55" s="321">
        <v>0</v>
      </c>
      <c r="J55" s="321">
        <v>0</v>
      </c>
      <c r="K55" s="322">
        <v>0</v>
      </c>
      <c r="L55" s="322">
        <v>0</v>
      </c>
      <c r="M55" s="322">
        <v>0</v>
      </c>
      <c r="N55" s="322">
        <v>0</v>
      </c>
      <c r="O55" s="321">
        <v>0</v>
      </c>
      <c r="P55" s="397">
        <v>0</v>
      </c>
      <c r="Q55" s="397">
        <v>0</v>
      </c>
      <c r="R55" s="397">
        <v>0</v>
      </c>
      <c r="S55" s="397">
        <v>0</v>
      </c>
      <c r="T55" s="397">
        <v>0</v>
      </c>
      <c r="U55" s="397">
        <v>0</v>
      </c>
      <c r="V55" s="397">
        <v>0</v>
      </c>
      <c r="W55" s="397">
        <v>0</v>
      </c>
      <c r="X55" s="397">
        <v>0</v>
      </c>
      <c r="Y55" s="397">
        <v>0</v>
      </c>
      <c r="Z55" s="397">
        <v>0</v>
      </c>
      <c r="AA55" s="397">
        <v>0</v>
      </c>
      <c r="AB55" s="397">
        <v>0</v>
      </c>
      <c r="AC55" s="397">
        <v>0</v>
      </c>
      <c r="AD55" s="321"/>
      <c r="AE55" s="360"/>
      <c r="AF55" s="360"/>
      <c r="AG55" s="360"/>
      <c r="AH55" s="360"/>
      <c r="AI55" s="321"/>
      <c r="AJ55" s="360"/>
      <c r="AK55" s="360"/>
      <c r="AL55" s="360"/>
      <c r="AM55" s="360"/>
      <c r="AN55" s="398"/>
      <c r="AO55" s="398"/>
      <c r="AP55" s="398"/>
      <c r="AQ55" s="398"/>
      <c r="AR55" s="398"/>
      <c r="AS55" s="321"/>
      <c r="AT55" s="323"/>
      <c r="AU55" s="323"/>
      <c r="AV55" s="366"/>
      <c r="AW55" s="372"/>
    </row>
    <row r="56" spans="2:49" ht="11.85" customHeight="1" x14ac:dyDescent="0.2">
      <c r="B56" s="341" t="s">
        <v>120</v>
      </c>
      <c r="C56" s="333" t="s">
        <v>412</v>
      </c>
      <c r="D56" s="318">
        <v>0</v>
      </c>
      <c r="E56" s="319">
        <v>0</v>
      </c>
      <c r="F56" s="319">
        <v>0</v>
      </c>
      <c r="G56" s="319">
        <v>0</v>
      </c>
      <c r="H56" s="319">
        <v>0</v>
      </c>
      <c r="I56" s="320">
        <v>0</v>
      </c>
      <c r="J56" s="320">
        <v>0</v>
      </c>
      <c r="K56" s="320">
        <v>0</v>
      </c>
      <c r="L56" s="320">
        <v>0</v>
      </c>
      <c r="M56" s="320">
        <v>0</v>
      </c>
      <c r="N56" s="320">
        <v>0</v>
      </c>
      <c r="O56" s="320">
        <v>0</v>
      </c>
      <c r="P56" s="320">
        <v>0</v>
      </c>
      <c r="Q56" s="320">
        <v>0</v>
      </c>
      <c r="R56" s="320">
        <v>0</v>
      </c>
      <c r="S56" s="320">
        <v>0</v>
      </c>
      <c r="T56" s="320">
        <v>0</v>
      </c>
      <c r="U56" s="320">
        <v>0</v>
      </c>
      <c r="V56" s="320">
        <v>0</v>
      </c>
      <c r="W56" s="320">
        <v>0</v>
      </c>
      <c r="X56" s="320">
        <v>0</v>
      </c>
      <c r="Y56" s="320">
        <v>0</v>
      </c>
      <c r="Z56" s="320">
        <v>0</v>
      </c>
      <c r="AA56" s="320">
        <v>0</v>
      </c>
      <c r="AB56" s="320">
        <v>0</v>
      </c>
      <c r="AC56" s="320">
        <v>0</v>
      </c>
      <c r="AD56" s="320"/>
      <c r="AE56" s="360"/>
      <c r="AF56" s="360"/>
      <c r="AG56" s="360"/>
      <c r="AH56" s="360"/>
      <c r="AI56" s="395"/>
      <c r="AJ56" s="360"/>
      <c r="AK56" s="360"/>
      <c r="AL56" s="360"/>
      <c r="AM56" s="360"/>
      <c r="AN56" s="320"/>
      <c r="AO56" s="320"/>
      <c r="AP56" s="320"/>
      <c r="AQ56" s="320"/>
      <c r="AR56" s="320"/>
      <c r="AS56" s="320">
        <v>0</v>
      </c>
      <c r="AT56" s="320">
        <v>0</v>
      </c>
      <c r="AU56" s="320">
        <v>0</v>
      </c>
      <c r="AV56" s="320">
        <v>0</v>
      </c>
      <c r="AW56" s="372"/>
    </row>
    <row r="57" spans="2:49" x14ac:dyDescent="0.2">
      <c r="B57" s="341" t="s">
        <v>121</v>
      </c>
      <c r="C57" s="333" t="s">
        <v>29</v>
      </c>
      <c r="D57" s="318">
        <v>0</v>
      </c>
      <c r="E57" s="319">
        <v>0</v>
      </c>
      <c r="F57" s="319">
        <v>0</v>
      </c>
      <c r="G57" s="319">
        <v>0</v>
      </c>
      <c r="H57" s="319">
        <v>0</v>
      </c>
      <c r="I57" s="320">
        <v>0</v>
      </c>
      <c r="J57" s="320">
        <v>0</v>
      </c>
      <c r="K57" s="320">
        <v>0</v>
      </c>
      <c r="L57" s="320">
        <v>0</v>
      </c>
      <c r="M57" s="320">
        <v>0</v>
      </c>
      <c r="N57" s="320">
        <v>0</v>
      </c>
      <c r="O57" s="320">
        <v>0</v>
      </c>
      <c r="P57" s="320">
        <v>0</v>
      </c>
      <c r="Q57" s="320">
        <v>0</v>
      </c>
      <c r="R57" s="320">
        <v>0</v>
      </c>
      <c r="S57" s="320">
        <v>0</v>
      </c>
      <c r="T57" s="320">
        <v>0</v>
      </c>
      <c r="U57" s="320">
        <v>0</v>
      </c>
      <c r="V57" s="320">
        <v>0</v>
      </c>
      <c r="W57" s="320">
        <v>0</v>
      </c>
      <c r="X57" s="320">
        <v>0</v>
      </c>
      <c r="Y57" s="320">
        <v>0</v>
      </c>
      <c r="Z57" s="320">
        <v>0</v>
      </c>
      <c r="AA57" s="320">
        <v>0</v>
      </c>
      <c r="AB57" s="320">
        <v>0</v>
      </c>
      <c r="AC57" s="320">
        <v>0</v>
      </c>
      <c r="AD57" s="320"/>
      <c r="AE57" s="360"/>
      <c r="AF57" s="360"/>
      <c r="AG57" s="360"/>
      <c r="AH57" s="360"/>
      <c r="AI57" s="318"/>
      <c r="AJ57" s="360"/>
      <c r="AK57" s="360"/>
      <c r="AL57" s="360"/>
      <c r="AM57" s="360"/>
      <c r="AN57" s="320"/>
      <c r="AO57" s="320"/>
      <c r="AP57" s="320"/>
      <c r="AQ57" s="320"/>
      <c r="AR57" s="320"/>
      <c r="AS57" s="320">
        <v>0</v>
      </c>
      <c r="AT57" s="320">
        <v>0</v>
      </c>
      <c r="AU57" s="320">
        <v>0</v>
      </c>
      <c r="AV57" s="320">
        <v>0</v>
      </c>
      <c r="AW57" s="372"/>
    </row>
    <row r="58" spans="2:49" s="5" customFormat="1" ht="13.5" thickBot="1" x14ac:dyDescent="0.25">
      <c r="B58" s="349" t="s">
        <v>494</v>
      </c>
      <c r="C58" s="350"/>
      <c r="D58" s="351">
        <v>42091211</v>
      </c>
      <c r="E58" s="352">
        <v>38659684</v>
      </c>
      <c r="F58" s="352">
        <v>0</v>
      </c>
      <c r="G58" s="352">
        <v>0</v>
      </c>
      <c r="H58" s="352">
        <v>0</v>
      </c>
      <c r="I58" s="351">
        <v>38659684</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S26">
    <cfRule type="cellIs" dxfId="333" priority="258" stopIfTrue="1" operator="lessThan">
      <formula>0</formula>
    </cfRule>
  </conditionalFormatting>
  <conditionalFormatting sqref="AT26">
    <cfRule type="cellIs" dxfId="332" priority="257" stopIfTrue="1" operator="lessThan">
      <formula>0</formula>
    </cfRule>
  </conditionalFormatting>
  <conditionalFormatting sqref="D5:D7">
    <cfRule type="cellIs" dxfId="331" priority="676" stopIfTrue="1" operator="lessThan">
      <formula>0</formula>
    </cfRule>
  </conditionalFormatting>
  <conditionalFormatting sqref="J5">
    <cfRule type="cellIs" dxfId="330" priority="674" stopIfTrue="1" operator="lessThan">
      <formula>0</formula>
    </cfRule>
  </conditionalFormatting>
  <conditionalFormatting sqref="P5">
    <cfRule type="cellIs" dxfId="329" priority="672" stopIfTrue="1" operator="lessThan">
      <formula>0</formula>
    </cfRule>
  </conditionalFormatting>
  <conditionalFormatting sqref="AI5:AI7">
    <cfRule type="cellIs" dxfId="328" priority="667" stopIfTrue="1" operator="lessThan">
      <formula>0</formula>
    </cfRule>
  </conditionalFormatting>
  <conditionalFormatting sqref="AN5:AN7">
    <cfRule type="cellIs" dxfId="327" priority="666" stopIfTrue="1" operator="lessThan">
      <formula>0</formula>
    </cfRule>
  </conditionalFormatting>
  <conditionalFormatting sqref="AS5">
    <cfRule type="cellIs" dxfId="326" priority="665" stopIfTrue="1" operator="lessThan">
      <formula>0</formula>
    </cfRule>
  </conditionalFormatting>
  <conditionalFormatting sqref="AT5">
    <cfRule type="cellIs" dxfId="325" priority="664" stopIfTrue="1" operator="lessThan">
      <formula>0</formula>
    </cfRule>
  </conditionalFormatting>
  <conditionalFormatting sqref="D15:D17">
    <cfRule type="cellIs" dxfId="324" priority="661" stopIfTrue="1" operator="lessThan">
      <formula>0</formula>
    </cfRule>
  </conditionalFormatting>
  <conditionalFormatting sqref="E15:E16 I15:I16">
    <cfRule type="cellIs" dxfId="323" priority="658" stopIfTrue="1" operator="lessThan">
      <formula>0</formula>
    </cfRule>
  </conditionalFormatting>
  <conditionalFormatting sqref="D23">
    <cfRule type="cellIs" dxfId="322" priority="655" stopIfTrue="1" operator="lessThan">
      <formula>0</formula>
    </cfRule>
  </conditionalFormatting>
  <conditionalFormatting sqref="D26">
    <cfRule type="cellIs" dxfId="321" priority="654" stopIfTrue="1" operator="lessThan">
      <formula>0</formula>
    </cfRule>
  </conditionalFormatting>
  <conditionalFormatting sqref="D28">
    <cfRule type="cellIs" dxfId="320" priority="653" stopIfTrue="1" operator="lessThan">
      <formula>0</formula>
    </cfRule>
  </conditionalFormatting>
  <conditionalFormatting sqref="D30">
    <cfRule type="cellIs" dxfId="319" priority="652" stopIfTrue="1" operator="lessThan">
      <formula>0</formula>
    </cfRule>
  </conditionalFormatting>
  <conditionalFormatting sqref="D32">
    <cfRule type="cellIs" dxfId="318" priority="651" stopIfTrue="1" operator="lessThan">
      <formula>0</formula>
    </cfRule>
  </conditionalFormatting>
  <conditionalFormatting sqref="E24 I24">
    <cfRule type="cellIs" dxfId="317" priority="643" stopIfTrue="1" operator="lessThan">
      <formula>0</formula>
    </cfRule>
  </conditionalFormatting>
  <conditionalFormatting sqref="E27:I27">
    <cfRule type="cellIs" dxfId="316" priority="642" stopIfTrue="1" operator="lessThan">
      <formula>0</formula>
    </cfRule>
  </conditionalFormatting>
  <conditionalFormatting sqref="I31">
    <cfRule type="cellIs" dxfId="315" priority="641" stopIfTrue="1" operator="lessThan">
      <formula>0</formula>
    </cfRule>
  </conditionalFormatting>
  <conditionalFormatting sqref="I35">
    <cfRule type="cellIs" dxfId="314" priority="640" stopIfTrue="1" operator="lessThan">
      <formula>0</formula>
    </cfRule>
  </conditionalFormatting>
  <conditionalFormatting sqref="I36">
    <cfRule type="cellIs" dxfId="313" priority="636" stopIfTrue="1" operator="lessThan">
      <formula>0</formula>
    </cfRule>
  </conditionalFormatting>
  <conditionalFormatting sqref="D56">
    <cfRule type="cellIs" dxfId="312" priority="623" stopIfTrue="1" operator="lessThan">
      <formula>0</formula>
    </cfRule>
  </conditionalFormatting>
  <conditionalFormatting sqref="E56:H56">
    <cfRule type="cellIs" dxfId="311" priority="622" stopIfTrue="1" operator="lessThan">
      <formula>0</formula>
    </cfRule>
  </conditionalFormatting>
  <conditionalFormatting sqref="D57">
    <cfRule type="cellIs" dxfId="310" priority="621" stopIfTrue="1" operator="lessThan">
      <formula>0</formula>
    </cfRule>
  </conditionalFormatting>
  <conditionalFormatting sqref="E57:H57">
    <cfRule type="cellIs" dxfId="309" priority="620" stopIfTrue="1" operator="lessThan">
      <formula>0</formula>
    </cfRule>
  </conditionalFormatting>
  <conditionalFormatting sqref="D58">
    <cfRule type="cellIs" dxfId="308" priority="619" stopIfTrue="1" operator="lessThan">
      <formula>0</formula>
    </cfRule>
  </conditionalFormatting>
  <conditionalFormatting sqref="E58:I58">
    <cfRule type="cellIs" dxfId="307" priority="618" stopIfTrue="1" operator="lessThan">
      <formula>0</formula>
    </cfRule>
  </conditionalFormatting>
  <conditionalFormatting sqref="J9">
    <cfRule type="cellIs" dxfId="306" priority="617" stopIfTrue="1" operator="lessThan">
      <formula>0</formula>
    </cfRule>
  </conditionalFormatting>
  <conditionalFormatting sqref="U9">
    <cfRule type="cellIs" dxfId="305" priority="601" stopIfTrue="1" operator="lessThan">
      <formula>0</formula>
    </cfRule>
  </conditionalFormatting>
  <conditionalFormatting sqref="X9">
    <cfRule type="cellIs" dxfId="304" priority="590" stopIfTrue="1" operator="lessThan">
      <formula>0</formula>
    </cfRule>
  </conditionalFormatting>
  <conditionalFormatting sqref="AA9">
    <cfRule type="cellIs" dxfId="303" priority="579" stopIfTrue="1" operator="lessThan">
      <formula>0</formula>
    </cfRule>
  </conditionalFormatting>
  <conditionalFormatting sqref="AD9">
    <cfRule type="cellIs" dxfId="302" priority="568" stopIfTrue="1" operator="lessThan">
      <formula>0</formula>
    </cfRule>
  </conditionalFormatting>
  <conditionalFormatting sqref="AI9">
    <cfRule type="cellIs" dxfId="301" priority="562" stopIfTrue="1" operator="lessThan">
      <formula>0</formula>
    </cfRule>
  </conditionalFormatting>
  <conditionalFormatting sqref="AU9">
    <cfRule type="cellIs" dxfId="300" priority="550" stopIfTrue="1" operator="lessThan">
      <formula>0</formula>
    </cfRule>
  </conditionalFormatting>
  <conditionalFormatting sqref="J23">
    <cfRule type="cellIs" dxfId="299" priority="531" stopIfTrue="1" operator="lessThan">
      <formula>0</formula>
    </cfRule>
  </conditionalFormatting>
  <conditionalFormatting sqref="J26">
    <cfRule type="cellIs" dxfId="298" priority="530" stopIfTrue="1" operator="lessThan">
      <formula>0</formula>
    </cfRule>
  </conditionalFormatting>
  <conditionalFormatting sqref="J28">
    <cfRule type="cellIs" dxfId="297" priority="529" stopIfTrue="1" operator="lessThan">
      <formula>0</formula>
    </cfRule>
  </conditionalFormatting>
  <conditionalFormatting sqref="K24">
    <cfRule type="cellIs" dxfId="296" priority="520" stopIfTrue="1" operator="lessThan">
      <formula>0</formula>
    </cfRule>
  </conditionalFormatting>
  <conditionalFormatting sqref="K27:O27">
    <cfRule type="cellIs" dxfId="295" priority="519" stopIfTrue="1" operator="lessThan">
      <formula>0</formula>
    </cfRule>
  </conditionalFormatting>
  <conditionalFormatting sqref="P23">
    <cfRule type="cellIs" dxfId="294" priority="500" stopIfTrue="1" operator="lessThan">
      <formula>0</formula>
    </cfRule>
  </conditionalFormatting>
  <conditionalFormatting sqref="P26">
    <cfRule type="cellIs" dxfId="293" priority="499" stopIfTrue="1" operator="lessThan">
      <formula>0</formula>
    </cfRule>
  </conditionalFormatting>
  <conditionalFormatting sqref="P28">
    <cfRule type="cellIs" dxfId="292" priority="498" stopIfTrue="1" operator="lessThan">
      <formula>0</formula>
    </cfRule>
  </conditionalFormatting>
  <conditionalFormatting sqref="Q24">
    <cfRule type="cellIs" dxfId="291" priority="489" stopIfTrue="1" operator="lessThan">
      <formula>0</formula>
    </cfRule>
  </conditionalFormatting>
  <conditionalFormatting sqref="Q27">
    <cfRule type="cellIs" dxfId="290" priority="488" stopIfTrue="1" operator="lessThan">
      <formula>0</formula>
    </cfRule>
  </conditionalFormatting>
  <conditionalFormatting sqref="R51:T51">
    <cfRule type="cellIs" dxfId="289" priority="474" stopIfTrue="1" operator="lessThan">
      <formula>0</formula>
    </cfRule>
  </conditionalFormatting>
  <conditionalFormatting sqref="R52:T52">
    <cfRule type="cellIs" dxfId="288" priority="472" stopIfTrue="1" operator="lessThan">
      <formula>0</formula>
    </cfRule>
  </conditionalFormatting>
  <conditionalFormatting sqref="R53:T53">
    <cfRule type="cellIs" dxfId="287" priority="470" stopIfTrue="1" operator="lessThan">
      <formula>0</formula>
    </cfRule>
  </conditionalFormatting>
  <conditionalFormatting sqref="U26">
    <cfRule type="cellIs" dxfId="286" priority="468" stopIfTrue="1" operator="lessThan">
      <formula>0</formula>
    </cfRule>
  </conditionalFormatting>
  <conditionalFormatting sqref="U51">
    <cfRule type="cellIs" dxfId="285" priority="444" stopIfTrue="1" operator="lessThan">
      <formula>0</formula>
    </cfRule>
  </conditionalFormatting>
  <conditionalFormatting sqref="V51:W51">
    <cfRule type="cellIs" dxfId="284" priority="443" stopIfTrue="1" operator="lessThan">
      <formula>0</formula>
    </cfRule>
  </conditionalFormatting>
  <conditionalFormatting sqref="U52">
    <cfRule type="cellIs" dxfId="283" priority="442" stopIfTrue="1" operator="lessThan">
      <formula>0</formula>
    </cfRule>
  </conditionalFormatting>
  <conditionalFormatting sqref="V52:W52">
    <cfRule type="cellIs" dxfId="282" priority="441" stopIfTrue="1" operator="lessThan">
      <formula>0</formula>
    </cfRule>
  </conditionalFormatting>
  <conditionalFormatting sqref="U53">
    <cfRule type="cellIs" dxfId="281" priority="440" stopIfTrue="1" operator="lessThan">
      <formula>0</formula>
    </cfRule>
  </conditionalFormatting>
  <conditionalFormatting sqref="V53:W53">
    <cfRule type="cellIs" dxfId="280" priority="439" stopIfTrue="1" operator="lessThan">
      <formula>0</formula>
    </cfRule>
  </conditionalFormatting>
  <conditionalFormatting sqref="X26">
    <cfRule type="cellIs" dxfId="279" priority="437" stopIfTrue="1" operator="lessThan">
      <formula>0</formula>
    </cfRule>
  </conditionalFormatting>
  <conditionalFormatting sqref="X51">
    <cfRule type="cellIs" dxfId="278" priority="413" stopIfTrue="1" operator="lessThan">
      <formula>0</formula>
    </cfRule>
  </conditionalFormatting>
  <conditionalFormatting sqref="Y51">
    <cfRule type="cellIs" dxfId="277" priority="412" stopIfTrue="1" operator="lessThan">
      <formula>0</formula>
    </cfRule>
  </conditionalFormatting>
  <conditionalFormatting sqref="X52">
    <cfRule type="cellIs" dxfId="276" priority="411" stopIfTrue="1" operator="lessThan">
      <formula>0</formula>
    </cfRule>
  </conditionalFormatting>
  <conditionalFormatting sqref="Y52">
    <cfRule type="cellIs" dxfId="275" priority="410" stopIfTrue="1" operator="lessThan">
      <formula>0</formula>
    </cfRule>
  </conditionalFormatting>
  <conditionalFormatting sqref="X53">
    <cfRule type="cellIs" dxfId="274" priority="409" stopIfTrue="1" operator="lessThan">
      <formula>0</formula>
    </cfRule>
  </conditionalFormatting>
  <conditionalFormatting sqref="R51:Y53">
    <cfRule type="cellIs" dxfId="273" priority="408" stopIfTrue="1" operator="lessThan">
      <formula>0</formula>
    </cfRule>
  </conditionalFormatting>
  <conditionalFormatting sqref="AA26">
    <cfRule type="cellIs" dxfId="272" priority="406" stopIfTrue="1" operator="lessThan">
      <formula>0</formula>
    </cfRule>
  </conditionalFormatting>
  <conditionalFormatting sqref="AN26">
    <cfRule type="cellIs" dxfId="271" priority="375" stopIfTrue="1" operator="lessThan">
      <formula>0</formula>
    </cfRule>
  </conditionalFormatting>
  <conditionalFormatting sqref="AD26">
    <cfRule type="cellIs" dxfId="270" priority="344" stopIfTrue="1" operator="lessThan">
      <formula>0</formula>
    </cfRule>
  </conditionalFormatting>
  <conditionalFormatting sqref="AI26">
    <cfRule type="cellIs" dxfId="269" priority="324" stopIfTrue="1" operator="lessThan">
      <formula>0</formula>
    </cfRule>
  </conditionalFormatting>
  <conditionalFormatting sqref="AI51">
    <cfRule type="cellIs" dxfId="268" priority="310" stopIfTrue="1" operator="lessThan">
      <formula>0</formula>
    </cfRule>
  </conditionalFormatting>
  <conditionalFormatting sqref="AI52">
    <cfRule type="cellIs" dxfId="267" priority="309" stopIfTrue="1" operator="lessThan">
      <formula>0</formula>
    </cfRule>
  </conditionalFormatting>
  <conditionalFormatting sqref="AI53">
    <cfRule type="cellIs" dxfId="266" priority="308" stopIfTrue="1" operator="lessThan">
      <formula>0</formula>
    </cfRule>
  </conditionalFormatting>
  <conditionalFormatting sqref="AI57">
    <cfRule type="cellIs" dxfId="265" priority="306" stopIfTrue="1" operator="lessThan">
      <formula>0</formula>
    </cfRule>
  </conditionalFormatting>
  <conditionalFormatting sqref="AS23">
    <cfRule type="cellIs" dxfId="264" priority="261" stopIfTrue="1" operator="lessThan">
      <formula>0</formula>
    </cfRule>
  </conditionalFormatting>
  <conditionalFormatting sqref="AT23">
    <cfRule type="cellIs" dxfId="263" priority="260" stopIfTrue="1" operator="lessThan">
      <formula>0</formula>
    </cfRule>
  </conditionalFormatting>
  <conditionalFormatting sqref="AU26">
    <cfRule type="cellIs" dxfId="262" priority="256" stopIfTrue="1" operator="lessThan">
      <formula>0</formula>
    </cfRule>
  </conditionalFormatting>
  <conditionalFormatting sqref="AS28">
    <cfRule type="cellIs" dxfId="261" priority="255" stopIfTrue="1" operator="lessThan">
      <formula>0</formula>
    </cfRule>
  </conditionalFormatting>
  <conditionalFormatting sqref="AT28">
    <cfRule type="cellIs" dxfId="260" priority="254" stopIfTrue="1" operator="lessThan">
      <formula>0</formula>
    </cfRule>
  </conditionalFormatting>
  <conditionalFormatting sqref="R27:T27">
    <cfRule type="cellIs" dxfId="259" priority="198" stopIfTrue="1" operator="lessThan">
      <formula>0</formula>
    </cfRule>
  </conditionalFormatting>
  <conditionalFormatting sqref="V27:W27">
    <cfRule type="cellIs" dxfId="258" priority="197" stopIfTrue="1" operator="lessThan">
      <formula>0</formula>
    </cfRule>
  </conditionalFormatting>
  <conditionalFormatting sqref="Y27:Z27">
    <cfRule type="cellIs" dxfId="257" priority="196" stopIfTrue="1" operator="lessThan">
      <formula>0</formula>
    </cfRule>
  </conditionalFormatting>
  <conditionalFormatting sqref="AB27:AC27">
    <cfRule type="cellIs" dxfId="256" priority="195" stopIfTrue="1" operator="lessThan">
      <formula>0</formula>
    </cfRule>
  </conditionalFormatting>
  <conditionalFormatting sqref="AO27:AR27">
    <cfRule type="cellIs" dxfId="255" priority="194" stopIfTrue="1" operator="lessThan">
      <formula>0</formula>
    </cfRule>
  </conditionalFormatting>
  <conditionalFormatting sqref="AO5:AR7">
    <cfRule type="cellIs" dxfId="254" priority="193" stopIfTrue="1" operator="lessThan">
      <formula>0</formula>
    </cfRule>
  </conditionalFormatting>
  <conditionalFormatting sqref="AU5:AU7">
    <cfRule type="cellIs" dxfId="253" priority="192" stopIfTrue="1" operator="lessThan">
      <formula>0</formula>
    </cfRule>
  </conditionalFormatting>
  <conditionalFormatting sqref="AS6:AT7">
    <cfRule type="cellIs" dxfId="252" priority="191" stopIfTrue="1" operator="lessThan">
      <formula>0</formula>
    </cfRule>
  </conditionalFormatting>
  <conditionalFormatting sqref="AS9:AT9">
    <cfRule type="cellIs" dxfId="251" priority="190" stopIfTrue="1" operator="lessThan">
      <formula>0</formula>
    </cfRule>
  </conditionalFormatting>
  <conditionalFormatting sqref="AS11:AU14">
    <cfRule type="cellIs" dxfId="250" priority="189" stopIfTrue="1" operator="lessThan">
      <formula>0</formula>
    </cfRule>
  </conditionalFormatting>
  <conditionalFormatting sqref="AO10:AR11">
    <cfRule type="cellIs" dxfId="249" priority="188" stopIfTrue="1" operator="lessThan">
      <formula>0</formula>
    </cfRule>
  </conditionalFormatting>
  <conditionalFormatting sqref="AN9">
    <cfRule type="cellIs" dxfId="248" priority="187" stopIfTrue="1" operator="lessThan">
      <formula>0</formula>
    </cfRule>
  </conditionalFormatting>
  <conditionalFormatting sqref="AN11:AN14">
    <cfRule type="cellIs" dxfId="247" priority="186" stopIfTrue="1" operator="lessThan">
      <formula>0</formula>
    </cfRule>
  </conditionalFormatting>
  <conditionalFormatting sqref="AO13:AR14">
    <cfRule type="cellIs" dxfId="246" priority="185" stopIfTrue="1" operator="lessThan">
      <formula>0</formula>
    </cfRule>
  </conditionalFormatting>
  <conditionalFormatting sqref="AI11:AI14">
    <cfRule type="cellIs" dxfId="245" priority="184" stopIfTrue="1" operator="lessThan">
      <formula>0</formula>
    </cfRule>
  </conditionalFormatting>
  <conditionalFormatting sqref="AN18:AU19">
    <cfRule type="cellIs" dxfId="244" priority="183" stopIfTrue="1" operator="lessThan">
      <formula>0</formula>
    </cfRule>
  </conditionalFormatting>
  <conditionalFormatting sqref="AI18:AI19">
    <cfRule type="cellIs" dxfId="243" priority="182" stopIfTrue="1" operator="lessThan">
      <formula>0</formula>
    </cfRule>
  </conditionalFormatting>
  <conditionalFormatting sqref="AI23">
    <cfRule type="cellIs" dxfId="242" priority="181" stopIfTrue="1" operator="lessThan">
      <formula>0</formula>
    </cfRule>
  </conditionalFormatting>
  <conditionalFormatting sqref="AN23">
    <cfRule type="cellIs" dxfId="241" priority="180" stopIfTrue="1" operator="lessThan">
      <formula>0</formula>
    </cfRule>
  </conditionalFormatting>
  <conditionalFormatting sqref="AO24:AR24">
    <cfRule type="cellIs" dxfId="240" priority="179" stopIfTrue="1" operator="lessThan">
      <formula>0</formula>
    </cfRule>
  </conditionalFormatting>
  <conditionalFormatting sqref="AU23">
    <cfRule type="cellIs" dxfId="239" priority="178" stopIfTrue="1" operator="lessThan">
      <formula>0</formula>
    </cfRule>
  </conditionalFormatting>
  <conditionalFormatting sqref="AD23">
    <cfRule type="cellIs" dxfId="238" priority="177" stopIfTrue="1" operator="lessThan">
      <formula>0</formula>
    </cfRule>
  </conditionalFormatting>
  <conditionalFormatting sqref="AB24:AC24">
    <cfRule type="cellIs" dxfId="237" priority="176" stopIfTrue="1" operator="lessThan">
      <formula>0</formula>
    </cfRule>
  </conditionalFormatting>
  <conditionalFormatting sqref="AA23">
    <cfRule type="cellIs" dxfId="236" priority="175" stopIfTrue="1" operator="lessThan">
      <formula>0</formula>
    </cfRule>
  </conditionalFormatting>
  <conditionalFormatting sqref="Y24:Z24">
    <cfRule type="cellIs" dxfId="235" priority="174" stopIfTrue="1" operator="lessThan">
      <formula>0</formula>
    </cfRule>
  </conditionalFormatting>
  <conditionalFormatting sqref="X23">
    <cfRule type="cellIs" dxfId="234" priority="173" stopIfTrue="1" operator="lessThan">
      <formula>0</formula>
    </cfRule>
  </conditionalFormatting>
  <conditionalFormatting sqref="V24:W24">
    <cfRule type="cellIs" dxfId="233" priority="172" stopIfTrue="1" operator="lessThan">
      <formula>0</formula>
    </cfRule>
  </conditionalFormatting>
  <conditionalFormatting sqref="U23">
    <cfRule type="cellIs" dxfId="232" priority="171" stopIfTrue="1" operator="lessThan">
      <formula>0</formula>
    </cfRule>
  </conditionalFormatting>
  <conditionalFormatting sqref="U18:AD19">
    <cfRule type="cellIs" dxfId="231" priority="170" stopIfTrue="1" operator="lessThan">
      <formula>0</formula>
    </cfRule>
  </conditionalFormatting>
  <conditionalFormatting sqref="U13:AD14">
    <cfRule type="cellIs" dxfId="230" priority="169" stopIfTrue="1" operator="lessThan">
      <formula>0</formula>
    </cfRule>
  </conditionalFormatting>
  <conditionalFormatting sqref="U11:AD11">
    <cfRule type="cellIs" dxfId="229" priority="168" stopIfTrue="1" operator="lessThan">
      <formula>0</formula>
    </cfRule>
  </conditionalFormatting>
  <conditionalFormatting sqref="AA12">
    <cfRule type="cellIs" dxfId="228" priority="167" stopIfTrue="1" operator="lessThan">
      <formula>0</formula>
    </cfRule>
  </conditionalFormatting>
  <conditionalFormatting sqref="AD12">
    <cfRule type="cellIs" dxfId="227" priority="166" stopIfTrue="1" operator="lessThan">
      <formula>0</formula>
    </cfRule>
  </conditionalFormatting>
  <conditionalFormatting sqref="AB10:AC10">
    <cfRule type="cellIs" dxfId="226" priority="165" stopIfTrue="1" operator="lessThan">
      <formula>0</formula>
    </cfRule>
  </conditionalFormatting>
  <conditionalFormatting sqref="Y10:Z10">
    <cfRule type="cellIs" dxfId="225" priority="164" stopIfTrue="1" operator="lessThan">
      <formula>0</formula>
    </cfRule>
  </conditionalFormatting>
  <conditionalFormatting sqref="X12">
    <cfRule type="cellIs" dxfId="224" priority="163" stopIfTrue="1" operator="lessThan">
      <formula>0</formula>
    </cfRule>
  </conditionalFormatting>
  <conditionalFormatting sqref="V10:W10">
    <cfRule type="cellIs" dxfId="223" priority="162" stopIfTrue="1" operator="lessThan">
      <formula>0</formula>
    </cfRule>
  </conditionalFormatting>
  <conditionalFormatting sqref="U12">
    <cfRule type="cellIs" dxfId="222" priority="161" stopIfTrue="1" operator="lessThan">
      <formula>0</formula>
    </cfRule>
  </conditionalFormatting>
  <conditionalFormatting sqref="Q10:T11">
    <cfRule type="cellIs" dxfId="221" priority="160" stopIfTrue="1" operator="lessThan">
      <formula>0</formula>
    </cfRule>
  </conditionalFormatting>
  <conditionalFormatting sqref="D13:T14">
    <cfRule type="cellIs" dxfId="220" priority="159" stopIfTrue="1" operator="lessThan">
      <formula>0</formula>
    </cfRule>
  </conditionalFormatting>
  <conditionalFormatting sqref="D18:T19">
    <cfRule type="cellIs" dxfId="219" priority="158" stopIfTrue="1" operator="lessThan">
      <formula>0</formula>
    </cfRule>
  </conditionalFormatting>
  <conditionalFormatting sqref="P11:P12">
    <cfRule type="cellIs" dxfId="218" priority="157" stopIfTrue="1" operator="lessThan">
      <formula>0</formula>
    </cfRule>
  </conditionalFormatting>
  <conditionalFormatting sqref="O10:O11">
    <cfRule type="cellIs" dxfId="217" priority="156" stopIfTrue="1" operator="lessThan">
      <formula>0</formula>
    </cfRule>
  </conditionalFormatting>
  <conditionalFormatting sqref="O16">
    <cfRule type="cellIs" dxfId="216" priority="155" stopIfTrue="1" operator="lessThan">
      <formula>0</formula>
    </cfRule>
  </conditionalFormatting>
  <conditionalFormatting sqref="O24">
    <cfRule type="cellIs" dxfId="215" priority="154" stopIfTrue="1" operator="lessThan">
      <formula>0</formula>
    </cfRule>
  </conditionalFormatting>
  <conditionalFormatting sqref="R24:T24">
    <cfRule type="cellIs" dxfId="214" priority="153" stopIfTrue="1" operator="lessThan">
      <formula>0</formula>
    </cfRule>
  </conditionalFormatting>
  <conditionalFormatting sqref="N10">
    <cfRule type="cellIs" dxfId="213" priority="152" stopIfTrue="1" operator="lessThan">
      <formula>0</formula>
    </cfRule>
  </conditionalFormatting>
  <conditionalFormatting sqref="N11">
    <cfRule type="cellIs" dxfId="212" priority="151" stopIfTrue="1" operator="lessThan">
      <formula>0</formula>
    </cfRule>
  </conditionalFormatting>
  <conditionalFormatting sqref="J16:N17">
    <cfRule type="cellIs" dxfId="211" priority="150" stopIfTrue="1" operator="lessThan">
      <formula>0</formula>
    </cfRule>
  </conditionalFormatting>
  <conditionalFormatting sqref="L24:N24">
    <cfRule type="cellIs" dxfId="210" priority="149" stopIfTrue="1" operator="lessThan">
      <formula>0</formula>
    </cfRule>
  </conditionalFormatting>
  <conditionalFormatting sqref="K10:M11">
    <cfRule type="cellIs" dxfId="209" priority="148" stopIfTrue="1" operator="lessThan">
      <formula>0</formula>
    </cfRule>
  </conditionalFormatting>
  <conditionalFormatting sqref="J11:J12">
    <cfRule type="cellIs" dxfId="208" priority="147" stopIfTrue="1" operator="lessThan">
      <formula>0</formula>
    </cfRule>
  </conditionalFormatting>
  <conditionalFormatting sqref="I10:I11">
    <cfRule type="cellIs" dxfId="207" priority="146" stopIfTrue="1" operator="lessThan">
      <formula>0</formula>
    </cfRule>
  </conditionalFormatting>
  <conditionalFormatting sqref="I20">
    <cfRule type="cellIs" dxfId="206" priority="145" stopIfTrue="1" operator="lessThan">
      <formula>0</formula>
    </cfRule>
  </conditionalFormatting>
  <conditionalFormatting sqref="F24:H24">
    <cfRule type="cellIs" dxfId="205" priority="144" stopIfTrue="1" operator="lessThan">
      <formula>0</formula>
    </cfRule>
  </conditionalFormatting>
  <conditionalFormatting sqref="D20:H20">
    <cfRule type="cellIs" dxfId="204" priority="143" stopIfTrue="1" operator="lessThan">
      <formula>0</formula>
    </cfRule>
  </conditionalFormatting>
  <conditionalFormatting sqref="F15:H17">
    <cfRule type="cellIs" dxfId="203" priority="142" stopIfTrue="1" operator="lessThan">
      <formula>0</formula>
    </cfRule>
  </conditionalFormatting>
  <conditionalFormatting sqref="E10:H11">
    <cfRule type="cellIs" dxfId="202" priority="141" stopIfTrue="1" operator="lessThan">
      <formula>0</formula>
    </cfRule>
  </conditionalFormatting>
  <conditionalFormatting sqref="D11:D12">
    <cfRule type="cellIs" dxfId="201" priority="140" stopIfTrue="1" operator="lessThan">
      <formula>0</formula>
    </cfRule>
  </conditionalFormatting>
  <conditionalFormatting sqref="D9">
    <cfRule type="cellIs" dxfId="200" priority="139" stopIfTrue="1" operator="lessThan">
      <formula>0</formula>
    </cfRule>
  </conditionalFormatting>
  <conditionalFormatting sqref="E31:H31">
    <cfRule type="cellIs" dxfId="199" priority="138" stopIfTrue="1" operator="lessThan">
      <formula>0</formula>
    </cfRule>
  </conditionalFormatting>
  <conditionalFormatting sqref="E35:H36">
    <cfRule type="cellIs" dxfId="198" priority="137" stopIfTrue="1" operator="lessThan">
      <formula>0</formula>
    </cfRule>
  </conditionalFormatting>
  <conditionalFormatting sqref="D34">
    <cfRule type="cellIs" dxfId="197" priority="136" stopIfTrue="1" operator="lessThan">
      <formula>0</formula>
    </cfRule>
  </conditionalFormatting>
  <conditionalFormatting sqref="D36">
    <cfRule type="cellIs" dxfId="196" priority="135" stopIfTrue="1" operator="lessThan">
      <formula>0</formula>
    </cfRule>
  </conditionalFormatting>
  <conditionalFormatting sqref="D38">
    <cfRule type="cellIs" dxfId="195" priority="134" stopIfTrue="1" operator="lessThan">
      <formula>0</formula>
    </cfRule>
  </conditionalFormatting>
  <conditionalFormatting sqref="D41">
    <cfRule type="cellIs" dxfId="194" priority="133" stopIfTrue="1" operator="lessThan">
      <formula>0</formula>
    </cfRule>
  </conditionalFormatting>
  <conditionalFormatting sqref="D43">
    <cfRule type="cellIs" dxfId="193" priority="132" stopIfTrue="1" operator="lessThan">
      <formula>0</formula>
    </cfRule>
  </conditionalFormatting>
  <conditionalFormatting sqref="D45:D47">
    <cfRule type="cellIs" dxfId="192" priority="131" stopIfTrue="1" operator="lessThan">
      <formula>0</formula>
    </cfRule>
  </conditionalFormatting>
  <conditionalFormatting sqref="E45:AD46">
    <cfRule type="cellIs" dxfId="191" priority="130" stopIfTrue="1" operator="lessThan">
      <formula>0</formula>
    </cfRule>
  </conditionalFormatting>
  <conditionalFormatting sqref="E39:I39">
    <cfRule type="cellIs" dxfId="190" priority="129" stopIfTrue="1" operator="lessThan">
      <formula>0</formula>
    </cfRule>
  </conditionalFormatting>
  <conditionalFormatting sqref="E42:I42">
    <cfRule type="cellIs" dxfId="189" priority="128" stopIfTrue="1" operator="lessThan">
      <formula>0</formula>
    </cfRule>
  </conditionalFormatting>
  <conditionalFormatting sqref="J30">
    <cfRule type="cellIs" dxfId="188" priority="127" stopIfTrue="1" operator="lessThan">
      <formula>0</formula>
    </cfRule>
  </conditionalFormatting>
  <conditionalFormatting sqref="J32">
    <cfRule type="cellIs" dxfId="187" priority="126" stopIfTrue="1" operator="lessThan">
      <formula>0</formula>
    </cfRule>
  </conditionalFormatting>
  <conditionalFormatting sqref="J34">
    <cfRule type="cellIs" dxfId="186" priority="125" stopIfTrue="1" operator="lessThan">
      <formula>0</formula>
    </cfRule>
  </conditionalFormatting>
  <conditionalFormatting sqref="J36">
    <cfRule type="cellIs" dxfId="185" priority="124" stopIfTrue="1" operator="lessThan">
      <formula>0</formula>
    </cfRule>
  </conditionalFormatting>
  <conditionalFormatting sqref="J38">
    <cfRule type="cellIs" dxfId="184" priority="123" stopIfTrue="1" operator="lessThan">
      <formula>0</formula>
    </cfRule>
  </conditionalFormatting>
  <conditionalFormatting sqref="J41">
    <cfRule type="cellIs" dxfId="183" priority="122" stopIfTrue="1" operator="lessThan">
      <formula>0</formula>
    </cfRule>
  </conditionalFormatting>
  <conditionalFormatting sqref="J43">
    <cfRule type="cellIs" dxfId="182" priority="121" stopIfTrue="1" operator="lessThan">
      <formula>0</formula>
    </cfRule>
  </conditionalFormatting>
  <conditionalFormatting sqref="J47">
    <cfRule type="cellIs" dxfId="181" priority="120" stopIfTrue="1" operator="lessThan">
      <formula>0</formula>
    </cfRule>
  </conditionalFormatting>
  <conditionalFormatting sqref="D49:AD49">
    <cfRule type="cellIs" dxfId="180" priority="119" stopIfTrue="1" operator="lessThan">
      <formula>0</formula>
    </cfRule>
  </conditionalFormatting>
  <conditionalFormatting sqref="D50">
    <cfRule type="cellIs" dxfId="179" priority="118" stopIfTrue="1" operator="lessThan">
      <formula>0</formula>
    </cfRule>
  </conditionalFormatting>
  <conditionalFormatting sqref="J50">
    <cfRule type="cellIs" dxfId="178" priority="117" stopIfTrue="1" operator="lessThan">
      <formula>0</formula>
    </cfRule>
  </conditionalFormatting>
  <conditionalFormatting sqref="K31:O31">
    <cfRule type="cellIs" dxfId="177" priority="116" stopIfTrue="1" operator="lessThan">
      <formula>0</formula>
    </cfRule>
  </conditionalFormatting>
  <conditionalFormatting sqref="K35:O36">
    <cfRule type="cellIs" dxfId="176" priority="115" stopIfTrue="1" operator="lessThan">
      <formula>0</formula>
    </cfRule>
  </conditionalFormatting>
  <conditionalFormatting sqref="K39:O39">
    <cfRule type="cellIs" dxfId="175" priority="114" stopIfTrue="1" operator="lessThan">
      <formula>0</formula>
    </cfRule>
  </conditionalFormatting>
  <conditionalFormatting sqref="K42:O42">
    <cfRule type="cellIs" dxfId="174" priority="113" stopIfTrue="1" operator="lessThan">
      <formula>0</formula>
    </cfRule>
  </conditionalFormatting>
  <conditionalFormatting sqref="P30">
    <cfRule type="cellIs" dxfId="173" priority="112" stopIfTrue="1" operator="lessThan">
      <formula>0</formula>
    </cfRule>
  </conditionalFormatting>
  <conditionalFormatting sqref="P32">
    <cfRule type="cellIs" dxfId="172" priority="111" stopIfTrue="1" operator="lessThan">
      <formula>0</formula>
    </cfRule>
  </conditionalFormatting>
  <conditionalFormatting sqref="P34">
    <cfRule type="cellIs" dxfId="171" priority="110" stopIfTrue="1" operator="lessThan">
      <formula>0</formula>
    </cfRule>
  </conditionalFormatting>
  <conditionalFormatting sqref="P36">
    <cfRule type="cellIs" dxfId="170" priority="109" stopIfTrue="1" operator="lessThan">
      <formula>0</formula>
    </cfRule>
  </conditionalFormatting>
  <conditionalFormatting sqref="P38">
    <cfRule type="cellIs" dxfId="169" priority="108" stopIfTrue="1" operator="lessThan">
      <formula>0</formula>
    </cfRule>
  </conditionalFormatting>
  <conditionalFormatting sqref="P41">
    <cfRule type="cellIs" dxfId="168" priority="107" stopIfTrue="1" operator="lessThan">
      <formula>0</formula>
    </cfRule>
  </conditionalFormatting>
  <conditionalFormatting sqref="P43">
    <cfRule type="cellIs" dxfId="167" priority="106" stopIfTrue="1" operator="lessThan">
      <formula>0</formula>
    </cfRule>
  </conditionalFormatting>
  <conditionalFormatting sqref="P50">
    <cfRule type="cellIs" dxfId="166" priority="105" stopIfTrue="1" operator="lessThan">
      <formula>0</formula>
    </cfRule>
  </conditionalFormatting>
  <conditionalFormatting sqref="P47">
    <cfRule type="cellIs" dxfId="165" priority="104" stopIfTrue="1" operator="lessThan">
      <formula>0</formula>
    </cfRule>
  </conditionalFormatting>
  <conditionalFormatting sqref="Q31:T31">
    <cfRule type="cellIs" dxfId="164" priority="103" stopIfTrue="1" operator="lessThan">
      <formula>0</formula>
    </cfRule>
  </conditionalFormatting>
  <conditionalFormatting sqref="Q35:T36">
    <cfRule type="cellIs" dxfId="163" priority="102" stopIfTrue="1" operator="lessThan">
      <formula>0</formula>
    </cfRule>
  </conditionalFormatting>
  <conditionalFormatting sqref="Q39:T39">
    <cfRule type="cellIs" dxfId="162" priority="101" stopIfTrue="1" operator="lessThan">
      <formula>0</formula>
    </cfRule>
  </conditionalFormatting>
  <conditionalFormatting sqref="Q42:T42">
    <cfRule type="cellIs" dxfId="161" priority="100" stopIfTrue="1" operator="lessThan">
      <formula>0</formula>
    </cfRule>
  </conditionalFormatting>
  <conditionalFormatting sqref="U28">
    <cfRule type="cellIs" dxfId="160" priority="99" stopIfTrue="1" operator="lessThan">
      <formula>0</formula>
    </cfRule>
  </conditionalFormatting>
  <conditionalFormatting sqref="U30">
    <cfRule type="cellIs" dxfId="159" priority="98" stopIfTrue="1" operator="lessThan">
      <formula>0</formula>
    </cfRule>
  </conditionalFormatting>
  <conditionalFormatting sqref="U50">
    <cfRule type="cellIs" dxfId="158" priority="97" stopIfTrue="1" operator="lessThan">
      <formula>0</formula>
    </cfRule>
  </conditionalFormatting>
  <conditionalFormatting sqref="U47">
    <cfRule type="cellIs" dxfId="157" priority="96" stopIfTrue="1" operator="lessThan">
      <formula>0</formula>
    </cfRule>
  </conditionalFormatting>
  <conditionalFormatting sqref="U43">
    <cfRule type="cellIs" dxfId="156" priority="95" stopIfTrue="1" operator="lessThan">
      <formula>0</formula>
    </cfRule>
  </conditionalFormatting>
  <conditionalFormatting sqref="U41">
    <cfRule type="cellIs" dxfId="155" priority="94" stopIfTrue="1" operator="lessThan">
      <formula>0</formula>
    </cfRule>
  </conditionalFormatting>
  <conditionalFormatting sqref="U38">
    <cfRule type="cellIs" dxfId="154" priority="93" stopIfTrue="1" operator="lessThan">
      <formula>0</formula>
    </cfRule>
  </conditionalFormatting>
  <conditionalFormatting sqref="U36">
    <cfRule type="cellIs" dxfId="153" priority="92" stopIfTrue="1" operator="lessThan">
      <formula>0</formula>
    </cfRule>
  </conditionalFormatting>
  <conditionalFormatting sqref="U34">
    <cfRule type="cellIs" dxfId="152" priority="91" stopIfTrue="1" operator="lessThan">
      <formula>0</formula>
    </cfRule>
  </conditionalFormatting>
  <conditionalFormatting sqref="U32">
    <cfRule type="cellIs" dxfId="151" priority="90" stopIfTrue="1" operator="lessThan">
      <formula>0</formula>
    </cfRule>
  </conditionalFormatting>
  <conditionalFormatting sqref="V31:W31">
    <cfRule type="cellIs" dxfId="150" priority="89" stopIfTrue="1" operator="lessThan">
      <formula>0</formula>
    </cfRule>
  </conditionalFormatting>
  <conditionalFormatting sqref="V35:W36">
    <cfRule type="cellIs" dxfId="149" priority="88" stopIfTrue="1" operator="lessThan">
      <formula>0</formula>
    </cfRule>
  </conditionalFormatting>
  <conditionalFormatting sqref="V39:W39">
    <cfRule type="cellIs" dxfId="148" priority="87" stopIfTrue="1" operator="lessThan">
      <formula>0</formula>
    </cfRule>
  </conditionalFormatting>
  <conditionalFormatting sqref="V42:W42">
    <cfRule type="cellIs" dxfId="147" priority="86" stopIfTrue="1" operator="lessThan">
      <formula>0</formula>
    </cfRule>
  </conditionalFormatting>
  <conditionalFormatting sqref="X50">
    <cfRule type="cellIs" dxfId="146" priority="85" stopIfTrue="1" operator="lessThan">
      <formula>0</formula>
    </cfRule>
  </conditionalFormatting>
  <conditionalFormatting sqref="X47">
    <cfRule type="cellIs" dxfId="145" priority="84" stopIfTrue="1" operator="lessThan">
      <formula>0</formula>
    </cfRule>
  </conditionalFormatting>
  <conditionalFormatting sqref="X43">
    <cfRule type="cellIs" dxfId="144" priority="83" stopIfTrue="1" operator="lessThan">
      <formula>0</formula>
    </cfRule>
  </conditionalFormatting>
  <conditionalFormatting sqref="X41">
    <cfRule type="cellIs" dxfId="143" priority="82" stopIfTrue="1" operator="lessThan">
      <formula>0</formula>
    </cfRule>
  </conditionalFormatting>
  <conditionalFormatting sqref="X38">
    <cfRule type="cellIs" dxfId="142" priority="81" stopIfTrue="1" operator="lessThan">
      <formula>0</formula>
    </cfRule>
  </conditionalFormatting>
  <conditionalFormatting sqref="X36">
    <cfRule type="cellIs" dxfId="141" priority="80" stopIfTrue="1" operator="lessThan">
      <formula>0</formula>
    </cfRule>
  </conditionalFormatting>
  <conditionalFormatting sqref="X34">
    <cfRule type="cellIs" dxfId="140" priority="79" stopIfTrue="1" operator="lessThan">
      <formula>0</formula>
    </cfRule>
  </conditionalFormatting>
  <conditionalFormatting sqref="X32">
    <cfRule type="cellIs" dxfId="139" priority="78" stopIfTrue="1" operator="lessThan">
      <formula>0</formula>
    </cfRule>
  </conditionalFormatting>
  <conditionalFormatting sqref="X30">
    <cfRule type="cellIs" dxfId="138" priority="77" stopIfTrue="1" operator="lessThan">
      <formula>0</formula>
    </cfRule>
  </conditionalFormatting>
  <conditionalFormatting sqref="X28">
    <cfRule type="cellIs" dxfId="137" priority="76" stopIfTrue="1" operator="lessThan">
      <formula>0</formula>
    </cfRule>
  </conditionalFormatting>
  <conditionalFormatting sqref="Y31:Z31">
    <cfRule type="cellIs" dxfId="136" priority="75" stopIfTrue="1" operator="lessThan">
      <formula>0</formula>
    </cfRule>
  </conditionalFormatting>
  <conditionalFormatting sqref="Y35:Z36">
    <cfRule type="cellIs" dxfId="135" priority="74" stopIfTrue="1" operator="lessThan">
      <formula>0</formula>
    </cfRule>
  </conditionalFormatting>
  <conditionalFormatting sqref="Y39:Z39">
    <cfRule type="cellIs" dxfId="134" priority="73" stopIfTrue="1" operator="lessThan">
      <formula>0</formula>
    </cfRule>
  </conditionalFormatting>
  <conditionalFormatting sqref="Y42:Z42">
    <cfRule type="cellIs" dxfId="133" priority="72" stopIfTrue="1" operator="lessThan">
      <formula>0</formula>
    </cfRule>
  </conditionalFormatting>
  <conditionalFormatting sqref="AA50">
    <cfRule type="cellIs" dxfId="132" priority="71" stopIfTrue="1" operator="lessThan">
      <formula>0</formula>
    </cfRule>
  </conditionalFormatting>
  <conditionalFormatting sqref="AA47">
    <cfRule type="cellIs" dxfId="131" priority="70" stopIfTrue="1" operator="lessThan">
      <formula>0</formula>
    </cfRule>
  </conditionalFormatting>
  <conditionalFormatting sqref="AA43">
    <cfRule type="cellIs" dxfId="130" priority="69" stopIfTrue="1" operator="lessThan">
      <formula>0</formula>
    </cfRule>
  </conditionalFormatting>
  <conditionalFormatting sqref="AA41">
    <cfRule type="cellIs" dxfId="129" priority="68" stopIfTrue="1" operator="lessThan">
      <formula>0</formula>
    </cfRule>
  </conditionalFormatting>
  <conditionalFormatting sqref="AA38">
    <cfRule type="cellIs" dxfId="128" priority="67" stopIfTrue="1" operator="lessThan">
      <formula>0</formula>
    </cfRule>
  </conditionalFormatting>
  <conditionalFormatting sqref="AA36">
    <cfRule type="cellIs" dxfId="127" priority="66" stopIfTrue="1" operator="lessThan">
      <formula>0</formula>
    </cfRule>
  </conditionalFormatting>
  <conditionalFormatting sqref="AA34">
    <cfRule type="cellIs" dxfId="126" priority="65" stopIfTrue="1" operator="lessThan">
      <formula>0</formula>
    </cfRule>
  </conditionalFormatting>
  <conditionalFormatting sqref="AA32">
    <cfRule type="cellIs" dxfId="125" priority="64" stopIfTrue="1" operator="lessThan">
      <formula>0</formula>
    </cfRule>
  </conditionalFormatting>
  <conditionalFormatting sqref="AA30">
    <cfRule type="cellIs" dxfId="124" priority="63" stopIfTrue="1" operator="lessThan">
      <formula>0</formula>
    </cfRule>
  </conditionalFormatting>
  <conditionalFormatting sqref="AA28">
    <cfRule type="cellIs" dxfId="123" priority="62" stopIfTrue="1" operator="lessThan">
      <formula>0</formula>
    </cfRule>
  </conditionalFormatting>
  <conditionalFormatting sqref="AB31">
    <cfRule type="cellIs" dxfId="122" priority="61" stopIfTrue="1" operator="lessThan">
      <formula>0</formula>
    </cfRule>
  </conditionalFormatting>
  <conditionalFormatting sqref="AC31">
    <cfRule type="cellIs" dxfId="121" priority="60" stopIfTrue="1" operator="lessThan">
      <formula>0</formula>
    </cfRule>
  </conditionalFormatting>
  <conditionalFormatting sqref="AB35:AC36">
    <cfRule type="cellIs" dxfId="120" priority="59" stopIfTrue="1" operator="lessThan">
      <formula>0</formula>
    </cfRule>
  </conditionalFormatting>
  <conditionalFormatting sqref="AB39:AC39">
    <cfRule type="cellIs" dxfId="119" priority="58" stopIfTrue="1" operator="lessThan">
      <formula>0</formula>
    </cfRule>
  </conditionalFormatting>
  <conditionalFormatting sqref="AB42:AC42">
    <cfRule type="cellIs" dxfId="118" priority="57" stopIfTrue="1" operator="lessThan">
      <formula>0</formula>
    </cfRule>
  </conditionalFormatting>
  <conditionalFormatting sqref="AD50">
    <cfRule type="cellIs" dxfId="117" priority="56" stopIfTrue="1" operator="lessThan">
      <formula>0</formula>
    </cfRule>
  </conditionalFormatting>
  <conditionalFormatting sqref="AD47">
    <cfRule type="cellIs" dxfId="116" priority="55" stopIfTrue="1" operator="lessThan">
      <formula>0</formula>
    </cfRule>
  </conditionalFormatting>
  <conditionalFormatting sqref="AD41">
    <cfRule type="cellIs" dxfId="115" priority="54" stopIfTrue="1" operator="lessThan">
      <formula>0</formula>
    </cfRule>
  </conditionalFormatting>
  <conditionalFormatting sqref="AD38">
    <cfRule type="cellIs" dxfId="114" priority="53" stopIfTrue="1" operator="lessThan">
      <formula>0</formula>
    </cfRule>
  </conditionalFormatting>
  <conditionalFormatting sqref="AD36">
    <cfRule type="cellIs" dxfId="113" priority="52" stopIfTrue="1" operator="lessThan">
      <formula>0</formula>
    </cfRule>
  </conditionalFormatting>
  <conditionalFormatting sqref="AD34">
    <cfRule type="cellIs" dxfId="112" priority="51" stopIfTrue="1" operator="lessThan">
      <formula>0</formula>
    </cfRule>
  </conditionalFormatting>
  <conditionalFormatting sqref="AD32">
    <cfRule type="cellIs" dxfId="111" priority="50" stopIfTrue="1" operator="lessThan">
      <formula>0</formula>
    </cfRule>
  </conditionalFormatting>
  <conditionalFormatting sqref="AD30">
    <cfRule type="cellIs" dxfId="110" priority="49" stopIfTrue="1" operator="lessThan">
      <formula>0</formula>
    </cfRule>
  </conditionalFormatting>
  <conditionalFormatting sqref="AD28">
    <cfRule type="cellIs" dxfId="109" priority="48" stopIfTrue="1" operator="lessThan">
      <formula>0</formula>
    </cfRule>
  </conditionalFormatting>
  <conditionalFormatting sqref="AI28">
    <cfRule type="cellIs" dxfId="108" priority="47" stopIfTrue="1" operator="lessThan">
      <formula>0</formula>
    </cfRule>
  </conditionalFormatting>
  <conditionalFormatting sqref="AI50">
    <cfRule type="cellIs" dxfId="107" priority="46" stopIfTrue="1" operator="lessThan">
      <formula>0</formula>
    </cfRule>
  </conditionalFormatting>
  <conditionalFormatting sqref="AI49">
    <cfRule type="cellIs" dxfId="106" priority="45" stopIfTrue="1" operator="lessThan">
      <formula>0</formula>
    </cfRule>
  </conditionalFormatting>
  <conditionalFormatting sqref="AI45:AI47">
    <cfRule type="cellIs" dxfId="105" priority="44" stopIfTrue="1" operator="lessThan">
      <formula>0</formula>
    </cfRule>
  </conditionalFormatting>
  <conditionalFormatting sqref="AI43">
    <cfRule type="cellIs" dxfId="104" priority="43" stopIfTrue="1" operator="lessThan">
      <formula>0</formula>
    </cfRule>
  </conditionalFormatting>
  <conditionalFormatting sqref="AI41">
    <cfRule type="cellIs" dxfId="103" priority="42" stopIfTrue="1" operator="lessThan">
      <formula>0</formula>
    </cfRule>
  </conditionalFormatting>
  <conditionalFormatting sqref="AI38">
    <cfRule type="cellIs" dxfId="102" priority="41" stopIfTrue="1" operator="lessThan">
      <formula>0</formula>
    </cfRule>
  </conditionalFormatting>
  <conditionalFormatting sqref="AI36">
    <cfRule type="cellIs" dxfId="101" priority="40" stopIfTrue="1" operator="lessThan">
      <formula>0</formula>
    </cfRule>
  </conditionalFormatting>
  <conditionalFormatting sqref="AI34">
    <cfRule type="cellIs" dxfId="100" priority="39" stopIfTrue="1" operator="lessThan">
      <formula>0</formula>
    </cfRule>
  </conditionalFormatting>
  <conditionalFormatting sqref="AI32">
    <cfRule type="cellIs" dxfId="99" priority="38" stopIfTrue="1" operator="lessThan">
      <formula>0</formula>
    </cfRule>
  </conditionalFormatting>
  <conditionalFormatting sqref="AI30">
    <cfRule type="cellIs" dxfId="98" priority="37" stopIfTrue="1" operator="lessThan">
      <formula>0</formula>
    </cfRule>
  </conditionalFormatting>
  <conditionalFormatting sqref="AN49:AN50">
    <cfRule type="cellIs" dxfId="97" priority="36" stopIfTrue="1" operator="lessThan">
      <formula>0</formula>
    </cfRule>
  </conditionalFormatting>
  <conditionalFormatting sqref="AN45:AN47">
    <cfRule type="cellIs" dxfId="96" priority="35" stopIfTrue="1" operator="lessThan">
      <formula>0</formula>
    </cfRule>
  </conditionalFormatting>
  <conditionalFormatting sqref="AO45:AU46">
    <cfRule type="cellIs" dxfId="95" priority="34" stopIfTrue="1" operator="lessThan">
      <formula>0</formula>
    </cfRule>
  </conditionalFormatting>
  <conditionalFormatting sqref="AN43">
    <cfRule type="cellIs" dxfId="94" priority="33" stopIfTrue="1" operator="lessThan">
      <formula>0</formula>
    </cfRule>
  </conditionalFormatting>
  <conditionalFormatting sqref="AN41">
    <cfRule type="cellIs" dxfId="93" priority="32" stopIfTrue="1" operator="lessThan">
      <formula>0</formula>
    </cfRule>
  </conditionalFormatting>
  <conditionalFormatting sqref="AN38">
    <cfRule type="cellIs" dxfId="92" priority="31" stopIfTrue="1" operator="lessThan">
      <formula>0</formula>
    </cfRule>
  </conditionalFormatting>
  <conditionalFormatting sqref="AN36:AU36">
    <cfRule type="cellIs" dxfId="91" priority="30" stopIfTrue="1" operator="lessThan">
      <formula>0</formula>
    </cfRule>
  </conditionalFormatting>
  <conditionalFormatting sqref="AN34">
    <cfRule type="cellIs" dxfId="90" priority="29" stopIfTrue="1" operator="lessThan">
      <formula>0</formula>
    </cfRule>
  </conditionalFormatting>
  <conditionalFormatting sqref="AN32">
    <cfRule type="cellIs" dxfId="89" priority="28" stopIfTrue="1" operator="lessThan">
      <formula>0</formula>
    </cfRule>
  </conditionalFormatting>
  <conditionalFormatting sqref="AN30">
    <cfRule type="cellIs" dxfId="88" priority="27" stopIfTrue="1" operator="lessThan">
      <formula>0</formula>
    </cfRule>
  </conditionalFormatting>
  <conditionalFormatting sqref="AN28">
    <cfRule type="cellIs" dxfId="87" priority="26" stopIfTrue="1" operator="lessThan">
      <formula>0</formula>
    </cfRule>
  </conditionalFormatting>
  <conditionalFormatting sqref="AO31:AR31">
    <cfRule type="cellIs" dxfId="86" priority="25" stopIfTrue="1" operator="lessThan">
      <formula>0</formula>
    </cfRule>
  </conditionalFormatting>
  <conditionalFormatting sqref="AO35:AR35">
    <cfRule type="cellIs" dxfId="85" priority="24" stopIfTrue="1" operator="lessThan">
      <formula>0</formula>
    </cfRule>
  </conditionalFormatting>
  <conditionalFormatting sqref="AO39:AR39">
    <cfRule type="cellIs" dxfId="84" priority="23" stopIfTrue="1" operator="lessThan">
      <formula>0</formula>
    </cfRule>
  </conditionalFormatting>
  <conditionalFormatting sqref="AO42:AR42">
    <cfRule type="cellIs" dxfId="83" priority="22" stopIfTrue="1" operator="lessThan">
      <formula>0</formula>
    </cfRule>
  </conditionalFormatting>
  <conditionalFormatting sqref="AO49:AR49">
    <cfRule type="cellIs" dxfId="82" priority="21" stopIfTrue="1" operator="lessThan">
      <formula>0</formula>
    </cfRule>
  </conditionalFormatting>
  <conditionalFormatting sqref="AS49:AU50">
    <cfRule type="cellIs" dxfId="81" priority="20" stopIfTrue="1" operator="lessThan">
      <formula>0</formula>
    </cfRule>
  </conditionalFormatting>
  <conditionalFormatting sqref="AS47:AU47">
    <cfRule type="cellIs" dxfId="80" priority="19" stopIfTrue="1" operator="lessThan">
      <formula>0</formula>
    </cfRule>
  </conditionalFormatting>
  <conditionalFormatting sqref="AS43:AU43">
    <cfRule type="cellIs" dxfId="79" priority="18" stopIfTrue="1" operator="lessThan">
      <formula>0</formula>
    </cfRule>
  </conditionalFormatting>
  <conditionalFormatting sqref="AS41:AU41">
    <cfRule type="cellIs" dxfId="78" priority="17" stopIfTrue="1" operator="lessThan">
      <formula>0</formula>
    </cfRule>
  </conditionalFormatting>
  <conditionalFormatting sqref="AS38:AU38">
    <cfRule type="cellIs" dxfId="77" priority="16" stopIfTrue="1" operator="lessThan">
      <formula>0</formula>
    </cfRule>
  </conditionalFormatting>
  <conditionalFormatting sqref="AS34:AU34">
    <cfRule type="cellIs" dxfId="76" priority="15" stopIfTrue="1" operator="lessThan">
      <formula>0</formula>
    </cfRule>
  </conditionalFormatting>
  <conditionalFormatting sqref="AS32:AU32">
    <cfRule type="cellIs" dxfId="75" priority="14" stopIfTrue="1" operator="lessThan">
      <formula>0</formula>
    </cfRule>
  </conditionalFormatting>
  <conditionalFormatting sqref="AS30:AU30">
    <cfRule type="cellIs" dxfId="74" priority="13" stopIfTrue="1" operator="lessThan">
      <formula>0</formula>
    </cfRule>
  </conditionalFormatting>
  <conditionalFormatting sqref="AU28">
    <cfRule type="cellIs" dxfId="73" priority="12" stopIfTrue="1" operator="lessThan">
      <formula>0</formula>
    </cfRule>
  </conditionalFormatting>
  <conditionalFormatting sqref="AN51:AU53">
    <cfRule type="cellIs" dxfId="72" priority="11" stopIfTrue="1" operator="lessThan">
      <formula>0</formula>
    </cfRule>
  </conditionalFormatting>
  <conditionalFormatting sqref="AN56:AV57">
    <cfRule type="cellIs" dxfId="71" priority="10" stopIfTrue="1" operator="lessThan">
      <formula>0</formula>
    </cfRule>
  </conditionalFormatting>
  <conditionalFormatting sqref="AI56">
    <cfRule type="cellIs" dxfId="70" priority="9" stopIfTrue="1" operator="lessThan">
      <formula>0</formula>
    </cfRule>
  </conditionalFormatting>
  <conditionalFormatting sqref="Z51:AD53">
    <cfRule type="cellIs" dxfId="69" priority="8" stopIfTrue="1" operator="lessThan">
      <formula>0</formula>
    </cfRule>
  </conditionalFormatting>
  <conditionalFormatting sqref="Z56:AD57">
    <cfRule type="cellIs" dxfId="68" priority="7" stopIfTrue="1" operator="lessThan">
      <formula>0</formula>
    </cfRule>
  </conditionalFormatting>
  <conditionalFormatting sqref="R56:Y57">
    <cfRule type="cellIs" dxfId="67" priority="6" stopIfTrue="1" operator="lessThan">
      <formula>0</formula>
    </cfRule>
  </conditionalFormatting>
  <conditionalFormatting sqref="I56:Q57">
    <cfRule type="cellIs" dxfId="66" priority="5" stopIfTrue="1" operator="lessThan">
      <formula>0</formula>
    </cfRule>
  </conditionalFormatting>
  <conditionalFormatting sqref="I51:Q53">
    <cfRule type="cellIs" dxfId="65" priority="4" stopIfTrue="1" operator="lessThan">
      <formula>0</formula>
    </cfRule>
  </conditionalFormatting>
  <conditionalFormatting sqref="I51:Q53">
    <cfRule type="cellIs" dxfId="64" priority="3" stopIfTrue="1" operator="lessThan">
      <formula>0</formula>
    </cfRule>
  </conditionalFormatting>
  <conditionalFormatting sqref="D51:H53">
    <cfRule type="cellIs" dxfId="63" priority="2" stopIfTrue="1" operator="lessThan">
      <formula>0</formula>
    </cfRule>
  </conditionalFormatting>
  <conditionalFormatting sqref="D51:H53">
    <cfRule type="cellIs" dxfId="6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47" sqref="D4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39361339</v>
      </c>
      <c r="D5" s="401">
        <v>214431083</v>
      </c>
      <c r="E5" s="452"/>
      <c r="F5" s="452"/>
      <c r="G5" s="446"/>
      <c r="H5" s="400">
        <v>340557</v>
      </c>
      <c r="I5" s="401">
        <v>291702</v>
      </c>
      <c r="J5" s="452"/>
      <c r="K5" s="452"/>
      <c r="L5" s="446"/>
      <c r="M5" s="400">
        <v>1611447</v>
      </c>
      <c r="N5" s="401"/>
      <c r="O5" s="452"/>
      <c r="P5" s="452"/>
      <c r="Q5" s="395">
        <v>0</v>
      </c>
      <c r="R5" s="396">
        <v>0</v>
      </c>
      <c r="S5" s="452"/>
      <c r="T5" s="452"/>
      <c r="U5" s="395">
        <v>0</v>
      </c>
      <c r="V5" s="396">
        <v>0</v>
      </c>
      <c r="W5" s="452"/>
      <c r="X5" s="452"/>
      <c r="Y5" s="395">
        <v>0</v>
      </c>
      <c r="Z5" s="396">
        <v>0</v>
      </c>
      <c r="AA5" s="452"/>
      <c r="AB5" s="452"/>
      <c r="AC5" s="453"/>
      <c r="AD5" s="452"/>
      <c r="AE5" s="452"/>
      <c r="AF5" s="452"/>
      <c r="AG5" s="453"/>
      <c r="AH5" s="452"/>
      <c r="AI5" s="452"/>
      <c r="AJ5" s="452"/>
      <c r="AK5" s="400"/>
      <c r="AL5" s="401"/>
      <c r="AM5" s="452"/>
      <c r="AN5" s="454"/>
    </row>
    <row r="6" spans="1:40" s="9" customFormat="1" ht="25.5" x14ac:dyDescent="0.2">
      <c r="A6" s="107"/>
      <c r="B6" s="413" t="s">
        <v>309</v>
      </c>
      <c r="C6" s="395">
        <v>40984087</v>
      </c>
      <c r="D6" s="396">
        <v>213208158</v>
      </c>
      <c r="E6" s="398">
        <f>'Pt 1 Summary of Data'!E12</f>
        <v>201481502</v>
      </c>
      <c r="F6" s="398">
        <f>C6+D6+E6</f>
        <v>455673747</v>
      </c>
      <c r="G6" s="399">
        <f>'Pt 1 Summary of Data'!I12</f>
        <v>183922352</v>
      </c>
      <c r="H6" s="395">
        <v>343427</v>
      </c>
      <c r="I6" s="396">
        <v>214298</v>
      </c>
      <c r="J6" s="398">
        <f>'Pt 1 Summary of Data'!K12</f>
        <v>403464</v>
      </c>
      <c r="K6" s="398">
        <f>H6+I6+J6</f>
        <v>961189</v>
      </c>
      <c r="L6" s="399">
        <v>0</v>
      </c>
      <c r="M6" s="395">
        <v>1618473</v>
      </c>
      <c r="N6" s="396">
        <v>2604640</v>
      </c>
      <c r="O6" s="398">
        <f>'Pt 1 Summary of Data'!Q12</f>
        <v>3367340</v>
      </c>
      <c r="P6" s="398">
        <f>M6+N6+O6</f>
        <v>7590453</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c r="AL6" s="396"/>
      <c r="AM6" s="398"/>
      <c r="AN6" s="428"/>
    </row>
    <row r="7" spans="1:40" x14ac:dyDescent="0.2">
      <c r="B7" s="413" t="s">
        <v>310</v>
      </c>
      <c r="C7" s="395">
        <v>676701</v>
      </c>
      <c r="D7" s="396">
        <v>1337725</v>
      </c>
      <c r="E7" s="398">
        <f>'Pt 1 Summary of Data'!D37+'Pt 1 Summary of Data'!D40+'Pt 1 Summary of Data'!D41</f>
        <v>1757110</v>
      </c>
      <c r="F7" s="398">
        <f>C7+D7+E7</f>
        <v>3771536</v>
      </c>
      <c r="G7" s="399">
        <v>1576215</v>
      </c>
      <c r="H7" s="395">
        <v>5937</v>
      </c>
      <c r="I7" s="396">
        <v>3691</v>
      </c>
      <c r="J7" s="398">
        <v>2135</v>
      </c>
      <c r="K7" s="398">
        <f>H7+I7+J7</f>
        <v>11763</v>
      </c>
      <c r="L7" s="399">
        <v>0</v>
      </c>
      <c r="M7" s="395">
        <v>31621</v>
      </c>
      <c r="N7" s="396">
        <v>79085</v>
      </c>
      <c r="O7" s="398">
        <v>40736</v>
      </c>
      <c r="P7" s="398">
        <f>M7+N7+O7</f>
        <v>151442</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c r="AL7" s="396"/>
      <c r="AM7" s="398"/>
      <c r="AN7" s="428"/>
    </row>
    <row r="8" spans="1:40" x14ac:dyDescent="0.2">
      <c r="B8" s="413" t="s">
        <v>495</v>
      </c>
      <c r="C8" s="442"/>
      <c r="D8" s="396">
        <v>22595983</v>
      </c>
      <c r="E8" s="398">
        <v>38659684</v>
      </c>
      <c r="F8" s="398">
        <f>D8+E8</f>
        <v>61255667</v>
      </c>
      <c r="G8" s="399">
        <v>38659684</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19151684</v>
      </c>
      <c r="E9" s="398">
        <v>11384480</v>
      </c>
      <c r="F9" s="398">
        <f>D9+E9</f>
        <v>30536164</v>
      </c>
      <c r="G9" s="399">
        <v>11384480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-97122605</v>
      </c>
      <c r="E10" s="398">
        <v>-62496825</v>
      </c>
      <c r="F10" s="398">
        <f>D10+E10</f>
        <v>-159619430</v>
      </c>
      <c r="G10" s="399">
        <v>-62496825</v>
      </c>
      <c r="H10" s="441"/>
      <c r="I10" s="396">
        <v>0</v>
      </c>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28504143</v>
      </c>
      <c r="E11" s="398">
        <v>0</v>
      </c>
      <c r="F11" s="398">
        <f>D11+E11</f>
        <v>28504143</v>
      </c>
      <c r="G11" s="448"/>
      <c r="H11" s="441"/>
      <c r="I11" s="396">
        <v>0</v>
      </c>
      <c r="J11" s="398">
        <v>0</v>
      </c>
      <c r="K11" s="398" t="s">
        <v>527</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f>C6+C7</f>
        <v>41660788</v>
      </c>
      <c r="D12" s="398">
        <f>D6+D7-D8-D9-D10-D11</f>
        <v>241416678</v>
      </c>
      <c r="E12" s="398">
        <f>E6+E7-E8-E9-E10-E11</f>
        <v>215691273</v>
      </c>
      <c r="F12" s="398">
        <f>C12+D12+E12</f>
        <v>498768739</v>
      </c>
      <c r="G12" s="445"/>
      <c r="H12" s="397">
        <f>H6+H7</f>
        <v>349364</v>
      </c>
      <c r="I12" s="398">
        <f>I6+I7</f>
        <v>217989</v>
      </c>
      <c r="J12" s="398">
        <f>J6+J7</f>
        <v>405599</v>
      </c>
      <c r="K12" s="398">
        <f>K6+K7</f>
        <v>972952</v>
      </c>
      <c r="L12" s="445"/>
      <c r="M12" s="397">
        <f>M6+M7</f>
        <v>1650094</v>
      </c>
      <c r="N12" s="398">
        <f>N6+N7</f>
        <v>2683725</v>
      </c>
      <c r="O12" s="398">
        <f>O6+O7</f>
        <v>3408076</v>
      </c>
      <c r="P12" s="398">
        <f>M12+N12+O12</f>
        <v>7741895</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51984819</v>
      </c>
      <c r="D15" s="401">
        <v>292362558</v>
      </c>
      <c r="E15" s="393">
        <f>'Pt 1 Summary of Data'!E5+62496825-11384480</f>
        <v>248346709</v>
      </c>
      <c r="F15" s="393">
        <f>C15+D15+E15</f>
        <v>592694086</v>
      </c>
      <c r="G15" s="394">
        <v>227602464</v>
      </c>
      <c r="H15" s="400">
        <v>471521</v>
      </c>
      <c r="I15" s="401">
        <v>270613</v>
      </c>
      <c r="J15" s="393">
        <f>'Pt 1 Summary of Data'!K5</f>
        <v>284866</v>
      </c>
      <c r="K15" s="393">
        <f>H15+I15+J15</f>
        <v>1027000</v>
      </c>
      <c r="L15" s="394">
        <v>0</v>
      </c>
      <c r="M15" s="400">
        <v>2391067</v>
      </c>
      <c r="N15" s="401">
        <v>3071489</v>
      </c>
      <c r="O15" s="393">
        <f>'Pt 1 Summary of Data'!Q5</f>
        <v>3712645</v>
      </c>
      <c r="P15" s="393">
        <f>M15+N15+O15</f>
        <v>9175201</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c r="AL15" s="401"/>
      <c r="AM15" s="393"/>
      <c r="AN15" s="429"/>
    </row>
    <row r="16" spans="1:40" x14ac:dyDescent="0.2">
      <c r="B16" s="413" t="s">
        <v>311</v>
      </c>
      <c r="C16" s="395">
        <v>240413</v>
      </c>
      <c r="D16" s="396">
        <v>15816721</v>
      </c>
      <c r="E16" s="398">
        <f>'Pt 1 Summary of Data'!E26+'Pt 1 Summary of Data'!E27+'Pt 1 Summary of Data'!E28+'Pt 1 Summary of Data'!E34+'Pt 1 Summary of Data'!E35</f>
        <v>16941929</v>
      </c>
      <c r="F16" s="398">
        <f>C16+D16+E16</f>
        <v>32999063</v>
      </c>
      <c r="G16" s="399">
        <f>'Pt 1 Summary of Data'!I26+'Pt 1 Summary of Data'!I27+'Pt 1 Summary of Data'!I28+'Pt 1 Summary of Data'!I34+'Pt 1 Summary of Data'!I35</f>
        <v>16433629</v>
      </c>
      <c r="H16" s="395">
        <v>2176</v>
      </c>
      <c r="I16" s="396">
        <v>6338</v>
      </c>
      <c r="J16" s="398">
        <f>'Pt 1 Summary of Data'!J26+'Pt 1 Summary of Data'!J27</f>
        <v>4212</v>
      </c>
      <c r="K16" s="398">
        <f>H16+I16+J16</f>
        <v>12726</v>
      </c>
      <c r="L16" s="399">
        <v>0</v>
      </c>
      <c r="M16" s="395">
        <v>11040</v>
      </c>
      <c r="N16" s="396">
        <v>95685</v>
      </c>
      <c r="O16" s="398">
        <v>101692</v>
      </c>
      <c r="P16" s="398">
        <f>M16+N16+O16</f>
        <v>208417</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c r="AL16" s="396"/>
      <c r="AM16" s="398"/>
      <c r="AN16" s="428"/>
    </row>
    <row r="17" spans="1:40" s="65" customFormat="1" x14ac:dyDescent="0.2">
      <c r="A17" s="108"/>
      <c r="B17" s="414" t="s">
        <v>318</v>
      </c>
      <c r="C17" s="397">
        <f>C15-C16</f>
        <v>51744406</v>
      </c>
      <c r="D17" s="398">
        <f>D15-D16</f>
        <v>276545837</v>
      </c>
      <c r="E17" s="398">
        <f>E15-E16</f>
        <v>231404780</v>
      </c>
      <c r="F17" s="398">
        <f>C17+D17+E17</f>
        <v>559695023</v>
      </c>
      <c r="G17" s="448"/>
      <c r="H17" s="397">
        <v>469345</v>
      </c>
      <c r="I17" s="398">
        <v>264275</v>
      </c>
      <c r="J17" s="398">
        <f>J15-J16</f>
        <v>280654</v>
      </c>
      <c r="K17" s="398">
        <f>H17+I17+J17</f>
        <v>1014274</v>
      </c>
      <c r="L17" s="448"/>
      <c r="M17" s="397">
        <f>M15-M16</f>
        <v>2380027</v>
      </c>
      <c r="N17" s="398">
        <f>N15-N16</f>
        <v>2975804</v>
      </c>
      <c r="O17" s="398">
        <f>O15-O16</f>
        <v>3610953</v>
      </c>
      <c r="P17" s="398">
        <f>M17+N17+O17</f>
        <v>8966784</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f>G6+G7-G8-G9-G10</f>
        <v>197951228</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f>'Pt 1 Summary of Data'!I44+'Pt 1 Summary of Data'!I45+'Pt 1 Summary of Data'!I47+'Pt 1 Summary of Data'!I51</f>
        <v>30842568</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f>IF(G22&gt;G23,G22,G23)</f>
        <v>10558441.75</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f>G15-G19-G16-G20</f>
        <v>-17624961</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f>(G15-G16)*0.05</f>
        <v>10558441.75</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f>(G15-G16)*0.03</f>
        <v>6335065.0499999998</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f>IF(G26&lt;G27,G26,G27)</f>
        <v>57834638.75</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f>G20+G21+G16</f>
        <v>57834638.75</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481">
        <f>((G15-G16)*0.22)+G16</f>
        <v>62890772.700000003</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f>G15-G25</f>
        <v>169767825.25</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f>IF(G31&lt;G32,G31,G32)</f>
        <v>53611262.049999997</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f>IF(G22&gt;G24,G22,G24)</f>
        <v>6335065.0499999998</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f>G20+G30+G16</f>
        <v>53611262.049999997</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58667396</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f>G15-G29</f>
        <v>173991201.94999999</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f>G19/G33</f>
        <v>1.1377082621504357</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19215</v>
      </c>
      <c r="D38" s="403">
        <v>80246</v>
      </c>
      <c r="E38" s="430">
        <v>61772</v>
      </c>
      <c r="F38" s="430">
        <v>161233</v>
      </c>
      <c r="G38" s="446"/>
      <c r="H38" s="402">
        <v>175</v>
      </c>
      <c r="I38" s="403">
        <v>78</v>
      </c>
      <c r="J38" s="430">
        <v>204</v>
      </c>
      <c r="K38" s="430">
        <v>457</v>
      </c>
      <c r="L38" s="446"/>
      <c r="M38" s="402">
        <v>900</v>
      </c>
      <c r="N38" s="403">
        <v>1164</v>
      </c>
      <c r="O38" s="430">
        <v>1220</v>
      </c>
      <c r="P38" s="430">
        <v>3284</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v>0</v>
      </c>
      <c r="G39" s="459"/>
      <c r="H39" s="457"/>
      <c r="I39" s="458"/>
      <c r="J39" s="458"/>
      <c r="K39" s="437">
        <v>0</v>
      </c>
      <c r="L39" s="459"/>
      <c r="M39" s="457"/>
      <c r="N39" s="458"/>
      <c r="O39" s="458"/>
      <c r="P39" s="437">
        <v>4.7295999999999998E-2</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v>6600</v>
      </c>
      <c r="G40" s="445"/>
      <c r="H40" s="441"/>
      <c r="I40" s="439"/>
      <c r="J40" s="439"/>
      <c r="K40" s="396"/>
      <c r="L40" s="445"/>
      <c r="M40" s="441"/>
      <c r="N40" s="439"/>
      <c r="O40" s="439"/>
      <c r="P40" s="396">
        <v>1500</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1.50888</v>
      </c>
      <c r="G41" s="445"/>
      <c r="H41" s="441"/>
      <c r="I41" s="439"/>
      <c r="J41" s="439"/>
      <c r="K41" s="432"/>
      <c r="L41" s="445"/>
      <c r="M41" s="441"/>
      <c r="N41" s="439"/>
      <c r="O41" s="439"/>
      <c r="P41" s="432">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v>0</v>
      </c>
      <c r="G42" s="445"/>
      <c r="H42" s="441"/>
      <c r="I42" s="439"/>
      <c r="J42" s="439"/>
      <c r="K42" s="434">
        <v>0</v>
      </c>
      <c r="L42" s="445"/>
      <c r="M42" s="441"/>
      <c r="N42" s="439"/>
      <c r="O42" s="439"/>
      <c r="P42" s="434">
        <f>P39*P41</f>
        <v>4.7295999999999998E-2</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0.8051264130851169</v>
      </c>
      <c r="D45" s="434">
        <v>0.873</v>
      </c>
      <c r="E45" s="434">
        <v>0.93200000000000005</v>
      </c>
      <c r="F45" s="434">
        <v>0.89100000000000001</v>
      </c>
      <c r="G45" s="445"/>
      <c r="H45" s="436">
        <v>0.73752630901187888</v>
      </c>
      <c r="I45" s="436">
        <v>0.78710313376734509</v>
      </c>
      <c r="J45" s="436">
        <v>3.2939206282468807</v>
      </c>
      <c r="K45" s="436">
        <v>1.4465258479087599</v>
      </c>
      <c r="L45" s="445"/>
      <c r="M45" s="436">
        <v>0.69330894145318522</v>
      </c>
      <c r="N45" s="434">
        <v>0.90184871046614634</v>
      </c>
      <c r="O45" s="434">
        <v>0.94299999999999995</v>
      </c>
      <c r="P45" s="434">
        <v>0.86299999999999999</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v>0</v>
      </c>
      <c r="R46" s="434">
        <v>0</v>
      </c>
      <c r="S46" s="434">
        <v>0</v>
      </c>
      <c r="T46" s="434">
        <v>0</v>
      </c>
      <c r="U46" s="436">
        <v>0</v>
      </c>
      <c r="V46" s="434">
        <v>0</v>
      </c>
      <c r="W46" s="434">
        <v>0</v>
      </c>
      <c r="X46" s="434">
        <v>0</v>
      </c>
      <c r="Y46" s="436">
        <v>0</v>
      </c>
      <c r="Z46" s="434">
        <v>0</v>
      </c>
      <c r="AA46" s="434">
        <v>0</v>
      </c>
      <c r="AB46" s="434">
        <v>0</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c r="G47" s="445"/>
      <c r="H47" s="441"/>
      <c r="I47" s="439"/>
      <c r="J47" s="439"/>
      <c r="K47" s="434"/>
      <c r="L47" s="445"/>
      <c r="M47" s="441"/>
      <c r="N47" s="439"/>
      <c r="O47" s="439"/>
      <c r="P47" s="434">
        <v>4.7295999999999998E-2</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0.89100000000000001</v>
      </c>
      <c r="G48" s="445"/>
      <c r="H48" s="441"/>
      <c r="I48" s="439"/>
      <c r="J48" s="439"/>
      <c r="K48" s="434"/>
      <c r="L48" s="445"/>
      <c r="M48" s="441"/>
      <c r="N48" s="439"/>
      <c r="O48" s="439"/>
      <c r="P48" s="434">
        <v>0.91100000000000003</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f>F48</f>
        <v>0.89100000000000001</v>
      </c>
      <c r="G51" s="445"/>
      <c r="H51" s="442"/>
      <c r="I51" s="440"/>
      <c r="J51" s="440"/>
      <c r="K51" s="434"/>
      <c r="L51" s="445"/>
      <c r="M51" s="442"/>
      <c r="N51" s="440"/>
      <c r="O51" s="440"/>
      <c r="P51" s="434">
        <v>0.91100000000000003</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231404780</v>
      </c>
      <c r="G52" s="445"/>
      <c r="H52" s="441"/>
      <c r="I52" s="439"/>
      <c r="J52" s="439"/>
      <c r="K52" s="398">
        <v>280654</v>
      </c>
      <c r="L52" s="445"/>
      <c r="M52" s="441"/>
      <c r="N52" s="439"/>
      <c r="O52" s="439"/>
      <c r="P52" s="398">
        <v>3610953</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482">
        <v>0</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v>0</v>
      </c>
      <c r="I56" s="439"/>
      <c r="J56" s="439"/>
      <c r="K56" s="439"/>
      <c r="L56" s="445"/>
      <c r="M56" s="395">
        <v>0</v>
      </c>
      <c r="N56" s="439"/>
      <c r="O56" s="439"/>
      <c r="P56" s="439"/>
      <c r="Q56" s="395">
        <v>0</v>
      </c>
      <c r="R56" s="439"/>
      <c r="S56" s="439"/>
      <c r="T56" s="439"/>
      <c r="U56" s="395">
        <v>0</v>
      </c>
      <c r="V56" s="439"/>
      <c r="W56" s="439"/>
      <c r="X56" s="439"/>
      <c r="Y56" s="395">
        <v>0</v>
      </c>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v>0</v>
      </c>
      <c r="I57" s="439"/>
      <c r="J57" s="439"/>
      <c r="K57" s="439"/>
      <c r="L57" s="445"/>
      <c r="M57" s="395">
        <v>0</v>
      </c>
      <c r="N57" s="439"/>
      <c r="O57" s="439"/>
      <c r="P57" s="439"/>
      <c r="Q57" s="395">
        <v>0</v>
      </c>
      <c r="R57" s="439"/>
      <c r="S57" s="439"/>
      <c r="T57" s="439"/>
      <c r="U57" s="395">
        <v>0</v>
      </c>
      <c r="V57" s="439"/>
      <c r="W57" s="439"/>
      <c r="X57" s="439"/>
      <c r="Y57" s="395">
        <v>0</v>
      </c>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v>0</v>
      </c>
      <c r="F61" s="439"/>
      <c r="G61" s="445"/>
      <c r="H61" s="441"/>
      <c r="I61" s="439"/>
      <c r="J61" s="396">
        <v>0</v>
      </c>
      <c r="K61" s="439"/>
      <c r="L61" s="445"/>
      <c r="M61" s="441"/>
      <c r="N61" s="439"/>
      <c r="O61" s="439"/>
      <c r="P61" s="439"/>
      <c r="Q61" s="441"/>
      <c r="R61" s="439"/>
      <c r="S61" s="396">
        <v>0</v>
      </c>
      <c r="T61" s="439"/>
      <c r="U61" s="441"/>
      <c r="V61" s="439"/>
      <c r="W61" s="396">
        <v>0</v>
      </c>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v>0</v>
      </c>
      <c r="F62" s="439"/>
      <c r="G62" s="445"/>
      <c r="H62" s="441"/>
      <c r="I62" s="439"/>
      <c r="J62" s="396">
        <v>0</v>
      </c>
      <c r="K62" s="439"/>
      <c r="L62" s="445"/>
      <c r="M62" s="441"/>
      <c r="N62" s="439"/>
      <c r="O62" s="439"/>
      <c r="P62" s="439"/>
      <c r="Q62" s="441"/>
      <c r="R62" s="439"/>
      <c r="S62" s="396">
        <v>0</v>
      </c>
      <c r="T62" s="439"/>
      <c r="U62" s="441"/>
      <c r="V62" s="439"/>
      <c r="W62" s="396">
        <v>0</v>
      </c>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v>0</v>
      </c>
      <c r="F63" s="439"/>
      <c r="G63" s="445"/>
      <c r="H63" s="441"/>
      <c r="I63" s="439"/>
      <c r="J63" s="396">
        <v>0</v>
      </c>
      <c r="K63" s="439"/>
      <c r="L63" s="445"/>
      <c r="M63" s="441"/>
      <c r="N63" s="439"/>
      <c r="O63" s="439"/>
      <c r="P63" s="439"/>
      <c r="Q63" s="441"/>
      <c r="R63" s="439"/>
      <c r="S63" s="396">
        <v>0</v>
      </c>
      <c r="T63" s="439"/>
      <c r="U63" s="441"/>
      <c r="V63" s="439"/>
      <c r="W63" s="396">
        <v>0</v>
      </c>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v>0</v>
      </c>
      <c r="F64" s="464"/>
      <c r="G64" s="465"/>
      <c r="H64" s="463"/>
      <c r="I64" s="464"/>
      <c r="J64" s="411">
        <v>0</v>
      </c>
      <c r="K64" s="464"/>
      <c r="L64" s="465"/>
      <c r="M64" s="463"/>
      <c r="N64" s="464"/>
      <c r="O64" s="464"/>
      <c r="P64" s="464"/>
      <c r="Q64" s="463"/>
      <c r="R64" s="464"/>
      <c r="S64" s="411">
        <v>0</v>
      </c>
      <c r="T64" s="464"/>
      <c r="U64" s="463"/>
      <c r="V64" s="464"/>
      <c r="W64" s="411">
        <v>0</v>
      </c>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1" priority="52" stopIfTrue="1" operator="lessThan">
      <formula>0</formula>
    </cfRule>
  </conditionalFormatting>
  <conditionalFormatting sqref="C15:C16">
    <cfRule type="cellIs" dxfId="60" priority="65" stopIfTrue="1" operator="lessThan">
      <formula>0</formula>
    </cfRule>
  </conditionalFormatting>
  <conditionalFormatting sqref="C5:C7">
    <cfRule type="cellIs" dxfId="59" priority="66" stopIfTrue="1" operator="lessThan">
      <formula>0</formula>
    </cfRule>
  </conditionalFormatting>
  <conditionalFormatting sqref="H15:H16">
    <cfRule type="cellIs" dxfId="58" priority="49" stopIfTrue="1" operator="lessThan">
      <formula>0</formula>
    </cfRule>
  </conditionalFormatting>
  <conditionalFormatting sqref="Q38">
    <cfRule type="cellIs" dxfId="57" priority="39" stopIfTrue="1" operator="lessThan">
      <formula>0</formula>
    </cfRule>
  </conditionalFormatting>
  <conditionalFormatting sqref="M38">
    <cfRule type="cellIs" dxfId="56" priority="43" stopIfTrue="1" operator="lessThan">
      <formula>0</formula>
    </cfRule>
  </conditionalFormatting>
  <conditionalFormatting sqref="H50:K50">
    <cfRule type="cellIs" dxfId="55" priority="46" stopIfTrue="1" operator="lessThan">
      <formula>0</formula>
    </cfRule>
  </conditionalFormatting>
  <conditionalFormatting sqref="Q50:T50">
    <cfRule type="cellIs" dxfId="54" priority="38" stopIfTrue="1" operator="lessThan">
      <formula>0</formula>
    </cfRule>
  </conditionalFormatting>
  <conditionalFormatting sqref="M5:M7">
    <cfRule type="cellIs" dxfId="53" priority="45" stopIfTrue="1" operator="lessThan">
      <formula>0</formula>
    </cfRule>
  </conditionalFormatting>
  <conditionalFormatting sqref="C50:F50">
    <cfRule type="cellIs" dxfId="52" priority="51" stopIfTrue="1" operator="lessThan">
      <formula>0</formula>
    </cfRule>
  </conditionalFormatting>
  <conditionalFormatting sqref="H5:H7">
    <cfRule type="cellIs" dxfId="51" priority="50" stopIfTrue="1" operator="lessThan">
      <formula>0</formula>
    </cfRule>
  </conditionalFormatting>
  <conditionalFormatting sqref="H38">
    <cfRule type="cellIs" dxfId="50" priority="47" stopIfTrue="1" operator="lessThan">
      <formula>0</formula>
    </cfRule>
  </conditionalFormatting>
  <conditionalFormatting sqref="M15:M16">
    <cfRule type="cellIs" dxfId="49" priority="44" stopIfTrue="1" operator="lessThan">
      <formula>0</formula>
    </cfRule>
  </conditionalFormatting>
  <conditionalFormatting sqref="M50:P50">
    <cfRule type="cellIs" dxfId="48" priority="42" stopIfTrue="1" operator="lessThan">
      <formula>0</formula>
    </cfRule>
  </conditionalFormatting>
  <conditionalFormatting sqref="Q6:Q7">
    <cfRule type="cellIs" dxfId="47" priority="41" stopIfTrue="1" operator="lessThan">
      <formula>0</formula>
    </cfRule>
  </conditionalFormatting>
  <conditionalFormatting sqref="Q15:Q16">
    <cfRule type="cellIs" dxfId="46" priority="40" stopIfTrue="1" operator="lessThan">
      <formula>0</formula>
    </cfRule>
  </conditionalFormatting>
  <conditionalFormatting sqref="U6:U7">
    <cfRule type="cellIs" dxfId="45" priority="37" stopIfTrue="1" operator="lessThan">
      <formula>0</formula>
    </cfRule>
  </conditionalFormatting>
  <conditionalFormatting sqref="U15:U16">
    <cfRule type="cellIs" dxfId="44" priority="36" stopIfTrue="1" operator="lessThan">
      <formula>0</formula>
    </cfRule>
  </conditionalFormatting>
  <conditionalFormatting sqref="U38">
    <cfRule type="cellIs" dxfId="43" priority="35" stopIfTrue="1" operator="lessThan">
      <formula>0</formula>
    </cfRule>
  </conditionalFormatting>
  <conditionalFormatting sqref="U50:X50">
    <cfRule type="cellIs" dxfId="42" priority="34" stopIfTrue="1" operator="lessThan">
      <formula>0</formula>
    </cfRule>
  </conditionalFormatting>
  <conditionalFormatting sqref="Y6:Y7">
    <cfRule type="cellIs" dxfId="41" priority="33" stopIfTrue="1" operator="lessThan">
      <formula>0</formula>
    </cfRule>
  </conditionalFormatting>
  <conditionalFormatting sqref="Y15:Y16">
    <cfRule type="cellIs" dxfId="40" priority="32" stopIfTrue="1" operator="lessThan">
      <formula>0</formula>
    </cfRule>
  </conditionalFormatting>
  <conditionalFormatting sqref="Y38">
    <cfRule type="cellIs" dxfId="39" priority="31" stopIfTrue="1" operator="lessThan">
      <formula>0</formula>
    </cfRule>
  </conditionalFormatting>
  <conditionalFormatting sqref="Y50:AB50">
    <cfRule type="cellIs" dxfId="38" priority="30" stopIfTrue="1" operator="lessThan">
      <formula>0</formula>
    </cfRule>
  </conditionalFormatting>
  <conditionalFormatting sqref="AL50:AN50">
    <cfRule type="cellIs" dxfId="37" priority="26" stopIfTrue="1" operator="lessThan">
      <formula>0</formula>
    </cfRule>
  </conditionalFormatting>
  <conditionalFormatting sqref="G35">
    <cfRule type="cellIs" dxfId="36" priority="25" stopIfTrue="1" operator="lessThan">
      <formula>0</formula>
    </cfRule>
  </conditionalFormatting>
  <conditionalFormatting sqref="G36">
    <cfRule type="cellIs" dxfId="35" priority="24"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Y5">
    <cfRule type="cellIs" dxfId="14" priority="3" stopIfTrue="1" operator="lessThan">
      <formula>0</formula>
    </cfRule>
  </conditionalFormatting>
  <conditionalFormatting sqref="U5">
    <cfRule type="cellIs" dxfId="13" priority="2" stopIfTrue="1" operator="lessThan">
      <formula>0</formula>
    </cfRule>
  </conditionalFormatting>
  <conditionalFormatting sqref="Q5">
    <cfRule type="cellIs" dxfId="12" priority="1" stopIfTrue="1" operator="lessThan">
      <formula>0</formula>
    </cfRule>
  </conditionalFormatting>
  <dataValidations xWindow="898" yWindow="46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57"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3" sqref="F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31407</v>
      </c>
      <c r="D4" s="104">
        <v>129</v>
      </c>
      <c r="E4" s="104">
        <v>649</v>
      </c>
      <c r="F4" s="104"/>
      <c r="G4" s="104"/>
      <c r="H4" s="104"/>
      <c r="I4" s="185"/>
      <c r="J4" s="185"/>
      <c r="K4" s="191"/>
    </row>
    <row r="5" spans="2:11" ht="16.5" x14ac:dyDescent="0.25">
      <c r="B5" s="122" t="s">
        <v>342</v>
      </c>
      <c r="C5" s="163"/>
      <c r="D5" s="164"/>
      <c r="E5" s="164"/>
      <c r="F5" s="164"/>
      <c r="G5" s="164"/>
      <c r="H5" s="164"/>
      <c r="I5" s="164"/>
      <c r="J5" s="164"/>
      <c r="K5" s="192"/>
    </row>
    <row r="6" spans="2:11" ht="14.25" thickTop="1" thickBot="1" x14ac:dyDescent="0.25">
      <c r="B6" s="123" t="s">
        <v>101</v>
      </c>
      <c r="C6" s="183"/>
      <c r="D6" s="100">
        <v>0</v>
      </c>
      <c r="E6" s="100">
        <v>0</v>
      </c>
      <c r="F6" s="184"/>
      <c r="G6" s="100">
        <v>0</v>
      </c>
      <c r="H6" s="100">
        <v>0</v>
      </c>
      <c r="I6" s="184"/>
      <c r="J6" s="184"/>
      <c r="K6" s="189"/>
    </row>
    <row r="7" spans="2:11" ht="13.5" thickTop="1" x14ac:dyDescent="0.2">
      <c r="B7" s="116" t="s">
        <v>102</v>
      </c>
      <c r="C7" s="101">
        <v>0</v>
      </c>
      <c r="D7" s="102">
        <v>0</v>
      </c>
      <c r="E7" s="102">
        <v>0</v>
      </c>
      <c r="F7" s="100">
        <v>0</v>
      </c>
      <c r="G7" s="102">
        <v>0</v>
      </c>
      <c r="H7" s="102">
        <v>0</v>
      </c>
      <c r="I7" s="190"/>
      <c r="J7" s="190"/>
      <c r="K7" s="193"/>
    </row>
    <row r="8" spans="2:11" ht="13.5" thickBot="1" x14ac:dyDescent="0.25">
      <c r="B8" s="116" t="s">
        <v>103</v>
      </c>
      <c r="C8" s="182"/>
      <c r="D8" s="102">
        <v>0</v>
      </c>
      <c r="E8" s="102">
        <v>0</v>
      </c>
      <c r="F8" s="185"/>
      <c r="G8" s="102">
        <v>0</v>
      </c>
      <c r="H8" s="102">
        <v>0</v>
      </c>
      <c r="I8" s="190"/>
      <c r="J8" s="190"/>
      <c r="K8" s="194"/>
    </row>
    <row r="9" spans="2:11" ht="13.15" customHeight="1" thickTop="1" x14ac:dyDescent="0.2">
      <c r="B9" s="116" t="s">
        <v>104</v>
      </c>
      <c r="C9" s="101">
        <v>0</v>
      </c>
      <c r="D9" s="102">
        <v>0</v>
      </c>
      <c r="E9" s="102">
        <v>0</v>
      </c>
      <c r="F9" s="100">
        <v>0</v>
      </c>
      <c r="G9" s="102">
        <v>0</v>
      </c>
      <c r="H9" s="102">
        <v>0</v>
      </c>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c r="D11" s="97"/>
      <c r="E11" s="97"/>
      <c r="F11" s="97"/>
      <c r="G11" s="97"/>
      <c r="H11" s="97"/>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503</v>
      </c>
      <c r="D23" s="484"/>
      <c r="E23" s="484"/>
      <c r="F23" s="484"/>
      <c r="G23" s="484"/>
      <c r="H23" s="484"/>
      <c r="I23" s="484"/>
      <c r="J23" s="484"/>
      <c r="K23" s="485"/>
    </row>
    <row r="24" spans="2:12" s="5" customFormat="1" ht="100.15" customHeight="1" x14ac:dyDescent="0.2">
      <c r="B24" s="90" t="s">
        <v>213</v>
      </c>
      <c r="C24" s="486" t="s">
        <v>504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C7">
    <cfRule type="cellIs" dxfId="9" priority="13" stopIfTrue="1" operator="lessThan">
      <formula>0</formula>
    </cfRule>
  </conditionalFormatting>
  <conditionalFormatting sqref="C9">
    <cfRule type="cellIs" dxfId="8" priority="12" stopIfTrue="1" operator="lessThan">
      <formula>0</formula>
    </cfRule>
  </conditionalFormatting>
  <conditionalFormatting sqref="K22">
    <cfRule type="cellIs" dxfId="7" priority="3" stopIfTrue="1" operator="lessThan">
      <formula>0</formula>
    </cfRule>
  </conditionalFormatting>
  <conditionalFormatting sqref="K9">
    <cfRule type="cellIs" dxfId="6" priority="8" stopIfTrue="1" operator="lessThan">
      <formula>0</formula>
    </cfRule>
  </conditionalFormatting>
  <conditionalFormatting sqref="K12:K14">
    <cfRule type="cellIs" dxfId="5" priority="7" stopIfTrue="1" operator="lessThan">
      <formula>0</formula>
    </cfRule>
  </conditionalFormatting>
  <conditionalFormatting sqref="C16:H17">
    <cfRule type="cellIs" dxfId="4" priority="6" stopIfTrue="1" operator="lessThan">
      <formula>0</formula>
    </cfRule>
  </conditionalFormatting>
  <conditionalFormatting sqref="K16:K17">
    <cfRule type="cellIs" dxfId="3" priority="5" stopIfTrue="1" operator="lessThan">
      <formula>0</formula>
    </cfRule>
  </conditionalFormatting>
  <conditionalFormatting sqref="C22:H22">
    <cfRule type="cellIs" dxfId="2" priority="4" stopIfTrue="1" operator="lessThan">
      <formula>0</formula>
    </cfRule>
  </conditionalFormatting>
  <conditionalFormatting sqref="F7">
    <cfRule type="cellIs" dxfId="1" priority="2" stopIfTrue="1" operator="lessThan">
      <formula>0</formula>
    </cfRule>
  </conditionalFormatting>
  <conditionalFormatting sqref="F9">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Normal="100" workbookViewId="0">
      <pane xSplit="2" ySplit="3" topLeftCell="D61" activePane="bottomRight" state="frozen"/>
      <selection activeCell="B1" sqref="B1"/>
      <selection pane="topRight" activeCell="B1" sqref="B1"/>
      <selection pane="bottomLeft" activeCell="B1" sqref="B1"/>
      <selection pane="bottomRight" activeCell="D132" sqref="D13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512</v>
      </c>
      <c r="E48" s="7"/>
    </row>
    <row r="49" spans="2:5" ht="35.25" customHeight="1" x14ac:dyDescent="0.2">
      <c r="B49" s="134" t="s">
        <v>513</v>
      </c>
      <c r="C49" s="113"/>
      <c r="D49" s="137" t="s">
        <v>512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t="s">
        <v>135</v>
      </c>
      <c r="D56" s="137"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514</v>
      </c>
      <c r="C78" s="115" t="s">
        <v>135</v>
      </c>
      <c r="D78" s="137" t="s">
        <v>515</v>
      </c>
      <c r="E78" s="7"/>
    </row>
    <row r="79" spans="2:5" ht="35.25" customHeight="1" x14ac:dyDescent="0.2">
      <c r="B79" s="134" t="s">
        <v>516</v>
      </c>
      <c r="C79" s="115" t="s">
        <v>135</v>
      </c>
      <c r="D79" s="137" t="s">
        <v>517</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514</v>
      </c>
      <c r="C89" s="115"/>
      <c r="D89" s="137" t="s">
        <v>515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518</v>
      </c>
      <c r="C100" s="115" t="s">
        <v>135</v>
      </c>
      <c r="D100" s="137" t="s">
        <v>512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520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521</v>
      </c>
      <c r="C134" s="113"/>
      <c r="D134" s="137" t="s">
        <v>520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512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6" sqref="B6:B7"/>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Amy Do</cp:lastModifiedBy>
  <cp:lastPrinted>2016-08-19T18:08:22Z</cp:lastPrinted>
  <dcterms:created xsi:type="dcterms:W3CDTF">2012-03-15T16:14:51Z</dcterms:created>
  <dcterms:modified xsi:type="dcterms:W3CDTF">2016-08-19T19:23:08Z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