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20" i="10" l="1"/>
  <c r="G16" i="10" l="1"/>
  <c r="G10" i="10"/>
  <c r="G9" i="10"/>
  <c r="G7" i="10"/>
  <c r="F16" i="10"/>
  <c r="F10" i="10"/>
  <c r="F9" i="10"/>
  <c r="F7" i="10"/>
  <c r="C17" i="10"/>
  <c r="D17" i="10"/>
  <c r="C12" i="10"/>
  <c r="D12" i="10"/>
  <c r="AS12" i="4"/>
  <c r="E60" i="4"/>
  <c r="E54" i="18"/>
  <c r="I54" i="18" s="1"/>
  <c r="D54" i="18"/>
  <c r="I7" i="18" l="1"/>
  <c r="I58" i="18"/>
  <c r="G8" i="10" s="1"/>
  <c r="I57" i="18"/>
  <c r="I56" i="18"/>
  <c r="I53" i="18"/>
  <c r="I52" i="18"/>
  <c r="I51" i="18"/>
  <c r="I49" i="18"/>
  <c r="I46" i="18"/>
  <c r="I45" i="18"/>
  <c r="I42" i="18"/>
  <c r="I39" i="18"/>
  <c r="I36" i="18"/>
  <c r="I35" i="18"/>
  <c r="I31" i="18"/>
  <c r="I27" i="18"/>
  <c r="I24" i="18"/>
  <c r="I20" i="18"/>
  <c r="I19" i="18"/>
  <c r="I18" i="18"/>
  <c r="I16" i="18"/>
  <c r="I15" i="18"/>
  <c r="I14" i="18"/>
  <c r="I13" i="18"/>
  <c r="I11" i="18"/>
  <c r="I10" i="18"/>
  <c r="I6" i="18"/>
  <c r="G54" i="18"/>
  <c r="H54" i="18"/>
  <c r="E55" i="18"/>
  <c r="G55" i="18"/>
  <c r="H55" i="18"/>
  <c r="I55" i="18"/>
  <c r="I59" i="4"/>
  <c r="I60" i="4" s="1"/>
  <c r="I57" i="4"/>
  <c r="I56" i="4"/>
  <c r="I53" i="4"/>
  <c r="I52" i="4"/>
  <c r="I51" i="4"/>
  <c r="I50" i="4"/>
  <c r="I49" i="4"/>
  <c r="I47" i="4"/>
  <c r="I46" i="4"/>
  <c r="I45" i="4"/>
  <c r="I44" i="4"/>
  <c r="I42" i="4"/>
  <c r="I41" i="4"/>
  <c r="I40" i="4"/>
  <c r="I39" i="4"/>
  <c r="I38" i="4"/>
  <c r="I37" i="4"/>
  <c r="I35" i="4"/>
  <c r="I34" i="4"/>
  <c r="I32" i="4"/>
  <c r="I31" i="4"/>
  <c r="I30" i="4"/>
  <c r="I25" i="4"/>
  <c r="I28" i="4"/>
  <c r="I27" i="4"/>
  <c r="I26" i="4"/>
  <c r="I15" i="4"/>
  <c r="I14" i="4"/>
  <c r="I13" i="4"/>
  <c r="I7" i="4"/>
  <c r="I6" i="4"/>
  <c r="G60" i="4"/>
  <c r="H60" i="4"/>
  <c r="E22" i="4"/>
  <c r="G22" i="4"/>
  <c r="H22" i="4"/>
  <c r="I22" i="4"/>
  <c r="E12" i="4"/>
  <c r="G12" i="4"/>
  <c r="H12" i="4"/>
  <c r="I12" i="4"/>
  <c r="G6" i="10" s="1"/>
  <c r="G19" i="10" s="1"/>
  <c r="E5" i="4"/>
  <c r="G5" i="4"/>
  <c r="H5" i="4"/>
  <c r="I5" i="4"/>
  <c r="G15" i="10" s="1"/>
  <c r="G29" i="10" l="1"/>
  <c r="G28" i="10"/>
  <c r="G25" i="10"/>
  <c r="G21" i="10"/>
  <c r="G24" i="10"/>
  <c r="G23" i="10"/>
  <c r="G27" i="10" s="1"/>
  <c r="E16" i="10"/>
  <c r="E37" i="10"/>
  <c r="E10" i="10"/>
  <c r="E11" i="10"/>
  <c r="F11" i="10" s="1"/>
  <c r="E9" i="10"/>
  <c r="E8" i="10"/>
  <c r="E7" i="10"/>
  <c r="E6" i="10"/>
  <c r="E12" i="10" l="1"/>
  <c r="F8" i="10"/>
  <c r="E15" i="10"/>
  <c r="F15" i="10" s="1"/>
  <c r="F6" i="10"/>
  <c r="F12" i="10"/>
  <c r="G31" i="10"/>
  <c r="G32" i="10" s="1"/>
  <c r="G33" i="10" s="1"/>
  <c r="G26" i="10"/>
  <c r="G30" i="10" s="1"/>
  <c r="AS55" i="18"/>
  <c r="AS54" i="18"/>
  <c r="D55" i="18"/>
  <c r="AS5" i="4"/>
  <c r="AS22" i="4"/>
  <c r="AS60" i="4"/>
  <c r="D60" i="4"/>
  <c r="D22" i="4"/>
  <c r="D12" i="4"/>
  <c r="E17" i="10" l="1"/>
  <c r="F17" i="10" s="1"/>
  <c r="D5" i="4"/>
</calcChain>
</file>

<file path=xl/sharedStrings.xml><?xml version="1.0" encoding="utf-8"?>
<sst xmlns="http://schemas.openxmlformats.org/spreadsheetml/2006/main" count="619" uniqueCount="538">
  <si>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</si>
  <si>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</si>
  <si>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</si>
  <si>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</si>
  <si>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</si>
  <si>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</si>
  <si>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</si>
  <si>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</si>
  <si>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</si>
  <si>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</si>
  <si>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</si>
  <si>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</si>
  <si>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</si>
  <si>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</si>
  <si>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</si>
  <si>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</si>
  <si>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</si>
  <si>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</si>
  <si>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</si>
  <si>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</si>
  <si>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</si>
  <si>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</si>
  <si>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</si>
  <si>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</si>
  <si>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</si>
  <si>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</si>
  <si>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</si>
  <si>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</si>
  <si>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</si>
  <si>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</si>
  <si>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</si>
  <si>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</si>
  <si>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</si>
  <si>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</si>
  <si>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</si>
  <si>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</si>
  <si>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</si>
  <si>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</si>
  <si>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</si>
  <si>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</si>
  <si>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</si>
  <si>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</si>
  <si>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</si>
  <si>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</si>
  <si>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</si>
  <si>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</si>
  <si>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</si>
  <si>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</si>
  <si>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</si>
  <si>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</si>
  <si>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</si>
  <si>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</si>
  <si>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</si>
  <si>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</si>
  <si>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</si>
  <si>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</si>
  <si>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</si>
  <si>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</si>
  <si>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</si>
  <si>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</si>
  <si>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</si>
  <si>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</si>
  <si>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</si>
  <si>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</si>
  <si>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</si>
  <si>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</si>
  <si>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</si>
  <si>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</si>
  <si>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</si>
  <si>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</si>
  <si>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</si>
  <si>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</si>
  <si>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</si>
  <si>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</si>
  <si>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</si>
  <si>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</si>
  <si>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</si>
  <si>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</si>
  <si>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</si>
  <si>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</si>
  <si>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</si>
  <si>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</si>
  <si>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</si>
  <si>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</si>
  <si>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</si>
  <si>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</si>
  <si>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</si>
  <si>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</si>
  <si>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</si>
  <si>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</si>
  <si>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</si>
  <si>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</si>
  <si>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</si>
  <si>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</si>
  <si>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</si>
  <si>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</si>
  <si>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</si>
  <si>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</si>
  <si>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</si>
  <si>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</si>
  <si>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</si>
  <si>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</si>
  <si>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</si>
  <si>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</si>
  <si>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</si>
  <si>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</si>
  <si>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</si>
  <si>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</si>
  <si>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</si>
  <si>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</si>
  <si>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</si>
  <si>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</si>
  <si>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</si>
  <si>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</si>
  <si>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</si>
  <si>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</si>
  <si>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</si>
  <si>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</si>
  <si>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</si>
  <si>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</si>
  <si>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</si>
  <si>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</si>
  <si>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</si>
  <si>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</si>
  <si>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</si>
  <si>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</si>
  <si>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</si>
  <si>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</si>
  <si>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</si>
  <si>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</si>
  <si>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</si>
  <si>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</si>
  <si>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</si>
  <si>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</si>
  <si>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</si>
  <si>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</si>
  <si>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</si>
  <si>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</si>
  <si>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</si>
  <si>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</si>
  <si>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</si>
  <si>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</si>
  <si>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</si>
  <si>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</si>
  <si>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</si>
  <si>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</si>
  <si>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</si>
  <si>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</si>
  <si>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</si>
  <si>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</si>
  <si>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</si>
  <si>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</si>
  <si>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</si>
  <si>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</si>
  <si>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</si>
  <si>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</si>
  <si>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</si>
  <si>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</si>
  <si>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</si>
  <si>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</si>
  <si>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</si>
  <si>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</si>
  <si>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</si>
  <si>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</si>
  <si>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</si>
  <si>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</si>
  <si>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</si>
  <si>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</si>
  <si>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</si>
  <si>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</si>
  <si>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</si>
  <si>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</si>
  <si>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</si>
  <si>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</si>
  <si>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</si>
  <si>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</si>
  <si>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</si>
  <si>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</si>
  <si>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</si>
  <si>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</si>
  <si>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</si>
  <si>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</si>
  <si>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</si>
  <si>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</si>
  <si>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</si>
  <si>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</si>
  <si>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</si>
  <si>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</si>
  <si>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</si>
  <si>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</si>
  <si>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</si>
  <si>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</si>
  <si>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</si>
  <si>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</si>
  <si>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</si>
  <si>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</si>
  <si>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</si>
  <si>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</si>
  <si>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</si>
  <si>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</si>
  <si>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</si>
  <si>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</si>
  <si>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</si>
  <si>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</si>
  <si>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</si>
  <si>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</si>
  <si>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</si>
  <si>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</si>
  <si>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</si>
  <si>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</si>
  <si>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</si>
  <si>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</si>
  <si>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</si>
  <si>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</si>
  <si>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</si>
  <si>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</si>
  <si>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</si>
  <si>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</si>
  <si>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</si>
  <si>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</si>
  <si>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</si>
  <si>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</si>
  <si>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</si>
  <si>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</si>
  <si>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</si>
  <si>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</si>
  <si>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</si>
  <si>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</si>
  <si>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</si>
  <si>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</si>
  <si>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</si>
  <si>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</si>
  <si>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</si>
  <si>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</si>
  <si>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</si>
  <si>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</si>
  <si>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</si>
  <si>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</si>
  <si>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</si>
  <si>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</si>
  <si>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</si>
  <si>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</si>
  <si>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</si>
  <si>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</si>
  <si>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</si>
  <si>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</si>
  <si>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</si>
  <si>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</si>
  <si>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</si>
  <si>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</si>
  <si>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</si>
  <si>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</si>
  <si>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</si>
  <si>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</si>
  <si>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</si>
  <si>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</si>
  <si>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</si>
  <si>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</si>
  <si>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</si>
  <si>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</si>
  <si>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</si>
  <si>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</si>
  <si>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</si>
  <si>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</si>
  <si>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</si>
  <si>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</si>
  <si>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</si>
  <si>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</si>
  <si>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</si>
  <si>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</si>
  <si>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</si>
  <si>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</si>
  <si>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</si>
  <si>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</si>
  <si>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</si>
  <si>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</si>
  <si>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</si>
  <si>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</si>
  <si>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</si>
  <si>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</si>
  <si>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</si>
  <si>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</si>
  <si>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</si>
  <si>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</si>
  <si>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</si>
  <si>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</si>
  <si>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</si>
  <si>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</si>
  <si>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</si>
  <si>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</si>
  <si>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</si>
  <si>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</si>
  <si>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</si>
  <si>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</si>
  <si>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</si>
  <si>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</si>
  <si>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</si>
  <si>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</si>
  <si>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</si>
  <si>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</si>
  <si>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</si>
  <si>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</si>
  <si>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</si>
  <si>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</si>
  <si>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</si>
  <si>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</si>
  <si>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</si>
  <si>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</si>
  <si>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</si>
  <si>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</si>
  <si>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</si>
  <si>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</si>
  <si>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</si>
  <si>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</si>
  <si>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</si>
  <si>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</si>
  <si>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</si>
  <si>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</si>
  <si>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</si>
  <si>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</si>
  <si>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</si>
  <si>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</si>
  <si>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</si>
  <si>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</si>
  <si>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</si>
  <si>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</si>
  <si>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</si>
  <si>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</si>
  <si>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</si>
  <si>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</si>
  <si>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</si>
  <si>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</si>
  <si>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</si>
  <si>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</si>
  <si>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</si>
  <si>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</si>
  <si>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</si>
  <si>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</si>
  <si>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</si>
  <si>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</si>
  <si>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</si>
  <si>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</si>
  <si>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</si>
  <si>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</si>
  <si>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</si>
  <si>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</si>
  <si>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</si>
  <si>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</si>
  <si>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</si>
  <si>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</si>
  <si>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</si>
  <si>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</si>
  <si>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</si>
  <si>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</si>
  <si>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</si>
  <si>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</si>
  <si>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</si>
  <si>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</si>
  <si>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</si>
  <si>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</si>
  <si>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</si>
  <si>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</si>
  <si>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</si>
  <si>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</si>
  <si>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</si>
  <si>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</si>
  <si>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</si>
  <si>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</si>
  <si>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</si>
  <si>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</si>
  <si>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</si>
  <si>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</si>
  <si>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</si>
  <si>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</si>
  <si>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</si>
  <si>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</si>
  <si>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</si>
  <si>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</si>
  <si>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</si>
  <si>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</si>
  <si>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</si>
  <si>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</si>
  <si>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</si>
  <si>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</si>
  <si>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</si>
  <si>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</si>
  <si>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</si>
  <si>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</si>
  <si>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</si>
  <si>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</si>
  <si>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</si>
  <si>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</si>
  <si>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</si>
  <si>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</si>
  <si>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</si>
  <si>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</si>
  <si>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</si>
  <si>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</si>
  <si>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</si>
  <si>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</si>
  <si>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</si>
  <si>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</si>
  <si>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</si>
  <si>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</si>
  <si>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</si>
  <si>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</si>
  <si>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</si>
  <si>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</si>
  <si>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</si>
  <si>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</si>
  <si>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</si>
  <si>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</si>
  <si>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</si>
  <si>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</si>
  <si>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</si>
  <si>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</si>
  <si>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</si>
  <si>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</si>
  <si>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</si>
  <si>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</si>
  <si>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</si>
  <si>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</si>
  <si>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</si>
  <si>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</si>
  <si>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</si>
  <si>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</si>
  <si>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</si>
  <si>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</si>
  <si>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</si>
  <si>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</si>
  <si>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</si>
  <si>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</si>
  <si>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</si>
  <si>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</si>
  <si>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</si>
  <si>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</si>
  <si>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</si>
  <si>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</si>
  <si>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</si>
  <si>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</si>
  <si>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</si>
  <si>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</si>
  <si>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</si>
  <si>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</si>
  <si>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</si>
  <si>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</si>
  <si>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</si>
  <si>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</si>
  <si>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</si>
  <si>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</si>
  <si>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</si>
  <si>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</si>
  <si>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</si>
  <si>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</si>
  <si>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</si>
  <si>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</si>
  <si>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</si>
  <si>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</si>
  <si>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</si>
  <si>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</si>
  <si>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</si>
  <si>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</si>
  <si>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</si>
  <si>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</si>
  <si>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</si>
  <si>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</si>
  <si>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</si>
  <si>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</si>
  <si>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</si>
  <si>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</si>
  <si>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</si>
  <si>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</si>
  <si>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</si>
  <si>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</si>
  <si>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</si>
  <si>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</si>
  <si>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</si>
  <si>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</si>
  <si>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</si>
  <si>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</si>
  <si>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</si>
  <si>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</si>
  <si>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</si>
  <si>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</si>
  <si>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</si>
  <si>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</si>
  <si>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</si>
  <si>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</si>
  <si>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</si>
  <si>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</si>
  <si>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</si>
  <si>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</si>
  <si>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</si>
  <si>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</si>
  <si>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Meridian Health Plan of Michigan, Inc.</t>
  </si>
  <si>
    <t>2014</t>
  </si>
  <si>
    <t>777 Woodward Avenue Detroit, MI 48226</t>
  </si>
  <si>
    <t>383253977</t>
  </si>
  <si>
    <t>708</t>
  </si>
  <si>
    <t>Medical and Pharmaceutical Claims</t>
  </si>
  <si>
    <t>Federal Taxes</t>
  </si>
  <si>
    <t>State Taxes</t>
  </si>
  <si>
    <t>None</t>
  </si>
  <si>
    <t>Transitional Reinsurance Program Contributions</t>
  </si>
  <si>
    <t>Adherence Outreach Calls - Care Coordination Program</t>
  </si>
  <si>
    <t>Member Event Outreach, Self Management Programs, Disease Management program</t>
  </si>
  <si>
    <t>Member &amp; Provider Mailings on Preventive Care, telephonic education, members services live person phone campaigns</t>
  </si>
  <si>
    <t>Supplemental Data Entry</t>
  </si>
  <si>
    <t>Hybrid Tool Data Entry</t>
  </si>
  <si>
    <t>Medical Record Abstraction</t>
  </si>
  <si>
    <t>Accreditation</t>
  </si>
  <si>
    <t>Medication Adherence outreach</t>
  </si>
  <si>
    <t>Medication Therapy Management Program</t>
  </si>
  <si>
    <t>Transition of Care Program/Quality Improvement Project</t>
  </si>
  <si>
    <t>Post Discharge Follw uo Call Program</t>
  </si>
  <si>
    <t>Provider Coaching and Education Program</t>
  </si>
  <si>
    <t>Monitoring of Patient Safety Plan Performance</t>
  </si>
  <si>
    <t>Hospital Care Coordination</t>
  </si>
  <si>
    <t>Quality of Care Grievance Monitoring</t>
  </si>
  <si>
    <t>HRA Process</t>
  </si>
  <si>
    <t>Chronic Care Improvement Mailings</t>
  </si>
  <si>
    <t>Wellness Events - Tobacco Cessation Program, Weight Watchers</t>
  </si>
  <si>
    <t xml:space="preserve">Home Testing Kits </t>
  </si>
  <si>
    <t>Incentives for Attending Member Events</t>
  </si>
  <si>
    <t>CAHPS Administration</t>
  </si>
  <si>
    <t>HOS Administration</t>
  </si>
  <si>
    <t>CCIP &amp; QIP Reporting to CMS</t>
  </si>
  <si>
    <t>Claims adjustment expenses</t>
  </si>
  <si>
    <t>Salaries and wages</t>
  </si>
  <si>
    <t>General and Administrative Expenses</t>
  </si>
  <si>
    <t>Medical Expenses total is based on the amounts paid and incurred for provision of health care services of the respective line of business during the reporting year.</t>
  </si>
  <si>
    <t>Pharmaceutical expense is based on the presciption drugs filled by enrollees of the respective line of business during the reporting year.</t>
  </si>
  <si>
    <t>Expense total is based on the premiums earned and tax provisions for the reporting year by line of business</t>
  </si>
  <si>
    <t>Expense total is based  on the premiums earned and tax provisions for the reporting year by line of businss</t>
  </si>
  <si>
    <t>Quality Improvement Expenses are allocated based on the respective line of business's portion of salaries multiplied by the percentage of time spent on the quality improvement activities.</t>
  </si>
  <si>
    <t>Expenses are allocated based on the percentage of revenue earned for the respective line of business and general and administrative expense incurred during the reporting year</t>
  </si>
  <si>
    <t>Expense total is based on the salaries and the percentage of time spent on the respective line of business.</t>
  </si>
  <si>
    <t>The expense total is based on the actual Transitional Reinsurance Payment for the 2014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</si>
</sst>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498</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162</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E6" sqref="E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f>'Pt 2 Premium and Claims'!D5+'Pt 2 Premium and Claims'!D6-'Pt 2 Premium and Claims'!D7-'Pt 2 Premium and Claims'!D13+'Pt 2 Premium and Claims'!D14+'Pt 2 Premium and Claims'!D15+'Pt 2 Premium and Claims'!D16+'Pt 2 Premium and Claims'!D17</f>
        <v>51057</v>
      </c>
      <c r="E5" s="105">
        <f>'Pt 2 Premium and Claims'!E5+'Pt 2 Premium and Claims'!E6-'Pt 2 Premium and Claims'!E7-'Pt 2 Premium and Claims'!E13+'Pt 2 Premium and Claims'!E14+'Pt 2 Premium and Claims'!E15+'Pt 2 Premium and Claims'!E16+'Pt 2 Premium and Claims'!E17</f>
        <v>12711</v>
      </c>
      <c r="F5" s="105"/>
      <c r="G5" s="105">
        <f>'Pt 2 Premium and Claims'!G5+'Pt 2 Premium and Claims'!G6-'Pt 2 Premium and Claims'!G7-'Pt 2 Premium and Claims'!G13+'Pt 2 Premium and Claims'!G14+'Pt 2 Premium and Claims'!G15+'Pt 2 Premium and Claims'!G16+'Pt 2 Premium and Claims'!G17</f>
        <v>0</v>
      </c>
      <c r="H5" s="105">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24231</v>
      </c>
      <c r="J5" s="105"/>
      <c r="K5" s="106"/>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1446198695</v>
      </c>
      <c r="AT5" s="107"/>
      <c r="AU5" s="107"/>
      <c r="AV5" s="108"/>
      <c r="AW5" s="316"/>
    </row>
    <row r="6" spans="1:49" x14ac:dyDescent="0.2">
      <c r="B6" s="154" t="s">
        <v>223</v>
      </c>
      <c r="C6" s="62" t="s">
        <v>12</v>
      </c>
      <c r="D6" s="109">
        <v>0</v>
      </c>
      <c r="E6" s="110">
        <v>0</v>
      </c>
      <c r="F6" s="110"/>
      <c r="G6" s="111">
        <v>0</v>
      </c>
      <c r="H6" s="111">
        <v>0</v>
      </c>
      <c r="I6" s="112">
        <f>E6+G6-H6</f>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v>0</v>
      </c>
      <c r="AT6" s="113"/>
      <c r="AU6" s="113"/>
      <c r="AV6" s="310"/>
      <c r="AW6" s="317"/>
    </row>
    <row r="7" spans="1:49" x14ac:dyDescent="0.2">
      <c r="B7" s="154" t="s">
        <v>224</v>
      </c>
      <c r="C7" s="62" t="s">
        <v>13</v>
      </c>
      <c r="D7" s="109">
        <v>0</v>
      </c>
      <c r="E7" s="110">
        <v>0</v>
      </c>
      <c r="F7" s="110"/>
      <c r="G7" s="110">
        <v>0</v>
      </c>
      <c r="H7" s="110">
        <v>0</v>
      </c>
      <c r="I7" s="112">
        <f>E7+G7-H7</f>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0</v>
      </c>
      <c r="AT7" s="113"/>
      <c r="AU7" s="113"/>
      <c r="AV7" s="310"/>
      <c r="AW7" s="317"/>
    </row>
    <row r="8" spans="1:49" ht="25.5" x14ac:dyDescent="0.2">
      <c r="B8" s="154" t="s">
        <v>225</v>
      </c>
      <c r="C8" s="62" t="s">
        <v>59</v>
      </c>
      <c r="D8" s="109">
        <v>0</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-2931915</v>
      </c>
      <c r="AT8" s="113"/>
      <c r="AU8" s="113"/>
      <c r="AV8" s="310"/>
      <c r="AW8" s="317"/>
    </row>
    <row r="9" spans="1:49" x14ac:dyDescent="0.2">
      <c r="B9" s="154" t="s">
        <v>226</v>
      </c>
      <c r="C9" s="62" t="s">
        <v>60</v>
      </c>
      <c r="D9" s="109">
        <v>0</v>
      </c>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0</v>
      </c>
      <c r="AT9" s="113"/>
      <c r="AU9" s="113"/>
      <c r="AV9" s="310"/>
      <c r="AW9" s="317"/>
    </row>
    <row r="10" spans="1:49" x14ac:dyDescent="0.2">
      <c r="B10" s="154" t="s">
        <v>227</v>
      </c>
      <c r="C10" s="62" t="s">
        <v>52</v>
      </c>
      <c r="D10" s="109">
        <v>0</v>
      </c>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v>0</v>
      </c>
      <c r="AT10" s="113"/>
      <c r="AU10" s="113"/>
      <c r="AV10" s="310"/>
      <c r="AW10" s="317"/>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f>'Pt 2 Premium and Claims'!D54</f>
        <v>43444</v>
      </c>
      <c r="E12" s="105">
        <f>'Pt 2 Premium and Claims'!E54</f>
        <v>2868</v>
      </c>
      <c r="F12" s="105"/>
      <c r="G12" s="105">
        <f>'Pt 2 Premium and Claims'!G54</f>
        <v>0</v>
      </c>
      <c r="H12" s="105">
        <f>'Pt 2 Premium and Claims'!H54</f>
        <v>0</v>
      </c>
      <c r="I12" s="105">
        <f>'Pt 2 Premium and Claims'!I54</f>
        <v>2868</v>
      </c>
      <c r="J12" s="105"/>
      <c r="K12" s="106"/>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f>'Pt 2 Premium and Claims'!AS54</f>
        <v>1206399479</v>
      </c>
      <c r="AT12" s="107"/>
      <c r="AU12" s="107"/>
      <c r="AV12" s="311"/>
      <c r="AW12" s="316"/>
    </row>
    <row r="13" spans="1:49" ht="25.5" x14ac:dyDescent="0.2">
      <c r="B13" s="154" t="s">
        <v>230</v>
      </c>
      <c r="C13" s="62" t="s">
        <v>37</v>
      </c>
      <c r="D13" s="109">
        <v>148</v>
      </c>
      <c r="E13" s="110">
        <v>148</v>
      </c>
      <c r="F13" s="110"/>
      <c r="G13" s="288"/>
      <c r="H13" s="289"/>
      <c r="I13" s="112">
        <f t="shared" ref="I13:I15" si="0">E13+G13-H13</f>
        <v>148</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162991749</v>
      </c>
      <c r="AT13" s="113"/>
      <c r="AU13" s="113"/>
      <c r="AV13" s="310"/>
      <c r="AW13" s="317"/>
    </row>
    <row r="14" spans="1:49" ht="25.5" x14ac:dyDescent="0.2">
      <c r="B14" s="154" t="s">
        <v>231</v>
      </c>
      <c r="C14" s="62" t="s">
        <v>6</v>
      </c>
      <c r="D14" s="109">
        <v>0</v>
      </c>
      <c r="E14" s="110">
        <v>0</v>
      </c>
      <c r="F14" s="110"/>
      <c r="G14" s="287"/>
      <c r="H14" s="290"/>
      <c r="I14" s="112">
        <f t="shared" si="0"/>
        <v>0</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1591040</v>
      </c>
      <c r="AT14" s="113"/>
      <c r="AU14" s="113"/>
      <c r="AV14" s="310"/>
      <c r="AW14" s="317"/>
    </row>
    <row r="15" spans="1:49" ht="38.25" x14ac:dyDescent="0.2">
      <c r="B15" s="154" t="s">
        <v>232</v>
      </c>
      <c r="C15" s="62" t="s">
        <v>7</v>
      </c>
      <c r="D15" s="109">
        <v>0</v>
      </c>
      <c r="E15" s="110">
        <v>0</v>
      </c>
      <c r="F15" s="110"/>
      <c r="G15" s="287"/>
      <c r="H15" s="293"/>
      <c r="I15" s="112">
        <f t="shared" si="0"/>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v>0</v>
      </c>
      <c r="AT15" s="113"/>
      <c r="AU15" s="113"/>
      <c r="AV15" s="310"/>
      <c r="AW15" s="317"/>
    </row>
    <row r="16" spans="1:49" ht="25.5" x14ac:dyDescent="0.2">
      <c r="B16" s="154"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-884807</v>
      </c>
      <c r="AT16" s="113"/>
      <c r="AU16" s="113"/>
      <c r="AV16" s="310"/>
      <c r="AW16" s="317"/>
    </row>
    <row r="17" spans="1:49" x14ac:dyDescent="0.2">
      <c r="B17" s="154" t="s">
        <v>234</v>
      </c>
      <c r="C17" s="62" t="s">
        <v>62</v>
      </c>
      <c r="D17" s="109">
        <v>0</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-956000</v>
      </c>
      <c r="AT17" s="113"/>
      <c r="AU17" s="113"/>
      <c r="AV17" s="310"/>
      <c r="AW17" s="317"/>
    </row>
    <row r="18" spans="1:49" x14ac:dyDescent="0.2">
      <c r="B18" s="154"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v>0</v>
      </c>
      <c r="AT18" s="113"/>
      <c r="AU18" s="113"/>
      <c r="AV18" s="310"/>
      <c r="AW18" s="317"/>
    </row>
    <row r="19" spans="1:49" x14ac:dyDescent="0.2">
      <c r="B19" s="154"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v>0</v>
      </c>
      <c r="AT19" s="113"/>
      <c r="AU19" s="113"/>
      <c r="AV19" s="310"/>
      <c r="AW19" s="317"/>
    </row>
    <row r="20" spans="1:49" x14ac:dyDescent="0.2">
      <c r="B20" s="154" t="s">
        <v>237</v>
      </c>
      <c r="C20" s="62" t="s">
        <v>65</v>
      </c>
      <c r="D20" s="109">
        <v>0</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v>0</v>
      </c>
      <c r="AT20" s="113"/>
      <c r="AU20" s="113"/>
      <c r="AV20" s="310"/>
      <c r="AW20" s="317"/>
    </row>
    <row r="21" spans="1:49" x14ac:dyDescent="0.2">
      <c r="B21" s="154"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v>0</v>
      </c>
      <c r="AT21" s="113"/>
      <c r="AU21" s="113"/>
      <c r="AV21" s="310"/>
      <c r="AW21" s="317"/>
    </row>
    <row r="22" spans="1:49" x14ac:dyDescent="0.2">
      <c r="B22" s="154" t="s">
        <v>239</v>
      </c>
      <c r="C22" s="62" t="s">
        <v>28</v>
      </c>
      <c r="D22" s="114">
        <f>'Pt 2 Premium and Claims'!D55</f>
        <v>0</v>
      </c>
      <c r="E22" s="114">
        <f>'Pt 2 Premium and Claims'!E55</f>
        <v>0</v>
      </c>
      <c r="F22" s="114"/>
      <c r="G22" s="114">
        <f>'Pt 2 Premium and Claims'!G55</f>
        <v>0</v>
      </c>
      <c r="H22" s="114">
        <f>'Pt 2 Premium and Claims'!H55</f>
        <v>0</v>
      </c>
      <c r="I22" s="114">
        <f>'Pt 2 Premium and Claims'!I55</f>
        <v>0</v>
      </c>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f>'Pt 2 Premium and Claims'!AS55</f>
        <v>0</v>
      </c>
      <c r="AT22" s="116"/>
      <c r="AU22" s="116"/>
      <c r="AV22" s="310"/>
      <c r="AW22" s="317"/>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9">
        <v>832</v>
      </c>
      <c r="E25" s="110">
        <v>832</v>
      </c>
      <c r="F25" s="110"/>
      <c r="G25" s="110">
        <v>0</v>
      </c>
      <c r="H25" s="110">
        <v>0</v>
      </c>
      <c r="I25" s="112">
        <f>E25+G25-H25</f>
        <v>832</v>
      </c>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10152933</v>
      </c>
      <c r="AT25" s="113"/>
      <c r="AU25" s="113"/>
      <c r="AV25" s="113"/>
      <c r="AW25" s="317"/>
    </row>
    <row r="26" spans="1:49" s="5" customFormat="1" x14ac:dyDescent="0.2">
      <c r="A26" s="35"/>
      <c r="B26" s="157" t="s">
        <v>243</v>
      </c>
      <c r="C26" s="62"/>
      <c r="D26" s="109">
        <v>0</v>
      </c>
      <c r="E26" s="110">
        <v>23</v>
      </c>
      <c r="F26" s="110"/>
      <c r="G26" s="110">
        <v>0</v>
      </c>
      <c r="H26" s="110">
        <v>0</v>
      </c>
      <c r="I26" s="112">
        <f t="shared" ref="I26:I28" si="1">E26+G26-H26</f>
        <v>23</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0</v>
      </c>
      <c r="AT26" s="113"/>
      <c r="AU26" s="113"/>
      <c r="AV26" s="113"/>
      <c r="AW26" s="317"/>
    </row>
    <row r="27" spans="1:49" s="5" customFormat="1" x14ac:dyDescent="0.2">
      <c r="B27" s="157" t="s">
        <v>244</v>
      </c>
      <c r="C27" s="62"/>
      <c r="D27" s="109">
        <v>0</v>
      </c>
      <c r="E27" s="110">
        <v>0</v>
      </c>
      <c r="F27" s="110"/>
      <c r="G27" s="110">
        <v>0</v>
      </c>
      <c r="H27" s="110">
        <v>0</v>
      </c>
      <c r="I27" s="112">
        <f t="shared" si="1"/>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0</v>
      </c>
      <c r="AT27" s="113"/>
      <c r="AU27" s="113"/>
      <c r="AV27" s="313"/>
      <c r="AW27" s="317"/>
    </row>
    <row r="28" spans="1:49" s="5" customFormat="1" x14ac:dyDescent="0.2">
      <c r="A28" s="35"/>
      <c r="B28" s="157" t="s">
        <v>245</v>
      </c>
      <c r="C28" s="62"/>
      <c r="D28" s="109">
        <v>0</v>
      </c>
      <c r="E28" s="110">
        <v>0</v>
      </c>
      <c r="F28" s="110"/>
      <c r="G28" s="110">
        <v>0</v>
      </c>
      <c r="H28" s="110">
        <v>0</v>
      </c>
      <c r="I28" s="112">
        <f t="shared" si="1"/>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0</v>
      </c>
      <c r="AT28" s="113"/>
      <c r="AU28" s="113"/>
      <c r="AV28" s="113"/>
      <c r="AW28" s="317"/>
    </row>
    <row r="29" spans="1:49" ht="38.25" x14ac:dyDescent="0.2">
      <c r="B29" s="158"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7" t="s">
        <v>247</v>
      </c>
      <c r="C30" s="62"/>
      <c r="D30" s="109">
        <v>0</v>
      </c>
      <c r="E30" s="110">
        <v>1481</v>
      </c>
      <c r="F30" s="110"/>
      <c r="G30" s="110">
        <v>0</v>
      </c>
      <c r="H30" s="110">
        <v>0</v>
      </c>
      <c r="I30" s="112">
        <f t="shared" ref="I30:I32" si="2">E30+G30-H30</f>
        <v>1481</v>
      </c>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73625023</v>
      </c>
      <c r="AT30" s="113"/>
      <c r="AU30" s="113"/>
      <c r="AV30" s="113"/>
      <c r="AW30" s="317"/>
    </row>
    <row r="31" spans="1:49" x14ac:dyDescent="0.2">
      <c r="B31" s="157" t="s">
        <v>248</v>
      </c>
      <c r="C31" s="62"/>
      <c r="D31" s="109">
        <v>0</v>
      </c>
      <c r="E31" s="110">
        <v>0</v>
      </c>
      <c r="F31" s="110"/>
      <c r="G31" s="110">
        <v>0</v>
      </c>
      <c r="H31" s="110">
        <v>0</v>
      </c>
      <c r="I31" s="112">
        <f t="shared" si="2"/>
        <v>0</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c r="AU31" s="113"/>
      <c r="AV31" s="113"/>
      <c r="AW31" s="317"/>
    </row>
    <row r="32" spans="1:49" ht="25.5" x14ac:dyDescent="0.2">
      <c r="B32" s="157" t="s">
        <v>249</v>
      </c>
      <c r="C32" s="62" t="s">
        <v>82</v>
      </c>
      <c r="D32" s="109">
        <v>0</v>
      </c>
      <c r="E32" s="110">
        <v>0</v>
      </c>
      <c r="F32" s="110"/>
      <c r="G32" s="110">
        <v>0</v>
      </c>
      <c r="H32" s="110">
        <v>0</v>
      </c>
      <c r="I32" s="112">
        <f t="shared" si="2"/>
        <v>0</v>
      </c>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0</v>
      </c>
      <c r="AT32" s="113"/>
      <c r="AU32" s="113"/>
      <c r="AV32" s="113"/>
      <c r="AW32" s="317"/>
    </row>
    <row r="33" spans="1:49" x14ac:dyDescent="0.2">
      <c r="A33" s="3"/>
      <c r="B33" s="158"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7" t="s">
        <v>251</v>
      </c>
      <c r="C34" s="62"/>
      <c r="D34" s="109">
        <v>0</v>
      </c>
      <c r="E34" s="110">
        <v>504</v>
      </c>
      <c r="F34" s="110"/>
      <c r="G34" s="110">
        <v>0</v>
      </c>
      <c r="H34" s="110">
        <v>0</v>
      </c>
      <c r="I34" s="112">
        <f t="shared" ref="I34:I35" si="3">E34+G34-H34</f>
        <v>504</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7" t="s">
        <v>252</v>
      </c>
      <c r="C35" s="62"/>
      <c r="D35" s="109">
        <v>0</v>
      </c>
      <c r="E35" s="110">
        <v>576</v>
      </c>
      <c r="F35" s="110"/>
      <c r="G35" s="110">
        <v>0</v>
      </c>
      <c r="H35" s="110">
        <v>0</v>
      </c>
      <c r="I35" s="112">
        <f t="shared" si="3"/>
        <v>576</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15495558</v>
      </c>
      <c r="AT35" s="113"/>
      <c r="AU35" s="113"/>
      <c r="AV35" s="113"/>
      <c r="AW35" s="317"/>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7">
        <v>98</v>
      </c>
      <c r="E37" s="118">
        <v>98</v>
      </c>
      <c r="F37" s="118"/>
      <c r="G37" s="118">
        <v>0</v>
      </c>
      <c r="H37" s="118">
        <v>0</v>
      </c>
      <c r="I37" s="112">
        <f t="shared" ref="I37:I42" si="4">E37+G37-H37</f>
        <v>98</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3056336</v>
      </c>
      <c r="AT37" s="119"/>
      <c r="AU37" s="119"/>
      <c r="AV37" s="119"/>
      <c r="AW37" s="316"/>
    </row>
    <row r="38" spans="1:49" x14ac:dyDescent="0.2">
      <c r="B38" s="154" t="s">
        <v>255</v>
      </c>
      <c r="C38" s="62" t="s">
        <v>16</v>
      </c>
      <c r="D38" s="109">
        <v>66</v>
      </c>
      <c r="E38" s="110">
        <v>66</v>
      </c>
      <c r="F38" s="110"/>
      <c r="G38" s="110">
        <v>0</v>
      </c>
      <c r="H38" s="110">
        <v>0</v>
      </c>
      <c r="I38" s="112">
        <f t="shared" si="4"/>
        <v>66</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2058734</v>
      </c>
      <c r="AT38" s="113"/>
      <c r="AU38" s="113"/>
      <c r="AV38" s="113"/>
      <c r="AW38" s="317"/>
    </row>
    <row r="39" spans="1:49" x14ac:dyDescent="0.2">
      <c r="B39" s="157" t="s">
        <v>256</v>
      </c>
      <c r="C39" s="62" t="s">
        <v>17</v>
      </c>
      <c r="D39" s="109">
        <v>14</v>
      </c>
      <c r="E39" s="110">
        <v>14</v>
      </c>
      <c r="F39" s="110"/>
      <c r="G39" s="110">
        <v>0</v>
      </c>
      <c r="H39" s="110">
        <v>0</v>
      </c>
      <c r="I39" s="112">
        <f t="shared" si="4"/>
        <v>14</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408391</v>
      </c>
      <c r="AT39" s="113"/>
      <c r="AU39" s="113"/>
      <c r="AV39" s="113"/>
      <c r="AW39" s="317"/>
    </row>
    <row r="40" spans="1:49" x14ac:dyDescent="0.2">
      <c r="B40" s="157" t="s">
        <v>257</v>
      </c>
      <c r="C40" s="62" t="s">
        <v>38</v>
      </c>
      <c r="D40" s="109">
        <v>62</v>
      </c>
      <c r="E40" s="110">
        <v>62</v>
      </c>
      <c r="F40" s="110"/>
      <c r="G40" s="110">
        <v>0</v>
      </c>
      <c r="H40" s="110">
        <v>0</v>
      </c>
      <c r="I40" s="112">
        <f t="shared" si="4"/>
        <v>62</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1909207</v>
      </c>
      <c r="AT40" s="113"/>
      <c r="AU40" s="113"/>
      <c r="AV40" s="113"/>
      <c r="AW40" s="317"/>
    </row>
    <row r="41" spans="1:49" s="5" customFormat="1" ht="25.5" x14ac:dyDescent="0.2">
      <c r="A41" s="35"/>
      <c r="B41" s="157" t="s">
        <v>258</v>
      </c>
      <c r="C41" s="62" t="s">
        <v>129</v>
      </c>
      <c r="D41" s="109">
        <v>14</v>
      </c>
      <c r="E41" s="110">
        <v>14</v>
      </c>
      <c r="F41" s="110"/>
      <c r="G41" s="110">
        <v>0</v>
      </c>
      <c r="H41" s="110">
        <v>0</v>
      </c>
      <c r="I41" s="112">
        <f t="shared" si="4"/>
        <v>14</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477246</v>
      </c>
      <c r="AT41" s="113"/>
      <c r="AU41" s="113"/>
      <c r="AV41" s="113"/>
      <c r="AW41" s="317"/>
    </row>
    <row r="42" spans="1:49" s="5" customFormat="1" ht="24.95" customHeight="1" x14ac:dyDescent="0.2">
      <c r="A42" s="35"/>
      <c r="B42" s="154" t="s">
        <v>259</v>
      </c>
      <c r="C42" s="62" t="s">
        <v>87</v>
      </c>
      <c r="D42" s="109">
        <v>0</v>
      </c>
      <c r="E42" s="110">
        <v>0</v>
      </c>
      <c r="F42" s="110"/>
      <c r="G42" s="110">
        <v>0</v>
      </c>
      <c r="H42" s="110">
        <v>0</v>
      </c>
      <c r="I42" s="112">
        <f t="shared" si="4"/>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c r="AU42" s="113"/>
      <c r="AV42" s="113"/>
      <c r="AW42" s="317"/>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7">
        <v>0</v>
      </c>
      <c r="E44" s="118">
        <v>0</v>
      </c>
      <c r="F44" s="118"/>
      <c r="G44" s="118">
        <v>0</v>
      </c>
      <c r="H44" s="118">
        <v>0</v>
      </c>
      <c r="I44" s="112">
        <f t="shared" ref="I44:I47" si="5">E44+G44-H44</f>
        <v>0</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0</v>
      </c>
      <c r="AT44" s="119"/>
      <c r="AU44" s="119"/>
      <c r="AV44" s="119"/>
      <c r="AW44" s="316"/>
    </row>
    <row r="45" spans="1:49" x14ac:dyDescent="0.2">
      <c r="B45" s="160" t="s">
        <v>262</v>
      </c>
      <c r="C45" s="62" t="s">
        <v>19</v>
      </c>
      <c r="D45" s="109">
        <v>150</v>
      </c>
      <c r="E45" s="110">
        <v>150</v>
      </c>
      <c r="F45" s="110"/>
      <c r="G45" s="110">
        <v>0</v>
      </c>
      <c r="H45" s="110">
        <v>0</v>
      </c>
      <c r="I45" s="112">
        <f t="shared" si="5"/>
        <v>150</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4142186</v>
      </c>
      <c r="AT45" s="113"/>
      <c r="AU45" s="113"/>
      <c r="AV45" s="113"/>
      <c r="AW45" s="317"/>
    </row>
    <row r="46" spans="1:49" x14ac:dyDescent="0.2">
      <c r="B46" s="160" t="s">
        <v>263</v>
      </c>
      <c r="C46" s="62" t="s">
        <v>20</v>
      </c>
      <c r="D46" s="109">
        <v>1690</v>
      </c>
      <c r="E46" s="110">
        <v>1690</v>
      </c>
      <c r="F46" s="110"/>
      <c r="G46" s="110">
        <v>0</v>
      </c>
      <c r="H46" s="110">
        <v>0</v>
      </c>
      <c r="I46" s="112">
        <f t="shared" si="5"/>
        <v>1690</v>
      </c>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73439883</v>
      </c>
      <c r="AT46" s="113"/>
      <c r="AU46" s="113"/>
      <c r="AV46" s="113"/>
      <c r="AW46" s="317"/>
    </row>
    <row r="47" spans="1:49" x14ac:dyDescent="0.2">
      <c r="B47" s="160" t="s">
        <v>264</v>
      </c>
      <c r="C47" s="62" t="s">
        <v>21</v>
      </c>
      <c r="D47" s="109">
        <v>0</v>
      </c>
      <c r="E47" s="110">
        <v>0</v>
      </c>
      <c r="F47" s="110"/>
      <c r="G47" s="110">
        <v>0</v>
      </c>
      <c r="H47" s="110">
        <v>0</v>
      </c>
      <c r="I47" s="112">
        <f t="shared" si="5"/>
        <v>0</v>
      </c>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0</v>
      </c>
      <c r="AT47" s="113"/>
      <c r="AU47" s="113"/>
      <c r="AV47" s="113"/>
      <c r="AW47" s="317"/>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0" t="s">
        <v>305</v>
      </c>
      <c r="C49" s="62"/>
      <c r="D49" s="109">
        <v>0</v>
      </c>
      <c r="E49" s="110">
        <v>0</v>
      </c>
      <c r="F49" s="110"/>
      <c r="G49" s="110">
        <v>0</v>
      </c>
      <c r="H49" s="110">
        <v>0</v>
      </c>
      <c r="I49" s="112">
        <f t="shared" ref="I49:I53" si="6">E49+G49-H49</f>
        <v>0</v>
      </c>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0</v>
      </c>
      <c r="AT49" s="113"/>
      <c r="AU49" s="113"/>
      <c r="AV49" s="113"/>
      <c r="AW49" s="317"/>
    </row>
    <row r="50" spans="2:49" ht="25.5" x14ac:dyDescent="0.2">
      <c r="B50" s="154" t="s">
        <v>266</v>
      </c>
      <c r="C50" s="62"/>
      <c r="D50" s="109">
        <v>0</v>
      </c>
      <c r="E50" s="110">
        <v>0</v>
      </c>
      <c r="F50" s="110"/>
      <c r="G50" s="110">
        <v>0</v>
      </c>
      <c r="H50" s="110">
        <v>0</v>
      </c>
      <c r="I50" s="112">
        <f t="shared" si="6"/>
        <v>0</v>
      </c>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0</v>
      </c>
      <c r="AT50" s="113"/>
      <c r="AU50" s="113"/>
      <c r="AV50" s="113"/>
      <c r="AW50" s="317"/>
    </row>
    <row r="51" spans="2:49" x14ac:dyDescent="0.2">
      <c r="B51" s="154" t="s">
        <v>267</v>
      </c>
      <c r="C51" s="62"/>
      <c r="D51" s="109">
        <v>3204</v>
      </c>
      <c r="E51" s="110">
        <v>1147</v>
      </c>
      <c r="F51" s="110"/>
      <c r="G51" s="110">
        <v>0</v>
      </c>
      <c r="H51" s="110">
        <v>0</v>
      </c>
      <c r="I51" s="112">
        <f t="shared" si="6"/>
        <v>1147</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52517549</v>
      </c>
      <c r="AT51" s="113"/>
      <c r="AU51" s="113"/>
      <c r="AV51" s="113"/>
      <c r="AW51" s="317"/>
    </row>
    <row r="52" spans="2:49" ht="25.5" x14ac:dyDescent="0.2">
      <c r="B52" s="154" t="s">
        <v>268</v>
      </c>
      <c r="C52" s="62" t="s">
        <v>89</v>
      </c>
      <c r="D52" s="109">
        <v>0</v>
      </c>
      <c r="E52" s="110">
        <v>0</v>
      </c>
      <c r="F52" s="110"/>
      <c r="G52" s="110">
        <v>0</v>
      </c>
      <c r="H52" s="110">
        <v>0</v>
      </c>
      <c r="I52" s="112">
        <f t="shared" si="6"/>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0</v>
      </c>
      <c r="AT52" s="113"/>
      <c r="AU52" s="113"/>
      <c r="AV52" s="113"/>
      <c r="AW52" s="317"/>
    </row>
    <row r="53" spans="2:49" ht="25.5" x14ac:dyDescent="0.2">
      <c r="B53" s="154" t="s">
        <v>269</v>
      </c>
      <c r="C53" s="62" t="s">
        <v>88</v>
      </c>
      <c r="D53" s="109">
        <v>0</v>
      </c>
      <c r="E53" s="110">
        <v>0</v>
      </c>
      <c r="F53" s="110"/>
      <c r="G53" s="288"/>
      <c r="H53" s="288"/>
      <c r="I53" s="112">
        <f t="shared" si="6"/>
        <v>0</v>
      </c>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0</v>
      </c>
      <c r="AT53" s="113"/>
      <c r="AU53" s="113"/>
      <c r="AV53" s="113"/>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1">
        <v>11</v>
      </c>
      <c r="E56" s="122">
        <v>11</v>
      </c>
      <c r="F56" s="122"/>
      <c r="G56" s="122">
        <v>0</v>
      </c>
      <c r="H56" s="122">
        <v>0</v>
      </c>
      <c r="I56" s="112">
        <f t="shared" ref="I56:I57" si="7">E56+G56-H56</f>
        <v>11</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379336</v>
      </c>
      <c r="AT56" s="123"/>
      <c r="AU56" s="123"/>
      <c r="AV56" s="123"/>
      <c r="AW56" s="308"/>
    </row>
    <row r="57" spans="2:49" x14ac:dyDescent="0.2">
      <c r="B57" s="160" t="s">
        <v>273</v>
      </c>
      <c r="C57" s="62" t="s">
        <v>25</v>
      </c>
      <c r="D57" s="124">
        <v>11</v>
      </c>
      <c r="E57" s="125">
        <v>11</v>
      </c>
      <c r="F57" s="125"/>
      <c r="G57" s="125">
        <v>0</v>
      </c>
      <c r="H57" s="125">
        <v>0</v>
      </c>
      <c r="I57" s="112">
        <f t="shared" si="7"/>
        <v>11</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379336</v>
      </c>
      <c r="AT57" s="126"/>
      <c r="AU57" s="126"/>
      <c r="AV57" s="126"/>
      <c r="AW57" s="309"/>
    </row>
    <row r="58" spans="2:49" x14ac:dyDescent="0.2">
      <c r="B58" s="160"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379336</v>
      </c>
      <c r="AT58" s="126"/>
      <c r="AU58" s="126"/>
      <c r="AV58" s="126"/>
      <c r="AW58" s="309"/>
    </row>
    <row r="59" spans="2:49" x14ac:dyDescent="0.2">
      <c r="B59" s="160" t="s">
        <v>275</v>
      </c>
      <c r="C59" s="62" t="s">
        <v>27</v>
      </c>
      <c r="D59" s="124">
        <v>127</v>
      </c>
      <c r="E59" s="125">
        <v>127</v>
      </c>
      <c r="F59" s="125"/>
      <c r="G59" s="125">
        <v>0</v>
      </c>
      <c r="H59" s="125">
        <v>0</v>
      </c>
      <c r="I59" s="112">
        <f>E59+G59-H59</f>
        <v>127</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4259031</v>
      </c>
      <c r="AT59" s="126"/>
      <c r="AU59" s="126"/>
      <c r="AV59" s="126"/>
      <c r="AW59" s="309"/>
    </row>
    <row r="60" spans="2:49" x14ac:dyDescent="0.2">
      <c r="B60" s="160" t="s">
        <v>276</v>
      </c>
      <c r="C60" s="62"/>
      <c r="D60" s="127">
        <f>D59/12</f>
        <v>10.583333333333334</v>
      </c>
      <c r="E60" s="127">
        <f>E59/12</f>
        <v>10.583333333333334</v>
      </c>
      <c r="F60" s="127"/>
      <c r="G60" s="127">
        <f t="shared" ref="G60:H60" si="8">G59/12</f>
        <v>0</v>
      </c>
      <c r="H60" s="127">
        <f t="shared" si="8"/>
        <v>0</v>
      </c>
      <c r="I60" s="127">
        <f>I59/12</f>
        <v>10.583333333333334</v>
      </c>
      <c r="J60" s="127"/>
      <c r="K60" s="128"/>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f>AS59/12</f>
        <v>354919.25</v>
      </c>
      <c r="AT60" s="129"/>
      <c r="AU60" s="129"/>
      <c r="AV60" s="129"/>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H52 D30:H32 D34:H35 D37:H42 D44:H47 D25:H28 J25:AD28 J30:AD32 J34:AD35 J37:AD42 J44:AD47 J49:AD52">
    <cfRule type="cellIs" dxfId="573" priority="37" stopIfTrue="1" operator="lessThan">
      <formula>0</formula>
    </cfRule>
  </conditionalFormatting>
  <conditionalFormatting sqref="AS53">
    <cfRule type="cellIs" dxfId="572" priority="36" stopIfTrue="1" operator="lessThan">
      <formula>0</formula>
    </cfRule>
  </conditionalFormatting>
  <conditionalFormatting sqref="G56:H57 G59:H59 D59 D56:D57 G7:H7 E13:F15 D6:D10 D13:D21">
    <cfRule type="cellIs" dxfId="571" priority="99" stopIfTrue="1" operator="lessThan">
      <formula>0</formula>
    </cfRule>
  </conditionalFormatting>
  <conditionalFormatting sqref="AI34:AI35">
    <cfRule type="cellIs" dxfId="570" priority="54" stopIfTrue="1" operator="lessThan">
      <formula>0</formula>
    </cfRule>
  </conditionalFormatting>
  <conditionalFormatting sqref="AQ56:AR57 AQ59:AR59 AN59 AN56:AN57">
    <cfRule type="cellIs" dxfId="569" priority="4" stopIfTrue="1" operator="lessThan">
      <formula>0</formula>
    </cfRule>
  </conditionalFormatting>
  <conditionalFormatting sqref="M7:O7 J6:J10">
    <cfRule type="cellIs" dxfId="568" priority="96" stopIfTrue="1" operator="lessThan">
      <formula>0</formula>
    </cfRule>
  </conditionalFormatting>
  <conditionalFormatting sqref="S7:T7 P6:P10">
    <cfRule type="cellIs" dxfId="567" priority="94" stopIfTrue="1" operator="lessThan">
      <formula>0</formula>
    </cfRule>
  </conditionalFormatting>
  <conditionalFormatting sqref="U6:U10">
    <cfRule type="cellIs" dxfId="566" priority="93" stopIfTrue="1" operator="lessThan">
      <formula>0</formula>
    </cfRule>
  </conditionalFormatting>
  <conditionalFormatting sqref="X6:X10">
    <cfRule type="cellIs" dxfId="565" priority="92" stopIfTrue="1" operator="lessThan">
      <formula>0</formula>
    </cfRule>
  </conditionalFormatting>
  <conditionalFormatting sqref="AA6:AA10">
    <cfRule type="cellIs" dxfId="564" priority="91" stopIfTrue="1" operator="lessThan">
      <formula>0</formula>
    </cfRule>
  </conditionalFormatting>
  <conditionalFormatting sqref="AD6:AD10">
    <cfRule type="cellIs" dxfId="563" priority="90" stopIfTrue="1" operator="lessThan">
      <formula>0</formula>
    </cfRule>
  </conditionalFormatting>
  <conditionalFormatting sqref="AI6:AI10">
    <cfRule type="cellIs" dxfId="562" priority="89" stopIfTrue="1" operator="lessThan">
      <formula>0</formula>
    </cfRule>
  </conditionalFormatting>
  <conditionalFormatting sqref="AT6:AT10">
    <cfRule type="cellIs" dxfId="561" priority="86" stopIfTrue="1" operator="lessThan">
      <formula>0</formula>
    </cfRule>
  </conditionalFormatting>
  <conditionalFormatting sqref="AS6:AS10">
    <cfRule type="cellIs" dxfId="560" priority="87" stopIfTrue="1" operator="lessThan">
      <formula>0</formula>
    </cfRule>
  </conditionalFormatting>
  <conditionalFormatting sqref="AU6:AU10">
    <cfRule type="cellIs" dxfId="559" priority="85" stopIfTrue="1" operator="lessThan">
      <formula>0</formula>
    </cfRule>
  </conditionalFormatting>
  <conditionalFormatting sqref="K13:L15 J13:J21">
    <cfRule type="cellIs" dxfId="558" priority="83" stopIfTrue="1" operator="lessThan">
      <formula>0</formula>
    </cfRule>
  </conditionalFormatting>
  <conditionalFormatting sqref="O13:O15">
    <cfRule type="cellIs" dxfId="557" priority="82" stopIfTrue="1" operator="lessThan">
      <formula>0</formula>
    </cfRule>
  </conditionalFormatting>
  <conditionalFormatting sqref="V13:V15 U13:U21">
    <cfRule type="cellIs" dxfId="556" priority="80" stopIfTrue="1" operator="lessThan">
      <formula>0</formula>
    </cfRule>
  </conditionalFormatting>
  <conditionalFormatting sqref="W13:W15">
    <cfRule type="cellIs" dxfId="555" priority="79" stopIfTrue="1" operator="lessThan">
      <formula>0</formula>
    </cfRule>
  </conditionalFormatting>
  <conditionalFormatting sqref="Y13:Y15 X13:X21">
    <cfRule type="cellIs" dxfId="554" priority="78" stopIfTrue="1" operator="lessThan">
      <formula>0</formula>
    </cfRule>
  </conditionalFormatting>
  <conditionalFormatting sqref="Z13:Z15">
    <cfRule type="cellIs" dxfId="553" priority="77" stopIfTrue="1" operator="lessThan">
      <formula>0</formula>
    </cfRule>
  </conditionalFormatting>
  <conditionalFormatting sqref="AB13:AB15 AA13:AA21">
    <cfRule type="cellIs" dxfId="552" priority="76" stopIfTrue="1" operator="lessThan">
      <formula>0</formula>
    </cfRule>
  </conditionalFormatting>
  <conditionalFormatting sqref="AC13:AC15">
    <cfRule type="cellIs" dxfId="551" priority="75" stopIfTrue="1" operator="lessThan">
      <formula>0</formula>
    </cfRule>
  </conditionalFormatting>
  <conditionalFormatting sqref="AD13:AD21">
    <cfRule type="cellIs" dxfId="550" priority="74" stopIfTrue="1" operator="lessThan">
      <formula>0</formula>
    </cfRule>
  </conditionalFormatting>
  <conditionalFormatting sqref="AI13:AI21">
    <cfRule type="cellIs" dxfId="549" priority="73" stopIfTrue="1" operator="lessThan">
      <formula>0</formula>
    </cfRule>
  </conditionalFormatting>
  <conditionalFormatting sqref="AT13:AT21">
    <cfRule type="cellIs" dxfId="548" priority="70" stopIfTrue="1" operator="lessThan">
      <formula>0</formula>
    </cfRule>
  </conditionalFormatting>
  <conditionalFormatting sqref="AU13:AU21">
    <cfRule type="cellIs" dxfId="547" priority="69" stopIfTrue="1" operator="lessThan">
      <formula>0</formula>
    </cfRule>
  </conditionalFormatting>
  <conditionalFormatting sqref="D53:F53">
    <cfRule type="cellIs" dxfId="546" priority="62" stopIfTrue="1" operator="lessThan">
      <formula>0</formula>
    </cfRule>
  </conditionalFormatting>
  <conditionalFormatting sqref="J53:L53">
    <cfRule type="cellIs" dxfId="545" priority="60" stopIfTrue="1" operator="lessThan">
      <formula>0</formula>
    </cfRule>
  </conditionalFormatting>
  <conditionalFormatting sqref="O53">
    <cfRule type="cellIs" dxfId="544" priority="59" stopIfTrue="1" operator="lessThan">
      <formula>0</formula>
    </cfRule>
  </conditionalFormatting>
  <conditionalFormatting sqref="P53:R53">
    <cfRule type="cellIs" dxfId="543" priority="58" stopIfTrue="1" operator="lessThan">
      <formula>0</formula>
    </cfRule>
  </conditionalFormatting>
  <conditionalFormatting sqref="U53:AD53">
    <cfRule type="cellIs" dxfId="542" priority="57" stopIfTrue="1" operator="lessThan">
      <formula>0</formula>
    </cfRule>
  </conditionalFormatting>
  <conditionalFormatting sqref="AI25:AI28">
    <cfRule type="cellIs" dxfId="541" priority="56" stopIfTrue="1" operator="lessThan">
      <formula>0</formula>
    </cfRule>
  </conditionalFormatting>
  <conditionalFormatting sqref="AI30:AI32">
    <cfRule type="cellIs" dxfId="540" priority="55" stopIfTrue="1" operator="lessThan">
      <formula>0</formula>
    </cfRule>
  </conditionalFormatting>
  <conditionalFormatting sqref="AN25:AR28">
    <cfRule type="cellIs" dxfId="539" priority="53" stopIfTrue="1" operator="lessThan">
      <formula>0</formula>
    </cfRule>
  </conditionalFormatting>
  <conditionalFormatting sqref="AN30:AR32">
    <cfRule type="cellIs" dxfId="538" priority="52" stopIfTrue="1" operator="lessThan">
      <formula>0</formula>
    </cfRule>
  </conditionalFormatting>
  <conditionalFormatting sqref="AN34:AR35">
    <cfRule type="cellIs" dxfId="537" priority="51" stopIfTrue="1" operator="lessThan">
      <formula>0</formula>
    </cfRule>
  </conditionalFormatting>
  <conditionalFormatting sqref="AS25:AV26 AS27:AU27">
    <cfRule type="cellIs" dxfId="536" priority="50" stopIfTrue="1" operator="lessThan">
      <formula>0</formula>
    </cfRule>
  </conditionalFormatting>
  <conditionalFormatting sqref="AS28:AV28">
    <cfRule type="cellIs" dxfId="535" priority="49" stopIfTrue="1" operator="lessThan">
      <formula>0</formula>
    </cfRule>
  </conditionalFormatting>
  <conditionalFormatting sqref="AS30:AV32">
    <cfRule type="cellIs" dxfId="534" priority="48" stopIfTrue="1" operator="lessThan">
      <formula>0</formula>
    </cfRule>
  </conditionalFormatting>
  <conditionalFormatting sqref="AI44:AI47">
    <cfRule type="cellIs" dxfId="533" priority="47" stopIfTrue="1" operator="lessThan">
      <formula>0</formula>
    </cfRule>
  </conditionalFormatting>
  <conditionalFormatting sqref="AI49:AI52">
    <cfRule type="cellIs" dxfId="532" priority="46" stopIfTrue="1" operator="lessThan">
      <formula>0</formula>
    </cfRule>
  </conditionalFormatting>
  <conditionalFormatting sqref="AI53">
    <cfRule type="cellIs" dxfId="531" priority="45" stopIfTrue="1" operator="lessThan">
      <formula>0</formula>
    </cfRule>
  </conditionalFormatting>
  <conditionalFormatting sqref="AI37:AI42">
    <cfRule type="cellIs" dxfId="530" priority="44" stopIfTrue="1" operator="lessThan">
      <formula>0</formula>
    </cfRule>
  </conditionalFormatting>
  <conditionalFormatting sqref="AN37:AR42">
    <cfRule type="cellIs" dxfId="529" priority="43" stopIfTrue="1" operator="lessThan">
      <formula>0</formula>
    </cfRule>
  </conditionalFormatting>
  <conditionalFormatting sqref="AN44:AR47">
    <cfRule type="cellIs" dxfId="528" priority="42" stopIfTrue="1" operator="lessThan">
      <formula>0</formula>
    </cfRule>
  </conditionalFormatting>
  <conditionalFormatting sqref="AN49:AR52">
    <cfRule type="cellIs" dxfId="527" priority="41" stopIfTrue="1" operator="lessThan">
      <formula>0</formula>
    </cfRule>
  </conditionalFormatting>
  <conditionalFormatting sqref="AN53:AP53">
    <cfRule type="cellIs" dxfId="526" priority="40" stopIfTrue="1" operator="lessThan">
      <formula>0</formula>
    </cfRule>
  </conditionalFormatting>
  <conditionalFormatting sqref="AS37:AS42">
    <cfRule type="cellIs" dxfId="525" priority="39" stopIfTrue="1" operator="lessThan">
      <formula>0</formula>
    </cfRule>
  </conditionalFormatting>
  <conditionalFormatting sqref="AS44:AS47">
    <cfRule type="cellIs" dxfId="524" priority="38" stopIfTrue="1" operator="lessThan">
      <formula>0</formula>
    </cfRule>
  </conditionalFormatting>
  <conditionalFormatting sqref="AT37:AT42">
    <cfRule type="cellIs" dxfId="523" priority="35" stopIfTrue="1" operator="lessThan">
      <formula>0</formula>
    </cfRule>
  </conditionalFormatting>
  <conditionalFormatting sqref="AT44:AT47">
    <cfRule type="cellIs" dxfId="522" priority="34" stopIfTrue="1" operator="lessThan">
      <formula>0</formula>
    </cfRule>
  </conditionalFormatting>
  <conditionalFormatting sqref="AT49:AT52">
    <cfRule type="cellIs" dxfId="521" priority="33" stopIfTrue="1" operator="lessThan">
      <formula>0</formula>
    </cfRule>
  </conditionalFormatting>
  <conditionalFormatting sqref="AT53">
    <cfRule type="cellIs" dxfId="520" priority="32" stopIfTrue="1" operator="lessThan">
      <formula>0</formula>
    </cfRule>
  </conditionalFormatting>
  <conditionalFormatting sqref="AU37:AU42">
    <cfRule type="cellIs" dxfId="519" priority="31" stopIfTrue="1" operator="lessThan">
      <formula>0</formula>
    </cfRule>
  </conditionalFormatting>
  <conditionalFormatting sqref="AU44:AU47">
    <cfRule type="cellIs" dxfId="518" priority="30" stopIfTrue="1" operator="lessThan">
      <formula>0</formula>
    </cfRule>
  </conditionalFormatting>
  <conditionalFormatting sqref="AU49:AU52">
    <cfRule type="cellIs" dxfId="517" priority="29" stopIfTrue="1" operator="lessThan">
      <formula>0</formula>
    </cfRule>
  </conditionalFormatting>
  <conditionalFormatting sqref="AU53">
    <cfRule type="cellIs" dxfId="516" priority="28" stopIfTrue="1" operator="lessThan">
      <formula>0</formula>
    </cfRule>
  </conditionalFormatting>
  <conditionalFormatting sqref="AV37:AV42">
    <cfRule type="cellIs" dxfId="515" priority="27" stopIfTrue="1" operator="lessThan">
      <formula>0</formula>
    </cfRule>
  </conditionalFormatting>
  <conditionalFormatting sqref="AV44:AV47">
    <cfRule type="cellIs" dxfId="514" priority="26" stopIfTrue="1" operator="lessThan">
      <formula>0</formula>
    </cfRule>
  </conditionalFormatting>
  <conditionalFormatting sqref="AV49:AV52">
    <cfRule type="cellIs" dxfId="513" priority="25" stopIfTrue="1" operator="lessThan">
      <formula>0</formula>
    </cfRule>
  </conditionalFormatting>
  <conditionalFormatting sqref="AV53">
    <cfRule type="cellIs" dxfId="512" priority="24" stopIfTrue="1" operator="lessThan">
      <formula>0</formula>
    </cfRule>
  </conditionalFormatting>
  <conditionalFormatting sqref="AS35:AV35">
    <cfRule type="cellIs" dxfId="511" priority="23" stopIfTrue="1" operator="lessThan">
      <formula>0</formula>
    </cfRule>
  </conditionalFormatting>
  <conditionalFormatting sqref="AV34">
    <cfRule type="cellIs" dxfId="510" priority="22" stopIfTrue="1" operator="lessThan">
      <formula>0</formula>
    </cfRule>
  </conditionalFormatting>
  <conditionalFormatting sqref="AT34">
    <cfRule type="cellIs" dxfId="509" priority="21" stopIfTrue="1" operator="lessThan">
      <formula>0</formula>
    </cfRule>
  </conditionalFormatting>
  <conditionalFormatting sqref="AW61:AW62">
    <cfRule type="cellIs" dxfId="508" priority="20" stopIfTrue="1" operator="lessThan">
      <formula>0</formula>
    </cfRule>
  </conditionalFormatting>
  <conditionalFormatting sqref="M56:O57 J56:J57">
    <cfRule type="cellIs" dxfId="507" priority="19" stopIfTrue="1" operator="lessThan">
      <formula>0</formula>
    </cfRule>
  </conditionalFormatting>
  <conditionalFormatting sqref="M58:O59 J58:J59">
    <cfRule type="cellIs" dxfId="506" priority="17" stopIfTrue="1" operator="lessThan">
      <formula>0</formula>
    </cfRule>
  </conditionalFormatting>
  <conditionalFormatting sqref="S56:U57 P56:P57">
    <cfRule type="cellIs" dxfId="505" priority="15" stopIfTrue="1" operator="lessThan">
      <formula>0</formula>
    </cfRule>
  </conditionalFormatting>
  <conditionalFormatting sqref="V56:W57">
    <cfRule type="cellIs" dxfId="504" priority="14" stopIfTrue="1" operator="lessThan">
      <formula>0</formula>
    </cfRule>
  </conditionalFormatting>
  <conditionalFormatting sqref="S59:U59 P59">
    <cfRule type="cellIs" dxfId="503" priority="13" stopIfTrue="1" operator="lessThan">
      <formula>0</formula>
    </cfRule>
  </conditionalFormatting>
  <conditionalFormatting sqref="V59:W59">
    <cfRule type="cellIs" dxfId="502" priority="12" stopIfTrue="1" operator="lessThan">
      <formula>0</formula>
    </cfRule>
  </conditionalFormatting>
  <conditionalFormatting sqref="S58:T58 P58">
    <cfRule type="cellIs" dxfId="501" priority="11" stopIfTrue="1" operator="lessThan">
      <formula>0</formula>
    </cfRule>
  </conditionalFormatting>
  <conditionalFormatting sqref="X56:X57">
    <cfRule type="cellIs" dxfId="500" priority="10" stopIfTrue="1" operator="lessThan">
      <formula>0</formula>
    </cfRule>
  </conditionalFormatting>
  <conditionalFormatting sqref="X59">
    <cfRule type="cellIs" dxfId="499" priority="9" stopIfTrue="1" operator="lessThan">
      <formula>0</formula>
    </cfRule>
  </conditionalFormatting>
  <conditionalFormatting sqref="X58">
    <cfRule type="cellIs" dxfId="498" priority="8" stopIfTrue="1" operator="lessThan">
      <formula>0</formula>
    </cfRule>
  </conditionalFormatting>
  <conditionalFormatting sqref="AA56:AA57">
    <cfRule type="cellIs" dxfId="497" priority="7" stopIfTrue="1" operator="lessThan">
      <formula>0</formula>
    </cfRule>
  </conditionalFormatting>
  <conditionalFormatting sqref="AA59">
    <cfRule type="cellIs" dxfId="496" priority="6" stopIfTrue="1" operator="lessThan">
      <formula>0</formula>
    </cfRule>
  </conditionalFormatting>
  <conditionalFormatting sqref="AA58">
    <cfRule type="cellIs" dxfId="495" priority="5" stopIfTrue="1" operator="lessThan">
      <formula>0</formula>
    </cfRule>
  </conditionalFormatting>
  <conditionalFormatting sqref="Q13:R15 P13:P21">
    <cfRule type="cellIs" dxfId="494" priority="81" stopIfTrue="1" operator="lessThan">
      <formula>0</formula>
    </cfRule>
  </conditionalFormatting>
  <conditionalFormatting sqref="AQ7:AR7 AO13:AP15 AN6:AN10 AN13:AN21">
    <cfRule type="cellIs" dxfId="493" priority="3" stopIfTrue="1" operator="lessThan">
      <formula>0</formula>
    </cfRule>
  </conditionalFormatting>
  <conditionalFormatting sqref="AU34">
    <cfRule type="cellIs" dxfId="492" priority="2" stopIfTrue="1" operator="lessThan">
      <formula>0</formula>
    </cfRule>
  </conditionalFormatting>
  <conditionalFormatting sqref="AS13:AS21">
    <cfRule type="cellIs" dxfId="491" priority="1" stopIfTrue="1" operator="lessThan">
      <formula>0</formula>
    </cfRule>
  </conditionalFormatting>
  <dataValidations xWindow="1303" yWindow="18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F19" sqref="F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4.25" thickTop="1" thickBot="1" x14ac:dyDescent="0.25">
      <c r="B5" s="174" t="s">
        <v>278</v>
      </c>
      <c r="C5" s="131"/>
      <c r="D5" s="117">
        <v>51057</v>
      </c>
      <c r="E5" s="118">
        <v>47732</v>
      </c>
      <c r="F5" s="118"/>
      <c r="G5" s="118">
        <v>0</v>
      </c>
      <c r="H5" s="118">
        <v>0</v>
      </c>
      <c r="I5" s="117">
        <v>47732</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1446198695</v>
      </c>
      <c r="AT5" s="119"/>
      <c r="AU5" s="119"/>
      <c r="AV5" s="311"/>
      <c r="AW5" s="316"/>
    </row>
    <row r="6" spans="2:49" ht="14.25" thickTop="1" thickBot="1" x14ac:dyDescent="0.25">
      <c r="B6" s="175" t="s">
        <v>279</v>
      </c>
      <c r="C6" s="132" t="s">
        <v>8</v>
      </c>
      <c r="D6" s="109">
        <v>0</v>
      </c>
      <c r="E6" s="110">
        <v>0</v>
      </c>
      <c r="F6" s="110"/>
      <c r="G6" s="110">
        <v>0</v>
      </c>
      <c r="H6" s="110">
        <v>0</v>
      </c>
      <c r="I6" s="117">
        <f t="shared" ref="I6" si="0">E6+G6-H6</f>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c r="AU6" s="113"/>
      <c r="AV6" s="310"/>
      <c r="AW6" s="317"/>
    </row>
    <row r="7" spans="2:49" ht="13.5" thickTop="1" x14ac:dyDescent="0.2">
      <c r="B7" s="175" t="s">
        <v>280</v>
      </c>
      <c r="C7" s="132" t="s">
        <v>9</v>
      </c>
      <c r="D7" s="109">
        <v>0</v>
      </c>
      <c r="E7" s="110">
        <v>0</v>
      </c>
      <c r="F7" s="110"/>
      <c r="G7" s="110">
        <v>0</v>
      </c>
      <c r="H7" s="110">
        <v>0</v>
      </c>
      <c r="I7" s="117">
        <f>E7+G7-H7</f>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c r="AU7" s="113"/>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25" thickBot="1" x14ac:dyDescent="0.25">
      <c r="B9" s="177" t="s">
        <v>122</v>
      </c>
      <c r="C9" s="132"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0</v>
      </c>
      <c r="AT9" s="113"/>
      <c r="AU9" s="113"/>
      <c r="AV9" s="310"/>
      <c r="AW9" s="317"/>
    </row>
    <row r="10" spans="2:49" ht="27" thickTop="1" thickBot="1" x14ac:dyDescent="0.25">
      <c r="B10" s="177" t="s">
        <v>83</v>
      </c>
      <c r="C10" s="132"/>
      <c r="D10" s="292"/>
      <c r="E10" s="110">
        <v>0</v>
      </c>
      <c r="F10" s="110"/>
      <c r="G10" s="110">
        <v>0</v>
      </c>
      <c r="H10" s="110">
        <v>0</v>
      </c>
      <c r="I10" s="117">
        <f t="shared" ref="I10:I11" si="1">E10+G10-H10</f>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ht="13.5" thickTop="1" x14ac:dyDescent="0.2">
      <c r="B11" s="175" t="s">
        <v>282</v>
      </c>
      <c r="C11" s="132" t="s">
        <v>49</v>
      </c>
      <c r="D11" s="109">
        <v>0</v>
      </c>
      <c r="E11" s="110">
        <v>0</v>
      </c>
      <c r="F11" s="110"/>
      <c r="G11" s="110">
        <v>0</v>
      </c>
      <c r="H11" s="110">
        <v>0</v>
      </c>
      <c r="I11" s="117">
        <f t="shared" si="1"/>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0</v>
      </c>
      <c r="AT11" s="113"/>
      <c r="AU11" s="113"/>
      <c r="AV11" s="310"/>
      <c r="AW11" s="317"/>
    </row>
    <row r="12" spans="2:49" ht="13.5" thickBot="1" x14ac:dyDescent="0.25">
      <c r="B12" s="175" t="s">
        <v>283</v>
      </c>
      <c r="C12" s="132"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0</v>
      </c>
      <c r="AT12" s="113"/>
      <c r="AU12" s="113"/>
      <c r="AV12" s="310"/>
      <c r="AW12" s="317"/>
    </row>
    <row r="13" spans="2:49" ht="14.25" thickTop="1" thickBot="1" x14ac:dyDescent="0.25">
      <c r="B13" s="175" t="s">
        <v>284</v>
      </c>
      <c r="C13" s="132" t="s">
        <v>10</v>
      </c>
      <c r="D13" s="109">
        <v>0</v>
      </c>
      <c r="E13" s="110">
        <v>0</v>
      </c>
      <c r="F13" s="110"/>
      <c r="G13" s="110">
        <v>0</v>
      </c>
      <c r="H13" s="110">
        <v>0</v>
      </c>
      <c r="I13" s="117">
        <f t="shared" ref="I13:I16" si="2">E13+G13-H13</f>
        <v>0</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0</v>
      </c>
      <c r="AT13" s="113"/>
      <c r="AU13" s="113"/>
      <c r="AV13" s="310"/>
      <c r="AW13" s="317"/>
    </row>
    <row r="14" spans="2:49" ht="14.25" thickTop="1" thickBot="1" x14ac:dyDescent="0.25">
      <c r="B14" s="175" t="s">
        <v>285</v>
      </c>
      <c r="C14" s="132" t="s">
        <v>11</v>
      </c>
      <c r="D14" s="109">
        <v>0</v>
      </c>
      <c r="E14" s="110">
        <v>0</v>
      </c>
      <c r="F14" s="110"/>
      <c r="G14" s="110">
        <v>0</v>
      </c>
      <c r="H14" s="110">
        <v>0</v>
      </c>
      <c r="I14" s="117">
        <f t="shared" si="2"/>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v>0</v>
      </c>
      <c r="AT14" s="113"/>
      <c r="AU14" s="113"/>
      <c r="AV14" s="310"/>
      <c r="AW14" s="317"/>
    </row>
    <row r="15" spans="2:49" ht="27" thickTop="1" thickBot="1" x14ac:dyDescent="0.25">
      <c r="B15" s="177" t="s">
        <v>286</v>
      </c>
      <c r="C15" s="132"/>
      <c r="D15" s="109">
        <v>0</v>
      </c>
      <c r="E15" s="110">
        <v>0</v>
      </c>
      <c r="F15" s="110"/>
      <c r="G15" s="110">
        <v>0</v>
      </c>
      <c r="H15" s="110">
        <v>0</v>
      </c>
      <c r="I15" s="117">
        <f t="shared" si="2"/>
        <v>0</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25" thickTop="1" x14ac:dyDescent="0.2">
      <c r="B16" s="177" t="s">
        <v>287</v>
      </c>
      <c r="C16" s="132"/>
      <c r="D16" s="109">
        <v>0</v>
      </c>
      <c r="E16" s="110">
        <v>-23501</v>
      </c>
      <c r="F16" s="110"/>
      <c r="G16" s="110">
        <v>0</v>
      </c>
      <c r="H16" s="110">
        <v>0</v>
      </c>
      <c r="I16" s="117">
        <f t="shared" si="2"/>
        <v>-23501</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ht="13.5" thickBot="1" x14ac:dyDescent="0.25">
      <c r="B17" s="177" t="s">
        <v>451</v>
      </c>
      <c r="C17" s="132"/>
      <c r="D17" s="109">
        <v>0</v>
      </c>
      <c r="E17" s="268">
        <v>-11520</v>
      </c>
      <c r="F17" s="268"/>
      <c r="G17" s="268">
        <v>0</v>
      </c>
      <c r="H17" s="268">
        <v>0</v>
      </c>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7" thickTop="1" thickBot="1" x14ac:dyDescent="0.25">
      <c r="B18" s="177" t="s">
        <v>307</v>
      </c>
      <c r="C18" s="132"/>
      <c r="D18" s="109">
        <v>0</v>
      </c>
      <c r="E18" s="110">
        <v>0</v>
      </c>
      <c r="F18" s="110"/>
      <c r="G18" s="110">
        <v>0</v>
      </c>
      <c r="H18" s="110">
        <v>0</v>
      </c>
      <c r="I18" s="117">
        <f t="shared" ref="I18:I20" si="3">E18+G18-H18</f>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2931915</v>
      </c>
      <c r="AT18" s="113"/>
      <c r="AU18" s="113"/>
      <c r="AV18" s="310"/>
      <c r="AW18" s="317"/>
    </row>
    <row r="19" spans="2:49" ht="27" thickTop="1" thickBot="1" x14ac:dyDescent="0.25">
      <c r="B19" s="177" t="s">
        <v>308</v>
      </c>
      <c r="C19" s="132"/>
      <c r="D19" s="109">
        <v>0</v>
      </c>
      <c r="E19" s="110">
        <v>0</v>
      </c>
      <c r="F19" s="110"/>
      <c r="G19" s="110">
        <v>0</v>
      </c>
      <c r="H19" s="110">
        <v>0</v>
      </c>
      <c r="I19" s="117">
        <f t="shared" si="3"/>
        <v>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0</v>
      </c>
      <c r="AT19" s="113"/>
      <c r="AU19" s="113"/>
      <c r="AV19" s="310"/>
      <c r="AW19" s="317"/>
    </row>
    <row r="20" spans="2:49" s="5" customFormat="1" ht="26.25" thickTop="1" x14ac:dyDescent="0.2">
      <c r="B20" s="177" t="s">
        <v>486</v>
      </c>
      <c r="C20" s="132"/>
      <c r="D20" s="109">
        <v>0</v>
      </c>
      <c r="E20" s="110">
        <v>0</v>
      </c>
      <c r="F20" s="110"/>
      <c r="G20" s="110">
        <v>0</v>
      </c>
      <c r="H20" s="110">
        <v>0</v>
      </c>
      <c r="I20" s="117">
        <f t="shared" si="3"/>
        <v>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7.25" thickBot="1" x14ac:dyDescent="0.3">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ht="13.5" thickBot="1" x14ac:dyDescent="0.25">
      <c r="B23" s="175" t="s">
        <v>125</v>
      </c>
      <c r="C23" s="132"/>
      <c r="D23" s="109">
        <v>1977</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1114026838</v>
      </c>
      <c r="AT23" s="113"/>
      <c r="AU23" s="113"/>
      <c r="AV23" s="310"/>
      <c r="AW23" s="317"/>
    </row>
    <row r="24" spans="2:49" ht="28.5" customHeight="1" thickTop="1" x14ac:dyDescent="0.2">
      <c r="B24" s="177" t="s">
        <v>114</v>
      </c>
      <c r="C24" s="132"/>
      <c r="D24" s="292"/>
      <c r="E24" s="110">
        <v>2868</v>
      </c>
      <c r="F24" s="110"/>
      <c r="G24" s="110">
        <v>0</v>
      </c>
      <c r="H24" s="110">
        <v>0</v>
      </c>
      <c r="I24" s="117">
        <f>E24+G24-H24</f>
        <v>2868</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25" thickBot="1" x14ac:dyDescent="0.25">
      <c r="B26" s="177" t="s">
        <v>110</v>
      </c>
      <c r="C26" s="132" t="s">
        <v>0</v>
      </c>
      <c r="D26" s="109">
        <v>41467</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196136066</v>
      </c>
      <c r="AT26" s="113"/>
      <c r="AU26" s="113"/>
      <c r="AV26" s="310"/>
      <c r="AW26" s="317"/>
    </row>
    <row r="27" spans="2:49" s="5" customFormat="1" ht="26.25" thickTop="1" x14ac:dyDescent="0.2">
      <c r="B27" s="177" t="s">
        <v>85</v>
      </c>
      <c r="C27" s="132"/>
      <c r="D27" s="292"/>
      <c r="E27" s="110">
        <v>0</v>
      </c>
      <c r="F27" s="110"/>
      <c r="G27" s="110">
        <v>0</v>
      </c>
      <c r="H27" s="110">
        <v>0</v>
      </c>
      <c r="I27" s="117">
        <f>E27+G27-H27</f>
        <v>0</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5" t="s">
        <v>290</v>
      </c>
      <c r="C28" s="132" t="s">
        <v>47</v>
      </c>
      <c r="D28" s="109">
        <v>0</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112697828</v>
      </c>
      <c r="AT28" s="113"/>
      <c r="AU28" s="113"/>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25" thickBot="1" x14ac:dyDescent="0.25">
      <c r="B30" s="177" t="s">
        <v>111</v>
      </c>
      <c r="C30" s="132" t="s">
        <v>1</v>
      </c>
      <c r="D30" s="109">
        <v>0</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0</v>
      </c>
      <c r="AT30" s="113"/>
      <c r="AU30" s="113"/>
      <c r="AV30" s="310"/>
      <c r="AW30" s="317"/>
    </row>
    <row r="31" spans="2:49" s="5" customFormat="1" ht="26.25" thickTop="1" x14ac:dyDescent="0.2">
      <c r="B31" s="177" t="s">
        <v>84</v>
      </c>
      <c r="C31" s="132"/>
      <c r="D31" s="292"/>
      <c r="E31" s="110">
        <v>0</v>
      </c>
      <c r="F31" s="110"/>
      <c r="G31" s="110">
        <v>0</v>
      </c>
      <c r="H31" s="110">
        <v>0</v>
      </c>
      <c r="I31" s="117">
        <f>E31+G31-H31</f>
        <v>0</v>
      </c>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5" t="s">
        <v>292</v>
      </c>
      <c r="C32" s="132" t="s">
        <v>48</v>
      </c>
      <c r="D32" s="109">
        <v>0</v>
      </c>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0</v>
      </c>
      <c r="AT32" s="113"/>
      <c r="AU32" s="113"/>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ht="13.5" thickBot="1" x14ac:dyDescent="0.25">
      <c r="B34" s="175" t="s">
        <v>90</v>
      </c>
      <c r="C34" s="132" t="s">
        <v>2</v>
      </c>
      <c r="D34" s="109">
        <v>0</v>
      </c>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v>0</v>
      </c>
      <c r="AT34" s="113"/>
      <c r="AU34" s="113"/>
      <c r="AV34" s="310"/>
      <c r="AW34" s="317"/>
    </row>
    <row r="35" spans="2:49" s="5" customFormat="1" ht="14.25" thickTop="1" thickBot="1" x14ac:dyDescent="0.25">
      <c r="B35" s="177" t="s">
        <v>91</v>
      </c>
      <c r="C35" s="132"/>
      <c r="D35" s="292"/>
      <c r="E35" s="110">
        <v>0</v>
      </c>
      <c r="F35" s="110"/>
      <c r="G35" s="110">
        <v>0</v>
      </c>
      <c r="H35" s="110">
        <v>0</v>
      </c>
      <c r="I35" s="117">
        <f t="shared" ref="I35:I36" si="4">E35+G35-H35</f>
        <v>0</v>
      </c>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ht="13.5" thickTop="1" x14ac:dyDescent="0.2">
      <c r="B36" s="175" t="s">
        <v>294</v>
      </c>
      <c r="C36" s="132" t="s">
        <v>3</v>
      </c>
      <c r="D36" s="109">
        <v>0</v>
      </c>
      <c r="E36" s="110">
        <v>0</v>
      </c>
      <c r="F36" s="110"/>
      <c r="G36" s="110">
        <v>0</v>
      </c>
      <c r="H36" s="110">
        <v>0</v>
      </c>
      <c r="I36" s="117">
        <f t="shared" si="4"/>
        <v>0</v>
      </c>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v>0</v>
      </c>
      <c r="AT36" s="113"/>
      <c r="AU36" s="113"/>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thickBot="1" x14ac:dyDescent="0.25">
      <c r="B38" s="177" t="s">
        <v>124</v>
      </c>
      <c r="C38" s="132" t="s">
        <v>40</v>
      </c>
      <c r="D38" s="109">
        <v>0</v>
      </c>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0</v>
      </c>
      <c r="AT38" s="113"/>
      <c r="AU38" s="113"/>
      <c r="AV38" s="310"/>
      <c r="AW38" s="317"/>
    </row>
    <row r="39" spans="2:49" ht="28.15" customHeight="1" thickTop="1" x14ac:dyDescent="0.2">
      <c r="B39" s="177" t="s">
        <v>86</v>
      </c>
      <c r="C39" s="132"/>
      <c r="D39" s="292"/>
      <c r="E39" s="110">
        <v>0</v>
      </c>
      <c r="F39" s="110"/>
      <c r="G39" s="110">
        <v>0</v>
      </c>
      <c r="H39" s="110">
        <v>0</v>
      </c>
      <c r="I39" s="117">
        <f>E39+G39-H39</f>
        <v>0</v>
      </c>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ht="13.5" thickBot="1" x14ac:dyDescent="0.25">
      <c r="B41" s="177" t="s">
        <v>112</v>
      </c>
      <c r="C41" s="132" t="s">
        <v>42</v>
      </c>
      <c r="D41" s="109">
        <v>0</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0</v>
      </c>
      <c r="AT41" s="113"/>
      <c r="AU41" s="113"/>
      <c r="AV41" s="310"/>
      <c r="AW41" s="317"/>
    </row>
    <row r="42" spans="2:49" s="5" customFormat="1" ht="26.25" thickTop="1" x14ac:dyDescent="0.2">
      <c r="B42" s="177" t="s">
        <v>92</v>
      </c>
      <c r="C42" s="132"/>
      <c r="D42" s="292"/>
      <c r="E42" s="110">
        <v>0</v>
      </c>
      <c r="F42" s="110"/>
      <c r="G42" s="110">
        <v>0</v>
      </c>
      <c r="H42" s="110">
        <v>0</v>
      </c>
      <c r="I42" s="117">
        <f>E42+G42-H42</f>
        <v>0</v>
      </c>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5" t="s">
        <v>297</v>
      </c>
      <c r="C43" s="132" t="s">
        <v>46</v>
      </c>
      <c r="D43" s="109">
        <v>0</v>
      </c>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0</v>
      </c>
      <c r="AT43" s="113"/>
      <c r="AU43" s="113"/>
      <c r="AV43" s="310"/>
      <c r="AW43" s="317"/>
    </row>
    <row r="44" spans="2:49" ht="13.5" thickBot="1" x14ac:dyDescent="0.25">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ht="14.25" thickTop="1" thickBot="1" x14ac:dyDescent="0.25">
      <c r="B45" s="177" t="s">
        <v>115</v>
      </c>
      <c r="C45" s="132" t="s">
        <v>30</v>
      </c>
      <c r="D45" s="109">
        <v>0</v>
      </c>
      <c r="E45" s="110">
        <v>0</v>
      </c>
      <c r="F45" s="110"/>
      <c r="G45" s="110">
        <v>0</v>
      </c>
      <c r="H45" s="110">
        <v>0</v>
      </c>
      <c r="I45" s="117">
        <f t="shared" ref="I45:I46" si="5">E45+G45-H45</f>
        <v>0</v>
      </c>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10851837</v>
      </c>
      <c r="AT45" s="113"/>
      <c r="AU45" s="113"/>
      <c r="AV45" s="310"/>
      <c r="AW45" s="317"/>
    </row>
    <row r="46" spans="2:49" ht="13.5" thickTop="1" x14ac:dyDescent="0.2">
      <c r="B46" s="175" t="s">
        <v>116</v>
      </c>
      <c r="C46" s="132" t="s">
        <v>31</v>
      </c>
      <c r="D46" s="109">
        <v>0</v>
      </c>
      <c r="E46" s="110">
        <v>0</v>
      </c>
      <c r="F46" s="110"/>
      <c r="G46" s="110">
        <v>0</v>
      </c>
      <c r="H46" s="110">
        <v>0</v>
      </c>
      <c r="I46" s="117">
        <f t="shared" si="5"/>
        <v>0</v>
      </c>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2357151</v>
      </c>
      <c r="AT46" s="113"/>
      <c r="AU46" s="113"/>
      <c r="AV46" s="310"/>
      <c r="AW46" s="317"/>
    </row>
    <row r="47" spans="2:49" x14ac:dyDescent="0.2">
      <c r="B47" s="175" t="s">
        <v>117</v>
      </c>
      <c r="C47" s="132" t="s">
        <v>32</v>
      </c>
      <c r="D47" s="109">
        <v>0</v>
      </c>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2507605</v>
      </c>
      <c r="AT47" s="113"/>
      <c r="AU47" s="113"/>
      <c r="AV47" s="310"/>
      <c r="AW47" s="317"/>
    </row>
    <row r="48" spans="2:49" ht="13.5" thickBot="1" x14ac:dyDescent="0.25">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ht="13.5" thickTop="1" x14ac:dyDescent="0.2">
      <c r="B49" s="175" t="s">
        <v>118</v>
      </c>
      <c r="C49" s="132" t="s">
        <v>33</v>
      </c>
      <c r="D49" s="109">
        <v>0</v>
      </c>
      <c r="E49" s="110">
        <v>0</v>
      </c>
      <c r="F49" s="110"/>
      <c r="G49" s="110">
        <v>0</v>
      </c>
      <c r="H49" s="110">
        <v>0</v>
      </c>
      <c r="I49" s="117">
        <f>E49+G49-H49</f>
        <v>0</v>
      </c>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2287425</v>
      </c>
      <c r="AT49" s="113"/>
      <c r="AU49" s="113"/>
      <c r="AV49" s="310"/>
      <c r="AW49" s="317"/>
    </row>
    <row r="50" spans="2:49" ht="13.5" thickBot="1" x14ac:dyDescent="0.25">
      <c r="B50" s="175" t="s">
        <v>119</v>
      </c>
      <c r="C50" s="132" t="s">
        <v>34</v>
      </c>
      <c r="D50" s="109">
        <v>0</v>
      </c>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520445</v>
      </c>
      <c r="AT50" s="113"/>
      <c r="AU50" s="113"/>
      <c r="AV50" s="310"/>
      <c r="AW50" s="317"/>
    </row>
    <row r="51" spans="2:49" s="5" customFormat="1" ht="14.25" thickTop="1" thickBot="1" x14ac:dyDescent="0.25">
      <c r="B51" s="175" t="s">
        <v>300</v>
      </c>
      <c r="C51" s="132"/>
      <c r="D51" s="109">
        <v>0</v>
      </c>
      <c r="E51" s="110">
        <v>0</v>
      </c>
      <c r="F51" s="110"/>
      <c r="G51" s="110">
        <v>0</v>
      </c>
      <c r="H51" s="110">
        <v>0</v>
      </c>
      <c r="I51" s="117">
        <f t="shared" ref="I51:I53" si="6">E51+G51-H51</f>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v>0</v>
      </c>
      <c r="AT51" s="113"/>
      <c r="AU51" s="113"/>
      <c r="AV51" s="310"/>
      <c r="AW51" s="317"/>
    </row>
    <row r="52" spans="2:49" ht="14.25" thickTop="1" thickBot="1" x14ac:dyDescent="0.25">
      <c r="B52" s="175" t="s">
        <v>301</v>
      </c>
      <c r="C52" s="132" t="s">
        <v>4</v>
      </c>
      <c r="D52" s="109">
        <v>0</v>
      </c>
      <c r="E52" s="110">
        <v>0</v>
      </c>
      <c r="F52" s="110"/>
      <c r="G52" s="110">
        <v>0</v>
      </c>
      <c r="H52" s="110">
        <v>0</v>
      </c>
      <c r="I52" s="117">
        <f t="shared" si="6"/>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v>0</v>
      </c>
      <c r="AT52" s="113"/>
      <c r="AU52" s="113"/>
      <c r="AV52" s="310"/>
      <c r="AW52" s="317"/>
    </row>
    <row r="53" spans="2:49" s="5" customFormat="1" ht="13.5" thickTop="1" x14ac:dyDescent="0.2">
      <c r="B53" s="175" t="s">
        <v>302</v>
      </c>
      <c r="C53" s="132" t="s">
        <v>5</v>
      </c>
      <c r="D53" s="109">
        <v>0</v>
      </c>
      <c r="E53" s="110">
        <v>0</v>
      </c>
      <c r="F53" s="110"/>
      <c r="G53" s="110">
        <v>0</v>
      </c>
      <c r="H53" s="110">
        <v>0</v>
      </c>
      <c r="I53" s="117">
        <f t="shared" si="6"/>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v>0</v>
      </c>
      <c r="AT53" s="113"/>
      <c r="AU53" s="113"/>
      <c r="AV53" s="310"/>
      <c r="AW53" s="317"/>
    </row>
    <row r="54" spans="2:49" s="103" customFormat="1" x14ac:dyDescent="0.2">
      <c r="B54" s="180" t="s">
        <v>303</v>
      </c>
      <c r="C54" s="135" t="s">
        <v>77</v>
      </c>
      <c r="D54" s="114">
        <f>D23+D26-D28+D30-D32+D34-D36+D38+D41-D43+D45+D46-D47-D49+D50+D51+D52+D53</f>
        <v>43444</v>
      </c>
      <c r="E54" s="114">
        <f>E24+E27+E31+E35+E36+E39+E42+E45+E46+E49+E51+E52+E53</f>
        <v>2868</v>
      </c>
      <c r="F54" s="114"/>
      <c r="G54" s="114">
        <f t="shared" ref="G54:H54" si="7">G23+G26-G28+G30-G32+G34-G36+G38+G41-G43+G45+G46-G47-G49+G50+G51+G52+G53</f>
        <v>0</v>
      </c>
      <c r="H54" s="114">
        <f t="shared" si="7"/>
        <v>0</v>
      </c>
      <c r="I54" s="114">
        <f>E54+G54-H54</f>
        <v>2868</v>
      </c>
      <c r="J54" s="114"/>
      <c r="K54" s="115"/>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f>AS23+AS26-AS28+AS30-AS32+AS34-AS36+AS38+AS41-AS43+AS45+AS46-AS47-AS49+AS50+AS51+AS52+AS53</f>
        <v>1206399479</v>
      </c>
      <c r="AT54" s="116"/>
      <c r="AU54" s="116"/>
      <c r="AV54" s="310"/>
      <c r="AW54" s="317"/>
    </row>
    <row r="55" spans="2:49" ht="26.25" thickBot="1" x14ac:dyDescent="0.25">
      <c r="B55" s="180" t="s">
        <v>304</v>
      </c>
      <c r="C55" s="136" t="s">
        <v>28</v>
      </c>
      <c r="D55" s="114">
        <f>MIN(D56,D57)</f>
        <v>0</v>
      </c>
      <c r="E55" s="114">
        <f t="shared" ref="E55:I55" si="8">MIN(E56,E57)</f>
        <v>0</v>
      </c>
      <c r="F55" s="114"/>
      <c r="G55" s="114">
        <f t="shared" si="8"/>
        <v>0</v>
      </c>
      <c r="H55" s="114">
        <f t="shared" si="8"/>
        <v>0</v>
      </c>
      <c r="I55" s="114">
        <f t="shared" si="8"/>
        <v>0</v>
      </c>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f>MIN(AS56,AS57)</f>
        <v>0</v>
      </c>
      <c r="AT55" s="116"/>
      <c r="AU55" s="116"/>
      <c r="AV55" s="310"/>
      <c r="AW55" s="317"/>
    </row>
    <row r="56" spans="2:49" ht="11.85" customHeight="1" thickTop="1" thickBot="1" x14ac:dyDescent="0.25">
      <c r="B56" s="175" t="s">
        <v>120</v>
      </c>
      <c r="C56" s="136" t="s">
        <v>452</v>
      </c>
      <c r="D56" s="109">
        <v>0</v>
      </c>
      <c r="E56" s="110">
        <v>0</v>
      </c>
      <c r="F56" s="110"/>
      <c r="G56" s="110">
        <v>0</v>
      </c>
      <c r="H56" s="110">
        <v>0</v>
      </c>
      <c r="I56" s="117">
        <f t="shared" ref="I56:I57" si="9">E56+G56-H56</f>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0</v>
      </c>
      <c r="AT56" s="113"/>
      <c r="AU56" s="113"/>
      <c r="AV56" s="113"/>
      <c r="AW56" s="317"/>
    </row>
    <row r="57" spans="2:49" ht="13.5" thickTop="1" x14ac:dyDescent="0.2">
      <c r="B57" s="175" t="s">
        <v>121</v>
      </c>
      <c r="C57" s="136" t="s">
        <v>29</v>
      </c>
      <c r="D57" s="109">
        <v>0</v>
      </c>
      <c r="E57" s="110">
        <v>0</v>
      </c>
      <c r="F57" s="110"/>
      <c r="G57" s="110">
        <v>0</v>
      </c>
      <c r="H57" s="110">
        <v>0</v>
      </c>
      <c r="I57" s="117">
        <f t="shared" si="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78828</v>
      </c>
      <c r="AT57" s="113"/>
      <c r="AU57" s="113"/>
      <c r="AV57" s="113"/>
      <c r="AW57" s="317"/>
    </row>
    <row r="58" spans="2:49" s="5" customFormat="1" ht="13.5" thickBot="1" x14ac:dyDescent="0.25">
      <c r="B58" s="183" t="s">
        <v>485</v>
      </c>
      <c r="C58" s="184"/>
      <c r="D58" s="185">
        <v>0</v>
      </c>
      <c r="E58" s="186">
        <v>7298</v>
      </c>
      <c r="F58" s="186"/>
      <c r="G58" s="186">
        <v>0</v>
      </c>
      <c r="H58" s="186">
        <v>0</v>
      </c>
      <c r="I58" s="186">
        <f>E58+G58-H58</f>
        <v>7298</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90" priority="400" stopIfTrue="1" operator="lessThan">
      <formula>0</formula>
    </cfRule>
  </conditionalFormatting>
  <conditionalFormatting sqref="AA11:AA14">
    <cfRule type="cellIs" dxfId="489" priority="398" stopIfTrue="1" operator="lessThan">
      <formula>0</formula>
    </cfRule>
  </conditionalFormatting>
  <conditionalFormatting sqref="AN18:AN19">
    <cfRule type="cellIs" dxfId="488" priority="374" stopIfTrue="1" operator="lessThan">
      <formula>0</formula>
    </cfRule>
  </conditionalFormatting>
  <conditionalFormatting sqref="AU47">
    <cfRule type="cellIs" dxfId="487" priority="43" stopIfTrue="1" operator="lessThan">
      <formula>0</formula>
    </cfRule>
  </conditionalFormatting>
  <conditionalFormatting sqref="AS26">
    <cfRule type="cellIs" dxfId="486" priority="78" stopIfTrue="1" operator="lessThan">
      <formula>0</formula>
    </cfRule>
  </conditionalFormatting>
  <conditionalFormatting sqref="AT26">
    <cfRule type="cellIs" dxfId="485" priority="77" stopIfTrue="1" operator="lessThan">
      <formula>0</formula>
    </cfRule>
  </conditionalFormatting>
  <conditionalFormatting sqref="D5:D7">
    <cfRule type="cellIs" dxfId="484" priority="496" stopIfTrue="1" operator="lessThan">
      <formula>0</formula>
    </cfRule>
  </conditionalFormatting>
  <conditionalFormatting sqref="AU51">
    <cfRule type="cellIs" dxfId="483" priority="34" stopIfTrue="1" operator="lessThan">
      <formula>0</formula>
    </cfRule>
  </conditionalFormatting>
  <conditionalFormatting sqref="J5:J7">
    <cfRule type="cellIs" dxfId="482" priority="494" stopIfTrue="1" operator="lessThan">
      <formula>0</formula>
    </cfRule>
  </conditionalFormatting>
  <conditionalFormatting sqref="AT52">
    <cfRule type="cellIs" dxfId="481" priority="32" stopIfTrue="1" operator="lessThan">
      <formula>0</formula>
    </cfRule>
  </conditionalFormatting>
  <conditionalFormatting sqref="P5:P7">
    <cfRule type="cellIs" dxfId="480" priority="492" stopIfTrue="1" operator="lessThan">
      <formula>0</formula>
    </cfRule>
  </conditionalFormatting>
  <conditionalFormatting sqref="U5:U7">
    <cfRule type="cellIs" dxfId="479" priority="491" stopIfTrue="1" operator="lessThan">
      <formula>0</formula>
    </cfRule>
  </conditionalFormatting>
  <conditionalFormatting sqref="X5:X7">
    <cfRule type="cellIs" dxfId="478" priority="490" stopIfTrue="1" operator="lessThan">
      <formula>0</formula>
    </cfRule>
  </conditionalFormatting>
  <conditionalFormatting sqref="AA5:AA7">
    <cfRule type="cellIs" dxfId="477" priority="489" stopIfTrue="1" operator="lessThan">
      <formula>0</formula>
    </cfRule>
  </conditionalFormatting>
  <conditionalFormatting sqref="AD5:AD7">
    <cfRule type="cellIs" dxfId="476" priority="488" stopIfTrue="1" operator="lessThan">
      <formula>0</formula>
    </cfRule>
  </conditionalFormatting>
  <conditionalFormatting sqref="AI5:AI7">
    <cfRule type="cellIs" dxfId="475" priority="487" stopIfTrue="1" operator="lessThan">
      <formula>0</formula>
    </cfRule>
  </conditionalFormatting>
  <conditionalFormatting sqref="AN5:AN7">
    <cfRule type="cellIs" dxfId="474" priority="486" stopIfTrue="1" operator="lessThan">
      <formula>0</formula>
    </cfRule>
  </conditionalFormatting>
  <conditionalFormatting sqref="AS5:AS7">
    <cfRule type="cellIs" dxfId="473" priority="485" stopIfTrue="1" operator="lessThan">
      <formula>0</formula>
    </cfRule>
  </conditionalFormatting>
  <conditionalFormatting sqref="AT5:AT7">
    <cfRule type="cellIs" dxfId="472" priority="484" stopIfTrue="1" operator="lessThan">
      <formula>0</formula>
    </cfRule>
  </conditionalFormatting>
  <conditionalFormatting sqref="AU5:AU7">
    <cfRule type="cellIs" dxfId="471" priority="483" stopIfTrue="1" operator="lessThan">
      <formula>0</formula>
    </cfRule>
  </conditionalFormatting>
  <conditionalFormatting sqref="D9">
    <cfRule type="cellIs" dxfId="470" priority="482" stopIfTrue="1" operator="lessThan">
      <formula>0</formula>
    </cfRule>
  </conditionalFormatting>
  <conditionalFormatting sqref="D11:D20">
    <cfRule type="cellIs" dxfId="469" priority="481" stopIfTrue="1" operator="lessThan">
      <formula>0</formula>
    </cfRule>
  </conditionalFormatting>
  <conditionalFormatting sqref="E10:F10">
    <cfRule type="cellIs" dxfId="468" priority="480" stopIfTrue="1" operator="lessThan">
      <formula>0</formula>
    </cfRule>
  </conditionalFormatting>
  <conditionalFormatting sqref="E11:F11">
    <cfRule type="cellIs" dxfId="467" priority="479" stopIfTrue="1" operator="lessThan">
      <formula>0</formula>
    </cfRule>
  </conditionalFormatting>
  <conditionalFormatting sqref="E13:F16">
    <cfRule type="cellIs" dxfId="466" priority="478" stopIfTrue="1" operator="lessThan">
      <formula>0</formula>
    </cfRule>
  </conditionalFormatting>
  <conditionalFormatting sqref="E18:F20">
    <cfRule type="cellIs" dxfId="465" priority="477" stopIfTrue="1" operator="lessThan">
      <formula>0</formula>
    </cfRule>
  </conditionalFormatting>
  <conditionalFormatting sqref="D23">
    <cfRule type="cellIs" dxfId="464" priority="475" stopIfTrue="1" operator="lessThan">
      <formula>0</formula>
    </cfRule>
  </conditionalFormatting>
  <conditionalFormatting sqref="D26">
    <cfRule type="cellIs" dxfId="463" priority="474" stopIfTrue="1" operator="lessThan">
      <formula>0</formula>
    </cfRule>
  </conditionalFormatting>
  <conditionalFormatting sqref="D28">
    <cfRule type="cellIs" dxfId="462" priority="473" stopIfTrue="1" operator="lessThan">
      <formula>0</formula>
    </cfRule>
  </conditionalFormatting>
  <conditionalFormatting sqref="D30">
    <cfRule type="cellIs" dxfId="461" priority="472" stopIfTrue="1" operator="lessThan">
      <formula>0</formula>
    </cfRule>
  </conditionalFormatting>
  <conditionalFormatting sqref="D32">
    <cfRule type="cellIs" dxfId="460" priority="471" stopIfTrue="1" operator="lessThan">
      <formula>0</formula>
    </cfRule>
  </conditionalFormatting>
  <conditionalFormatting sqref="AU57">
    <cfRule type="cellIs" dxfId="459" priority="22" stopIfTrue="1" operator="lessThan">
      <formula>0</formula>
    </cfRule>
  </conditionalFormatting>
  <conditionalFormatting sqref="D34">
    <cfRule type="cellIs" dxfId="458" priority="470" stopIfTrue="1" operator="lessThan">
      <formula>0</formula>
    </cfRule>
  </conditionalFormatting>
  <conditionalFormatting sqref="D38">
    <cfRule type="cellIs" dxfId="457" priority="469" stopIfTrue="1" operator="lessThan">
      <formula>0</formula>
    </cfRule>
  </conditionalFormatting>
  <conditionalFormatting sqref="D41">
    <cfRule type="cellIs" dxfId="456" priority="468" stopIfTrue="1" operator="lessThan">
      <formula>0</formula>
    </cfRule>
  </conditionalFormatting>
  <conditionalFormatting sqref="D43">
    <cfRule type="cellIs" dxfId="455" priority="467" stopIfTrue="1" operator="lessThan">
      <formula>0</formula>
    </cfRule>
  </conditionalFormatting>
  <conditionalFormatting sqref="D47">
    <cfRule type="cellIs" dxfId="454" priority="466" stopIfTrue="1" operator="lessThan">
      <formula>0</formula>
    </cfRule>
  </conditionalFormatting>
  <conditionalFormatting sqref="D50">
    <cfRule type="cellIs" dxfId="453" priority="465" stopIfTrue="1" operator="lessThan">
      <formula>0</formula>
    </cfRule>
  </conditionalFormatting>
  <conditionalFormatting sqref="E24:H24">
    <cfRule type="cellIs" dxfId="452" priority="463" stopIfTrue="1" operator="lessThan">
      <formula>0</formula>
    </cfRule>
  </conditionalFormatting>
  <conditionalFormatting sqref="E27:H27">
    <cfRule type="cellIs" dxfId="451" priority="462" stopIfTrue="1" operator="lessThan">
      <formula>0</formula>
    </cfRule>
  </conditionalFormatting>
  <conditionalFormatting sqref="E31:H31">
    <cfRule type="cellIs" dxfId="450" priority="461" stopIfTrue="1" operator="lessThan">
      <formula>0</formula>
    </cfRule>
  </conditionalFormatting>
  <conditionalFormatting sqref="E35:F35">
    <cfRule type="cellIs" dxfId="449" priority="460" stopIfTrue="1" operator="lessThan">
      <formula>0</formula>
    </cfRule>
  </conditionalFormatting>
  <conditionalFormatting sqref="E39:H39">
    <cfRule type="cellIs" dxfId="448" priority="459" stopIfTrue="1" operator="lessThan">
      <formula>0</formula>
    </cfRule>
  </conditionalFormatting>
  <conditionalFormatting sqref="D36">
    <cfRule type="cellIs" dxfId="447" priority="457" stopIfTrue="1" operator="lessThan">
      <formula>0</formula>
    </cfRule>
  </conditionalFormatting>
  <conditionalFormatting sqref="E36:F36">
    <cfRule type="cellIs" dxfId="446" priority="456" stopIfTrue="1" operator="lessThan">
      <formula>0</formula>
    </cfRule>
  </conditionalFormatting>
  <conditionalFormatting sqref="D45">
    <cfRule type="cellIs" dxfId="445" priority="455" stopIfTrue="1" operator="lessThan">
      <formula>0</formula>
    </cfRule>
  </conditionalFormatting>
  <conditionalFormatting sqref="D46">
    <cfRule type="cellIs" dxfId="444" priority="453" stopIfTrue="1" operator="lessThan">
      <formula>0</formula>
    </cfRule>
  </conditionalFormatting>
  <conditionalFormatting sqref="D49">
    <cfRule type="cellIs" dxfId="443" priority="451" stopIfTrue="1" operator="lessThan">
      <formula>0</formula>
    </cfRule>
  </conditionalFormatting>
  <conditionalFormatting sqref="D51">
    <cfRule type="cellIs" dxfId="442" priority="449" stopIfTrue="1" operator="lessThan">
      <formula>0</formula>
    </cfRule>
  </conditionalFormatting>
  <conditionalFormatting sqref="D52">
    <cfRule type="cellIs" dxfId="441" priority="447" stopIfTrue="1" operator="lessThan">
      <formula>0</formula>
    </cfRule>
  </conditionalFormatting>
  <conditionalFormatting sqref="D53">
    <cfRule type="cellIs" dxfId="440" priority="445" stopIfTrue="1" operator="lessThan">
      <formula>0</formula>
    </cfRule>
  </conditionalFormatting>
  <conditionalFormatting sqref="D56">
    <cfRule type="cellIs" dxfId="439" priority="443" stopIfTrue="1" operator="lessThan">
      <formula>0</formula>
    </cfRule>
  </conditionalFormatting>
  <conditionalFormatting sqref="E56:F56">
    <cfRule type="cellIs" dxfId="438" priority="442" stopIfTrue="1" operator="lessThan">
      <formula>0</formula>
    </cfRule>
  </conditionalFormatting>
  <conditionalFormatting sqref="D57">
    <cfRule type="cellIs" dxfId="437" priority="441" stopIfTrue="1" operator="lessThan">
      <formula>0</formula>
    </cfRule>
  </conditionalFormatting>
  <conditionalFormatting sqref="E57:F57">
    <cfRule type="cellIs" dxfId="436" priority="440" stopIfTrue="1" operator="lessThan">
      <formula>0</formula>
    </cfRule>
  </conditionalFormatting>
  <conditionalFormatting sqref="D58">
    <cfRule type="cellIs" dxfId="435" priority="439" stopIfTrue="1" operator="lessThan">
      <formula>0</formula>
    </cfRule>
  </conditionalFormatting>
  <conditionalFormatting sqref="E58:F58">
    <cfRule type="cellIs" dxfId="434" priority="438" stopIfTrue="1" operator="lessThan">
      <formula>0</formula>
    </cfRule>
  </conditionalFormatting>
  <conditionalFormatting sqref="J9">
    <cfRule type="cellIs" dxfId="433" priority="437" stopIfTrue="1" operator="lessThan">
      <formula>0</formula>
    </cfRule>
  </conditionalFormatting>
  <conditionalFormatting sqref="J11:J14">
    <cfRule type="cellIs" dxfId="432" priority="436" stopIfTrue="1" operator="lessThan">
      <formula>0</formula>
    </cfRule>
  </conditionalFormatting>
  <conditionalFormatting sqref="K10:O10">
    <cfRule type="cellIs" dxfId="431" priority="435" stopIfTrue="1" operator="lessThan">
      <formula>0</formula>
    </cfRule>
  </conditionalFormatting>
  <conditionalFormatting sqref="K11:O11">
    <cfRule type="cellIs" dxfId="430" priority="434" stopIfTrue="1" operator="lessThan">
      <formula>0</formula>
    </cfRule>
  </conditionalFormatting>
  <conditionalFormatting sqref="K13:O14">
    <cfRule type="cellIs" dxfId="429" priority="433" stopIfTrue="1" operator="lessThan">
      <formula>0</formula>
    </cfRule>
  </conditionalFormatting>
  <conditionalFormatting sqref="J16:J19">
    <cfRule type="cellIs" dxfId="428" priority="432" stopIfTrue="1" operator="lessThan">
      <formula>0</formula>
    </cfRule>
  </conditionalFormatting>
  <conditionalFormatting sqref="K16:O16">
    <cfRule type="cellIs" dxfId="427" priority="431" stopIfTrue="1" operator="lessThan">
      <formula>0</formula>
    </cfRule>
  </conditionalFormatting>
  <conditionalFormatting sqref="K18:O19">
    <cfRule type="cellIs" dxfId="426" priority="430" stopIfTrue="1" operator="lessThan">
      <formula>0</formula>
    </cfRule>
  </conditionalFormatting>
  <conditionalFormatting sqref="L17:N17">
    <cfRule type="cellIs" dxfId="425" priority="429" stopIfTrue="1" operator="lessThan">
      <formula>0</formula>
    </cfRule>
  </conditionalFormatting>
  <conditionalFormatting sqref="P9">
    <cfRule type="cellIs" dxfId="424" priority="428" stopIfTrue="1" operator="lessThan">
      <formula>0</formula>
    </cfRule>
  </conditionalFormatting>
  <conditionalFormatting sqref="P11:P14">
    <cfRule type="cellIs" dxfId="423" priority="427" stopIfTrue="1" operator="lessThan">
      <formula>0</formula>
    </cfRule>
  </conditionalFormatting>
  <conditionalFormatting sqref="Q10:T10">
    <cfRule type="cellIs" dxfId="422" priority="426" stopIfTrue="1" operator="lessThan">
      <formula>0</formula>
    </cfRule>
  </conditionalFormatting>
  <conditionalFormatting sqref="Q11:T11">
    <cfRule type="cellIs" dxfId="421" priority="425" stopIfTrue="1" operator="lessThan">
      <formula>0</formula>
    </cfRule>
  </conditionalFormatting>
  <conditionalFormatting sqref="Q13:T14">
    <cfRule type="cellIs" dxfId="420" priority="424" stopIfTrue="1" operator="lessThan">
      <formula>0</formula>
    </cfRule>
  </conditionalFormatting>
  <conditionalFormatting sqref="P18:P19">
    <cfRule type="cellIs" dxfId="419" priority="423" stopIfTrue="1" operator="lessThan">
      <formula>0</formula>
    </cfRule>
  </conditionalFormatting>
  <conditionalFormatting sqref="Q18:T19">
    <cfRule type="cellIs" dxfId="418" priority="422" stopIfTrue="1" operator="lessThan">
      <formula>0</formula>
    </cfRule>
  </conditionalFormatting>
  <conditionalFormatting sqref="U9">
    <cfRule type="cellIs" dxfId="417" priority="421" stopIfTrue="1" operator="lessThan">
      <formula>0</formula>
    </cfRule>
  </conditionalFormatting>
  <conditionalFormatting sqref="U11:U14">
    <cfRule type="cellIs" dxfId="416" priority="420" stopIfTrue="1" operator="lessThan">
      <formula>0</formula>
    </cfRule>
  </conditionalFormatting>
  <conditionalFormatting sqref="V10">
    <cfRule type="cellIs" dxfId="415" priority="419" stopIfTrue="1" operator="lessThan">
      <formula>0</formula>
    </cfRule>
  </conditionalFormatting>
  <conditionalFormatting sqref="V11">
    <cfRule type="cellIs" dxfId="414" priority="418" stopIfTrue="1" operator="lessThan">
      <formula>0</formula>
    </cfRule>
  </conditionalFormatting>
  <conditionalFormatting sqref="V13:V14">
    <cfRule type="cellIs" dxfId="413" priority="417" stopIfTrue="1" operator="lessThan">
      <formula>0</formula>
    </cfRule>
  </conditionalFormatting>
  <conditionalFormatting sqref="U18:U19">
    <cfRule type="cellIs" dxfId="412" priority="416" stopIfTrue="1" operator="lessThan">
      <formula>0</formula>
    </cfRule>
  </conditionalFormatting>
  <conditionalFormatting sqref="V18:V19">
    <cfRule type="cellIs" dxfId="411" priority="415" stopIfTrue="1" operator="lessThan">
      <formula>0</formula>
    </cfRule>
  </conditionalFormatting>
  <conditionalFormatting sqref="W10">
    <cfRule type="cellIs" dxfId="410" priority="414" stopIfTrue="1" operator="lessThan">
      <formula>0</formula>
    </cfRule>
  </conditionalFormatting>
  <conditionalFormatting sqref="W11">
    <cfRule type="cellIs" dxfId="409" priority="413" stopIfTrue="1" operator="lessThan">
      <formula>0</formula>
    </cfRule>
  </conditionalFormatting>
  <conditionalFormatting sqref="W13:W14">
    <cfRule type="cellIs" dxfId="408" priority="412" stopIfTrue="1" operator="lessThan">
      <formula>0</formula>
    </cfRule>
  </conditionalFormatting>
  <conditionalFormatting sqref="W18:W19">
    <cfRule type="cellIs" dxfId="407" priority="411" stopIfTrue="1" operator="lessThan">
      <formula>0</formula>
    </cfRule>
  </conditionalFormatting>
  <conditionalFormatting sqref="X9">
    <cfRule type="cellIs" dxfId="406" priority="410" stopIfTrue="1" operator="lessThan">
      <formula>0</formula>
    </cfRule>
  </conditionalFormatting>
  <conditionalFormatting sqref="X11:X14">
    <cfRule type="cellIs" dxfId="405" priority="409" stopIfTrue="1" operator="lessThan">
      <formula>0</formula>
    </cfRule>
  </conditionalFormatting>
  <conditionalFormatting sqref="Y10">
    <cfRule type="cellIs" dxfId="404" priority="408" stopIfTrue="1" operator="lessThan">
      <formula>0</formula>
    </cfRule>
  </conditionalFormatting>
  <conditionalFormatting sqref="Y11">
    <cfRule type="cellIs" dxfId="403" priority="407" stopIfTrue="1" operator="lessThan">
      <formula>0</formula>
    </cfRule>
  </conditionalFormatting>
  <conditionalFormatting sqref="Y13:Y14">
    <cfRule type="cellIs" dxfId="402" priority="406" stopIfTrue="1" operator="lessThan">
      <formula>0</formula>
    </cfRule>
  </conditionalFormatting>
  <conditionalFormatting sqref="X18:X19">
    <cfRule type="cellIs" dxfId="401" priority="405" stopIfTrue="1" operator="lessThan">
      <formula>0</formula>
    </cfRule>
  </conditionalFormatting>
  <conditionalFormatting sqref="Y18:Y19">
    <cfRule type="cellIs" dxfId="400" priority="404" stopIfTrue="1" operator="lessThan">
      <formula>0</formula>
    </cfRule>
  </conditionalFormatting>
  <conditionalFormatting sqref="Z10">
    <cfRule type="cellIs" dxfId="399" priority="403" stopIfTrue="1" operator="lessThan">
      <formula>0</formula>
    </cfRule>
  </conditionalFormatting>
  <conditionalFormatting sqref="Z11">
    <cfRule type="cellIs" dxfId="398" priority="402" stopIfTrue="1" operator="lessThan">
      <formula>0</formula>
    </cfRule>
  </conditionalFormatting>
  <conditionalFormatting sqref="Z13:Z14">
    <cfRule type="cellIs" dxfId="397" priority="401" stopIfTrue="1" operator="lessThan">
      <formula>0</formula>
    </cfRule>
  </conditionalFormatting>
  <conditionalFormatting sqref="AA9">
    <cfRule type="cellIs" dxfId="396" priority="399" stopIfTrue="1" operator="lessThan">
      <formula>0</formula>
    </cfRule>
  </conditionalFormatting>
  <conditionalFormatting sqref="AB10">
    <cfRule type="cellIs" dxfId="395" priority="397" stopIfTrue="1" operator="lessThan">
      <formula>0</formula>
    </cfRule>
  </conditionalFormatting>
  <conditionalFormatting sqref="AB11">
    <cfRule type="cellIs" dxfId="394" priority="396" stopIfTrue="1" operator="lessThan">
      <formula>0</formula>
    </cfRule>
  </conditionalFormatting>
  <conditionalFormatting sqref="AB13:AB14">
    <cfRule type="cellIs" dxfId="393" priority="395" stopIfTrue="1" operator="lessThan">
      <formula>0</formula>
    </cfRule>
  </conditionalFormatting>
  <conditionalFormatting sqref="AA18:AA19">
    <cfRule type="cellIs" dxfId="392" priority="394" stopIfTrue="1" operator="lessThan">
      <formula>0</formula>
    </cfRule>
  </conditionalFormatting>
  <conditionalFormatting sqref="AB18:AB19">
    <cfRule type="cellIs" dxfId="391" priority="393" stopIfTrue="1" operator="lessThan">
      <formula>0</formula>
    </cfRule>
  </conditionalFormatting>
  <conditionalFormatting sqref="AC10">
    <cfRule type="cellIs" dxfId="390" priority="392" stopIfTrue="1" operator="lessThan">
      <formula>0</formula>
    </cfRule>
  </conditionalFormatting>
  <conditionalFormatting sqref="AC11">
    <cfRule type="cellIs" dxfId="389" priority="391" stopIfTrue="1" operator="lessThan">
      <formula>0</formula>
    </cfRule>
  </conditionalFormatting>
  <conditionalFormatting sqref="AC13:AC14">
    <cfRule type="cellIs" dxfId="388" priority="390" stopIfTrue="1" operator="lessThan">
      <formula>0</formula>
    </cfRule>
  </conditionalFormatting>
  <conditionalFormatting sqref="AC18:AC19">
    <cfRule type="cellIs" dxfId="387" priority="389" stopIfTrue="1" operator="lessThan">
      <formula>0</formula>
    </cfRule>
  </conditionalFormatting>
  <conditionalFormatting sqref="AD9">
    <cfRule type="cellIs" dxfId="386" priority="388" stopIfTrue="1" operator="lessThan">
      <formula>0</formula>
    </cfRule>
  </conditionalFormatting>
  <conditionalFormatting sqref="AD11:AD14">
    <cfRule type="cellIs" dxfId="385" priority="387" stopIfTrue="1" operator="lessThan">
      <formula>0</formula>
    </cfRule>
  </conditionalFormatting>
  <conditionalFormatting sqref="AD18:AD19">
    <cfRule type="cellIs" dxfId="384" priority="386" stopIfTrue="1" operator="lessThan">
      <formula>0</formula>
    </cfRule>
  </conditionalFormatting>
  <conditionalFormatting sqref="AS57">
    <cfRule type="cellIs" dxfId="383" priority="24" stopIfTrue="1" operator="lessThan">
      <formula>0</formula>
    </cfRule>
  </conditionalFormatting>
  <conditionalFormatting sqref="AT57">
    <cfRule type="cellIs" dxfId="382" priority="23" stopIfTrue="1" operator="lessThan">
      <formula>0</formula>
    </cfRule>
  </conditionalFormatting>
  <conditionalFormatting sqref="AI9">
    <cfRule type="cellIs" dxfId="381" priority="382" stopIfTrue="1" operator="lessThan">
      <formula>0</formula>
    </cfRule>
  </conditionalFormatting>
  <conditionalFormatting sqref="AI11:AI14">
    <cfRule type="cellIs" dxfId="380" priority="381" stopIfTrue="1" operator="lessThan">
      <formula>0</formula>
    </cfRule>
  </conditionalFormatting>
  <conditionalFormatting sqref="AI18:AI19">
    <cfRule type="cellIs" dxfId="379" priority="380" stopIfTrue="1" operator="lessThan">
      <formula>0</formula>
    </cfRule>
  </conditionalFormatting>
  <conditionalFormatting sqref="AN9">
    <cfRule type="cellIs" dxfId="378" priority="379" stopIfTrue="1" operator="lessThan">
      <formula>0</formula>
    </cfRule>
  </conditionalFormatting>
  <conditionalFormatting sqref="AN11:AN14">
    <cfRule type="cellIs" dxfId="377" priority="378" stopIfTrue="1" operator="lessThan">
      <formula>0</formula>
    </cfRule>
  </conditionalFormatting>
  <conditionalFormatting sqref="AO10:AR10">
    <cfRule type="cellIs" dxfId="376" priority="377" stopIfTrue="1" operator="lessThan">
      <formula>0</formula>
    </cfRule>
  </conditionalFormatting>
  <conditionalFormatting sqref="AO11:AR11">
    <cfRule type="cellIs" dxfId="375" priority="376" stopIfTrue="1" operator="lessThan">
      <formula>0</formula>
    </cfRule>
  </conditionalFormatting>
  <conditionalFormatting sqref="AO13:AR14">
    <cfRule type="cellIs" dxfId="374" priority="375" stopIfTrue="1" operator="lessThan">
      <formula>0</formula>
    </cfRule>
  </conditionalFormatting>
  <conditionalFormatting sqref="AO18:AR19">
    <cfRule type="cellIs" dxfId="373" priority="373" stopIfTrue="1" operator="lessThan">
      <formula>0</formula>
    </cfRule>
  </conditionalFormatting>
  <conditionalFormatting sqref="AS9">
    <cfRule type="cellIs" dxfId="372" priority="372" stopIfTrue="1" operator="lessThan">
      <formula>0</formula>
    </cfRule>
  </conditionalFormatting>
  <conditionalFormatting sqref="AT9">
    <cfRule type="cellIs" dxfId="371" priority="371" stopIfTrue="1" operator="lessThan">
      <formula>0</formula>
    </cfRule>
  </conditionalFormatting>
  <conditionalFormatting sqref="AU9">
    <cfRule type="cellIs" dxfId="370" priority="370" stopIfTrue="1" operator="lessThan">
      <formula>0</formula>
    </cfRule>
  </conditionalFormatting>
  <conditionalFormatting sqref="AS11">
    <cfRule type="cellIs" dxfId="369" priority="369" stopIfTrue="1" operator="lessThan">
      <formula>0</formula>
    </cfRule>
  </conditionalFormatting>
  <conditionalFormatting sqref="AT11">
    <cfRule type="cellIs" dxfId="368" priority="368" stopIfTrue="1" operator="lessThan">
      <formula>0</formula>
    </cfRule>
  </conditionalFormatting>
  <conditionalFormatting sqref="AU11">
    <cfRule type="cellIs" dxfId="367" priority="367" stopIfTrue="1" operator="lessThan">
      <formula>0</formula>
    </cfRule>
  </conditionalFormatting>
  <conditionalFormatting sqref="AS12">
    <cfRule type="cellIs" dxfId="366" priority="366" stopIfTrue="1" operator="lessThan">
      <formula>0</formula>
    </cfRule>
  </conditionalFormatting>
  <conditionalFormatting sqref="AT12">
    <cfRule type="cellIs" dxfId="365" priority="365" stopIfTrue="1" operator="lessThan">
      <formula>0</formula>
    </cfRule>
  </conditionalFormatting>
  <conditionalFormatting sqref="AU12">
    <cfRule type="cellIs" dxfId="364" priority="364" stopIfTrue="1" operator="lessThan">
      <formula>0</formula>
    </cfRule>
  </conditionalFormatting>
  <conditionalFormatting sqref="AS13">
    <cfRule type="cellIs" dxfId="363" priority="363" stopIfTrue="1" operator="lessThan">
      <formula>0</formula>
    </cfRule>
  </conditionalFormatting>
  <conditionalFormatting sqref="AT13">
    <cfRule type="cellIs" dxfId="362" priority="362" stopIfTrue="1" operator="lessThan">
      <formula>0</formula>
    </cfRule>
  </conditionalFormatting>
  <conditionalFormatting sqref="AU13">
    <cfRule type="cellIs" dxfId="361" priority="361" stopIfTrue="1" operator="lessThan">
      <formula>0</formula>
    </cfRule>
  </conditionalFormatting>
  <conditionalFormatting sqref="AS14">
    <cfRule type="cellIs" dxfId="360" priority="360" stopIfTrue="1" operator="lessThan">
      <formula>0</formula>
    </cfRule>
  </conditionalFormatting>
  <conditionalFormatting sqref="AT14">
    <cfRule type="cellIs" dxfId="359" priority="359" stopIfTrue="1" operator="lessThan">
      <formula>0</formula>
    </cfRule>
  </conditionalFormatting>
  <conditionalFormatting sqref="AU14">
    <cfRule type="cellIs" dxfId="358" priority="358" stopIfTrue="1" operator="lessThan">
      <formula>0</formula>
    </cfRule>
  </conditionalFormatting>
  <conditionalFormatting sqref="AS18">
    <cfRule type="cellIs" dxfId="357" priority="357" stopIfTrue="1" operator="lessThan">
      <formula>0</formula>
    </cfRule>
  </conditionalFormatting>
  <conditionalFormatting sqref="AT18">
    <cfRule type="cellIs" dxfId="356" priority="356" stopIfTrue="1" operator="lessThan">
      <formula>0</formula>
    </cfRule>
  </conditionalFormatting>
  <conditionalFormatting sqref="AU18">
    <cfRule type="cellIs" dxfId="355" priority="355" stopIfTrue="1" operator="lessThan">
      <formula>0</formula>
    </cfRule>
  </conditionalFormatting>
  <conditionalFormatting sqref="AS19">
    <cfRule type="cellIs" dxfId="354" priority="354" stopIfTrue="1" operator="lessThan">
      <formula>0</formula>
    </cfRule>
  </conditionalFormatting>
  <conditionalFormatting sqref="AT19">
    <cfRule type="cellIs" dxfId="353" priority="353" stopIfTrue="1" operator="lessThan">
      <formula>0</formula>
    </cfRule>
  </conditionalFormatting>
  <conditionalFormatting sqref="AU19">
    <cfRule type="cellIs" dxfId="352" priority="352" stopIfTrue="1" operator="lessThan">
      <formula>0</formula>
    </cfRule>
  </conditionalFormatting>
  <conditionalFormatting sqref="J23">
    <cfRule type="cellIs" dxfId="351" priority="351" stopIfTrue="1" operator="lessThan">
      <formula>0</formula>
    </cfRule>
  </conditionalFormatting>
  <conditionalFormatting sqref="J26">
    <cfRule type="cellIs" dxfId="350" priority="350" stopIfTrue="1" operator="lessThan">
      <formula>0</formula>
    </cfRule>
  </conditionalFormatting>
  <conditionalFormatting sqref="J28">
    <cfRule type="cellIs" dxfId="349" priority="349" stopIfTrue="1" operator="lessThan">
      <formula>0</formula>
    </cfRule>
  </conditionalFormatting>
  <conditionalFormatting sqref="J30">
    <cfRule type="cellIs" dxfId="348" priority="348" stopIfTrue="1" operator="lessThan">
      <formula>0</formula>
    </cfRule>
  </conditionalFormatting>
  <conditionalFormatting sqref="J32">
    <cfRule type="cellIs" dxfId="347" priority="347" stopIfTrue="1" operator="lessThan">
      <formula>0</formula>
    </cfRule>
  </conditionalFormatting>
  <conditionalFormatting sqref="J34">
    <cfRule type="cellIs" dxfId="346" priority="346" stopIfTrue="1" operator="lessThan">
      <formula>0</formula>
    </cfRule>
  </conditionalFormatting>
  <conditionalFormatting sqref="J38">
    <cfRule type="cellIs" dxfId="345" priority="345" stopIfTrue="1" operator="lessThan">
      <formula>0</formula>
    </cfRule>
  </conditionalFormatting>
  <conditionalFormatting sqref="J41">
    <cfRule type="cellIs" dxfId="344" priority="344" stopIfTrue="1" operator="lessThan">
      <formula>0</formula>
    </cfRule>
  </conditionalFormatting>
  <conditionalFormatting sqref="J43">
    <cfRule type="cellIs" dxfId="343" priority="343" stopIfTrue="1" operator="lessThan">
      <formula>0</formula>
    </cfRule>
  </conditionalFormatting>
  <conditionalFormatting sqref="J47">
    <cfRule type="cellIs" dxfId="342" priority="342" stopIfTrue="1" operator="lessThan">
      <formula>0</formula>
    </cfRule>
  </conditionalFormatting>
  <conditionalFormatting sqref="J50">
    <cfRule type="cellIs" dxfId="341" priority="341" stopIfTrue="1" operator="lessThan">
      <formula>0</formula>
    </cfRule>
  </conditionalFormatting>
  <conditionalFormatting sqref="K24:O24">
    <cfRule type="cellIs" dxfId="340" priority="340" stopIfTrue="1" operator="lessThan">
      <formula>0</formula>
    </cfRule>
  </conditionalFormatting>
  <conditionalFormatting sqref="K27:O27">
    <cfRule type="cellIs" dxfId="339" priority="339" stopIfTrue="1" operator="lessThan">
      <formula>0</formula>
    </cfRule>
  </conditionalFormatting>
  <conditionalFormatting sqref="K31:O31">
    <cfRule type="cellIs" dxfId="338" priority="338" stopIfTrue="1" operator="lessThan">
      <formula>0</formula>
    </cfRule>
  </conditionalFormatting>
  <conditionalFormatting sqref="K35:O35">
    <cfRule type="cellIs" dxfId="337" priority="337" stopIfTrue="1" operator="lessThan">
      <formula>0</formula>
    </cfRule>
  </conditionalFormatting>
  <conditionalFormatting sqref="K39:O39">
    <cfRule type="cellIs" dxfId="336" priority="336" stopIfTrue="1" operator="lessThan">
      <formula>0</formula>
    </cfRule>
  </conditionalFormatting>
  <conditionalFormatting sqref="K42:O42">
    <cfRule type="cellIs" dxfId="335" priority="335" stopIfTrue="1" operator="lessThan">
      <formula>0</formula>
    </cfRule>
  </conditionalFormatting>
  <conditionalFormatting sqref="J36">
    <cfRule type="cellIs" dxfId="334" priority="334" stopIfTrue="1" operator="lessThan">
      <formula>0</formula>
    </cfRule>
  </conditionalFormatting>
  <conditionalFormatting sqref="K36:O36">
    <cfRule type="cellIs" dxfId="333" priority="333" stopIfTrue="1" operator="lessThan">
      <formula>0</formula>
    </cfRule>
  </conditionalFormatting>
  <conditionalFormatting sqref="J45">
    <cfRule type="cellIs" dxfId="332" priority="332" stopIfTrue="1" operator="lessThan">
      <formula>0</formula>
    </cfRule>
  </conditionalFormatting>
  <conditionalFormatting sqref="K45:O45">
    <cfRule type="cellIs" dxfId="331" priority="331" stopIfTrue="1" operator="lessThan">
      <formula>0</formula>
    </cfRule>
  </conditionalFormatting>
  <conditionalFormatting sqref="J46">
    <cfRule type="cellIs" dxfId="330" priority="330" stopIfTrue="1" operator="lessThan">
      <formula>0</formula>
    </cfRule>
  </conditionalFormatting>
  <conditionalFormatting sqref="K46:O46">
    <cfRule type="cellIs" dxfId="329" priority="329" stopIfTrue="1" operator="lessThan">
      <formula>0</formula>
    </cfRule>
  </conditionalFormatting>
  <conditionalFormatting sqref="J49">
    <cfRule type="cellIs" dxfId="328" priority="328" stopIfTrue="1" operator="lessThan">
      <formula>0</formula>
    </cfRule>
  </conditionalFormatting>
  <conditionalFormatting sqref="K49:O49">
    <cfRule type="cellIs" dxfId="327" priority="327" stopIfTrue="1" operator="lessThan">
      <formula>0</formula>
    </cfRule>
  </conditionalFormatting>
  <conditionalFormatting sqref="J51">
    <cfRule type="cellIs" dxfId="326" priority="326" stopIfTrue="1" operator="lessThan">
      <formula>0</formula>
    </cfRule>
  </conditionalFormatting>
  <conditionalFormatting sqref="K51:O51">
    <cfRule type="cellIs" dxfId="325" priority="325" stopIfTrue="1" operator="lessThan">
      <formula>0</formula>
    </cfRule>
  </conditionalFormatting>
  <conditionalFormatting sqref="J52">
    <cfRule type="cellIs" dxfId="324" priority="324" stopIfTrue="1" operator="lessThan">
      <formula>0</formula>
    </cfRule>
  </conditionalFormatting>
  <conditionalFormatting sqref="K52:O52">
    <cfRule type="cellIs" dxfId="323" priority="323" stopIfTrue="1" operator="lessThan">
      <formula>0</formula>
    </cfRule>
  </conditionalFormatting>
  <conditionalFormatting sqref="J53">
    <cfRule type="cellIs" dxfId="322" priority="322" stopIfTrue="1" operator="lessThan">
      <formula>0</formula>
    </cfRule>
  </conditionalFormatting>
  <conditionalFormatting sqref="K53:O53">
    <cfRule type="cellIs" dxfId="321" priority="321" stopIfTrue="1" operator="lessThan">
      <formula>0</formula>
    </cfRule>
  </conditionalFormatting>
  <conditionalFormatting sqref="P23">
    <cfRule type="cellIs" dxfId="320" priority="320" stopIfTrue="1" operator="lessThan">
      <formula>0</formula>
    </cfRule>
  </conditionalFormatting>
  <conditionalFormatting sqref="P26">
    <cfRule type="cellIs" dxfId="319" priority="319" stopIfTrue="1" operator="lessThan">
      <formula>0</formula>
    </cfRule>
  </conditionalFormatting>
  <conditionalFormatting sqref="P28">
    <cfRule type="cellIs" dxfId="318" priority="318" stopIfTrue="1" operator="lessThan">
      <formula>0</formula>
    </cfRule>
  </conditionalFormatting>
  <conditionalFormatting sqref="P30">
    <cfRule type="cellIs" dxfId="317" priority="317" stopIfTrue="1" operator="lessThan">
      <formula>0</formula>
    </cfRule>
  </conditionalFormatting>
  <conditionalFormatting sqref="P32">
    <cfRule type="cellIs" dxfId="316" priority="316" stopIfTrue="1" operator="lessThan">
      <formula>0</formula>
    </cfRule>
  </conditionalFormatting>
  <conditionalFormatting sqref="P34">
    <cfRule type="cellIs" dxfId="315" priority="315" stopIfTrue="1" operator="lessThan">
      <formula>0</formula>
    </cfRule>
  </conditionalFormatting>
  <conditionalFormatting sqref="P38">
    <cfRule type="cellIs" dxfId="314" priority="314" stopIfTrue="1" operator="lessThan">
      <formula>0</formula>
    </cfRule>
  </conditionalFormatting>
  <conditionalFormatting sqref="P41">
    <cfRule type="cellIs" dxfId="313" priority="313" stopIfTrue="1" operator="lessThan">
      <formula>0</formula>
    </cfRule>
  </conditionalFormatting>
  <conditionalFormatting sqref="P43">
    <cfRule type="cellIs" dxfId="312" priority="312" stopIfTrue="1" operator="lessThan">
      <formula>0</formula>
    </cfRule>
  </conditionalFormatting>
  <conditionalFormatting sqref="P47">
    <cfRule type="cellIs" dxfId="311" priority="311" stopIfTrue="1" operator="lessThan">
      <formula>0</formula>
    </cfRule>
  </conditionalFormatting>
  <conditionalFormatting sqref="P50">
    <cfRule type="cellIs" dxfId="310" priority="310" stopIfTrue="1" operator="lessThan">
      <formula>0</formula>
    </cfRule>
  </conditionalFormatting>
  <conditionalFormatting sqref="Q24:T24">
    <cfRule type="cellIs" dxfId="309" priority="309" stopIfTrue="1" operator="lessThan">
      <formula>0</formula>
    </cfRule>
  </conditionalFormatting>
  <conditionalFormatting sqref="Q27:T27">
    <cfRule type="cellIs" dxfId="308" priority="308" stopIfTrue="1" operator="lessThan">
      <formula>0</formula>
    </cfRule>
  </conditionalFormatting>
  <conditionalFormatting sqref="Q31:T31">
    <cfRule type="cellIs" dxfId="307" priority="307" stopIfTrue="1" operator="lessThan">
      <formula>0</formula>
    </cfRule>
  </conditionalFormatting>
  <conditionalFormatting sqref="Q35:T35">
    <cfRule type="cellIs" dxfId="306" priority="306" stopIfTrue="1" operator="lessThan">
      <formula>0</formula>
    </cfRule>
  </conditionalFormatting>
  <conditionalFormatting sqref="Q39:T39">
    <cfRule type="cellIs" dxfId="305" priority="305" stopIfTrue="1" operator="lessThan">
      <formula>0</formula>
    </cfRule>
  </conditionalFormatting>
  <conditionalFormatting sqref="Q42:T42">
    <cfRule type="cellIs" dxfId="304" priority="304" stopIfTrue="1" operator="lessThan">
      <formula>0</formula>
    </cfRule>
  </conditionalFormatting>
  <conditionalFormatting sqref="P36">
    <cfRule type="cellIs" dxfId="303" priority="303" stopIfTrue="1" operator="lessThan">
      <formula>0</formula>
    </cfRule>
  </conditionalFormatting>
  <conditionalFormatting sqref="Q36:T36">
    <cfRule type="cellIs" dxfId="302" priority="302" stopIfTrue="1" operator="lessThan">
      <formula>0</formula>
    </cfRule>
  </conditionalFormatting>
  <conditionalFormatting sqref="P45">
    <cfRule type="cellIs" dxfId="301" priority="301" stopIfTrue="1" operator="lessThan">
      <formula>0</formula>
    </cfRule>
  </conditionalFormatting>
  <conditionalFormatting sqref="Q45:T45">
    <cfRule type="cellIs" dxfId="300" priority="300" stopIfTrue="1" operator="lessThan">
      <formula>0</formula>
    </cfRule>
  </conditionalFormatting>
  <conditionalFormatting sqref="P46">
    <cfRule type="cellIs" dxfId="299" priority="299" stopIfTrue="1" operator="lessThan">
      <formula>0</formula>
    </cfRule>
  </conditionalFormatting>
  <conditionalFormatting sqref="Q46:T46">
    <cfRule type="cellIs" dxfId="298" priority="298" stopIfTrue="1" operator="lessThan">
      <formula>0</formula>
    </cfRule>
  </conditionalFormatting>
  <conditionalFormatting sqref="P49">
    <cfRule type="cellIs" dxfId="297" priority="297" stopIfTrue="1" operator="lessThan">
      <formula>0</formula>
    </cfRule>
  </conditionalFormatting>
  <conditionalFormatting sqref="Q49:T49">
    <cfRule type="cellIs" dxfId="296" priority="296" stopIfTrue="1" operator="lessThan">
      <formula>0</formula>
    </cfRule>
  </conditionalFormatting>
  <conditionalFormatting sqref="P51">
    <cfRule type="cellIs" dxfId="295" priority="295" stopIfTrue="1" operator="lessThan">
      <formula>0</formula>
    </cfRule>
  </conditionalFormatting>
  <conditionalFormatting sqref="Q51:T51">
    <cfRule type="cellIs" dxfId="294" priority="294" stopIfTrue="1" operator="lessThan">
      <formula>0</formula>
    </cfRule>
  </conditionalFormatting>
  <conditionalFormatting sqref="P52">
    <cfRule type="cellIs" dxfId="293" priority="293" stopIfTrue="1" operator="lessThan">
      <formula>0</formula>
    </cfRule>
  </conditionalFormatting>
  <conditionalFormatting sqref="Q52:T52">
    <cfRule type="cellIs" dxfId="292" priority="292" stopIfTrue="1" operator="lessThan">
      <formula>0</formula>
    </cfRule>
  </conditionalFormatting>
  <conditionalFormatting sqref="P53">
    <cfRule type="cellIs" dxfId="291" priority="291" stopIfTrue="1" operator="lessThan">
      <formula>0</formula>
    </cfRule>
  </conditionalFormatting>
  <conditionalFormatting sqref="Q53:T53">
    <cfRule type="cellIs" dxfId="290" priority="290" stopIfTrue="1" operator="lessThan">
      <formula>0</formula>
    </cfRule>
  </conditionalFormatting>
  <conditionalFormatting sqref="U23">
    <cfRule type="cellIs" dxfId="289" priority="289" stopIfTrue="1" operator="lessThan">
      <formula>0</formula>
    </cfRule>
  </conditionalFormatting>
  <conditionalFormatting sqref="U26">
    <cfRule type="cellIs" dxfId="288" priority="288" stopIfTrue="1" operator="lessThan">
      <formula>0</formula>
    </cfRule>
  </conditionalFormatting>
  <conditionalFormatting sqref="U28">
    <cfRule type="cellIs" dxfId="287" priority="287" stopIfTrue="1" operator="lessThan">
      <formula>0</formula>
    </cfRule>
  </conditionalFormatting>
  <conditionalFormatting sqref="U30">
    <cfRule type="cellIs" dxfId="286" priority="286" stopIfTrue="1" operator="lessThan">
      <formula>0</formula>
    </cfRule>
  </conditionalFormatting>
  <conditionalFormatting sqref="U32">
    <cfRule type="cellIs" dxfId="285" priority="285" stopIfTrue="1" operator="lessThan">
      <formula>0</formula>
    </cfRule>
  </conditionalFormatting>
  <conditionalFormatting sqref="U34">
    <cfRule type="cellIs" dxfId="284" priority="284" stopIfTrue="1" operator="lessThan">
      <formula>0</formula>
    </cfRule>
  </conditionalFormatting>
  <conditionalFormatting sqref="U38">
    <cfRule type="cellIs" dxfId="283" priority="283" stopIfTrue="1" operator="lessThan">
      <formula>0</formula>
    </cfRule>
  </conditionalFormatting>
  <conditionalFormatting sqref="U41">
    <cfRule type="cellIs" dxfId="282" priority="282" stopIfTrue="1" operator="lessThan">
      <formula>0</formula>
    </cfRule>
  </conditionalFormatting>
  <conditionalFormatting sqref="U43">
    <cfRule type="cellIs" dxfId="281" priority="281" stopIfTrue="1" operator="lessThan">
      <formula>0</formula>
    </cfRule>
  </conditionalFormatting>
  <conditionalFormatting sqref="U47">
    <cfRule type="cellIs" dxfId="280" priority="280" stopIfTrue="1" operator="lessThan">
      <formula>0</formula>
    </cfRule>
  </conditionalFormatting>
  <conditionalFormatting sqref="U50">
    <cfRule type="cellIs" dxfId="279" priority="279" stopIfTrue="1" operator="lessThan">
      <formula>0</formula>
    </cfRule>
  </conditionalFormatting>
  <conditionalFormatting sqref="V24:W24">
    <cfRule type="cellIs" dxfId="278" priority="278" stopIfTrue="1" operator="lessThan">
      <formula>0</formula>
    </cfRule>
  </conditionalFormatting>
  <conditionalFormatting sqref="V27:W27">
    <cfRule type="cellIs" dxfId="277" priority="277" stopIfTrue="1" operator="lessThan">
      <formula>0</formula>
    </cfRule>
  </conditionalFormatting>
  <conditionalFormatting sqref="V31:W31">
    <cfRule type="cellIs" dxfId="276" priority="276" stopIfTrue="1" operator="lessThan">
      <formula>0</formula>
    </cfRule>
  </conditionalFormatting>
  <conditionalFormatting sqref="V35:W35">
    <cfRule type="cellIs" dxfId="275" priority="275" stopIfTrue="1" operator="lessThan">
      <formula>0</formula>
    </cfRule>
  </conditionalFormatting>
  <conditionalFormatting sqref="V39:W39">
    <cfRule type="cellIs" dxfId="274" priority="274" stopIfTrue="1" operator="lessThan">
      <formula>0</formula>
    </cfRule>
  </conditionalFormatting>
  <conditionalFormatting sqref="V42:W42">
    <cfRule type="cellIs" dxfId="273" priority="273" stopIfTrue="1" operator="lessThan">
      <formula>0</formula>
    </cfRule>
  </conditionalFormatting>
  <conditionalFormatting sqref="U36">
    <cfRule type="cellIs" dxfId="272" priority="272" stopIfTrue="1" operator="lessThan">
      <formula>0</formula>
    </cfRule>
  </conditionalFormatting>
  <conditionalFormatting sqref="V36:W36">
    <cfRule type="cellIs" dxfId="271" priority="271" stopIfTrue="1" operator="lessThan">
      <formula>0</formula>
    </cfRule>
  </conditionalFormatting>
  <conditionalFormatting sqref="U45">
    <cfRule type="cellIs" dxfId="270" priority="270" stopIfTrue="1" operator="lessThan">
      <formula>0</formula>
    </cfRule>
  </conditionalFormatting>
  <conditionalFormatting sqref="V45:W45">
    <cfRule type="cellIs" dxfId="269" priority="269" stopIfTrue="1" operator="lessThan">
      <formula>0</formula>
    </cfRule>
  </conditionalFormatting>
  <conditionalFormatting sqref="U46">
    <cfRule type="cellIs" dxfId="268" priority="268" stopIfTrue="1" operator="lessThan">
      <formula>0</formula>
    </cfRule>
  </conditionalFormatting>
  <conditionalFormatting sqref="V46:W46">
    <cfRule type="cellIs" dxfId="267" priority="267" stopIfTrue="1" operator="lessThan">
      <formula>0</formula>
    </cfRule>
  </conditionalFormatting>
  <conditionalFormatting sqref="U49">
    <cfRule type="cellIs" dxfId="266" priority="266" stopIfTrue="1" operator="lessThan">
      <formula>0</formula>
    </cfRule>
  </conditionalFormatting>
  <conditionalFormatting sqref="V49:W49">
    <cfRule type="cellIs" dxfId="265" priority="265" stopIfTrue="1" operator="lessThan">
      <formula>0</formula>
    </cfRule>
  </conditionalFormatting>
  <conditionalFormatting sqref="U51">
    <cfRule type="cellIs" dxfId="264" priority="264" stopIfTrue="1" operator="lessThan">
      <formula>0</formula>
    </cfRule>
  </conditionalFormatting>
  <conditionalFormatting sqref="V51:W51">
    <cfRule type="cellIs" dxfId="263" priority="263" stopIfTrue="1" operator="lessThan">
      <formula>0</formula>
    </cfRule>
  </conditionalFormatting>
  <conditionalFormatting sqref="U52">
    <cfRule type="cellIs" dxfId="262" priority="262" stopIfTrue="1" operator="lessThan">
      <formula>0</formula>
    </cfRule>
  </conditionalFormatting>
  <conditionalFormatting sqref="V52:W52">
    <cfRule type="cellIs" dxfId="261" priority="261" stopIfTrue="1" operator="lessThan">
      <formula>0</formula>
    </cfRule>
  </conditionalFormatting>
  <conditionalFormatting sqref="U53">
    <cfRule type="cellIs" dxfId="260" priority="260" stopIfTrue="1" operator="lessThan">
      <formula>0</formula>
    </cfRule>
  </conditionalFormatting>
  <conditionalFormatting sqref="V53:W53">
    <cfRule type="cellIs" dxfId="259" priority="259" stopIfTrue="1" operator="lessThan">
      <formula>0</formula>
    </cfRule>
  </conditionalFormatting>
  <conditionalFormatting sqref="X23">
    <cfRule type="cellIs" dxfId="258" priority="258" stopIfTrue="1" operator="lessThan">
      <formula>0</formula>
    </cfRule>
  </conditionalFormatting>
  <conditionalFormatting sqref="X26">
    <cfRule type="cellIs" dxfId="257" priority="257" stopIfTrue="1" operator="lessThan">
      <formula>0</formula>
    </cfRule>
  </conditionalFormatting>
  <conditionalFormatting sqref="X28">
    <cfRule type="cellIs" dxfId="256" priority="256" stopIfTrue="1" operator="lessThan">
      <formula>0</formula>
    </cfRule>
  </conditionalFormatting>
  <conditionalFormatting sqref="X30">
    <cfRule type="cellIs" dxfId="255" priority="255" stopIfTrue="1" operator="lessThan">
      <formula>0</formula>
    </cfRule>
  </conditionalFormatting>
  <conditionalFormatting sqref="X32">
    <cfRule type="cellIs" dxfId="254" priority="254" stopIfTrue="1" operator="lessThan">
      <formula>0</formula>
    </cfRule>
  </conditionalFormatting>
  <conditionalFormatting sqref="X34">
    <cfRule type="cellIs" dxfId="253" priority="253" stopIfTrue="1" operator="lessThan">
      <formula>0</formula>
    </cfRule>
  </conditionalFormatting>
  <conditionalFormatting sqref="X38">
    <cfRule type="cellIs" dxfId="252" priority="252" stopIfTrue="1" operator="lessThan">
      <formula>0</formula>
    </cfRule>
  </conditionalFormatting>
  <conditionalFormatting sqref="X41">
    <cfRule type="cellIs" dxfId="251" priority="251" stopIfTrue="1" operator="lessThan">
      <formula>0</formula>
    </cfRule>
  </conditionalFormatting>
  <conditionalFormatting sqref="X43">
    <cfRule type="cellIs" dxfId="250" priority="250" stopIfTrue="1" operator="lessThan">
      <formula>0</formula>
    </cfRule>
  </conditionalFormatting>
  <conditionalFormatting sqref="X47">
    <cfRule type="cellIs" dxfId="249" priority="249" stopIfTrue="1" operator="lessThan">
      <formula>0</formula>
    </cfRule>
  </conditionalFormatting>
  <conditionalFormatting sqref="X50">
    <cfRule type="cellIs" dxfId="248" priority="248" stopIfTrue="1" operator="lessThan">
      <formula>0</formula>
    </cfRule>
  </conditionalFormatting>
  <conditionalFormatting sqref="Y24:Z24">
    <cfRule type="cellIs" dxfId="247" priority="247" stopIfTrue="1" operator="lessThan">
      <formula>0</formula>
    </cfRule>
  </conditionalFormatting>
  <conditionalFormatting sqref="Y27:Z27">
    <cfRule type="cellIs" dxfId="246" priority="246" stopIfTrue="1" operator="lessThan">
      <formula>0</formula>
    </cfRule>
  </conditionalFormatting>
  <conditionalFormatting sqref="Y31:Z31">
    <cfRule type="cellIs" dxfId="245" priority="245" stopIfTrue="1" operator="lessThan">
      <formula>0</formula>
    </cfRule>
  </conditionalFormatting>
  <conditionalFormatting sqref="Y35:Z35">
    <cfRule type="cellIs" dxfId="244" priority="244" stopIfTrue="1" operator="lessThan">
      <formula>0</formula>
    </cfRule>
  </conditionalFormatting>
  <conditionalFormatting sqref="Y39:Z39">
    <cfRule type="cellIs" dxfId="243" priority="243" stopIfTrue="1" operator="lessThan">
      <formula>0</formula>
    </cfRule>
  </conditionalFormatting>
  <conditionalFormatting sqref="Y42:Z42">
    <cfRule type="cellIs" dxfId="242" priority="242" stopIfTrue="1" operator="lessThan">
      <formula>0</formula>
    </cfRule>
  </conditionalFormatting>
  <conditionalFormatting sqref="X36">
    <cfRule type="cellIs" dxfId="241" priority="241" stopIfTrue="1" operator="lessThan">
      <formula>0</formula>
    </cfRule>
  </conditionalFormatting>
  <conditionalFormatting sqref="Y36:Z36">
    <cfRule type="cellIs" dxfId="240" priority="240" stopIfTrue="1" operator="lessThan">
      <formula>0</formula>
    </cfRule>
  </conditionalFormatting>
  <conditionalFormatting sqref="X45">
    <cfRule type="cellIs" dxfId="239" priority="239" stopIfTrue="1" operator="lessThan">
      <formula>0</formula>
    </cfRule>
  </conditionalFormatting>
  <conditionalFormatting sqref="Y45:Z45">
    <cfRule type="cellIs" dxfId="238" priority="238" stopIfTrue="1" operator="lessThan">
      <formula>0</formula>
    </cfRule>
  </conditionalFormatting>
  <conditionalFormatting sqref="X46">
    <cfRule type="cellIs" dxfId="237" priority="237" stopIfTrue="1" operator="lessThan">
      <formula>0</formula>
    </cfRule>
  </conditionalFormatting>
  <conditionalFormatting sqref="Y46:Z46">
    <cfRule type="cellIs" dxfId="236" priority="236" stopIfTrue="1" operator="lessThan">
      <formula>0</formula>
    </cfRule>
  </conditionalFormatting>
  <conditionalFormatting sqref="X49">
    <cfRule type="cellIs" dxfId="235" priority="235" stopIfTrue="1" operator="lessThan">
      <formula>0</formula>
    </cfRule>
  </conditionalFormatting>
  <conditionalFormatting sqref="Y49:Z49">
    <cfRule type="cellIs" dxfId="234" priority="234" stopIfTrue="1" operator="lessThan">
      <formula>0</formula>
    </cfRule>
  </conditionalFormatting>
  <conditionalFormatting sqref="X51">
    <cfRule type="cellIs" dxfId="233" priority="233" stopIfTrue="1" operator="lessThan">
      <formula>0</formula>
    </cfRule>
  </conditionalFormatting>
  <conditionalFormatting sqref="Y51:Z51">
    <cfRule type="cellIs" dxfId="232" priority="232" stopIfTrue="1" operator="lessThan">
      <formula>0</formula>
    </cfRule>
  </conditionalFormatting>
  <conditionalFormatting sqref="X52">
    <cfRule type="cellIs" dxfId="231" priority="231" stopIfTrue="1" operator="lessThan">
      <formula>0</formula>
    </cfRule>
  </conditionalFormatting>
  <conditionalFormatting sqref="Y52:Z52">
    <cfRule type="cellIs" dxfId="230" priority="230" stopIfTrue="1" operator="lessThan">
      <formula>0</formula>
    </cfRule>
  </conditionalFormatting>
  <conditionalFormatting sqref="X53">
    <cfRule type="cellIs" dxfId="229" priority="229" stopIfTrue="1" operator="lessThan">
      <formula>0</formula>
    </cfRule>
  </conditionalFormatting>
  <conditionalFormatting sqref="Y53:Z53">
    <cfRule type="cellIs" dxfId="228" priority="228" stopIfTrue="1" operator="lessThan">
      <formula>0</formula>
    </cfRule>
  </conditionalFormatting>
  <conditionalFormatting sqref="AA23">
    <cfRule type="cellIs" dxfId="227" priority="227" stopIfTrue="1" operator="lessThan">
      <formula>0</formula>
    </cfRule>
  </conditionalFormatting>
  <conditionalFormatting sqref="AA26">
    <cfRule type="cellIs" dxfId="226" priority="226" stopIfTrue="1" operator="lessThan">
      <formula>0</formula>
    </cfRule>
  </conditionalFormatting>
  <conditionalFormatting sqref="AA28">
    <cfRule type="cellIs" dxfId="225" priority="225" stopIfTrue="1" operator="lessThan">
      <formula>0</formula>
    </cfRule>
  </conditionalFormatting>
  <conditionalFormatting sqref="AA30">
    <cfRule type="cellIs" dxfId="224" priority="224" stopIfTrue="1" operator="lessThan">
      <formula>0</formula>
    </cfRule>
  </conditionalFormatting>
  <conditionalFormatting sqref="AA32">
    <cfRule type="cellIs" dxfId="223" priority="223" stopIfTrue="1" operator="lessThan">
      <formula>0</formula>
    </cfRule>
  </conditionalFormatting>
  <conditionalFormatting sqref="AA34">
    <cfRule type="cellIs" dxfId="222" priority="222" stopIfTrue="1" operator="lessThan">
      <formula>0</formula>
    </cfRule>
  </conditionalFormatting>
  <conditionalFormatting sqref="AA38">
    <cfRule type="cellIs" dxfId="221" priority="221" stopIfTrue="1" operator="lessThan">
      <formula>0</formula>
    </cfRule>
  </conditionalFormatting>
  <conditionalFormatting sqref="AA41">
    <cfRule type="cellIs" dxfId="220" priority="220" stopIfTrue="1" operator="lessThan">
      <formula>0</formula>
    </cfRule>
  </conditionalFormatting>
  <conditionalFormatting sqref="AA43">
    <cfRule type="cellIs" dxfId="219" priority="219" stopIfTrue="1" operator="lessThan">
      <formula>0</formula>
    </cfRule>
  </conditionalFormatting>
  <conditionalFormatting sqref="AA47">
    <cfRule type="cellIs" dxfId="218" priority="218" stopIfTrue="1" operator="lessThan">
      <formula>0</formula>
    </cfRule>
  </conditionalFormatting>
  <conditionalFormatting sqref="AA50">
    <cfRule type="cellIs" dxfId="217" priority="217" stopIfTrue="1" operator="lessThan">
      <formula>0</formula>
    </cfRule>
  </conditionalFormatting>
  <conditionalFormatting sqref="AB24:AC24">
    <cfRule type="cellIs" dxfId="216" priority="216" stopIfTrue="1" operator="lessThan">
      <formula>0</formula>
    </cfRule>
  </conditionalFormatting>
  <conditionalFormatting sqref="AB27:AC27">
    <cfRule type="cellIs" dxfId="215" priority="215" stopIfTrue="1" operator="lessThan">
      <formula>0</formula>
    </cfRule>
  </conditionalFormatting>
  <conditionalFormatting sqref="AB31:AC31">
    <cfRule type="cellIs" dxfId="214" priority="214" stopIfTrue="1" operator="lessThan">
      <formula>0</formula>
    </cfRule>
  </conditionalFormatting>
  <conditionalFormatting sqref="AB35:AC35">
    <cfRule type="cellIs" dxfId="213" priority="213" stopIfTrue="1" operator="lessThan">
      <formula>0</formula>
    </cfRule>
  </conditionalFormatting>
  <conditionalFormatting sqref="AB39:AC39">
    <cfRule type="cellIs" dxfId="212" priority="212" stopIfTrue="1" operator="lessThan">
      <formula>0</formula>
    </cfRule>
  </conditionalFormatting>
  <conditionalFormatting sqref="AB42:AC42">
    <cfRule type="cellIs" dxfId="211" priority="211" stopIfTrue="1" operator="lessThan">
      <formula>0</formula>
    </cfRule>
  </conditionalFormatting>
  <conditionalFormatting sqref="AA36">
    <cfRule type="cellIs" dxfId="210" priority="210" stopIfTrue="1" operator="lessThan">
      <formula>0</formula>
    </cfRule>
  </conditionalFormatting>
  <conditionalFormatting sqref="AB36:AC36">
    <cfRule type="cellIs" dxfId="209" priority="209" stopIfTrue="1" operator="lessThan">
      <formula>0</formula>
    </cfRule>
  </conditionalFormatting>
  <conditionalFormatting sqref="AA45">
    <cfRule type="cellIs" dxfId="208" priority="208" stopIfTrue="1" operator="lessThan">
      <formula>0</formula>
    </cfRule>
  </conditionalFormatting>
  <conditionalFormatting sqref="AB45:AC45">
    <cfRule type="cellIs" dxfId="207" priority="207" stopIfTrue="1" operator="lessThan">
      <formula>0</formula>
    </cfRule>
  </conditionalFormatting>
  <conditionalFormatting sqref="AA46">
    <cfRule type="cellIs" dxfId="206" priority="206" stopIfTrue="1" operator="lessThan">
      <formula>0</formula>
    </cfRule>
  </conditionalFormatting>
  <conditionalFormatting sqref="AB46:AC46">
    <cfRule type="cellIs" dxfId="205" priority="205" stopIfTrue="1" operator="lessThan">
      <formula>0</formula>
    </cfRule>
  </conditionalFormatting>
  <conditionalFormatting sqref="AA49">
    <cfRule type="cellIs" dxfId="204" priority="204" stopIfTrue="1" operator="lessThan">
      <formula>0</formula>
    </cfRule>
  </conditionalFormatting>
  <conditionalFormatting sqref="AB49:AC49">
    <cfRule type="cellIs" dxfId="203" priority="203" stopIfTrue="1" operator="lessThan">
      <formula>0</formula>
    </cfRule>
  </conditionalFormatting>
  <conditionalFormatting sqref="AA51">
    <cfRule type="cellIs" dxfId="202" priority="202" stopIfTrue="1" operator="lessThan">
      <formula>0</formula>
    </cfRule>
  </conditionalFormatting>
  <conditionalFormatting sqref="AB51:AC51">
    <cfRule type="cellIs" dxfId="201" priority="201" stopIfTrue="1" operator="lessThan">
      <formula>0</formula>
    </cfRule>
  </conditionalFormatting>
  <conditionalFormatting sqref="AA52">
    <cfRule type="cellIs" dxfId="200" priority="200" stopIfTrue="1" operator="lessThan">
      <formula>0</formula>
    </cfRule>
  </conditionalFormatting>
  <conditionalFormatting sqref="AB52:AC52">
    <cfRule type="cellIs" dxfId="199" priority="199" stopIfTrue="1" operator="lessThan">
      <formula>0</formula>
    </cfRule>
  </conditionalFormatting>
  <conditionalFormatting sqref="AA53">
    <cfRule type="cellIs" dxfId="198" priority="198" stopIfTrue="1" operator="lessThan">
      <formula>0</formula>
    </cfRule>
  </conditionalFormatting>
  <conditionalFormatting sqref="AB53:AC53">
    <cfRule type="cellIs" dxfId="197" priority="197" stopIfTrue="1" operator="lessThan">
      <formula>0</formula>
    </cfRule>
  </conditionalFormatting>
  <conditionalFormatting sqref="AN23">
    <cfRule type="cellIs" dxfId="196" priority="196" stopIfTrue="1" operator="lessThan">
      <formula>0</formula>
    </cfRule>
  </conditionalFormatting>
  <conditionalFormatting sqref="AN26">
    <cfRule type="cellIs" dxfId="195" priority="195" stopIfTrue="1" operator="lessThan">
      <formula>0</formula>
    </cfRule>
  </conditionalFormatting>
  <conditionalFormatting sqref="AN28">
    <cfRule type="cellIs" dxfId="194" priority="194" stopIfTrue="1" operator="lessThan">
      <formula>0</formula>
    </cfRule>
  </conditionalFormatting>
  <conditionalFormatting sqref="AN30">
    <cfRule type="cellIs" dxfId="193" priority="193" stopIfTrue="1" operator="lessThan">
      <formula>0</formula>
    </cfRule>
  </conditionalFormatting>
  <conditionalFormatting sqref="AN32">
    <cfRule type="cellIs" dxfId="192" priority="192" stopIfTrue="1" operator="lessThan">
      <formula>0</formula>
    </cfRule>
  </conditionalFormatting>
  <conditionalFormatting sqref="AN34">
    <cfRule type="cellIs" dxfId="191" priority="191" stopIfTrue="1" operator="lessThan">
      <formula>0</formula>
    </cfRule>
  </conditionalFormatting>
  <conditionalFormatting sqref="AN38">
    <cfRule type="cellIs" dxfId="190" priority="190" stopIfTrue="1" operator="lessThan">
      <formula>0</formula>
    </cfRule>
  </conditionalFormatting>
  <conditionalFormatting sqref="AN41">
    <cfRule type="cellIs" dxfId="189" priority="189" stopIfTrue="1" operator="lessThan">
      <formula>0</formula>
    </cfRule>
  </conditionalFormatting>
  <conditionalFormatting sqref="AN43">
    <cfRule type="cellIs" dxfId="188" priority="188" stopIfTrue="1" operator="lessThan">
      <formula>0</formula>
    </cfRule>
  </conditionalFormatting>
  <conditionalFormatting sqref="AN47">
    <cfRule type="cellIs" dxfId="187" priority="187" stopIfTrue="1" operator="lessThan">
      <formula>0</formula>
    </cfRule>
  </conditionalFormatting>
  <conditionalFormatting sqref="AN50">
    <cfRule type="cellIs" dxfId="186" priority="186" stopIfTrue="1" operator="lessThan">
      <formula>0</formula>
    </cfRule>
  </conditionalFormatting>
  <conditionalFormatting sqref="AO24:AR24">
    <cfRule type="cellIs" dxfId="185" priority="185" stopIfTrue="1" operator="lessThan">
      <formula>0</formula>
    </cfRule>
  </conditionalFormatting>
  <conditionalFormatting sqref="AO27:AR27">
    <cfRule type="cellIs" dxfId="184" priority="184" stopIfTrue="1" operator="lessThan">
      <formula>0</formula>
    </cfRule>
  </conditionalFormatting>
  <conditionalFormatting sqref="AO31:AR31">
    <cfRule type="cellIs" dxfId="183" priority="183" stopIfTrue="1" operator="lessThan">
      <formula>0</formula>
    </cfRule>
  </conditionalFormatting>
  <conditionalFormatting sqref="AO35:AR35">
    <cfRule type="cellIs" dxfId="182" priority="182" stopIfTrue="1" operator="lessThan">
      <formula>0</formula>
    </cfRule>
  </conditionalFormatting>
  <conditionalFormatting sqref="AO39:AR39">
    <cfRule type="cellIs" dxfId="181" priority="181" stopIfTrue="1" operator="lessThan">
      <formula>0</formula>
    </cfRule>
  </conditionalFormatting>
  <conditionalFormatting sqref="AO42:AR42">
    <cfRule type="cellIs" dxfId="180" priority="180" stopIfTrue="1" operator="lessThan">
      <formula>0</formula>
    </cfRule>
  </conditionalFormatting>
  <conditionalFormatting sqref="AN36">
    <cfRule type="cellIs" dxfId="179" priority="179" stopIfTrue="1" operator="lessThan">
      <formula>0</formula>
    </cfRule>
  </conditionalFormatting>
  <conditionalFormatting sqref="AO36:AR36">
    <cfRule type="cellIs" dxfId="178" priority="178" stopIfTrue="1" operator="lessThan">
      <formula>0</formula>
    </cfRule>
  </conditionalFormatting>
  <conditionalFormatting sqref="AN45">
    <cfRule type="cellIs" dxfId="177" priority="177" stopIfTrue="1" operator="lessThan">
      <formula>0</formula>
    </cfRule>
  </conditionalFormatting>
  <conditionalFormatting sqref="AO45:AR45">
    <cfRule type="cellIs" dxfId="176" priority="176" stopIfTrue="1" operator="lessThan">
      <formula>0</formula>
    </cfRule>
  </conditionalFormatting>
  <conditionalFormatting sqref="AN46">
    <cfRule type="cellIs" dxfId="175" priority="175" stopIfTrue="1" operator="lessThan">
      <formula>0</formula>
    </cfRule>
  </conditionalFormatting>
  <conditionalFormatting sqref="AO46:AR46">
    <cfRule type="cellIs" dxfId="174" priority="174" stopIfTrue="1" operator="lessThan">
      <formula>0</formula>
    </cfRule>
  </conditionalFormatting>
  <conditionalFormatting sqref="AN49">
    <cfRule type="cellIs" dxfId="173" priority="173" stopIfTrue="1" operator="lessThan">
      <formula>0</formula>
    </cfRule>
  </conditionalFormatting>
  <conditionalFormatting sqref="AO49:AR49">
    <cfRule type="cellIs" dxfId="172" priority="172" stopIfTrue="1" operator="lessThan">
      <formula>0</formula>
    </cfRule>
  </conditionalFormatting>
  <conditionalFormatting sqref="AN51">
    <cfRule type="cellIs" dxfId="171" priority="171" stopIfTrue="1" operator="lessThan">
      <formula>0</formula>
    </cfRule>
  </conditionalFormatting>
  <conditionalFormatting sqref="AO51:AR51">
    <cfRule type="cellIs" dxfId="170" priority="170" stopIfTrue="1" operator="lessThan">
      <formula>0</formula>
    </cfRule>
  </conditionalFormatting>
  <conditionalFormatting sqref="AN52">
    <cfRule type="cellIs" dxfId="169" priority="169" stopIfTrue="1" operator="lessThan">
      <formula>0</formula>
    </cfRule>
  </conditionalFormatting>
  <conditionalFormatting sqref="AO52:AR52">
    <cfRule type="cellIs" dxfId="168" priority="168" stopIfTrue="1" operator="lessThan">
      <formula>0</formula>
    </cfRule>
  </conditionalFormatting>
  <conditionalFormatting sqref="AN53">
    <cfRule type="cellIs" dxfId="167" priority="167" stopIfTrue="1" operator="lessThan">
      <formula>0</formula>
    </cfRule>
  </conditionalFormatting>
  <conditionalFormatting sqref="AO53:AR53">
    <cfRule type="cellIs" dxfId="166" priority="166" stopIfTrue="1" operator="lessThan">
      <formula>0</formula>
    </cfRule>
  </conditionalFormatting>
  <conditionalFormatting sqref="AD23">
    <cfRule type="cellIs" dxfId="165" priority="165" stopIfTrue="1" operator="lessThan">
      <formula>0</formula>
    </cfRule>
  </conditionalFormatting>
  <conditionalFormatting sqref="AD26">
    <cfRule type="cellIs" dxfId="164" priority="164" stopIfTrue="1" operator="lessThan">
      <formula>0</formula>
    </cfRule>
  </conditionalFormatting>
  <conditionalFormatting sqref="AD28">
    <cfRule type="cellIs" dxfId="163" priority="163" stopIfTrue="1" operator="lessThan">
      <formula>0</formula>
    </cfRule>
  </conditionalFormatting>
  <conditionalFormatting sqref="AD30">
    <cfRule type="cellIs" dxfId="162" priority="162" stopIfTrue="1" operator="lessThan">
      <formula>0</formula>
    </cfRule>
  </conditionalFormatting>
  <conditionalFormatting sqref="AD32">
    <cfRule type="cellIs" dxfId="161" priority="161" stopIfTrue="1" operator="lessThan">
      <formula>0</formula>
    </cfRule>
  </conditionalFormatting>
  <conditionalFormatting sqref="AD34">
    <cfRule type="cellIs" dxfId="160" priority="160" stopIfTrue="1" operator="lessThan">
      <formula>0</formula>
    </cfRule>
  </conditionalFormatting>
  <conditionalFormatting sqref="AD38">
    <cfRule type="cellIs" dxfId="159" priority="159" stopIfTrue="1" operator="lessThan">
      <formula>0</formula>
    </cfRule>
  </conditionalFormatting>
  <conditionalFormatting sqref="AD41">
    <cfRule type="cellIs" dxfId="158" priority="158" stopIfTrue="1" operator="lessThan">
      <formula>0</formula>
    </cfRule>
  </conditionalFormatting>
  <conditionalFormatting sqref="AD47">
    <cfRule type="cellIs" dxfId="157" priority="156" stopIfTrue="1" operator="lessThan">
      <formula>0</formula>
    </cfRule>
  </conditionalFormatting>
  <conditionalFormatting sqref="AD50">
    <cfRule type="cellIs" dxfId="156" priority="155" stopIfTrue="1" operator="lessThan">
      <formula>0</formula>
    </cfRule>
  </conditionalFormatting>
  <conditionalFormatting sqref="AD36">
    <cfRule type="cellIs" dxfId="155" priority="154" stopIfTrue="1" operator="lessThan">
      <formula>0</formula>
    </cfRule>
  </conditionalFormatting>
  <conditionalFormatting sqref="AD45">
    <cfRule type="cellIs" dxfId="154" priority="153" stopIfTrue="1" operator="lessThan">
      <formula>0</formula>
    </cfRule>
  </conditionalFormatting>
  <conditionalFormatting sqref="AD46">
    <cfRule type="cellIs" dxfId="153" priority="152" stopIfTrue="1" operator="lessThan">
      <formula>0</formula>
    </cfRule>
  </conditionalFormatting>
  <conditionalFormatting sqref="AD49">
    <cfRule type="cellIs" dxfId="152" priority="151" stopIfTrue="1" operator="lessThan">
      <formula>0</formula>
    </cfRule>
  </conditionalFormatting>
  <conditionalFormatting sqref="AD51">
    <cfRule type="cellIs" dxfId="151" priority="150" stopIfTrue="1" operator="lessThan">
      <formula>0</formula>
    </cfRule>
  </conditionalFormatting>
  <conditionalFormatting sqref="AD52">
    <cfRule type="cellIs" dxfId="150" priority="149" stopIfTrue="1" operator="lessThan">
      <formula>0</formula>
    </cfRule>
  </conditionalFormatting>
  <conditionalFormatting sqref="AD53">
    <cfRule type="cellIs" dxfId="149" priority="148" stopIfTrue="1" operator="lessThan">
      <formula>0</formula>
    </cfRule>
  </conditionalFormatting>
  <conditionalFormatting sqref="AD56">
    <cfRule type="cellIs" dxfId="148" priority="147" stopIfTrue="1" operator="lessThan">
      <formula>0</formula>
    </cfRule>
  </conditionalFormatting>
  <conditionalFormatting sqref="AD57">
    <cfRule type="cellIs" dxfId="147" priority="146" stopIfTrue="1" operator="lessThan">
      <formula>0</formula>
    </cfRule>
  </conditionalFormatting>
  <conditionalFormatting sqref="AI23">
    <cfRule type="cellIs" dxfId="146" priority="145" stopIfTrue="1" operator="lessThan">
      <formula>0</formula>
    </cfRule>
  </conditionalFormatting>
  <conditionalFormatting sqref="AI26">
    <cfRule type="cellIs" dxfId="145" priority="144" stopIfTrue="1" operator="lessThan">
      <formula>0</formula>
    </cfRule>
  </conditionalFormatting>
  <conditionalFormatting sqref="AI28">
    <cfRule type="cellIs" dxfId="144" priority="143" stopIfTrue="1" operator="lessThan">
      <formula>0</formula>
    </cfRule>
  </conditionalFormatting>
  <conditionalFormatting sqref="AI30">
    <cfRule type="cellIs" dxfId="143" priority="142" stopIfTrue="1" operator="lessThan">
      <formula>0</formula>
    </cfRule>
  </conditionalFormatting>
  <conditionalFormatting sqref="AI32">
    <cfRule type="cellIs" dxfId="142" priority="141" stopIfTrue="1" operator="lessThan">
      <formula>0</formula>
    </cfRule>
  </conditionalFormatting>
  <conditionalFormatting sqref="AI34">
    <cfRule type="cellIs" dxfId="141" priority="140" stopIfTrue="1" operator="lessThan">
      <formula>0</formula>
    </cfRule>
  </conditionalFormatting>
  <conditionalFormatting sqref="AI38">
    <cfRule type="cellIs" dxfId="140" priority="139" stopIfTrue="1" operator="lessThan">
      <formula>0</formula>
    </cfRule>
  </conditionalFormatting>
  <conditionalFormatting sqref="AI41">
    <cfRule type="cellIs" dxfId="139" priority="138" stopIfTrue="1" operator="lessThan">
      <formula>0</formula>
    </cfRule>
  </conditionalFormatting>
  <conditionalFormatting sqref="AI43">
    <cfRule type="cellIs" dxfId="138" priority="137" stopIfTrue="1" operator="lessThan">
      <formula>0</formula>
    </cfRule>
  </conditionalFormatting>
  <conditionalFormatting sqref="AI47">
    <cfRule type="cellIs" dxfId="137" priority="136" stopIfTrue="1" operator="lessThan">
      <formula>0</formula>
    </cfRule>
  </conditionalFormatting>
  <conditionalFormatting sqref="AI50">
    <cfRule type="cellIs" dxfId="136" priority="135" stopIfTrue="1" operator="lessThan">
      <formula>0</formula>
    </cfRule>
  </conditionalFormatting>
  <conditionalFormatting sqref="AI36">
    <cfRule type="cellIs" dxfId="135" priority="134" stopIfTrue="1" operator="lessThan">
      <formula>0</formula>
    </cfRule>
  </conditionalFormatting>
  <conditionalFormatting sqref="AI45">
    <cfRule type="cellIs" dxfId="134" priority="133" stopIfTrue="1" operator="lessThan">
      <formula>0</formula>
    </cfRule>
  </conditionalFormatting>
  <conditionalFormatting sqref="AI46">
    <cfRule type="cellIs" dxfId="133" priority="132" stopIfTrue="1" operator="lessThan">
      <formula>0</formula>
    </cfRule>
  </conditionalFormatting>
  <conditionalFormatting sqref="AI49">
    <cfRule type="cellIs" dxfId="132" priority="131" stopIfTrue="1" operator="lessThan">
      <formula>0</formula>
    </cfRule>
  </conditionalFormatting>
  <conditionalFormatting sqref="AI51">
    <cfRule type="cellIs" dxfId="131" priority="130" stopIfTrue="1" operator="lessThan">
      <formula>0</formula>
    </cfRule>
  </conditionalFormatting>
  <conditionalFormatting sqref="AI52">
    <cfRule type="cellIs" dxfId="130" priority="129" stopIfTrue="1" operator="lessThan">
      <formula>0</formula>
    </cfRule>
  </conditionalFormatting>
  <conditionalFormatting sqref="AI53">
    <cfRule type="cellIs" dxfId="129" priority="128" stopIfTrue="1" operator="lessThan">
      <formula>0</formula>
    </cfRule>
  </conditionalFormatting>
  <conditionalFormatting sqref="AI56">
    <cfRule type="cellIs" dxfId="128" priority="127" stopIfTrue="1" operator="lessThan">
      <formula>0</formula>
    </cfRule>
  </conditionalFormatting>
  <conditionalFormatting sqref="AI57">
    <cfRule type="cellIs" dxfId="127" priority="126" stopIfTrue="1" operator="lessThan">
      <formula>0</formula>
    </cfRule>
  </conditionalFormatting>
  <conditionalFormatting sqref="AN56">
    <cfRule type="cellIs" dxfId="126" priority="125" stopIfTrue="1" operator="lessThan">
      <formula>0</formula>
    </cfRule>
  </conditionalFormatting>
  <conditionalFormatting sqref="AO56:AR56">
    <cfRule type="cellIs" dxfId="125" priority="124" stopIfTrue="1" operator="lessThan">
      <formula>0</formula>
    </cfRule>
  </conditionalFormatting>
  <conditionalFormatting sqref="AN57">
    <cfRule type="cellIs" dxfId="124" priority="123" stopIfTrue="1" operator="lessThan">
      <formula>0</formula>
    </cfRule>
  </conditionalFormatting>
  <conditionalFormatting sqref="AO57:AR57">
    <cfRule type="cellIs" dxfId="123" priority="122" stopIfTrue="1" operator="lessThan">
      <formula>0</formula>
    </cfRule>
  </conditionalFormatting>
  <conditionalFormatting sqref="J56">
    <cfRule type="cellIs" dxfId="122" priority="121" stopIfTrue="1" operator="lessThan">
      <formula>0</formula>
    </cfRule>
  </conditionalFormatting>
  <conditionalFormatting sqref="K56:O56">
    <cfRule type="cellIs" dxfId="121" priority="120" stopIfTrue="1" operator="lessThan">
      <formula>0</formula>
    </cfRule>
  </conditionalFormatting>
  <conditionalFormatting sqref="J57">
    <cfRule type="cellIs" dxfId="120" priority="119" stopIfTrue="1" operator="lessThan">
      <formula>0</formula>
    </cfRule>
  </conditionalFormatting>
  <conditionalFormatting sqref="K57:O57">
    <cfRule type="cellIs" dxfId="119" priority="118" stopIfTrue="1" operator="lessThan">
      <formula>0</formula>
    </cfRule>
  </conditionalFormatting>
  <conditionalFormatting sqref="P56">
    <cfRule type="cellIs" dxfId="118" priority="117" stopIfTrue="1" operator="lessThan">
      <formula>0</formula>
    </cfRule>
  </conditionalFormatting>
  <conditionalFormatting sqref="Q56:W56">
    <cfRule type="cellIs" dxfId="117" priority="116" stopIfTrue="1" operator="lessThan">
      <formula>0</formula>
    </cfRule>
  </conditionalFormatting>
  <conditionalFormatting sqref="P57">
    <cfRule type="cellIs" dxfId="116" priority="115" stopIfTrue="1" operator="lessThan">
      <formula>0</formula>
    </cfRule>
  </conditionalFormatting>
  <conditionalFormatting sqref="Q57:W57">
    <cfRule type="cellIs" dxfId="115" priority="114" stopIfTrue="1" operator="lessThan">
      <formula>0</formula>
    </cfRule>
  </conditionalFormatting>
  <conditionalFormatting sqref="X56:Z56">
    <cfRule type="cellIs" dxfId="114" priority="113" stopIfTrue="1" operator="lessThan">
      <formula>0</formula>
    </cfRule>
  </conditionalFormatting>
  <conditionalFormatting sqref="X57:Z57">
    <cfRule type="cellIs" dxfId="113" priority="112" stopIfTrue="1" operator="lessThan">
      <formula>0</formula>
    </cfRule>
  </conditionalFormatting>
  <conditionalFormatting sqref="AA56:AC56">
    <cfRule type="cellIs" dxfId="112" priority="111" stopIfTrue="1" operator="lessThan">
      <formula>0</formula>
    </cfRule>
  </conditionalFormatting>
  <conditionalFormatting sqref="AA57:AC57">
    <cfRule type="cellIs" dxfId="111" priority="110" stopIfTrue="1" operator="lessThan">
      <formula>0</formula>
    </cfRule>
  </conditionalFormatting>
  <conditionalFormatting sqref="AV56">
    <cfRule type="cellIs" dxfId="110" priority="108" stopIfTrue="1" operator="lessThan">
      <formula>0</formula>
    </cfRule>
  </conditionalFormatting>
  <conditionalFormatting sqref="AV57">
    <cfRule type="cellIs" dxfId="109" priority="106" stopIfTrue="1" operator="lessThan">
      <formula>0</formula>
    </cfRule>
  </conditionalFormatting>
  <conditionalFormatting sqref="AU23">
    <cfRule type="cellIs" dxfId="108" priority="79" stopIfTrue="1" operator="lessThan">
      <formula>0</formula>
    </cfRule>
  </conditionalFormatting>
  <conditionalFormatting sqref="AT32">
    <cfRule type="cellIs" dxfId="107" priority="68" stopIfTrue="1" operator="lessThan">
      <formula>0</formula>
    </cfRule>
  </conditionalFormatting>
  <conditionalFormatting sqref="AU32">
    <cfRule type="cellIs" dxfId="106" priority="67" stopIfTrue="1" operator="lessThan">
      <formula>0</formula>
    </cfRule>
  </conditionalFormatting>
  <conditionalFormatting sqref="AS36">
    <cfRule type="cellIs" dxfId="105" priority="63" stopIfTrue="1" operator="lessThan">
      <formula>0</formula>
    </cfRule>
  </conditionalFormatting>
  <conditionalFormatting sqref="AT36">
    <cfRule type="cellIs" dxfId="104" priority="62" stopIfTrue="1" operator="lessThan">
      <formula>0</formula>
    </cfRule>
  </conditionalFormatting>
  <conditionalFormatting sqref="AU38">
    <cfRule type="cellIs" dxfId="103" priority="58" stopIfTrue="1" operator="lessThan">
      <formula>0</formula>
    </cfRule>
  </conditionalFormatting>
  <conditionalFormatting sqref="AS41">
    <cfRule type="cellIs" dxfId="102" priority="57" stopIfTrue="1" operator="lessThan">
      <formula>0</formula>
    </cfRule>
  </conditionalFormatting>
  <conditionalFormatting sqref="AT43">
    <cfRule type="cellIs" dxfId="101" priority="53" stopIfTrue="1" operator="lessThan">
      <formula>0</formula>
    </cfRule>
  </conditionalFormatting>
  <conditionalFormatting sqref="AU43">
    <cfRule type="cellIs" dxfId="100" priority="52" stopIfTrue="1" operator="lessThan">
      <formula>0</formula>
    </cfRule>
  </conditionalFormatting>
  <conditionalFormatting sqref="AS46">
    <cfRule type="cellIs" dxfId="99" priority="48" stopIfTrue="1" operator="lessThan">
      <formula>0</formula>
    </cfRule>
  </conditionalFormatting>
  <conditionalFormatting sqref="AT46">
    <cfRule type="cellIs" dxfId="98" priority="47" stopIfTrue="1" operator="lessThan">
      <formula>0</formula>
    </cfRule>
  </conditionalFormatting>
  <conditionalFormatting sqref="AS49">
    <cfRule type="cellIs" dxfId="97" priority="42" stopIfTrue="1" operator="lessThan">
      <formula>0</formula>
    </cfRule>
  </conditionalFormatting>
  <conditionalFormatting sqref="AT50">
    <cfRule type="cellIs" dxfId="96" priority="38" stopIfTrue="1" operator="lessThan">
      <formula>0</formula>
    </cfRule>
  </conditionalFormatting>
  <conditionalFormatting sqref="AU50">
    <cfRule type="cellIs" dxfId="95" priority="37" stopIfTrue="1" operator="lessThan">
      <formula>0</formula>
    </cfRule>
  </conditionalFormatting>
  <conditionalFormatting sqref="AS52">
    <cfRule type="cellIs" dxfId="94" priority="33" stopIfTrue="1" operator="lessThan">
      <formula>0</formula>
    </cfRule>
  </conditionalFormatting>
  <conditionalFormatting sqref="AU53">
    <cfRule type="cellIs" dxfId="93" priority="28" stopIfTrue="1" operator="lessThan">
      <formula>0</formula>
    </cfRule>
  </conditionalFormatting>
  <conditionalFormatting sqref="AS56">
    <cfRule type="cellIs" dxfId="92" priority="27" stopIfTrue="1" operator="lessThan">
      <formula>0</formula>
    </cfRule>
  </conditionalFormatting>
  <conditionalFormatting sqref="AS23">
    <cfRule type="cellIs" dxfId="91" priority="81" stopIfTrue="1" operator="lessThan">
      <formula>0</formula>
    </cfRule>
  </conditionalFormatting>
  <conditionalFormatting sqref="AT23">
    <cfRule type="cellIs" dxfId="90" priority="80" stopIfTrue="1" operator="lessThan">
      <formula>0</formula>
    </cfRule>
  </conditionalFormatting>
  <conditionalFormatting sqref="AU26">
    <cfRule type="cellIs" dxfId="89" priority="76" stopIfTrue="1" operator="lessThan">
      <formula>0</formula>
    </cfRule>
  </conditionalFormatting>
  <conditionalFormatting sqref="AS28">
    <cfRule type="cellIs" dxfId="88" priority="75" stopIfTrue="1" operator="lessThan">
      <formula>0</formula>
    </cfRule>
  </conditionalFormatting>
  <conditionalFormatting sqref="AT28">
    <cfRule type="cellIs" dxfId="87" priority="74" stopIfTrue="1" operator="lessThan">
      <formula>0</formula>
    </cfRule>
  </conditionalFormatting>
  <conditionalFormatting sqref="AU28">
    <cfRule type="cellIs" dxfId="86" priority="73" stopIfTrue="1" operator="lessThan">
      <formula>0</formula>
    </cfRule>
  </conditionalFormatting>
  <conditionalFormatting sqref="AS30">
    <cfRule type="cellIs" dxfId="85" priority="72" stopIfTrue="1" operator="lessThan">
      <formula>0</formula>
    </cfRule>
  </conditionalFormatting>
  <conditionalFormatting sqref="AT30">
    <cfRule type="cellIs" dxfId="84" priority="71" stopIfTrue="1" operator="lessThan">
      <formula>0</formula>
    </cfRule>
  </conditionalFormatting>
  <conditionalFormatting sqref="AU30">
    <cfRule type="cellIs" dxfId="83" priority="70" stopIfTrue="1" operator="lessThan">
      <formula>0</formula>
    </cfRule>
  </conditionalFormatting>
  <conditionalFormatting sqref="AS32">
    <cfRule type="cellIs" dxfId="82" priority="69" stopIfTrue="1" operator="lessThan">
      <formula>0</formula>
    </cfRule>
  </conditionalFormatting>
  <conditionalFormatting sqref="AS34">
    <cfRule type="cellIs" dxfId="81" priority="66" stopIfTrue="1" operator="lessThan">
      <formula>0</formula>
    </cfRule>
  </conditionalFormatting>
  <conditionalFormatting sqref="AT34">
    <cfRule type="cellIs" dxfId="80" priority="65" stopIfTrue="1" operator="lessThan">
      <formula>0</formula>
    </cfRule>
  </conditionalFormatting>
  <conditionalFormatting sqref="AU34">
    <cfRule type="cellIs" dxfId="79" priority="64" stopIfTrue="1" operator="lessThan">
      <formula>0</formula>
    </cfRule>
  </conditionalFormatting>
  <conditionalFormatting sqref="AU36">
    <cfRule type="cellIs" dxfId="78" priority="61" stopIfTrue="1" operator="lessThan">
      <formula>0</formula>
    </cfRule>
  </conditionalFormatting>
  <conditionalFormatting sqref="AS38">
    <cfRule type="cellIs" dxfId="77" priority="60" stopIfTrue="1" operator="lessThan">
      <formula>0</formula>
    </cfRule>
  </conditionalFormatting>
  <conditionalFormatting sqref="AT38">
    <cfRule type="cellIs" dxfId="76" priority="59" stopIfTrue="1" operator="lessThan">
      <formula>0</formula>
    </cfRule>
  </conditionalFormatting>
  <conditionalFormatting sqref="AT41">
    <cfRule type="cellIs" dxfId="75" priority="56" stopIfTrue="1" operator="lessThan">
      <formula>0</formula>
    </cfRule>
  </conditionalFormatting>
  <conditionalFormatting sqref="AU41">
    <cfRule type="cellIs" dxfId="74" priority="55" stopIfTrue="1" operator="lessThan">
      <formula>0</formula>
    </cfRule>
  </conditionalFormatting>
  <conditionalFormatting sqref="AS43">
    <cfRule type="cellIs" dxfId="73" priority="54" stopIfTrue="1" operator="lessThan">
      <formula>0</formula>
    </cfRule>
  </conditionalFormatting>
  <conditionalFormatting sqref="AU46">
    <cfRule type="cellIs" dxfId="72" priority="46" stopIfTrue="1" operator="lessThan">
      <formula>0</formula>
    </cfRule>
  </conditionalFormatting>
  <conditionalFormatting sqref="AS47">
    <cfRule type="cellIs" dxfId="71" priority="45" stopIfTrue="1" operator="lessThan">
      <formula>0</formula>
    </cfRule>
  </conditionalFormatting>
  <conditionalFormatting sqref="AT47">
    <cfRule type="cellIs" dxfId="70" priority="44" stopIfTrue="1" operator="lessThan">
      <formula>0</formula>
    </cfRule>
  </conditionalFormatting>
  <conditionalFormatting sqref="AT49">
    <cfRule type="cellIs" dxfId="69" priority="41" stopIfTrue="1" operator="lessThan">
      <formula>0</formula>
    </cfRule>
  </conditionalFormatting>
  <conditionalFormatting sqref="AU49">
    <cfRule type="cellIs" dxfId="68" priority="40" stopIfTrue="1" operator="lessThan">
      <formula>0</formula>
    </cfRule>
  </conditionalFormatting>
  <conditionalFormatting sqref="AS50">
    <cfRule type="cellIs" dxfId="67" priority="39" stopIfTrue="1" operator="lessThan">
      <formula>0</formula>
    </cfRule>
  </conditionalFormatting>
  <conditionalFormatting sqref="AS51">
    <cfRule type="cellIs" dxfId="66" priority="36" stopIfTrue="1" operator="lessThan">
      <formula>0</formula>
    </cfRule>
  </conditionalFormatting>
  <conditionalFormatting sqref="AT51">
    <cfRule type="cellIs" dxfId="65" priority="35" stopIfTrue="1" operator="lessThan">
      <formula>0</formula>
    </cfRule>
  </conditionalFormatting>
  <conditionalFormatting sqref="AU52">
    <cfRule type="cellIs" dxfId="64" priority="31" stopIfTrue="1" operator="lessThan">
      <formula>0</formula>
    </cfRule>
  </conditionalFormatting>
  <conditionalFormatting sqref="AS53">
    <cfRule type="cellIs" dxfId="63" priority="30" stopIfTrue="1" operator="lessThan">
      <formula>0</formula>
    </cfRule>
  </conditionalFormatting>
  <conditionalFormatting sqref="AT53">
    <cfRule type="cellIs" dxfId="62" priority="29" stopIfTrue="1" operator="lessThan">
      <formula>0</formula>
    </cfRule>
  </conditionalFormatting>
  <conditionalFormatting sqref="AT56">
    <cfRule type="cellIs" dxfId="61" priority="26" stopIfTrue="1" operator="lessThan">
      <formula>0</formula>
    </cfRule>
  </conditionalFormatting>
  <conditionalFormatting sqref="AU56">
    <cfRule type="cellIs" dxfId="60" priority="25" stopIfTrue="1" operator="lessThan">
      <formula>0</formula>
    </cfRule>
  </conditionalFormatting>
  <conditionalFormatting sqref="AS45">
    <cfRule type="cellIs" dxfId="59" priority="21" stopIfTrue="1" operator="lessThan">
      <formula>0</formula>
    </cfRule>
  </conditionalFormatting>
  <conditionalFormatting sqref="AT45">
    <cfRule type="cellIs" dxfId="58" priority="20" stopIfTrue="1" operator="lessThan">
      <formula>0</formula>
    </cfRule>
  </conditionalFormatting>
  <conditionalFormatting sqref="AU45">
    <cfRule type="cellIs" dxfId="57" priority="19" stopIfTrue="1" operator="lessThan">
      <formula>0</formula>
    </cfRule>
  </conditionalFormatting>
  <conditionalFormatting sqref="G10:H10">
    <cfRule type="cellIs" dxfId="56" priority="18" stopIfTrue="1" operator="lessThan">
      <formula>0</formula>
    </cfRule>
  </conditionalFormatting>
  <conditionalFormatting sqref="G11:H11">
    <cfRule type="cellIs" dxfId="55" priority="17" stopIfTrue="1" operator="lessThan">
      <formula>0</formula>
    </cfRule>
  </conditionalFormatting>
  <conditionalFormatting sqref="G13:H16">
    <cfRule type="cellIs" dxfId="54" priority="16" stopIfTrue="1" operator="lessThan">
      <formula>0</formula>
    </cfRule>
  </conditionalFormatting>
  <conditionalFormatting sqref="G18:H20">
    <cfRule type="cellIs" dxfId="53" priority="15" stopIfTrue="1" operator="lessThan">
      <formula>0</formula>
    </cfRule>
  </conditionalFormatting>
  <conditionalFormatting sqref="G35">
    <cfRule type="cellIs" dxfId="52" priority="14" stopIfTrue="1" operator="lessThan">
      <formula>0</formula>
    </cfRule>
  </conditionalFormatting>
  <conditionalFormatting sqref="G36">
    <cfRule type="cellIs" dxfId="51" priority="13" stopIfTrue="1" operator="lessThan">
      <formula>0</formula>
    </cfRule>
  </conditionalFormatting>
  <conditionalFormatting sqref="H35">
    <cfRule type="cellIs" dxfId="50" priority="12" stopIfTrue="1" operator="lessThan">
      <formula>0</formula>
    </cfRule>
  </conditionalFormatting>
  <conditionalFormatting sqref="H36">
    <cfRule type="cellIs" dxfId="49" priority="11" stopIfTrue="1" operator="lessThan">
      <formula>0</formula>
    </cfRule>
  </conditionalFormatting>
  <conditionalFormatting sqref="E42:H42">
    <cfRule type="cellIs" dxfId="48" priority="10" stopIfTrue="1" operator="lessThan">
      <formula>0</formula>
    </cfRule>
  </conditionalFormatting>
  <conditionalFormatting sqref="E45:H46">
    <cfRule type="cellIs" dxfId="47" priority="9" stopIfTrue="1" operator="lessThan">
      <formula>0</formula>
    </cfRule>
  </conditionalFormatting>
  <conditionalFormatting sqref="E49:H49">
    <cfRule type="cellIs" dxfId="46" priority="8" stopIfTrue="1" operator="lessThan">
      <formula>0</formula>
    </cfRule>
  </conditionalFormatting>
  <conditionalFormatting sqref="E51:H53">
    <cfRule type="cellIs" dxfId="45" priority="7" stopIfTrue="1" operator="lessThan">
      <formula>0</formula>
    </cfRule>
  </conditionalFormatting>
  <conditionalFormatting sqref="G56">
    <cfRule type="cellIs" dxfId="44" priority="6" stopIfTrue="1" operator="lessThan">
      <formula>0</formula>
    </cfRule>
  </conditionalFormatting>
  <conditionalFormatting sqref="G57">
    <cfRule type="cellIs" dxfId="43" priority="5" stopIfTrue="1" operator="lessThan">
      <formula>0</formula>
    </cfRule>
  </conditionalFormatting>
  <conditionalFormatting sqref="G58">
    <cfRule type="cellIs" dxfId="42" priority="4" stopIfTrue="1" operator="lessThan">
      <formula>0</formula>
    </cfRule>
  </conditionalFormatting>
  <conditionalFormatting sqref="H56">
    <cfRule type="cellIs" dxfId="41" priority="3" stopIfTrue="1" operator="lessThan">
      <formula>0</formula>
    </cfRule>
  </conditionalFormatting>
  <conditionalFormatting sqref="H57">
    <cfRule type="cellIs" dxfId="40" priority="2" stopIfTrue="1" operator="lessThan">
      <formula>0</formula>
    </cfRule>
  </conditionalFormatting>
  <conditionalFormatting sqref="H58:I58">
    <cfRule type="cellIs" dxfId="39" priority="1" stopIfTrue="1" operator="lessThan">
      <formula>0</formula>
    </cfRule>
  </conditionalFormatting>
  <dataValidations xWindow="1299" yWindow="93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30" sqref="A30:XFD30"/>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117">
        <v>0</v>
      </c>
      <c r="D5" s="118">
        <v>0</v>
      </c>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1"/>
      <c r="B6" s="190" t="s">
        <v>311</v>
      </c>
      <c r="C6" s="109">
        <v>0</v>
      </c>
      <c r="D6" s="110">
        <v>0</v>
      </c>
      <c r="E6" s="115">
        <f>(SUM('Pt 1 Summary of Data'!E12,'Pt 1 Summary of Data'!E22)+SUM('Pt 1 Summary of Data'!G12,'Pt 1 Summary of Data'!G22)-SUM('Pt 1 Summary of Data'!H12,'Pt 1 Summary of Data'!H22))</f>
        <v>2868</v>
      </c>
      <c r="F6" s="115">
        <f t="shared" ref="F6:F12" si="0">E6</f>
        <v>2868</v>
      </c>
      <c r="G6" s="116">
        <f>'Pt 1 Summary of Data'!I12+'Pt 1 Summary of Data'!I22</f>
        <v>2868</v>
      </c>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0" t="s">
        <v>312</v>
      </c>
      <c r="C7" s="109">
        <v>0</v>
      </c>
      <c r="D7" s="110">
        <v>0</v>
      </c>
      <c r="E7" s="115">
        <f>SUM('Pt 1 Summary of Data'!E37:E42)+SUM('Pt 1 Summary of Data'!G37:G42)-SUM('Pt 1 Summary of Data'!H37:H42)</f>
        <v>254</v>
      </c>
      <c r="F7" s="115">
        <f t="shared" si="0"/>
        <v>254</v>
      </c>
      <c r="G7" s="116">
        <f>'Pt 1 Summary of Data'!I37+'Pt 1 Summary of Data'!I38+'Pt 1 Summary of Data'!I39+'Pt 1 Summary of Data'!I40+'Pt 1 Summary of Data'!I41+'Pt 1 Summary of Data'!I42</f>
        <v>254</v>
      </c>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0" t="s">
        <v>484</v>
      </c>
      <c r="C8" s="292"/>
      <c r="D8" s="288"/>
      <c r="E8" s="268">
        <f>'Pt 2 Premium and Claims'!E58+'Pt 2 Premium and Claims'!G58-'Pt 2 Premium and Claims'!H58</f>
        <v>7298</v>
      </c>
      <c r="F8" s="268">
        <f t="shared" si="0"/>
        <v>7298</v>
      </c>
      <c r="G8" s="269">
        <f>'Pt 2 Premium and Claims'!I58</f>
        <v>7298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5">
        <f>'Pt 2 Premium and Claims'!E15+'Pt 2 Premium and Claims'!G15-'Pt 2 Premium and Claims'!H15</f>
        <v>0</v>
      </c>
      <c r="F9" s="115">
        <f t="shared" si="0"/>
        <v>0</v>
      </c>
      <c r="G9" s="116">
        <f>'Pt 2 Premium and Claims'!I15</f>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5">
        <f>'Pt 2 Premium and Claims'!E16+'Pt 2 Premium and Claims'!G16-'Pt 2 Premium and Claims'!H16</f>
        <v>-23501</v>
      </c>
      <c r="F10" s="115">
        <f t="shared" si="0"/>
        <v>-23501</v>
      </c>
      <c r="G10" s="116">
        <f>'Pt 2 Premium and Claims'!I16</f>
        <v>-23501</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479</v>
      </c>
      <c r="C11" s="291"/>
      <c r="D11" s="287"/>
      <c r="E11" s="115">
        <f>'Pt 2 Premium and Claims'!E17+'Pt 2 Premium and Claims'!G17-'Pt 2 Premium and Claims'!H17</f>
        <v>-11520</v>
      </c>
      <c r="F11" s="115">
        <f t="shared" si="0"/>
        <v>-11520</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2"/>
      <c r="B12" s="191" t="s">
        <v>317</v>
      </c>
      <c r="C12" s="115">
        <f t="shared" ref="C12:D12" si="1">C6+C7-C8-C9-C10-C11</f>
        <v>0</v>
      </c>
      <c r="D12" s="115">
        <f t="shared" si="1"/>
        <v>0</v>
      </c>
      <c r="E12" s="115">
        <f>E6+E7-E8-E9-E10-E11+1</f>
        <v>30846</v>
      </c>
      <c r="F12" s="115">
        <f t="shared" si="0"/>
        <v>30846</v>
      </c>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2"/>
      <c r="B13" s="191"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487</v>
      </c>
      <c r="C15" s="117">
        <v>0</v>
      </c>
      <c r="D15" s="118">
        <v>0</v>
      </c>
      <c r="E15" s="106">
        <f>(SUM('Pt 1 Summary of Data'!E5:E7)+SUM('Pt 1 Summary of Data'!G5:G7)-SUM('Pt 1 Summary of Data'!H5:H7))-SUM('Pt 3 MLR and Rebate Calculation'!E9:E11)</f>
        <v>47732</v>
      </c>
      <c r="F15" s="106">
        <f>E15</f>
        <v>47732</v>
      </c>
      <c r="G15" s="107">
        <f>('Pt 1 Summary of Data'!I5+'Pt 1 Summary of Data'!I6+'Pt 1 Summary of Data'!I7)-('Pt 3 MLR and Rebate Calculation'!G9+'Pt 3 MLR and Rebate Calculation'!G10)</f>
        <v>47732</v>
      </c>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0" t="s">
        <v>313</v>
      </c>
      <c r="C16" s="109">
        <v>0</v>
      </c>
      <c r="D16" s="110">
        <v>0</v>
      </c>
      <c r="E16" s="115">
        <f>(SUM('Pt 1 Summary of Data'!E25:E28,'Pt 1 Summary of Data'!E30,MAX('Pt 1 Summary of Data'!E31,'Pt 1 Summary of Data'!E32),'Pt 1 Summary of Data'!E34:E35)+SUM('Pt 1 Summary of Data'!G25:G28,'Pt 1 Summary of Data'!G30,MAX('Pt 1 Summary of Data'!G31,'Pt 1 Summary of Data'!G32),'Pt 1 Summary of Data'!G34:G35)-SUM('Pt 1 Summary of Data'!H25:H28,'Pt 1 Summary of Data'!H30,MAX('Pt 1 Summary of Data'!H31:H32),'Pt 1 Summary of Data'!H34:H35))</f>
        <v>3416</v>
      </c>
      <c r="F16" s="115">
        <f>E16</f>
        <v>3416</v>
      </c>
      <c r="G16" s="116">
        <f>'Pt 1 Summary of Data'!I25+'Pt 1 Summary of Data'!I26+'Pt 1 Summary of Data'!I27+'Pt 1 Summary of Data'!I28+'Pt 1 Summary of Data'!I30+'Pt 1 Summary of Data'!I31+'Pt 1 Summary of Data'!I34+'Pt 1 Summary of Data'!I35</f>
        <v>3416</v>
      </c>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2"/>
      <c r="B17" s="191" t="s">
        <v>320</v>
      </c>
      <c r="C17" s="115">
        <f t="shared" ref="C17:D17" si="2">C15-C16</f>
        <v>0</v>
      </c>
      <c r="D17" s="115">
        <f t="shared" si="2"/>
        <v>0</v>
      </c>
      <c r="E17" s="115">
        <f>E15-E16</f>
        <v>44316</v>
      </c>
      <c r="F17" s="115">
        <f>E17</f>
        <v>44316</v>
      </c>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6"/>
      <c r="D19" s="345"/>
      <c r="E19" s="345"/>
      <c r="F19" s="345"/>
      <c r="G19" s="107">
        <f>G6+G7-G8-G9-G10</f>
        <v>19325</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489</v>
      </c>
      <c r="C20" s="291"/>
      <c r="D20" s="287"/>
      <c r="E20" s="287"/>
      <c r="F20" s="287"/>
      <c r="G20" s="116">
        <f>'Pt 1 Summary of Data'!I44+'Pt 1 Summary of Data'!I45+'Pt 1 Summary of Data'!I46+'Pt 1 Summary of Data'!I47+'Pt 1 Summary of Data'!I49+'Pt 1 Summary of Data'!I50+'Pt 1 Summary of Data'!I51</f>
        <v>2987</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f>G19/(G15-G16)</f>
        <v>0.43607275024821734</v>
      </c>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482</v>
      </c>
      <c r="C22" s="291"/>
      <c r="D22" s="287"/>
      <c r="E22" s="287"/>
      <c r="F22" s="287"/>
      <c r="G22" s="138">
        <v>0</v>
      </c>
      <c r="H22" s="291"/>
      <c r="I22" s="287"/>
      <c r="J22" s="287"/>
      <c r="K22" s="287"/>
      <c r="L22" s="138"/>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6">
        <f>MAX(G25,G24)</f>
        <v>22004</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490</v>
      </c>
      <c r="C24" s="291"/>
      <c r="D24" s="287"/>
      <c r="E24" s="287"/>
      <c r="F24" s="287"/>
      <c r="G24" s="116">
        <f>G15-G19-G16-G20</f>
        <v>22004</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491</v>
      </c>
      <c r="C25" s="291"/>
      <c r="D25" s="287"/>
      <c r="E25" s="287"/>
      <c r="F25" s="287"/>
      <c r="G25" s="116">
        <f>((0.03+G22)*(G15-G16))</f>
        <v>1329.48</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6">
        <f>MIN(G27,G28)</f>
        <v>12279.2</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473</v>
      </c>
      <c r="C27" s="291"/>
      <c r="D27" s="287"/>
      <c r="E27" s="287"/>
      <c r="F27" s="287"/>
      <c r="G27" s="116">
        <f>G20+G23+G16</f>
        <v>28407</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474</v>
      </c>
      <c r="C28" s="291"/>
      <c r="D28" s="287"/>
      <c r="E28" s="287"/>
      <c r="F28" s="287"/>
      <c r="G28" s="381">
        <f>(0.2+G22)*(G15-G16)+(G16)</f>
        <v>12279.2</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478</v>
      </c>
      <c r="C29" s="291"/>
      <c r="D29" s="287"/>
      <c r="E29" s="287"/>
      <c r="F29" s="287"/>
      <c r="G29" s="381">
        <f>(0.2+G22)*(G15-G16)+(G16)</f>
        <v>12279.2</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6">
        <f>G15-G26</f>
        <v>35452.800000000003</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475</v>
      </c>
      <c r="C31" s="291"/>
      <c r="D31" s="287"/>
      <c r="E31" s="287"/>
      <c r="F31" s="287"/>
      <c r="G31" s="116">
        <f>MIN(G27,G29)</f>
        <v>12279.2</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476</v>
      </c>
      <c r="C32" s="291"/>
      <c r="D32" s="287"/>
      <c r="E32" s="287"/>
      <c r="F32" s="287"/>
      <c r="G32" s="116">
        <f>G15-G31</f>
        <v>35452.800000000003</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477</v>
      </c>
      <c r="C33" s="353"/>
      <c r="D33" s="354"/>
      <c r="E33" s="354"/>
      <c r="F33" s="354"/>
      <c r="G33" s="374">
        <f>G19/G32</f>
        <v>0.54509093781027163</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480</v>
      </c>
      <c r="C34" s="291"/>
      <c r="D34" s="287"/>
      <c r="E34" s="287"/>
      <c r="F34" s="287"/>
      <c r="G34" s="116">
        <v>-11520</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481</v>
      </c>
      <c r="C35" s="291"/>
      <c r="D35" s="287"/>
      <c r="E35" s="287"/>
      <c r="F35" s="287"/>
      <c r="G35" s="116">
        <v>-11520</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2" t="s">
        <v>455</v>
      </c>
      <c r="C37" s="121">
        <v>0</v>
      </c>
      <c r="D37" s="122">
        <v>0</v>
      </c>
      <c r="E37" s="255">
        <f>'Pt 1 Summary of Data'!E60+'Pt 1 Summary of Data'!G60-'Pt 1 Summary of Data'!H60</f>
        <v>10.583333333333334</v>
      </c>
      <c r="F37" s="255">
        <v>11</v>
      </c>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0" t="s">
        <v>322</v>
      </c>
      <c r="C38" s="350"/>
      <c r="D38" s="351"/>
      <c r="E38" s="351"/>
      <c r="F38" s="266">
        <v>0</v>
      </c>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6"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0"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492</v>
      </c>
      <c r="C44" s="261"/>
      <c r="D44" s="259"/>
      <c r="E44" s="380"/>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493</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2"/>
      <c r="B47" s="198" t="s">
        <v>329</v>
      </c>
      <c r="C47" s="291"/>
      <c r="D47" s="287"/>
      <c r="E47" s="287"/>
      <c r="F47" s="259">
        <v>0</v>
      </c>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89" t="s">
        <v>332</v>
      </c>
      <c r="C49" s="139"/>
      <c r="D49" s="140"/>
      <c r="E49" s="140">
        <v>0.8</v>
      </c>
      <c r="F49" s="140">
        <v>0.8</v>
      </c>
      <c r="G49" s="311"/>
      <c r="H49" s="139"/>
      <c r="I49" s="140"/>
      <c r="J49" s="140"/>
      <c r="K49" s="140"/>
      <c r="L49" s="311"/>
      <c r="M49" s="139"/>
      <c r="N49" s="140"/>
      <c r="O49" s="140"/>
      <c r="P49" s="140"/>
      <c r="Q49" s="139"/>
      <c r="R49" s="140"/>
      <c r="S49" s="140"/>
      <c r="T49" s="140"/>
      <c r="U49" s="139"/>
      <c r="V49" s="140"/>
      <c r="W49" s="140"/>
      <c r="X49" s="140"/>
      <c r="Y49" s="139"/>
      <c r="Z49" s="140"/>
      <c r="AA49" s="140"/>
      <c r="AB49" s="140"/>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5"/>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2"/>
      <c r="B52" s="191"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4" t="s">
        <v>338</v>
      </c>
      <c r="C55" s="291"/>
      <c r="D55" s="110">
        <v>0</v>
      </c>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4" t="s">
        <v>339</v>
      </c>
      <c r="C56" s="291"/>
      <c r="D56" s="110">
        <v>0</v>
      </c>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4" t="s">
        <v>341</v>
      </c>
      <c r="C58" s="291"/>
      <c r="D58" s="287"/>
      <c r="E58" s="110">
        <v>0</v>
      </c>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4" t="s">
        <v>342</v>
      </c>
      <c r="C59" s="291"/>
      <c r="D59" s="287"/>
      <c r="E59" s="110">
        <v>0</v>
      </c>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4" t="s">
        <v>343</v>
      </c>
      <c r="C60" s="291"/>
      <c r="D60" s="287"/>
      <c r="E60" s="110">
        <v>0</v>
      </c>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4" t="s">
        <v>344</v>
      </c>
      <c r="C61" s="291"/>
      <c r="D61" s="287"/>
      <c r="E61" s="110">
        <v>0</v>
      </c>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4" t="s">
        <v>345</v>
      </c>
      <c r="C62" s="291"/>
      <c r="D62" s="287"/>
      <c r="E62" s="110">
        <v>0</v>
      </c>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6">
        <v>0</v>
      </c>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90" yWindow="36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11</v>
      </c>
      <c r="D4" s="148"/>
      <c r="E4" s="148"/>
      <c r="F4" s="148"/>
      <c r="G4" s="148"/>
      <c r="H4" s="148"/>
      <c r="I4" s="363"/>
      <c r="J4" s="363"/>
      <c r="K4" s="207"/>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4" t="s">
        <v>102</v>
      </c>
      <c r="C7" s="124">
        <v>0</v>
      </c>
      <c r="D7" s="126"/>
      <c r="E7" s="126"/>
      <c r="F7" s="126"/>
      <c r="G7" s="126"/>
      <c r="H7" s="126"/>
      <c r="I7" s="373"/>
      <c r="J7" s="373"/>
      <c r="K7" s="208"/>
    </row>
    <row r="8" spans="2:11" x14ac:dyDescent="0.2">
      <c r="B8" s="154" t="s">
        <v>103</v>
      </c>
      <c r="C8" s="360"/>
      <c r="D8" s="126"/>
      <c r="E8" s="126"/>
      <c r="F8" s="363"/>
      <c r="G8" s="126"/>
      <c r="H8" s="126"/>
      <c r="I8" s="373"/>
      <c r="J8" s="373"/>
      <c r="K8" s="372"/>
    </row>
    <row r="9" spans="2:11" ht="13.15" customHeight="1" x14ac:dyDescent="0.2">
      <c r="B9" s="154" t="s">
        <v>104</v>
      </c>
      <c r="C9" s="124">
        <v>0</v>
      </c>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c r="E11" s="119"/>
      <c r="F11" s="119"/>
      <c r="G11" s="119"/>
      <c r="H11" s="119"/>
      <c r="I11" s="311"/>
      <c r="J11" s="311"/>
      <c r="K11" s="364"/>
    </row>
    <row r="12" spans="2:11" x14ac:dyDescent="0.2">
      <c r="B12" s="206" t="s">
        <v>93</v>
      </c>
      <c r="C12" s="109">
        <v>0</v>
      </c>
      <c r="D12" s="113"/>
      <c r="E12" s="113"/>
      <c r="F12" s="113"/>
      <c r="G12" s="113"/>
      <c r="H12" s="113"/>
      <c r="I12" s="310"/>
      <c r="J12" s="310"/>
      <c r="K12" s="365"/>
    </row>
    <row r="13" spans="2:11" x14ac:dyDescent="0.2">
      <c r="B13" s="206" t="s">
        <v>94</v>
      </c>
      <c r="C13" s="109">
        <v>0</v>
      </c>
      <c r="D13" s="113"/>
      <c r="E13" s="113"/>
      <c r="F13" s="113"/>
      <c r="G13" s="113"/>
      <c r="H13" s="113"/>
      <c r="I13" s="310"/>
      <c r="J13" s="310"/>
      <c r="K13" s="365"/>
    </row>
    <row r="14" spans="2:11" x14ac:dyDescent="0.2">
      <c r="B14" s="206" t="s">
        <v>95</v>
      </c>
      <c r="C14" s="109">
        <v>0</v>
      </c>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v>0</v>
      </c>
      <c r="D16" s="119"/>
      <c r="E16" s="119"/>
      <c r="F16" s="119"/>
      <c r="G16" s="119"/>
      <c r="H16" s="119"/>
      <c r="I16" s="311"/>
      <c r="J16" s="311"/>
      <c r="K16" s="364"/>
    </row>
    <row r="17" spans="2:12" s="5" customFormat="1" x14ac:dyDescent="0.2">
      <c r="B17" s="206" t="s">
        <v>203</v>
      </c>
      <c r="C17" s="109">
        <v>0</v>
      </c>
      <c r="D17" s="113"/>
      <c r="E17" s="113"/>
      <c r="F17" s="113"/>
      <c r="G17" s="113"/>
      <c r="H17" s="113"/>
      <c r="I17" s="310"/>
      <c r="J17" s="310"/>
      <c r="K17" s="365"/>
    </row>
    <row r="18" spans="2:12" ht="25.5" x14ac:dyDescent="0.2">
      <c r="B18" s="154" t="s">
        <v>207</v>
      </c>
      <c r="C18" s="368">
        <v>0</v>
      </c>
      <c r="D18" s="138"/>
      <c r="E18" s="138"/>
      <c r="F18" s="138"/>
      <c r="G18" s="138"/>
      <c r="H18" s="138"/>
      <c r="I18" s="352"/>
      <c r="J18" s="352"/>
      <c r="K18" s="366"/>
    </row>
    <row r="19" spans="2:12" ht="25.5" x14ac:dyDescent="0.2">
      <c r="B19" s="154" t="s">
        <v>208</v>
      </c>
      <c r="C19" s="350"/>
      <c r="D19" s="138"/>
      <c r="E19" s="138"/>
      <c r="F19" s="369"/>
      <c r="G19" s="138"/>
      <c r="H19" s="138"/>
      <c r="I19" s="352"/>
      <c r="J19" s="352"/>
      <c r="K19" s="370"/>
    </row>
    <row r="20" spans="2:12" ht="25.5" x14ac:dyDescent="0.2">
      <c r="B20" s="154" t="s">
        <v>209</v>
      </c>
      <c r="C20" s="368">
        <v>0</v>
      </c>
      <c r="D20" s="138"/>
      <c r="E20" s="138"/>
      <c r="F20" s="138"/>
      <c r="G20" s="138"/>
      <c r="H20" s="138"/>
      <c r="I20" s="352"/>
      <c r="J20" s="352"/>
      <c r="K20" s="366"/>
    </row>
    <row r="21" spans="2:12" ht="25.5" x14ac:dyDescent="0.2">
      <c r="B21" s="154" t="s">
        <v>210</v>
      </c>
      <c r="C21" s="350"/>
      <c r="D21" s="138"/>
      <c r="E21" s="138"/>
      <c r="F21" s="369"/>
      <c r="G21" s="138"/>
      <c r="H21" s="138"/>
      <c r="I21" s="352"/>
      <c r="J21" s="352"/>
      <c r="K21" s="370"/>
    </row>
    <row r="22" spans="2:12" s="5" customFormat="1" x14ac:dyDescent="0.2">
      <c r="B22" s="210" t="s">
        <v>211</v>
      </c>
      <c r="C22" s="185">
        <v>0</v>
      </c>
      <c r="D22" s="211"/>
      <c r="E22" s="211"/>
      <c r="F22" s="211"/>
      <c r="G22" s="211"/>
      <c r="H22" s="211"/>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90" zoomScaleNormal="90" workbookViewId="0">
      <pane xSplit="2" ySplit="3" topLeftCell="C133"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x14ac:dyDescent="0.2">
      <c r="B5" s="218" t="s">
        <v>499</v>
      </c>
      <c r="C5" s="149"/>
      <c r="D5" s="220" t="s">
        <v>530</v>
      </c>
      <c r="E5" s="7"/>
    </row>
    <row r="6" spans="1:5" ht="35.25" customHeight="1" x14ac:dyDescent="0.2">
      <c r="B6" s="218"/>
      <c r="C6" s="149"/>
      <c r="D6" s="221" t="s">
        <v>531</v>
      </c>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8" t="s">
        <v>500</v>
      </c>
      <c r="C27" s="149"/>
      <c r="D27" s="222" t="s">
        <v>532</v>
      </c>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75" thickBot="1" x14ac:dyDescent="0.3">
      <c r="B33" s="279" t="s">
        <v>68</v>
      </c>
      <c r="C33" s="280"/>
      <c r="D33" s="281"/>
      <c r="E33" s="7"/>
    </row>
    <row r="34" spans="2:5" ht="35.25" customHeight="1" thickTop="1" x14ac:dyDescent="0.2">
      <c r="B34" s="218" t="s">
        <v>501</v>
      </c>
      <c r="C34" s="149"/>
      <c r="D34" s="221" t="s">
        <v>533</v>
      </c>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t="s">
        <v>502</v>
      </c>
      <c r="C41" s="149"/>
      <c r="D41" s="221" t="s">
        <v>502</v>
      </c>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75" thickBot="1" x14ac:dyDescent="0.3">
      <c r="B47" s="279" t="s">
        <v>69</v>
      </c>
      <c r="C47" s="280"/>
      <c r="D47" s="281"/>
      <c r="E47" s="7"/>
    </row>
    <row r="48" spans="2:5" ht="35.25" customHeight="1" thickTop="1" x14ac:dyDescent="0.2">
      <c r="B48" s="218" t="s">
        <v>503</v>
      </c>
      <c r="C48" s="149"/>
      <c r="D48" s="221" t="s">
        <v>537</v>
      </c>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8" t="s">
        <v>504</v>
      </c>
      <c r="C56" s="151"/>
      <c r="D56" s="221" t="s">
        <v>534</v>
      </c>
      <c r="E56" s="7"/>
    </row>
    <row r="57" spans="2:5" ht="35.25" customHeight="1" x14ac:dyDescent="0.2">
      <c r="B57" s="218" t="s">
        <v>505</v>
      </c>
      <c r="C57" s="151"/>
      <c r="D57" s="221"/>
      <c r="E57" s="7"/>
    </row>
    <row r="58" spans="2:5" ht="35.25" customHeight="1" x14ac:dyDescent="0.2">
      <c r="B58" s="218" t="s">
        <v>506</v>
      </c>
      <c r="C58" s="151"/>
      <c r="D58" s="221"/>
      <c r="E58" s="7"/>
    </row>
    <row r="59" spans="2:5" ht="35.25" customHeight="1" x14ac:dyDescent="0.2">
      <c r="B59" s="218" t="s">
        <v>507</v>
      </c>
      <c r="C59" s="151"/>
      <c r="D59" s="221"/>
      <c r="E59" s="7"/>
    </row>
    <row r="60" spans="2:5" ht="35.25" customHeight="1" x14ac:dyDescent="0.2">
      <c r="B60" s="218" t="s">
        <v>508</v>
      </c>
      <c r="C60" s="151"/>
      <c r="D60" s="221"/>
      <c r="E60" s="7"/>
    </row>
    <row r="61" spans="2:5" ht="35.25" customHeight="1" x14ac:dyDescent="0.2">
      <c r="B61" s="218" t="s">
        <v>509</v>
      </c>
      <c r="C61" s="151"/>
      <c r="D61" s="221"/>
      <c r="E61" s="7"/>
    </row>
    <row r="62" spans="2:5" ht="35.25" customHeight="1" x14ac:dyDescent="0.2">
      <c r="B62" s="218" t="s">
        <v>510</v>
      </c>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75" thickBot="1" x14ac:dyDescent="0.3">
      <c r="B66" s="279" t="s">
        <v>113</v>
      </c>
      <c r="C66" s="280"/>
      <c r="D66" s="281"/>
      <c r="E66" s="7"/>
    </row>
    <row r="67" spans="2:5" ht="35.25" customHeight="1" thickTop="1" x14ac:dyDescent="0.2">
      <c r="B67" s="218" t="s">
        <v>511</v>
      </c>
      <c r="C67" s="151"/>
      <c r="D67" s="221" t="s">
        <v>534</v>
      </c>
      <c r="E67" s="7"/>
    </row>
    <row r="68" spans="2:5" ht="35.25" customHeight="1" x14ac:dyDescent="0.2">
      <c r="B68" s="218" t="s">
        <v>512</v>
      </c>
      <c r="C68" s="151"/>
      <c r="D68" s="221"/>
      <c r="E68" s="7"/>
    </row>
    <row r="69" spans="2:5" ht="35.25" customHeight="1" x14ac:dyDescent="0.2">
      <c r="B69" s="218" t="s">
        <v>513</v>
      </c>
      <c r="C69" s="151"/>
      <c r="D69" s="221"/>
      <c r="E69" s="7"/>
    </row>
    <row r="70" spans="2:5" ht="35.25" customHeight="1" x14ac:dyDescent="0.2">
      <c r="B70" s="218" t="s">
        <v>514</v>
      </c>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75" thickBot="1" x14ac:dyDescent="0.3">
      <c r="B77" s="279" t="s">
        <v>70</v>
      </c>
      <c r="C77" s="280"/>
      <c r="D77" s="281"/>
      <c r="E77" s="7"/>
    </row>
    <row r="78" spans="2:5" ht="35.25" customHeight="1" thickTop="1" x14ac:dyDescent="0.2">
      <c r="B78" s="218" t="s">
        <v>515</v>
      </c>
      <c r="C78" s="151"/>
      <c r="D78" s="221" t="s">
        <v>534</v>
      </c>
      <c r="E78" s="7"/>
    </row>
    <row r="79" spans="2:5" ht="35.25" customHeight="1" x14ac:dyDescent="0.2">
      <c r="B79" s="218" t="s">
        <v>516</v>
      </c>
      <c r="C79" s="151"/>
      <c r="D79" s="221"/>
      <c r="E79" s="7"/>
    </row>
    <row r="80" spans="2:5" ht="35.25" customHeight="1" x14ac:dyDescent="0.2">
      <c r="B80" s="218" t="s">
        <v>517</v>
      </c>
      <c r="C80" s="151"/>
      <c r="D80" s="221"/>
      <c r="E80" s="7"/>
    </row>
    <row r="81" spans="2:5" ht="35.25" customHeight="1" x14ac:dyDescent="0.2">
      <c r="B81" s="218" t="s">
        <v>518</v>
      </c>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75" thickBot="1" x14ac:dyDescent="0.3">
      <c r="B88" s="279" t="s">
        <v>71</v>
      </c>
      <c r="C88" s="280"/>
      <c r="D88" s="281"/>
      <c r="E88" s="7"/>
    </row>
    <row r="89" spans="2:5" ht="35.25" customHeight="1" thickTop="1" x14ac:dyDescent="0.2">
      <c r="B89" s="218" t="s">
        <v>519</v>
      </c>
      <c r="C89" s="151"/>
      <c r="D89" s="221" t="s">
        <v>534</v>
      </c>
      <c r="E89" s="7"/>
    </row>
    <row r="90" spans="2:5" ht="35.25" customHeight="1" x14ac:dyDescent="0.2">
      <c r="B90" s="218" t="s">
        <v>520</v>
      </c>
      <c r="C90" s="151"/>
      <c r="D90" s="221"/>
      <c r="E90" s="7"/>
    </row>
    <row r="91" spans="2:5" ht="35.25" customHeight="1" x14ac:dyDescent="0.2">
      <c r="B91" s="218" t="s">
        <v>521</v>
      </c>
      <c r="C91" s="151"/>
      <c r="D91" s="221"/>
      <c r="E91" s="7"/>
    </row>
    <row r="92" spans="2:5" ht="35.25" customHeight="1" x14ac:dyDescent="0.2">
      <c r="B92" s="218" t="s">
        <v>522</v>
      </c>
      <c r="C92" s="151"/>
      <c r="D92" s="221"/>
      <c r="E92" s="7"/>
    </row>
    <row r="93" spans="2:5" ht="35.25" customHeight="1" x14ac:dyDescent="0.2">
      <c r="B93" s="218" t="s">
        <v>523</v>
      </c>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75" thickBot="1" x14ac:dyDescent="0.3">
      <c r="B99" s="279" t="s">
        <v>199</v>
      </c>
      <c r="C99" s="280"/>
      <c r="D99" s="281"/>
      <c r="E99" s="7"/>
    </row>
    <row r="100" spans="2:5" ht="35.25" customHeight="1" thickTop="1" x14ac:dyDescent="0.2">
      <c r="B100" s="218" t="s">
        <v>524</v>
      </c>
      <c r="C100" s="151"/>
      <c r="D100" s="221" t="s">
        <v>534</v>
      </c>
      <c r="E100" s="7"/>
    </row>
    <row r="101" spans="2:5" ht="35.25" customHeight="1" x14ac:dyDescent="0.2">
      <c r="B101" s="218" t="s">
        <v>525</v>
      </c>
      <c r="C101" s="151"/>
      <c r="D101" s="221"/>
      <c r="E101" s="7"/>
    </row>
    <row r="102" spans="2:5" ht="35.25" customHeight="1" x14ac:dyDescent="0.2">
      <c r="B102" s="218" t="s">
        <v>526</v>
      </c>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t="s">
        <v>502</v>
      </c>
      <c r="C111" s="151"/>
      <c r="D111" s="221" t="s">
        <v>502</v>
      </c>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8" t="s">
        <v>502</v>
      </c>
      <c r="C123" s="149"/>
      <c r="D123" s="221" t="s">
        <v>502</v>
      </c>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75" thickBot="1" x14ac:dyDescent="0.3">
      <c r="B133" s="279" t="s">
        <v>73</v>
      </c>
      <c r="C133" s="280"/>
      <c r="D133" s="281"/>
      <c r="E133" s="7"/>
    </row>
    <row r="134" spans="2:5" s="5" customFormat="1" ht="35.25" customHeight="1" thickTop="1" x14ac:dyDescent="0.2">
      <c r="B134" s="218" t="s">
        <v>527</v>
      </c>
      <c r="C134" s="149"/>
      <c r="D134" s="221" t="s">
        <v>535</v>
      </c>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75" thickBot="1" x14ac:dyDescent="0.3">
      <c r="B144" s="279" t="s">
        <v>74</v>
      </c>
      <c r="C144" s="280"/>
      <c r="D144" s="281"/>
      <c r="E144" s="7"/>
    </row>
    <row r="145" spans="2:5" s="5" customFormat="1" ht="35.25" customHeight="1" thickTop="1" x14ac:dyDescent="0.2">
      <c r="B145" s="218" t="s">
        <v>528</v>
      </c>
      <c r="C145" s="149"/>
      <c r="D145" s="221" t="s">
        <v>536</v>
      </c>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t="s">
        <v>502</v>
      </c>
      <c r="C156" s="149"/>
      <c r="D156" s="221" t="s">
        <v>502</v>
      </c>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t="s">
        <v>502</v>
      </c>
      <c r="C167" s="149"/>
      <c r="D167" s="221" t="s">
        <v>502</v>
      </c>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75" thickBot="1" x14ac:dyDescent="0.3">
      <c r="B177" s="279" t="s">
        <v>78</v>
      </c>
      <c r="C177" s="280"/>
      <c r="D177" s="281"/>
      <c r="E177" s="1"/>
    </row>
    <row r="178" spans="2:5" s="5" customFormat="1" ht="35.25" customHeight="1" thickTop="1" x14ac:dyDescent="0.2">
      <c r="B178" s="218" t="s">
        <v>529</v>
      </c>
      <c r="C178" s="149"/>
      <c r="D178" s="221" t="s">
        <v>535</v>
      </c>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t="s">
        <v>502</v>
      </c>
      <c r="C189" s="149"/>
      <c r="D189" s="221" t="s">
        <v>502</v>
      </c>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t="s">
        <v>502</v>
      </c>
      <c r="C200" s="149"/>
      <c r="D200" s="221" t="s">
        <v>502</v>
      </c>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Natalia Dobrovolschi</cp:lastModifiedBy>
  <cp:lastPrinted>2014-12-18T11:24:00Z</cp:lastPrinted>
  <dcterms:created xsi:type="dcterms:W3CDTF">2012-03-15T16:14:51Z</dcterms:created>
  <dcterms:modified xsi:type="dcterms:W3CDTF">2015-09-14T16:10:49Z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