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X39" i="10" s="1"/>
  <c r="V46" i="10"/>
  <c r="U46" i="10"/>
  <c r="T46" i="10"/>
  <c r="S46" i="10"/>
  <c r="R46" i="10"/>
  <c r="Q46" i="10"/>
  <c r="P45" i="10"/>
  <c r="P48" i="10" s="1"/>
  <c r="P51" i="10" s="1"/>
  <c r="O45" i="10"/>
  <c r="N45" i="10"/>
  <c r="M45" i="10"/>
  <c r="AB42" i="10"/>
  <c r="X42" i="10"/>
  <c r="T42" i="10"/>
  <c r="P42" i="10"/>
  <c r="AB41" i="10"/>
  <c r="X41" i="10"/>
  <c r="T41" i="10"/>
  <c r="P41" i="10"/>
  <c r="K41" i="10"/>
  <c r="F41" i="10"/>
  <c r="AB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W13" i="10" s="1"/>
  <c r="T16" i="10"/>
  <c r="S16" i="10"/>
  <c r="Q13" i="10" s="1"/>
  <c r="P16" i="10"/>
  <c r="O16" i="10"/>
  <c r="L16" i="10"/>
  <c r="K16" i="10"/>
  <c r="J16" i="10"/>
  <c r="G16" i="10"/>
  <c r="F16" i="10"/>
  <c r="E16" i="10"/>
  <c r="AB15" i="10"/>
  <c r="AA15" i="10"/>
  <c r="X15" i="10"/>
  <c r="W15" i="10"/>
  <c r="T15" i="10"/>
  <c r="S15" i="10"/>
  <c r="R13" i="10" s="1"/>
  <c r="P15" i="10"/>
  <c r="O15" i="10"/>
  <c r="L15" i="10"/>
  <c r="AB13" i="10"/>
  <c r="AA13" i="10"/>
  <c r="Z13" i="10"/>
  <c r="Y13" i="10"/>
  <c r="U13" i="10"/>
  <c r="S13" i="10"/>
  <c r="O12" i="10"/>
  <c r="N12" i="10"/>
  <c r="M12" i="10"/>
  <c r="K11" i="10"/>
  <c r="J11" i="10"/>
  <c r="F11" i="10"/>
  <c r="E11" i="10"/>
  <c r="L10" i="10"/>
  <c r="L7" i="10" s="1"/>
  <c r="K10" i="10"/>
  <c r="J10" i="10"/>
  <c r="G10" i="10"/>
  <c r="F10" i="10"/>
  <c r="E10" i="10"/>
  <c r="G9" i="10"/>
  <c r="F9" i="10"/>
  <c r="E9" i="10"/>
  <c r="G8" i="10"/>
  <c r="F8" i="10"/>
  <c r="E8" i="10"/>
  <c r="AB7" i="10"/>
  <c r="AA7" i="10"/>
  <c r="X7" i="10"/>
  <c r="W7" i="10"/>
  <c r="T7" i="10"/>
  <c r="S7" i="10"/>
  <c r="P7" i="10"/>
  <c r="O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S22" i="4" s="1"/>
  <c r="R55" i="18"/>
  <c r="Q55" i="18"/>
  <c r="P55" i="18"/>
  <c r="O55" i="18"/>
  <c r="N55" i="18"/>
  <c r="M55" i="18"/>
  <c r="L55" i="18"/>
  <c r="L22" i="4" s="1"/>
  <c r="K55" i="18"/>
  <c r="K22" i="4" s="1"/>
  <c r="J55" i="18"/>
  <c r="J22" i="4" s="1"/>
  <c r="I55" i="18"/>
  <c r="I22" i="4" s="1"/>
  <c r="H55" i="18"/>
  <c r="H22" i="4" s="1"/>
  <c r="G55" i="18"/>
  <c r="G22" i="4" s="1"/>
  <c r="F55" i="18"/>
  <c r="E55" i="18"/>
  <c r="E22" i="4" s="1"/>
  <c r="D55" i="18"/>
  <c r="D22" i="4" s="1"/>
  <c r="AU54" i="18"/>
  <c r="AT54" i="18"/>
  <c r="AS54" i="18"/>
  <c r="AC54" i="18"/>
  <c r="AB54" i="18"/>
  <c r="AA54" i="18"/>
  <c r="AA12" i="4" s="1"/>
  <c r="Z54" i="18"/>
  <c r="Y54" i="18"/>
  <c r="Y12" i="4" s="1"/>
  <c r="X54" i="18"/>
  <c r="W54" i="18"/>
  <c r="W12" i="4" s="1"/>
  <c r="V54" i="18"/>
  <c r="U54" i="18"/>
  <c r="T54" i="18"/>
  <c r="S54" i="18"/>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R22" i="4"/>
  <c r="Q22" i="4"/>
  <c r="P22" i="4"/>
  <c r="O22" i="4"/>
  <c r="N22" i="4"/>
  <c r="M22" i="4"/>
  <c r="F22" i="4"/>
  <c r="AU12" i="4"/>
  <c r="AT12" i="4"/>
  <c r="AS12" i="4"/>
  <c r="AC12" i="4"/>
  <c r="AB12" i="4"/>
  <c r="Z12" i="4"/>
  <c r="X12" i="4"/>
  <c r="V12" i="4"/>
  <c r="U12" i="4"/>
  <c r="T12" i="4"/>
  <c r="S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J7" i="10" s="1"/>
  <c r="L5" i="4"/>
  <c r="K5" i="4"/>
  <c r="J5" i="4"/>
  <c r="I5" i="4"/>
  <c r="G15" i="10" s="1"/>
  <c r="H5" i="4"/>
  <c r="G5" i="4"/>
  <c r="F5" i="4"/>
  <c r="E5" i="4"/>
  <c r="E15" i="10" s="1"/>
  <c r="D5" i="4"/>
  <c r="J15" i="10" l="1"/>
  <c r="F15" i="10"/>
  <c r="K7" i="10"/>
  <c r="J38" i="10" s="1"/>
  <c r="H17" i="10"/>
  <c r="H45" i="10" s="1"/>
  <c r="K15" i="10"/>
  <c r="K17" i="10" s="1"/>
  <c r="J17" i="10"/>
  <c r="G7" i="10"/>
  <c r="G19" i="10" s="1"/>
  <c r="E7" i="10"/>
  <c r="P47" i="10"/>
  <c r="G23" i="10"/>
  <c r="T39" i="10"/>
  <c r="L29" i="10"/>
  <c r="L33" i="10" s="1"/>
  <c r="L34" i="10" s="1"/>
  <c r="L21" i="10"/>
  <c r="L26" i="10" s="1"/>
  <c r="L25" i="10" s="1"/>
  <c r="L28" i="10" s="1"/>
  <c r="P12" i="10"/>
  <c r="T13" i="10"/>
  <c r="H12" i="10"/>
  <c r="I12" i="10"/>
  <c r="V13" i="10"/>
  <c r="X13" i="10"/>
  <c r="G24" i="10" l="1"/>
  <c r="K38" i="10"/>
  <c r="J45" i="10"/>
  <c r="C12" i="10"/>
  <c r="E12" i="10"/>
  <c r="I17" i="10"/>
  <c r="I45" i="10" s="1"/>
  <c r="F7" i="10"/>
  <c r="E17" i="10" s="1"/>
  <c r="C17" i="10"/>
  <c r="D17" i="10"/>
  <c r="D45" i="10" s="1"/>
  <c r="G27" i="10"/>
  <c r="G20" i="10"/>
  <c r="G22" i="10" s="1"/>
  <c r="D12" i="10"/>
  <c r="G32" i="10"/>
  <c r="J12" i="10"/>
  <c r="K12" i="10" s="1"/>
  <c r="F17" i="10"/>
  <c r="G30" i="10" l="1"/>
  <c r="G31" i="10" s="1"/>
  <c r="G29" i="10" s="1"/>
  <c r="G33" i="10" s="1"/>
  <c r="G34" i="10" s="1"/>
  <c r="G21" i="10"/>
  <c r="G26" i="10" s="1"/>
  <c r="G25" i="10" s="1"/>
  <c r="G28" i="10" s="1"/>
  <c r="C45" i="10"/>
  <c r="F12" i="10"/>
  <c r="E38" i="10"/>
  <c r="K39" i="10"/>
  <c r="K52" i="10"/>
  <c r="K53" i="10"/>
  <c r="D11" i="16" s="1"/>
  <c r="K45" i="10"/>
  <c r="K42" i="10"/>
  <c r="K48" i="10" l="1"/>
  <c r="K51" i="10" s="1"/>
  <c r="K47" i="10"/>
  <c r="F38" i="10"/>
  <c r="E45" i="10"/>
  <c r="F52" i="10" l="1"/>
  <c r="F39" i="10"/>
  <c r="F53" i="10"/>
  <c r="C11" i="16" s="1"/>
  <c r="F45" i="10"/>
  <c r="F42"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<sst xmlns="http://schemas.openxmlformats.org/spreadsheetml/2006/main" count="568" uniqueCount="507">
  <si>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</si>
  <si>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</si>
  <si>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</si>
  <si>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</si>
  <si>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</si>
  <si>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</si>
  <si>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</si>
  <si>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</si>
  <si>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</si>
  <si>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</si>
  <si>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</si>
  <si>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</si>
  <si>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</si>
  <si>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</si>
  <si>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</si>
  <si>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</si>
  <si>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</si>
  <si>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</si>
  <si>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</si>
  <si>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</si>
  <si>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</si>
  <si>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</si>
  <si>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</si>
  <si>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</si>
  <si>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</si>
  <si>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</si>
  <si>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</si>
  <si>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</si>
  <si>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</si>
  <si>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</si>
  <si>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</si>
  <si>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</si>
  <si>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</si>
  <si>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</si>
  <si>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</si>
  <si>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</si>
  <si>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</si>
  <si>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</si>
  <si>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</si>
  <si>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</si>
  <si>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</si>
  <si>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</si>
  <si>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</si>
  <si>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</si>
  <si>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</si>
  <si>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</si>
  <si>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</si>
  <si>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</si>
  <si>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</si>
  <si>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</si>
  <si>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</si>
  <si>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</si>
  <si>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</si>
  <si>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</si>
  <si>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</si>
  <si>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</si>
  <si>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</si>
  <si>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</si>
  <si>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</si>
  <si>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</si>
  <si>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</si>
  <si>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</si>
  <si>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</si>
  <si>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</si>
  <si>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</si>
  <si>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</si>
  <si>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</si>
  <si>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</si>
  <si>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</si>
  <si>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</si>
  <si>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</si>
  <si>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</si>
  <si>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</si>
  <si>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</si>
  <si>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</si>
  <si>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</si>
  <si>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</si>
  <si>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</si>
  <si>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</si>
  <si>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</si>
  <si>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</si>
  <si>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</si>
  <si>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</si>
  <si>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</si>
  <si>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</si>
  <si>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</si>
  <si>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</si>
  <si>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</si>
  <si>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</si>
  <si>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</si>
  <si>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</si>
  <si>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</si>
  <si>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</si>
  <si>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</si>
  <si>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</si>
  <si>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</si>
  <si>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</si>
  <si>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</si>
  <si>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</si>
  <si>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</si>
  <si>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</si>
  <si>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</si>
  <si>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</si>
  <si>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</si>
  <si>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</si>
  <si>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</si>
  <si>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</si>
  <si>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</si>
  <si>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</si>
  <si>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</si>
  <si>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</si>
  <si>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</si>
  <si>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</si>
  <si>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</si>
  <si>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</si>
  <si>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</si>
  <si>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</si>
  <si>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</si>
  <si>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</si>
  <si>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</si>
  <si>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</si>
  <si>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</si>
  <si>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</si>
  <si>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</si>
  <si>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</si>
  <si>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</si>
  <si>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</si>
  <si>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</si>
  <si>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</si>
  <si>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</si>
  <si>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</si>
  <si>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</si>
  <si>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</si>
  <si>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</si>
  <si>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</si>
  <si>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</si>
  <si>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</si>
  <si>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</si>
  <si>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</si>
  <si>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</si>
  <si>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</si>
  <si>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</si>
  <si>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</si>
  <si>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</si>
  <si>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</si>
  <si>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</si>
  <si>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</si>
  <si>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</si>
  <si>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</si>
  <si>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</si>
  <si>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</si>
  <si>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</si>
  <si>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</si>
  <si>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</si>
  <si>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</si>
  <si>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</si>
  <si>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</si>
  <si>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</si>
  <si>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</si>
  <si>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</si>
  <si>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</si>
  <si>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</si>
  <si>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</si>
  <si>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</si>
  <si>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</si>
  <si>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</si>
  <si>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</si>
  <si>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</si>
  <si>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</si>
  <si>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</si>
  <si>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</si>
  <si>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</si>
  <si>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</si>
  <si>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</si>
  <si>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</si>
  <si>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</si>
  <si>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</si>
  <si>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</si>
  <si>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</si>
  <si>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</si>
  <si>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</si>
  <si>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</si>
  <si>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</si>
  <si>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</si>
  <si>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</si>
  <si>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</si>
  <si>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</si>
  <si>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</si>
  <si>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</si>
  <si>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</si>
  <si>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</si>
  <si>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</si>
  <si>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</si>
  <si>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</si>
  <si>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</si>
  <si>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</si>
  <si>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</si>
  <si>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</si>
  <si>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</si>
  <si>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</si>
  <si>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</si>
  <si>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</si>
  <si>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</si>
  <si>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</si>
  <si>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</si>
  <si>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</si>
  <si>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</si>
  <si>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</si>
  <si>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</si>
  <si>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</si>
  <si>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</si>
  <si>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</si>
  <si>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</si>
  <si>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</si>
  <si>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</si>
  <si>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</si>
  <si>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</si>
  <si>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</si>
  <si>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</si>
  <si>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</si>
  <si>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</si>
  <si>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</si>
  <si>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</si>
  <si>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</si>
  <si>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</si>
  <si>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</si>
  <si>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</si>
  <si>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</si>
  <si>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</si>
  <si>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</si>
  <si>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</si>
  <si>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</si>
  <si>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</si>
  <si>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</si>
  <si>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</si>
  <si>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</si>
  <si>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</si>
  <si>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</si>
  <si>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</si>
  <si>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</si>
  <si>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</si>
  <si>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</si>
  <si>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</si>
  <si>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</si>
  <si>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</si>
  <si>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</si>
  <si>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</si>
  <si>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</si>
  <si>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</si>
  <si>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</si>
  <si>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</si>
  <si>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</si>
  <si>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</si>
  <si>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</si>
  <si>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</si>
  <si>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</si>
  <si>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</si>
  <si>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</si>
  <si>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</si>
  <si>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</si>
  <si>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</si>
  <si>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</si>
  <si>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</si>
  <si>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</si>
  <si>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</si>
  <si>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</si>
  <si>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</si>
  <si>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</si>
  <si>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</si>
  <si>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</si>
  <si>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</si>
  <si>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</si>
  <si>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</si>
  <si>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</si>
  <si>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</si>
  <si>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</si>
  <si>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</si>
  <si>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</si>
  <si>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</si>
  <si>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</si>
  <si>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</si>
  <si>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</si>
  <si>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</si>
  <si>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</si>
  <si>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</si>
  <si>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</si>
  <si>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</si>
  <si>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</si>
  <si>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</si>
  <si>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</si>
  <si>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</si>
  <si>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</si>
  <si>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</si>
  <si>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</si>
  <si>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</si>
  <si>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</si>
  <si>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</si>
  <si>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</si>
  <si>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</si>
  <si>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</si>
  <si>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</si>
  <si>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</si>
  <si>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</si>
  <si>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</si>
  <si>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</si>
  <si>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</si>
  <si>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</si>
  <si>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</si>
  <si>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</si>
  <si>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</si>
  <si>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</si>
  <si>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</si>
  <si>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</si>
  <si>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</si>
  <si>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</si>
  <si>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</si>
  <si>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</si>
  <si>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</si>
  <si>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</si>
  <si>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</si>
  <si>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</si>
  <si>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</si>
  <si>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</si>
  <si>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</si>
  <si>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</si>
  <si>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</si>
  <si>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</si>
  <si>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</si>
  <si>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</si>
  <si>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</si>
  <si>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</si>
  <si>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</si>
  <si>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</si>
  <si>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</si>
  <si>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</si>
  <si>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</si>
  <si>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</si>
  <si>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</si>
  <si>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</si>
  <si>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</si>
  <si>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</si>
  <si>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</si>
  <si>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</si>
  <si>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</si>
  <si>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</si>
  <si>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</si>
  <si>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</si>
  <si>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</si>
  <si>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</si>
  <si>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</si>
  <si>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</si>
  <si>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</si>
  <si>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</si>
  <si>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</si>
  <si>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</si>
  <si>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</si>
  <si>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</si>
  <si>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</si>
  <si>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</si>
  <si>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</si>
  <si>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</si>
  <si>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</si>
  <si>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</si>
  <si>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</si>
  <si>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</si>
  <si>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</si>
  <si>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</si>
  <si>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</si>
  <si>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</si>
  <si>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</si>
  <si>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</si>
  <si>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</si>
  <si>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</si>
  <si>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</si>
  <si>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</si>
  <si>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</si>
  <si>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</si>
  <si>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</si>
  <si>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</si>
  <si>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</si>
  <si>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</si>
  <si>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</si>
  <si>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</si>
  <si>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</si>
  <si>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</si>
  <si>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</si>
  <si>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</si>
  <si>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</si>
  <si>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</si>
  <si>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</si>
  <si>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</si>
  <si>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</si>
  <si>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</si>
  <si>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</si>
  <si>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</si>
  <si>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</si>
  <si>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</si>
  <si>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</si>
  <si>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</si>
  <si>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</si>
  <si>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</si>
  <si>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</si>
  <si>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</si>
  <si>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</si>
  <si>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</si>
  <si>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</si>
  <si>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</si>
  <si>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</si>
  <si>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</si>
  <si>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</si>
  <si>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</si>
  <si>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</si>
  <si>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</si>
  <si>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</si>
  <si>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</si>
  <si>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</si>
  <si>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</si>
  <si>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</si>
  <si>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</si>
  <si>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</si>
  <si>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</si>
  <si>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</si>
  <si>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</si>
  <si>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</si>
  <si>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</si>
  <si>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</si>
  <si>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</si>
  <si>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</si>
  <si>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</si>
  <si>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</si>
  <si>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</si>
  <si>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</si>
  <si>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</si>
  <si>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</si>
  <si>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</si>
  <si>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</si>
  <si>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</si>
  <si>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</si>
  <si>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</si>
  <si>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</si>
  <si>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</si>
  <si>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</si>
  <si>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</si>
  <si>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</si>
  <si>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</si>
  <si>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</si>
  <si>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</si>
  <si>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</si>
  <si>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</si>
  <si>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</si>
  <si>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</si>
  <si>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</si>
  <si>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</si>
  <si>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</si>
  <si>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</si>
  <si>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</si>
  <si>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</si>
  <si>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</si>
  <si>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</si>
  <si>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</si>
  <si>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</si>
  <si>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</si>
  <si>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</si>
  <si>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</si>
  <si>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</si>
  <si>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</si>
  <si>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</si>
  <si>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</si>
  <si>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</si>
  <si>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</si>
  <si>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</si>
  <si>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</si>
  <si>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</si>
  <si>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</si>
  <si>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</si>
  <si>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</si>
  <si>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</si>
  <si>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</si>
  <si>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</si>
  <si>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</si>
  <si>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</si>
  <si>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</si>
  <si>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</si>
  <si>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</si>
  <si>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</si>
  <si>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</si>
  <si>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</si>
  <si>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</si>
  <si>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</si>
  <si>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</si>
  <si>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</si>
  <si>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</si>
  <si>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</si>
  <si>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</si>
  <si>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</si>
  <si>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</si>
  <si>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</si>
  <si>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</si>
  <si>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</si>
  <si>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</si>
  <si>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</si>
  <si>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</si>
  <si>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</si>
  <si>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</si>
  <si>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</si>
  <si>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51965</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</si>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</sst>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152</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2567120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-43525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1647570</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8750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-10669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c r="E31" s="217"/>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117</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530</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3030</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5486</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19298</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29759</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16965</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1001554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-492285</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4587</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6325</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13</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74252</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6187.666666666667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2570838</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31895</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35613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-33049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1586896</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287272</v>
      </c>
      <c r="AU26" s="321">
        <v>0</v>
      </c>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222737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71839</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101720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27380</v>
      </c>
      <c r="AU34" s="321">
        <v>0</v>
      </c>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1360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1647570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25</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-1048.103500000002</v>
      </c>
      <c r="D6" s="398">
        <v>-234283.902</v>
      </c>
      <c r="E6" s="400">
        <f>SUM('Pt 1 Summary of Data'!E$12,'Pt 1 Summary of Data'!E$22)+SUM('Pt 1 Summary of Data'!G$12,'Pt 1 Summary of Data'!G$22)-SUM('Pt 1 Summary of Data'!H$12,'Pt 1 Summary of Data'!H$22)</f>
        <v>0</v>
      </c>
      <c r="F6" s="400">
        <f t="shared" ref="F6:F11" si="0">SUM(C6:E6)</f>
        <v>-235332.0055</v>
      </c>
      <c r="G6" s="401">
        <f>SUM('Pt 1 Summary of Data'!I$12,'Pt 1 Summary of Data'!I$22)</f>
        <v>0</v>
      </c>
      <c r="H6" s="397">
        <v>0</v>
      </c>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v>0</v>
      </c>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0</v>
      </c>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v>0</v>
      </c>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-1048.103500000002</v>
      </c>
      <c r="D12" s="400">
        <f>SUM(D$6:D$7) - SUM(D$8:D$11)+IF(AND(OR('Company Information'!$C$12="District of Columbia",'Company Information'!$C$12="Massachusetts",'Company Information'!$C$12="Vermont"),SUM($C$6:$F$11,$C$15:$F$16,$C$38:$D$38)&lt;&gt;0),SUM(I$6:I$7) - SUM(I$10:I$11),0)</f>
        <v>-234283.902</v>
      </c>
      <c r="E12" s="400">
        <f>SUM(E$6:E$7)-SUM(E$8:E$11)+IF(AND(OR('Company Information'!$C$12="District of Columbia",'Company Information'!$C$12="Massachusetts",'Company Information'!$C$12="Vermont"),SUM($C$6:$F$11,$C$15:$F$16,$C$38:$D$38)&lt;&gt;0),SUM(J$6:J$7)-SUM(J$10:J$11),0)</f>
        <v>0</v>
      </c>
      <c r="F12" s="400">
        <f>IFERROR(SUM(C$12:E$12)+C$17*MAX(0,E$50-C$50)+D$17*MAX(0,E$50-D$50),0)</f>
        <v>-235332.0055</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f>
        <v>0</v>
      </c>
      <c r="F15" s="395">
        <f>SUM(C15:E15)</f>
        <v>0</v>
      </c>
      <c r="G15" s="396">
        <f>SUM('Pt 1 Summary of Data'!I$5:I$7)-SUM(G$9:G$10)</f>
        <v>0</v>
      </c>
      <c r="H15" s="402">
        <v>0</v>
      </c>
      <c r="I15" s="403">
        <v>0</v>
      </c>
      <c r="J15" s="395">
        <f>SUM('Pt 1 Summary of Data'!K$5:K$7)+SUM('Pt 1 Summary of Data'!M$5:M$7)-SUM('Pt 1 Summary of Data'!N$5:N$7)-SUM(J$10:J$11)</f>
        <v>0</v>
      </c>
      <c r="K15" s="395">
        <f>SUM(H15:J15)</f>
        <v>0</v>
      </c>
      <c r="L15" s="396">
        <f>SUM('Pt 1 Summary of Data'!O$5:O$7)-L$10</f>
        <v>0</v>
      </c>
      <c r="M15" s="402">
        <v>0</v>
      </c>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0</v>
      </c>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v>0</v>
      </c>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0</v>
      </c>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v>0</v>
      </c>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