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P12" i="10" s="1"/>
  <c r="AB16" i="10"/>
  <c r="AA16" i="10"/>
  <c r="X16" i="10"/>
  <c r="W16" i="10"/>
  <c r="V13" i="10" s="1"/>
  <c r="T16" i="10"/>
  <c r="S16" i="10"/>
  <c r="S13" i="10" s="1"/>
  <c r="P16" i="10"/>
  <c r="O16" i="10"/>
  <c r="L16" i="10"/>
  <c r="K16" i="10"/>
  <c r="J16" i="10"/>
  <c r="G16" i="10"/>
  <c r="F16" i="10"/>
  <c r="E16" i="10"/>
  <c r="AB15" i="10"/>
  <c r="AA15" i="10"/>
  <c r="X15" i="10"/>
  <c r="W15" i="10"/>
  <c r="T15" i="10"/>
  <c r="S15" i="10"/>
  <c r="P15" i="10"/>
  <c r="O15" i="10"/>
  <c r="L15" i="10"/>
  <c r="AB13" i="10"/>
  <c r="AA13" i="10"/>
  <c r="Z13" i="10"/>
  <c r="Y13" i="10"/>
  <c r="W13" i="10"/>
  <c r="R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X22" i="4" s="1"/>
  <c r="W55" i="18"/>
  <c r="W22" i="4" s="1"/>
  <c r="V55" i="18"/>
  <c r="V22" i="4" s="1"/>
  <c r="U55" i="18"/>
  <c r="T55" i="18"/>
  <c r="S55" i="18"/>
  <c r="R55" i="18"/>
  <c r="Q55" i="18"/>
  <c r="P55" i="18"/>
  <c r="O55" i="18"/>
  <c r="N55" i="18"/>
  <c r="M55" i="18"/>
  <c r="L55" i="18"/>
  <c r="K55" i="18"/>
  <c r="J55" i="18"/>
  <c r="I55" i="18"/>
  <c r="H55" i="18"/>
  <c r="G55" i="18"/>
  <c r="F55" i="18"/>
  <c r="F22" i="4" s="1"/>
  <c r="E55" i="18"/>
  <c r="E22" i="4" s="1"/>
  <c r="D55" i="18"/>
  <c r="D22" i="4" s="1"/>
  <c r="AU54" i="18"/>
  <c r="AU12" i="4" s="1"/>
  <c r="AT54" i="18"/>
  <c r="AS54" i="18"/>
  <c r="AS12" i="4" s="1"/>
  <c r="AC54" i="18"/>
  <c r="AC12" i="4" s="1"/>
  <c r="AB54" i="18"/>
  <c r="AB12" i="4" s="1"/>
  <c r="AA54" i="18"/>
  <c r="AA12" i="4" s="1"/>
  <c r="Z54" i="18"/>
  <c r="Z12" i="4" s="1"/>
  <c r="Y54" i="18"/>
  <c r="X54" i="18"/>
  <c r="X12" i="4" s="1"/>
  <c r="W54" i="18"/>
  <c r="W12" i="4" s="1"/>
  <c r="V54" i="18"/>
  <c r="V12" i="4" s="1"/>
  <c r="U54" i="18"/>
  <c r="U12" i="4" s="1"/>
  <c r="T54" i="18"/>
  <c r="S54" i="18"/>
  <c r="R54" i="18"/>
  <c r="Q54" i="18"/>
  <c r="P54" i="18"/>
  <c r="O54" i="18"/>
  <c r="N54" i="18"/>
  <c r="M54" i="18"/>
  <c r="L54" i="18"/>
  <c r="L12" i="4" s="1"/>
  <c r="K54" i="18"/>
  <c r="K12" i="4" s="1"/>
  <c r="J54" i="18"/>
  <c r="I54" i="18"/>
  <c r="I12" i="4" s="1"/>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U22" i="4"/>
  <c r="T22" i="4"/>
  <c r="S22" i="4"/>
  <c r="R22" i="4"/>
  <c r="Q22" i="4"/>
  <c r="P22" i="4"/>
  <c r="O22" i="4"/>
  <c r="N22" i="4"/>
  <c r="M22" i="4"/>
  <c r="L22" i="4"/>
  <c r="K22" i="4"/>
  <c r="J22" i="4"/>
  <c r="I22" i="4"/>
  <c r="H22" i="4"/>
  <c r="G22" i="4"/>
  <c r="AT12" i="4"/>
  <c r="Y12" i="4"/>
  <c r="T12" i="4"/>
  <c r="S12" i="4"/>
  <c r="R12" i="4"/>
  <c r="Q12" i="4"/>
  <c r="P12" i="4"/>
  <c r="O12" i="4"/>
  <c r="N12" i="4"/>
  <c r="M12" i="4"/>
  <c r="J12" i="4"/>
  <c r="H12" i="4"/>
  <c r="G12" i="4"/>
  <c r="F12" i="4"/>
  <c r="E12" i="4"/>
  <c r="D12" i="4"/>
  <c r="AU5" i="4"/>
  <c r="AT5" i="4"/>
  <c r="AS5" i="4"/>
  <c r="AC5" i="4"/>
  <c r="AB5" i="4"/>
  <c r="AA5" i="4"/>
  <c r="Z5" i="4"/>
  <c r="Y5" i="4"/>
  <c r="X5" i="4"/>
  <c r="W5" i="4"/>
  <c r="V5" i="4"/>
  <c r="U5" i="4"/>
  <c r="T5" i="4"/>
  <c r="S5" i="4"/>
  <c r="R5" i="4"/>
  <c r="Q5" i="4"/>
  <c r="P5" i="4"/>
  <c r="O5" i="4"/>
  <c r="N5" i="4"/>
  <c r="M5" i="4"/>
  <c r="L5" i="4"/>
  <c r="K5" i="4"/>
  <c r="J15" i="10" s="1"/>
  <c r="K15" i="10" s="1"/>
  <c r="J5" i="4"/>
  <c r="I5" i="4"/>
  <c r="G15" i="10" s="1"/>
  <c r="H5" i="4"/>
  <c r="G5" i="4"/>
  <c r="F5" i="4"/>
  <c r="E5" i="4"/>
  <c r="D5" i="4"/>
  <c r="E7" i="10" l="1"/>
  <c r="J7" i="10"/>
  <c r="K7" i="10" s="1"/>
  <c r="F7" i="10"/>
  <c r="L30" i="10"/>
  <c r="L31" i="10" s="1"/>
  <c r="J38" i="10"/>
  <c r="G7" i="10"/>
  <c r="G32" i="10" s="1"/>
  <c r="J17" i="10"/>
  <c r="E15" i="10"/>
  <c r="H17" i="10"/>
  <c r="H45" i="10" s="1"/>
  <c r="J12" i="10"/>
  <c r="I12" i="10"/>
  <c r="I17" i="10"/>
  <c r="I45" i="10" s="1"/>
  <c r="P47" i="10"/>
  <c r="G27" i="10"/>
  <c r="AB39" i="10"/>
  <c r="X39" i="10"/>
  <c r="T39" i="10"/>
  <c r="P39" i="10"/>
  <c r="L29" i="10"/>
  <c r="L33" i="10" s="1"/>
  <c r="L34" i="10" s="1"/>
  <c r="L21" i="10"/>
  <c r="L26" i="10" s="1"/>
  <c r="L25" i="10" s="1"/>
  <c r="L28" i="10" s="1"/>
  <c r="X13" i="10"/>
  <c r="T13" i="10"/>
  <c r="U13" i="10"/>
  <c r="H12" i="10"/>
  <c r="K12" i="10" s="1"/>
  <c r="K17" i="10" l="1"/>
  <c r="G24" i="10"/>
  <c r="F15" i="10"/>
  <c r="E17" i="10"/>
  <c r="D17" i="10"/>
  <c r="D45" i="10" s="1"/>
  <c r="G23" i="10"/>
  <c r="K38" i="10"/>
  <c r="J45" i="10"/>
  <c r="G19" i="10"/>
  <c r="G22" i="10" s="1"/>
  <c r="G21" i="10" s="1"/>
  <c r="G26" i="10" s="1"/>
  <c r="G25" i="10" s="1"/>
  <c r="G28" i="10" s="1"/>
  <c r="G20" i="10"/>
  <c r="E12" i="10"/>
  <c r="G30" i="10" l="1"/>
  <c r="G31" i="10" s="1"/>
  <c r="G29" i="10" s="1"/>
  <c r="G33" i="10" s="1"/>
  <c r="G34" i="10" s="1"/>
  <c r="K39" i="10"/>
  <c r="K52" i="10"/>
  <c r="K53" i="10"/>
  <c r="D11" i="16" s="1"/>
  <c r="K45" i="10"/>
  <c r="K42" i="10"/>
  <c r="F17" i="10"/>
  <c r="E38" i="10"/>
  <c r="D12" i="10"/>
  <c r="C12" i="10"/>
  <c r="C17" i="10"/>
  <c r="C45" i="10" s="1"/>
  <c r="F12" i="10" l="1"/>
  <c r="K48" i="10"/>
  <c r="K51" i="10" s="1"/>
  <c r="K47" i="10"/>
  <c r="E45" i="10"/>
  <c r="F38" i="10"/>
  <c r="F52" i="10" l="1"/>
  <c r="F45" i="10"/>
  <c r="F42" i="10"/>
  <c r="F39" i="10"/>
  <c r="F53" i="10"/>
  <c r="C11" i="16" s="1"/>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<sst xmlns="http://schemas.openxmlformats.org/spreadsheetml/2006/main" count="568" uniqueCount="507">
  <si>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</si>
  <si>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</si>
  <si>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</si>
  <si>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</si>
  <si>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</si>
  <si>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</si>
  <si>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</si>
  <si>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</si>
  <si>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</si>
  <si>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</si>
  <si>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</si>
  <si>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</si>
  <si>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</si>
  <si>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</si>
  <si>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</si>
  <si>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</si>
  <si>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</si>
  <si>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</si>
  <si>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</si>
  <si>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</si>
  <si>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</si>
  <si>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</si>
  <si>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</si>
  <si>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</si>
  <si>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</si>
  <si>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</si>
  <si>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</si>
  <si>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</si>
  <si>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</si>
  <si>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</si>
  <si>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</si>
  <si>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</si>
  <si>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</si>
  <si>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</si>
  <si>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</si>
  <si>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</si>
  <si>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</si>
  <si>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</si>
  <si>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</si>
  <si>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</si>
  <si>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</si>
  <si>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</si>
  <si>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</si>
  <si>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</si>
  <si>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</si>
  <si>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</si>
  <si>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</si>
  <si>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</si>
  <si>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</si>
  <si>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</si>
  <si>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</si>
  <si>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</si>
  <si>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</si>
  <si>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</si>
  <si>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</si>
  <si>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</si>
  <si>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</si>
  <si>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</si>
  <si>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</si>
  <si>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</si>
  <si>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</si>
  <si>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</si>
  <si>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</si>
  <si>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</si>
  <si>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</si>
  <si>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</si>
  <si>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</si>
  <si>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</si>
  <si>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</si>
  <si>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</si>
  <si>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</si>
  <si>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</si>
  <si>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</si>
  <si>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</si>
  <si>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</si>
  <si>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</si>
  <si>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</si>
  <si>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</si>
  <si>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</si>
  <si>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</si>
  <si>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</si>
  <si>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</si>
  <si>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</si>
  <si>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</si>
  <si>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</si>
  <si>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</si>
  <si>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</si>
  <si>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</si>
  <si>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</si>
  <si>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</si>
  <si>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</si>
  <si>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</si>
  <si>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</si>
  <si>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</si>
  <si>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</si>
  <si>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</si>
  <si>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</si>
  <si>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</si>
  <si>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</si>
  <si>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</si>
  <si>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</si>
  <si>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</si>
  <si>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</si>
  <si>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</si>
  <si>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</si>
  <si>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</si>
  <si>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</si>
  <si>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</si>
  <si>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</si>
  <si>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</si>
  <si>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</si>
  <si>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</si>
  <si>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</si>
  <si>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</si>
  <si>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</si>
  <si>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</si>
  <si>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</si>
  <si>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</si>
  <si>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</si>
  <si>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</si>
  <si>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</si>
  <si>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</si>
  <si>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</si>
  <si>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</si>
  <si>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</si>
  <si>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</si>
  <si>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</si>
  <si>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</si>
  <si>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</si>
  <si>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</si>
  <si>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</si>
  <si>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</si>
  <si>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</si>
  <si>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</si>
  <si>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</si>
  <si>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</si>
  <si>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</si>
  <si>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</si>
  <si>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</si>
  <si>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</si>
  <si>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</si>
  <si>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</si>
  <si>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</si>
  <si>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</si>
  <si>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</si>
  <si>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</si>
  <si>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</si>
  <si>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</si>
  <si>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</si>
  <si>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</si>
  <si>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</si>
  <si>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</si>
  <si>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</si>
  <si>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</si>
  <si>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</si>
  <si>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</si>
  <si>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</si>
  <si>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</si>
  <si>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</si>
  <si>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</si>
  <si>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</si>
  <si>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</si>
  <si>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</si>
  <si>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</si>
  <si>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</si>
  <si>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</si>
  <si>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</si>
  <si>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</si>
  <si>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</si>
  <si>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</si>
  <si>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</si>
  <si>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</si>
  <si>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</si>
  <si>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</si>
  <si>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</si>
  <si>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</si>
  <si>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</si>
  <si>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</si>
  <si>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</si>
  <si>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</si>
  <si>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</si>
  <si>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</si>
  <si>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</si>
  <si>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</si>
  <si>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</si>
  <si>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</si>
  <si>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</si>
  <si>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</si>
  <si>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</si>
  <si>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</si>
  <si>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</si>
  <si>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</si>
  <si>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</si>
  <si>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</si>
  <si>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</si>
  <si>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</si>
  <si>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</si>
  <si>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</si>
  <si>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</si>
  <si>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</si>
  <si>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</si>
  <si>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</si>
  <si>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</si>
  <si>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</si>
  <si>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</si>
  <si>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</si>
  <si>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</si>
  <si>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</si>
  <si>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</si>
  <si>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</si>
  <si>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</si>
  <si>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</si>
  <si>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</si>
  <si>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</si>
  <si>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</si>
  <si>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</si>
  <si>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</si>
  <si>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</si>
  <si>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</si>
  <si>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</si>
  <si>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</si>
  <si>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</si>
  <si>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</si>
  <si>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</si>
  <si>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</si>
  <si>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</si>
  <si>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</si>
  <si>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</si>
  <si>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</si>
  <si>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</si>
  <si>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</si>
  <si>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</si>
  <si>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</si>
  <si>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</si>
  <si>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</si>
  <si>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</si>
  <si>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</si>
  <si>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</si>
  <si>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</si>
  <si>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</si>
  <si>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</si>
  <si>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</si>
  <si>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</si>
  <si>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</si>
  <si>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</si>
  <si>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</si>
  <si>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</si>
  <si>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</si>
  <si>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</si>
  <si>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</si>
  <si>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</si>
  <si>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</si>
  <si>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</si>
  <si>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</si>
  <si>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</si>
  <si>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</si>
  <si>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</si>
  <si>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</si>
  <si>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</si>
  <si>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</si>
  <si>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</si>
  <si>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</si>
  <si>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</si>
  <si>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</si>
  <si>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</si>
  <si>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</si>
  <si>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</si>
  <si>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</si>
  <si>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</si>
  <si>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</si>
  <si>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</si>
  <si>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</si>
  <si>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</si>
  <si>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</si>
  <si>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</si>
  <si>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</si>
  <si>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</si>
  <si>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</si>
  <si>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</si>
  <si>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</si>
  <si>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</si>
  <si>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</si>
  <si>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</si>
  <si>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</si>
  <si>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</si>
  <si>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</si>
  <si>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</si>
  <si>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</si>
  <si>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</si>
  <si>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</si>
  <si>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</si>
  <si>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</si>
  <si>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</si>
  <si>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</si>
  <si>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</si>
  <si>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</si>
  <si>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</si>
  <si>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</si>
  <si>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</si>
  <si>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</si>
  <si>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</si>
  <si>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</si>
  <si>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</si>
  <si>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</si>
  <si>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</si>
  <si>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</si>
  <si>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</si>
  <si>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</si>
  <si>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</si>
  <si>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</si>
  <si>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</si>
  <si>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</si>
  <si>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</si>
  <si>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</si>
  <si>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</si>
  <si>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</si>
  <si>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</si>
  <si>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</si>
  <si>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</si>
  <si>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</si>
  <si>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</si>
  <si>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</si>
  <si>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</si>
  <si>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</si>
  <si>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</si>
  <si>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</si>
  <si>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</si>
  <si>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</si>
  <si>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</si>
  <si>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</si>
  <si>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</si>
  <si>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</si>
  <si>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</si>
  <si>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</si>
  <si>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</si>
  <si>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</si>
  <si>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</si>
  <si>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</si>
  <si>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</si>
  <si>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</si>
  <si>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</si>
  <si>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</si>
  <si>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</si>
  <si>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</si>
  <si>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</si>
  <si>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</si>
  <si>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</si>
  <si>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</si>
  <si>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</si>
  <si>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</si>
  <si>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</si>
  <si>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</si>
  <si>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</si>
  <si>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</si>
  <si>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</si>
  <si>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</si>
  <si>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</si>
  <si>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</si>
  <si>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</si>
  <si>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</si>
  <si>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</si>
  <si>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</si>
  <si>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</si>
  <si>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</si>
  <si>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</si>
  <si>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</si>
  <si>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</si>
  <si>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</si>
  <si>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</si>
  <si>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</si>
  <si>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</si>
  <si>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</si>
  <si>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</si>
  <si>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</si>
  <si>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</si>
  <si>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</si>
  <si>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</si>
  <si>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</si>
  <si>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</si>
  <si>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</si>
  <si>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</si>
  <si>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</si>
  <si>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</si>
  <si>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</si>
  <si>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</si>
  <si>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</si>
  <si>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</si>
  <si>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</si>
  <si>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</si>
  <si>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</si>
  <si>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</si>
  <si>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</si>
  <si>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</si>
  <si>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</si>
  <si>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</si>
  <si>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</si>
  <si>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</si>
  <si>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</si>
  <si>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</si>
  <si>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</si>
  <si>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</si>
  <si>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</si>
  <si>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</si>
  <si>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</si>
  <si>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</si>
  <si>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</si>
  <si>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</si>
  <si>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</si>
  <si>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</si>
  <si>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</si>
  <si>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</si>
  <si>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</si>
  <si>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</si>
  <si>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</si>
  <si>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</si>
  <si>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</si>
  <si>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</si>
  <si>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</si>
  <si>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</si>
  <si>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</si>
  <si>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</si>
  <si>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</si>
  <si>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</si>
  <si>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</si>
  <si>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</si>
  <si>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</si>
  <si>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</si>
  <si>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</si>
  <si>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</si>
  <si>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</si>
  <si>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</si>
  <si>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</si>
  <si>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</si>
  <si>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</si>
  <si>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</si>
  <si>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</si>
  <si>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</si>
  <si>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</si>
  <si>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</si>
  <si>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</si>
  <si>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</si>
  <si>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</si>
  <si>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</si>
  <si>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</si>
  <si>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</si>
  <si>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</si>
  <si>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</si>
  <si>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</si>
  <si>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</si>
  <si>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</si>
  <si>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</si>
  <si>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</si>
  <si>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</si>
  <si>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</si>
  <si>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</si>
  <si>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</si>
  <si>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</si>
  <si>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</si>
  <si>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</si>
  <si>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</si>
  <si>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</si>
  <si>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</si>
  <si>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</si>
  <si>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</si>
  <si>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</si>
  <si>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</si>
  <si>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</si>
  <si>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</si>
  <si>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</si>
  <si>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</si>
  <si>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</si>
  <si>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</si>
  <si>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</si>
  <si>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</si>
  <si>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</si>
  <si>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</si>
  <si>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</si>
  <si>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</si>
  <si>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</si>
  <si>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</si>
  <si>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</si>
  <si>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</si>
  <si>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</si>
  <si>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</si>
  <si>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</si>
  <si>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</si>
  <si>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</si>
  <si>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</si>
  <si>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</si>
  <si>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</si>
  <si>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</si>
  <si>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</si>
  <si>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</si>
  <si>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</si>
  <si>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</si>
  <si>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</si>
  <si>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</si>
  <si>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</si>
  <si>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</si>
  <si>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</si>
  <si>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</si>
  <si>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</si>
  <si>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</si>
  <si>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</si>
  <si>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</si>
  <si>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49372</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</si>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</sst>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157</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739259</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-1404</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26781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566596</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162328</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-279226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90745.39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11842.8</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2738.8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6470.44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56703.89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832.56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28</v>
      </c>
      <c r="AU37" s="226">
        <v>0</v>
      </c>
      <c r="AV37" s="226">
        <v>858589</v>
      </c>
      <c r="AW37" s="296"/>
    </row>
    <row r="38" spans="1:49" x14ac:dyDescent="0.2">
      <c r="B38" s="239" t="s">
        <v>254</v>
      </c>
      <c r="C38" s="203" t="s">
        <v>16</v>
      </c>
      <c r="D38" s="216">
        <v>0</v>
      </c>
      <c r="E38" s="217"/>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450178</v>
      </c>
      <c r="AW38" s="297"/>
    </row>
    <row r="39" spans="1:49" x14ac:dyDescent="0.2">
      <c r="B39" s="242" t="s">
        <v>255</v>
      </c>
      <c r="C39" s="203" t="s">
        <v>17</v>
      </c>
      <c r="D39" s="216">
        <v>0</v>
      </c>
      <c r="E39" s="217"/>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25</v>
      </c>
      <c r="AU39" s="220">
        <v>0</v>
      </c>
      <c r="AV39" s="220">
        <v>251293</v>
      </c>
      <c r="AW39" s="297"/>
    </row>
    <row r="40" spans="1:49" x14ac:dyDescent="0.2">
      <c r="B40" s="242" t="s">
        <v>256</v>
      </c>
      <c r="C40" s="203" t="s">
        <v>38</v>
      </c>
      <c r="D40" s="216">
        <v>0</v>
      </c>
      <c r="E40" s="217"/>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413</v>
      </c>
      <c r="AU40" s="220">
        <v>0</v>
      </c>
      <c r="AV40" s="220">
        <v>945046</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2417</v>
      </c>
      <c r="AU41" s="220">
        <v>0</v>
      </c>
      <c r="AV41" s="220">
        <v>583553</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46992</v>
      </c>
      <c r="AU44" s="226">
        <v>0</v>
      </c>
      <c r="AV44" s="226">
        <v>3617986</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969</v>
      </c>
      <c r="AU45" s="220">
        <v>0</v>
      </c>
      <c r="AV45" s="220">
        <v>3009836</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5818</v>
      </c>
      <c r="AU46" s="220">
        <v>0</v>
      </c>
      <c r="AV46" s="220">
        <v>1051175</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3830978</v>
      </c>
      <c r="AU47" s="220">
        <v>0</v>
      </c>
      <c r="AV47" s="220">
        <v>1043955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1208.03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-3792031</v>
      </c>
      <c r="AU51" s="220">
        <v>0</v>
      </c>
      <c r="AV51" s="220">
        <v>19153261</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3266</v>
      </c>
      <c r="AU56" s="230">
        <v>0</v>
      </c>
      <c r="AV56" s="230">
        <v>46497</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4484</v>
      </c>
      <c r="AU57" s="233">
        <v>0</v>
      </c>
      <c r="AV57" s="233">
        <v>91939</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44</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50754</v>
      </c>
      <c r="AU59" s="233">
        <v>0</v>
      </c>
      <c r="AV59" s="233">
        <v>1105415</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4229.5</v>
      </c>
      <c r="AU60" s="236">
        <f>AU$59/12</f>
        <v>0</v>
      </c>
      <c r="AV60" s="236">
        <f>AV$59/12</f>
        <v>92117.916666666672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742440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24147</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27328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59137</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500820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56937</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81371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429961</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339751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566596</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-558.29999999999995</v>
      </c>
      <c r="O6" s="400">
        <f>SUM('Pt 1 Summary of Data'!Q$12,'Pt 1 Summary of Data'!Q$22)+SUM('Pt 1 Summary of Data'!S$12,'Pt 1 Summary of Data'!S$22)-SUM('Pt 1 Summary of Data'!T$12,'Pt 1 Summary of Data'!T$22)</f>
        <v>0</v>
      </c>
      <c r="P6" s="400">
        <f>SUM(M6:O6)</f>
        <v>-558.29999999999995</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-558.29999999999995</v>
      </c>
      <c r="O12" s="400">
        <f>SUM(O$6:O$7)</f>
        <v>0</v>
      </c>
      <c r="P12" s="400">
        <f>SUM(M$12:O$12)+M$17*MAX(0,O$50-M$50)+N$17*MAX(0,O$50-N$50)</f>
        <v>-558.29999999999995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-0.25</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-0.25</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0.25</v>
      </c>
      <c r="O17" s="400">
        <f>O$15-O$16</f>
        <v>0</v>
      </c>
      <c r="P17" s="400">
        <f>P$15-P$16</f>
        <v>0.25</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