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X39" i="10" s="1"/>
  <c r="T46" i="10"/>
  <c r="S46" i="10"/>
  <c r="R46" i="10"/>
  <c r="Q46" i="10"/>
  <c r="T39" i="10" s="1"/>
  <c r="P45" i="10"/>
  <c r="P48" i="10" s="1"/>
  <c r="P51" i="10" s="1"/>
  <c r="O45" i="10"/>
  <c r="P39" i="10" s="1"/>
  <c r="N45" i="10"/>
  <c r="M45" i="10"/>
  <c r="AB42" i="10"/>
  <c r="X42" i="10"/>
  <c r="T42" i="10"/>
  <c r="P42" i="10"/>
  <c r="AB41" i="10"/>
  <c r="X41" i="10"/>
  <c r="T41" i="10"/>
  <c r="P41" i="10"/>
  <c r="K41" i="10"/>
  <c r="F41" i="10"/>
  <c r="AB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V13" i="10" s="1"/>
  <c r="T16" i="10"/>
  <c r="S16" i="10"/>
  <c r="P16" i="10"/>
  <c r="O16" i="10"/>
  <c r="L16" i="10"/>
  <c r="K16" i="10"/>
  <c r="J16" i="10"/>
  <c r="G16" i="10"/>
  <c r="F16" i="10"/>
  <c r="E16" i="10"/>
  <c r="AB15" i="10"/>
  <c r="AA15" i="10"/>
  <c r="X15" i="10"/>
  <c r="W15" i="10"/>
  <c r="T15" i="10"/>
  <c r="S15" i="10"/>
  <c r="P15" i="10"/>
  <c r="O15" i="10"/>
  <c r="L15" i="10"/>
  <c r="G15" i="10"/>
  <c r="AB13" i="10"/>
  <c r="AA13" i="10"/>
  <c r="Z13" i="10"/>
  <c r="Y13" i="10"/>
  <c r="W13" i="10"/>
  <c r="Q13" i="10"/>
  <c r="P12"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G7" i="10"/>
  <c r="G32" i="10" s="1"/>
  <c r="AB6" i="10"/>
  <c r="AA6" i="10"/>
  <c r="X6" i="10"/>
  <c r="W6" i="10"/>
  <c r="T6" i="10"/>
  <c r="S6" i="10"/>
  <c r="P6" i="10"/>
  <c r="O6" i="10"/>
  <c r="L6" i="10"/>
  <c r="K6" i="10"/>
  <c r="J6" i="10"/>
  <c r="G6" i="10"/>
  <c r="F6" i="10"/>
  <c r="E6" i="10"/>
  <c r="AU55" i="18"/>
  <c r="AT55" i="18"/>
  <c r="AS55" i="18"/>
  <c r="AC55" i="18"/>
  <c r="AB55" i="18"/>
  <c r="AA55" i="18"/>
  <c r="Z55" i="18"/>
  <c r="Y55" i="18"/>
  <c r="X55" i="18"/>
  <c r="W55" i="18"/>
  <c r="V55" i="18"/>
  <c r="U55" i="18"/>
  <c r="T55" i="18"/>
  <c r="S55" i="18"/>
  <c r="R55" i="18"/>
  <c r="Q55" i="18"/>
  <c r="P55" i="18"/>
  <c r="O55" i="18"/>
  <c r="N55" i="18"/>
  <c r="M55" i="18"/>
  <c r="L55" i="18"/>
  <c r="K55" i="18"/>
  <c r="J55" i="18"/>
  <c r="I55" i="18"/>
  <c r="H55" i="18"/>
  <c r="G55" i="18"/>
  <c r="F55" i="18"/>
  <c r="E55" i="18"/>
  <c r="D55" i="18"/>
  <c r="AU54" i="18"/>
  <c r="AT54" i="18"/>
  <c r="AS54" i="18"/>
  <c r="AC54" i="18"/>
  <c r="AB54" i="18"/>
  <c r="AA54" i="18"/>
  <c r="Z54" i="18"/>
  <c r="Y54" i="18"/>
  <c r="Y12" i="4" s="1"/>
  <c r="X54" i="18"/>
  <c r="X12" i="4" s="1"/>
  <c r="W54" i="18"/>
  <c r="V54" i="18"/>
  <c r="V12" i="4" s="1"/>
  <c r="U54" i="18"/>
  <c r="T54" i="18"/>
  <c r="T12" i="4" s="1"/>
  <c r="S54" i="18"/>
  <c r="R54" i="18"/>
  <c r="Q54" i="18"/>
  <c r="P54" i="18"/>
  <c r="O54" i="18"/>
  <c r="N54" i="18"/>
  <c r="M54" i="18"/>
  <c r="L54" i="18"/>
  <c r="K54" i="18"/>
  <c r="K12" i="4" s="1"/>
  <c r="J54" i="18"/>
  <c r="I54" i="18"/>
  <c r="H54" i="18"/>
  <c r="G54" i="18"/>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B22" i="4"/>
  <c r="AA22" i="4"/>
  <c r="Z22" i="4"/>
  <c r="Y22" i="4"/>
  <c r="X22" i="4"/>
  <c r="W22" i="4"/>
  <c r="V22" i="4"/>
  <c r="U22" i="4"/>
  <c r="T22" i="4"/>
  <c r="S22" i="4"/>
  <c r="R22" i="4"/>
  <c r="Q22" i="4"/>
  <c r="P22" i="4"/>
  <c r="O22" i="4"/>
  <c r="N22" i="4"/>
  <c r="M22" i="4"/>
  <c r="L22" i="4"/>
  <c r="K22" i="4"/>
  <c r="J22" i="4"/>
  <c r="I22" i="4"/>
  <c r="H22" i="4"/>
  <c r="G22" i="4"/>
  <c r="F22" i="4"/>
  <c r="E22" i="4"/>
  <c r="D22" i="4"/>
  <c r="AU12" i="4"/>
  <c r="AT12" i="4"/>
  <c r="AS12" i="4"/>
  <c r="AC12" i="4"/>
  <c r="AB12" i="4"/>
  <c r="AA12" i="4"/>
  <c r="Z12" i="4"/>
  <c r="W12" i="4"/>
  <c r="U12" i="4"/>
  <c r="S12" i="4"/>
  <c r="R12" i="4"/>
  <c r="Q12" i="4"/>
  <c r="P12" i="4"/>
  <c r="O12" i="4"/>
  <c r="N12" i="4"/>
  <c r="M12" i="4"/>
  <c r="L12" i="4"/>
  <c r="J12" i="4"/>
  <c r="I12" i="4"/>
  <c r="H12" i="4"/>
  <c r="G12" i="4"/>
  <c r="F12" i="4"/>
  <c r="E12" i="4"/>
  <c r="D12" i="4"/>
  <c r="AU5" i="4"/>
  <c r="AT5" i="4"/>
  <c r="AS5" i="4"/>
  <c r="AC5" i="4"/>
  <c r="AB5" i="4"/>
  <c r="AA5" i="4"/>
  <c r="Z5" i="4"/>
  <c r="Y5" i="4"/>
  <c r="X5" i="4"/>
  <c r="W5" i="4"/>
  <c r="V5" i="4"/>
  <c r="U5" i="4"/>
  <c r="T5" i="4"/>
  <c r="S5" i="4"/>
  <c r="R5" i="4"/>
  <c r="Q5" i="4"/>
  <c r="P5" i="4"/>
  <c r="O5" i="4"/>
  <c r="N5" i="4"/>
  <c r="M5" i="4"/>
  <c r="L5" i="4"/>
  <c r="K5" i="4"/>
  <c r="J15" i="10" s="1"/>
  <c r="J5" i="4"/>
  <c r="I5" i="4"/>
  <c r="H5" i="4"/>
  <c r="G5" i="4"/>
  <c r="F5" i="4"/>
  <c r="E5" i="4"/>
  <c r="D5" i="4"/>
  <c r="L30" i="10" l="1"/>
  <c r="L31" i="10" s="1"/>
  <c r="E15" i="10"/>
  <c r="F15" i="10" s="1"/>
  <c r="K15" i="10"/>
  <c r="E7" i="10"/>
  <c r="J7" i="10"/>
  <c r="P47" i="10"/>
  <c r="G19" i="10"/>
  <c r="G23" i="10"/>
  <c r="G27" i="10"/>
  <c r="G20" i="10"/>
  <c r="G24" i="10"/>
  <c r="L29" i="10"/>
  <c r="L33" i="10" s="1"/>
  <c r="L34" i="10" s="1"/>
  <c r="L21" i="10"/>
  <c r="L26" i="10" s="1"/>
  <c r="L25" i="10" s="1"/>
  <c r="L28" i="10" s="1"/>
  <c r="X13" i="10"/>
  <c r="T13" i="10"/>
  <c r="U13" i="10"/>
  <c r="R13" i="10"/>
  <c r="S13" i="10"/>
  <c r="K7" i="10" l="1"/>
  <c r="H17" i="10" s="1"/>
  <c r="H45" i="10" s="1"/>
  <c r="J38" i="10"/>
  <c r="F7" i="10"/>
  <c r="E38" i="10" s="1"/>
  <c r="C17" i="10"/>
  <c r="C45" i="10" s="1"/>
  <c r="E12" i="10"/>
  <c r="K17" i="10"/>
  <c r="G22" i="10"/>
  <c r="I17" i="10" l="1"/>
  <c r="I45" i="10" s="1"/>
  <c r="F38" i="10"/>
  <c r="K38" i="10"/>
  <c r="D12" i="10"/>
  <c r="C12" i="10"/>
  <c r="E17" i="10"/>
  <c r="E45" i="10" s="1"/>
  <c r="D17" i="10"/>
  <c r="D45" i="10" s="1"/>
  <c r="F17" i="10"/>
  <c r="H12" i="10"/>
  <c r="J17" i="10"/>
  <c r="J45" i="10" s="1"/>
  <c r="I12" i="10"/>
  <c r="J12" i="10"/>
  <c r="G30" i="10"/>
  <c r="G31" i="10" s="1"/>
  <c r="G29" i="10" s="1"/>
  <c r="G33" i="10" s="1"/>
  <c r="G34" i="10" s="1"/>
  <c r="G21" i="10"/>
  <c r="G26" i="10" s="1"/>
  <c r="G25" i="10" s="1"/>
  <c r="G28" i="10" s="1"/>
  <c r="K45" i="10" l="1"/>
  <c r="K42" i="10"/>
  <c r="K53" i="10"/>
  <c r="D11" i="16" s="1"/>
  <c r="K52" i="10"/>
  <c r="K39" i="10"/>
  <c r="K12" i="10"/>
  <c r="F12" i="10"/>
  <c r="F52" i="10"/>
  <c r="F53" i="10"/>
  <c r="C11" i="16" s="1"/>
  <c r="F42" i="10"/>
  <c r="F45" i="10"/>
  <c r="F39" i="10"/>
  <c r="F47" i="10" l="1"/>
  <c r="F48" i="10"/>
  <c r="F51" i="10" s="1"/>
  <c r="K48" i="10"/>
  <c r="K51" i="10" s="1"/>
  <c r="K47" i="10"/>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<sst xmlns="http://schemas.openxmlformats.org/spreadsheetml/2006/main" count="568" uniqueCount="507">
  <si>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</si>
  <si>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</si>
  <si>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</si>
  <si>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</si>
  <si>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</si>
  <si>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</si>
  <si>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</si>
  <si>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</si>
  <si>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</si>
  <si>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</si>
  <si>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</si>
  <si>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</si>
  <si>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</si>
  <si>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</si>
  <si>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</si>
  <si>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</si>
  <si>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</si>
  <si>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</si>
  <si>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</si>
  <si>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</si>
  <si>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</si>
  <si>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</si>
  <si>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</si>
  <si>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</si>
  <si>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</si>
  <si>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</si>
  <si>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</si>
  <si>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</si>
  <si>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</si>
  <si>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</si>
  <si>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</si>
  <si>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</si>
  <si>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</si>
  <si>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</si>
  <si>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</si>
  <si>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</si>
  <si>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</si>
  <si>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</si>
  <si>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</si>
  <si>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</si>
  <si>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</si>
  <si>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</si>
  <si>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</si>
  <si>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</si>
  <si>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</si>
  <si>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</si>
  <si>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</si>
  <si>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</si>
  <si>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</si>
  <si>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</si>
  <si>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</si>
  <si>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</si>
  <si>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</si>
  <si>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</si>
  <si>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</si>
  <si>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</si>
  <si>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</si>
  <si>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</si>
  <si>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</si>
  <si>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</si>
  <si>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</si>
  <si>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</si>
  <si>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</si>
  <si>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</si>
  <si>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</si>
  <si>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</si>
  <si>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</si>
  <si>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</si>
  <si>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</si>
  <si>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</si>
  <si>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</si>
  <si>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</si>
  <si>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</si>
  <si>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</si>
  <si>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</si>
  <si>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</si>
  <si>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</si>
  <si>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</si>
  <si>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</si>
  <si>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</si>
  <si>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</si>
  <si>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</si>
  <si>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</si>
  <si>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</si>
  <si>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</si>
  <si>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</si>
  <si>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</si>
  <si>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</si>
  <si>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</si>
  <si>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</si>
  <si>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</si>
  <si>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</si>
  <si>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</si>
  <si>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</si>
  <si>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</si>
  <si>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</si>
  <si>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</si>
  <si>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</si>
  <si>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</si>
  <si>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</si>
  <si>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</si>
  <si>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</si>
  <si>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</si>
  <si>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</si>
  <si>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</si>
  <si>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</si>
  <si>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</si>
  <si>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</si>
  <si>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</si>
  <si>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</si>
  <si>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</si>
  <si>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</si>
  <si>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</si>
  <si>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</si>
  <si>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</si>
  <si>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</si>
  <si>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</si>
  <si>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</si>
  <si>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</si>
  <si>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</si>
  <si>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</si>
  <si>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</si>
  <si>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</si>
  <si>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</si>
  <si>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</si>
  <si>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</si>
  <si>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</si>
  <si>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</si>
  <si>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</si>
  <si>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</si>
  <si>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</si>
  <si>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</si>
  <si>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</si>
  <si>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</si>
  <si>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</si>
  <si>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</si>
  <si>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</si>
  <si>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</si>
  <si>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</si>
  <si>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</si>
  <si>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</si>
  <si>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</si>
  <si>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</si>
  <si>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</si>
  <si>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</si>
  <si>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</si>
  <si>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</si>
  <si>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</si>
  <si>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</si>
  <si>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</si>
  <si>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</si>
  <si>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</si>
  <si>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</si>
  <si>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</si>
  <si>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</si>
  <si>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</si>
  <si>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</si>
  <si>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</si>
  <si>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</si>
  <si>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</si>
  <si>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</si>
  <si>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</si>
  <si>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</si>
  <si>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</si>
  <si>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</si>
  <si>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</si>
  <si>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</si>
  <si>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</si>
  <si>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</si>
  <si>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</si>
  <si>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</si>
  <si>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</si>
  <si>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</si>
  <si>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</si>
  <si>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</si>
  <si>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</si>
  <si>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</si>
  <si>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</si>
  <si>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</si>
  <si>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</si>
  <si>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</si>
  <si>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</si>
  <si>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</si>
  <si>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</si>
  <si>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</si>
  <si>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</si>
  <si>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</si>
  <si>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</si>
  <si>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</si>
  <si>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</si>
  <si>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</si>
  <si>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</si>
  <si>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</si>
  <si>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</si>
  <si>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</si>
  <si>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</si>
  <si>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</si>
  <si>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</si>
  <si>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</si>
  <si>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</si>
  <si>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</si>
  <si>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</si>
  <si>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</si>
  <si>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</si>
  <si>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</si>
  <si>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</si>
  <si>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</si>
  <si>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</si>
  <si>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</si>
  <si>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</si>
  <si>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</si>
  <si>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</si>
  <si>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</si>
  <si>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</si>
  <si>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</si>
  <si>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</si>
  <si>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</si>
  <si>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</si>
  <si>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</si>
  <si>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</si>
  <si>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</si>
  <si>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</si>
  <si>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</si>
  <si>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</si>
  <si>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</si>
  <si>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</si>
  <si>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</si>
  <si>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</si>
  <si>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</si>
  <si>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</si>
  <si>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</si>
  <si>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</si>
  <si>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</si>
  <si>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</si>
  <si>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</si>
  <si>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</si>
  <si>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</si>
  <si>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</si>
  <si>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</si>
  <si>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</si>
  <si>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</si>
  <si>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</si>
  <si>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</si>
  <si>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</si>
  <si>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</si>
  <si>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</si>
  <si>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</si>
  <si>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</si>
  <si>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</si>
  <si>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</si>
  <si>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</si>
  <si>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</si>
  <si>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</si>
  <si>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</si>
  <si>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</si>
  <si>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</si>
  <si>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</si>
  <si>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</si>
  <si>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</si>
  <si>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</si>
  <si>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</si>
  <si>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</si>
  <si>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</si>
  <si>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</si>
  <si>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</si>
  <si>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</si>
  <si>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</si>
  <si>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</si>
  <si>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</si>
  <si>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</si>
  <si>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</si>
  <si>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</si>
  <si>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</si>
  <si>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</si>
  <si>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</si>
  <si>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</si>
  <si>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</si>
  <si>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</si>
  <si>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</si>
  <si>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</si>
  <si>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</si>
  <si>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</si>
  <si>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</si>
  <si>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</si>
  <si>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</si>
  <si>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</si>
  <si>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</si>
  <si>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</si>
  <si>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</si>
  <si>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</si>
  <si>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</si>
  <si>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</si>
  <si>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</si>
  <si>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</si>
  <si>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</si>
  <si>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</si>
  <si>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</si>
  <si>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</si>
  <si>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</si>
  <si>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</si>
  <si>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</si>
  <si>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</si>
  <si>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</si>
  <si>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</si>
  <si>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</si>
  <si>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</si>
  <si>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</si>
  <si>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</si>
  <si>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</si>
  <si>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</si>
  <si>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</si>
  <si>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</si>
  <si>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</si>
  <si>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</si>
  <si>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</si>
  <si>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</si>
  <si>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</si>
  <si>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</si>
  <si>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</si>
  <si>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</si>
  <si>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</si>
  <si>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</si>
  <si>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</si>
  <si>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</si>
  <si>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</si>
  <si>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</si>
  <si>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</si>
  <si>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</si>
  <si>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</si>
  <si>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</si>
  <si>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</si>
  <si>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</si>
  <si>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</si>
  <si>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</si>
  <si>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</si>
  <si>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</si>
  <si>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</si>
  <si>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</si>
  <si>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</si>
  <si>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</si>
  <si>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</si>
  <si>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</si>
  <si>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</si>
  <si>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</si>
  <si>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</si>
  <si>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</si>
  <si>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</si>
  <si>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</si>
  <si>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</si>
  <si>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</si>
  <si>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</si>
  <si>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</si>
  <si>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</si>
  <si>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</si>
  <si>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</si>
  <si>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</si>
  <si>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</si>
  <si>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</si>
  <si>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</si>
  <si>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</si>
  <si>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</si>
  <si>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</si>
  <si>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</si>
  <si>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</si>
  <si>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</si>
  <si>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</si>
  <si>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</si>
  <si>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</si>
  <si>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</si>
  <si>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</si>
  <si>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</si>
  <si>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</si>
  <si>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</si>
  <si>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</si>
  <si>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</si>
  <si>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</si>
  <si>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</si>
  <si>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</si>
  <si>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</si>
  <si>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</si>
  <si>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</si>
  <si>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</si>
  <si>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</si>
  <si>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</si>
  <si>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</si>
  <si>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</si>
  <si>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</si>
  <si>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</si>
  <si>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</si>
  <si>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</si>
  <si>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</si>
  <si>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</si>
  <si>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</si>
  <si>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</si>
  <si>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</si>
  <si>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</si>
  <si>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</si>
  <si>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</si>
  <si>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</si>
  <si>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</si>
  <si>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</si>
  <si>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</si>
  <si>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</si>
  <si>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</si>
  <si>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</si>
  <si>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</si>
  <si>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</si>
  <si>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</si>
  <si>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</si>
  <si>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</si>
  <si>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</si>
  <si>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</si>
  <si>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</si>
  <si>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</si>
  <si>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</si>
  <si>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</si>
  <si>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</si>
  <si>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</si>
  <si>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</si>
  <si>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</si>
  <si>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</si>
  <si>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</si>
  <si>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</si>
  <si>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</si>
  <si>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</si>
  <si>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</si>
  <si>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</si>
  <si>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</si>
  <si>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</si>
  <si>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</si>
  <si>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</si>
  <si>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</si>
  <si>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</si>
  <si>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</si>
  <si>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</si>
  <si>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</si>
  <si>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</si>
  <si>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</si>
  <si>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</si>
  <si>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</si>
  <si>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</si>
  <si>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</si>
  <si>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</si>
  <si>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</si>
  <si>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</si>
  <si>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</si>
  <si>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</si>
  <si>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</si>
  <si>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</si>
  <si>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</si>
  <si>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</si>
  <si>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</si>
  <si>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</si>
  <si>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</si>
  <si>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</si>
  <si>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</si>
  <si>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</si>
  <si>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</si>
  <si>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</si>
  <si>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</si>
  <si>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</si>
  <si>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</si>
  <si>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</si>
  <si>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</si>
  <si>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</si>
  <si>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</si>
  <si>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</si>
  <si>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</si>
  <si>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</si>
  <si>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</si>
  <si>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</si>
  <si>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</si>
  <si>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</si>
  <si>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</si>
  <si>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</si>
  <si>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</si>
  <si>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</si>
  <si>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</si>
  <si>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</si>
  <si>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</si>
  <si>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</si>
  <si>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</si>
  <si>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</si>
  <si>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</si>
  <si>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</si>
  <si>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</si>
  <si>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</si>
  <si>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</si>
  <si>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</si>
  <si>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</si>
  <si>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</si>
  <si>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</si>
  <si>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</si>
  <si>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</si>
  <si>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</si>
  <si>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</si>
  <si>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Company</t>
  </si>
  <si>
    <t>HUMANA GRP</t>
  </si>
  <si>
    <t>Humana</t>
  </si>
  <si>
    <t>119</t>
  </si>
  <si>
    <t>2015</t>
  </si>
  <si>
    <t>1100 Employers Boulevard DePere, WI 54115</t>
  </si>
  <si>
    <t>391263473</t>
  </si>
  <si>
    <t>073288</t>
  </si>
  <si>
    <t>73288</t>
  </si>
  <si>
    <t>78462</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</si>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</sst>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172</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8076836</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-5586</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3959672</v>
      </c>
      <c r="AU12" s="214">
        <f>'Pt 2 Premium and Claims'!AU$54</f>
        <v>0</v>
      </c>
      <c r="AV12" s="291"/>
      <c r="AW12" s="296"/>
    </row>
    <row r="13" spans="1:49" ht="25.5" x14ac:dyDescent="0.2">
      <c r="B13" s="239" t="s">
        <v>230</v>
      </c>
      <c r="C13" s="203" t="s">
        <v>37</v>
      </c>
      <c r="D13" s="216">
        <v>0</v>
      </c>
      <c r="E13" s="217"/>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24335</v>
      </c>
      <c r="AU13" s="220">
        <v>0</v>
      </c>
      <c r="AV13" s="290"/>
      <c r="AW13" s="297"/>
    </row>
    <row r="14" spans="1:49" ht="25.5" x14ac:dyDescent="0.2">
      <c r="B14" s="239" t="s">
        <v>231</v>
      </c>
      <c r="C14" s="203" t="s">
        <v>6</v>
      </c>
      <c r="D14" s="216">
        <v>0</v>
      </c>
      <c r="E14" s="217"/>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-18655</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-0.41</v>
      </c>
      <c r="K25" s="217">
        <v>-0.41</v>
      </c>
      <c r="L25" s="217"/>
      <c r="M25" s="217"/>
      <c r="N25" s="217"/>
      <c r="O25" s="216"/>
      <c r="P25" s="216">
        <v>0.62</v>
      </c>
      <c r="Q25" s="217">
        <v>0.62</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611619.31999999995</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65027.78</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30909.51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v>0.21</v>
      </c>
      <c r="K30" s="217">
        <v>0.21</v>
      </c>
      <c r="L30" s="217"/>
      <c r="M30" s="217"/>
      <c r="N30" s="217"/>
      <c r="O30" s="216"/>
      <c r="P30" s="216">
        <v>0.22</v>
      </c>
      <c r="Q30" s="217">
        <v>0.22</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51348.02</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193165.06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9393.75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v>0</v>
      </c>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101</v>
      </c>
      <c r="AU37" s="226">
        <v>0</v>
      </c>
      <c r="AV37" s="226">
        <v>0</v>
      </c>
      <c r="AW37" s="296"/>
    </row>
    <row r="38" spans="1:49" x14ac:dyDescent="0.2">
      <c r="B38" s="239" t="s">
        <v>254</v>
      </c>
      <c r="C38" s="203" t="s">
        <v>16</v>
      </c>
      <c r="D38" s="216">
        <v>0</v>
      </c>
      <c r="E38" s="217"/>
      <c r="F38" s="217"/>
      <c r="G38" s="217"/>
      <c r="H38" s="217"/>
      <c r="I38" s="216"/>
      <c r="J38" s="216">
        <v>0</v>
      </c>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1</v>
      </c>
      <c r="AU38" s="220">
        <v>0</v>
      </c>
      <c r="AV38" s="220">
        <v>0</v>
      </c>
      <c r="AW38" s="297"/>
    </row>
    <row r="39" spans="1:49" x14ac:dyDescent="0.2">
      <c r="B39" s="242" t="s">
        <v>255</v>
      </c>
      <c r="C39" s="203" t="s">
        <v>17</v>
      </c>
      <c r="D39" s="216">
        <v>0</v>
      </c>
      <c r="E39" s="217"/>
      <c r="F39" s="217"/>
      <c r="G39" s="217"/>
      <c r="H39" s="217"/>
      <c r="I39" s="216"/>
      <c r="J39" s="216">
        <v>0</v>
      </c>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1352</v>
      </c>
      <c r="AU39" s="220">
        <v>0</v>
      </c>
      <c r="AV39" s="220">
        <v>0</v>
      </c>
      <c r="AW39" s="297"/>
    </row>
    <row r="40" spans="1:49" x14ac:dyDescent="0.2">
      <c r="B40" s="242" t="s">
        <v>256</v>
      </c>
      <c r="C40" s="203" t="s">
        <v>38</v>
      </c>
      <c r="D40" s="216">
        <v>0</v>
      </c>
      <c r="E40" s="217"/>
      <c r="F40" s="217"/>
      <c r="G40" s="217"/>
      <c r="H40" s="217"/>
      <c r="I40" s="216"/>
      <c r="J40" s="216">
        <v>0</v>
      </c>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8183</v>
      </c>
      <c r="AU40" s="220">
        <v>0</v>
      </c>
      <c r="AV40" s="220">
        <v>0</v>
      </c>
      <c r="AW40" s="297"/>
    </row>
    <row r="41" spans="1:49" s="5" customFormat="1" ht="25.5" x14ac:dyDescent="0.2">
      <c r="A41" s="35"/>
      <c r="B41" s="242" t="s">
        <v>257</v>
      </c>
      <c r="C41" s="203" t="s">
        <v>129</v>
      </c>
      <c r="D41" s="216">
        <v>0</v>
      </c>
      <c r="E41" s="217"/>
      <c r="F41" s="217"/>
      <c r="G41" s="217"/>
      <c r="H41" s="217"/>
      <c r="I41" s="216"/>
      <c r="J41" s="216">
        <v>0</v>
      </c>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14620</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v>0</v>
      </c>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25646</v>
      </c>
      <c r="AU44" s="226">
        <v>0</v>
      </c>
      <c r="AV44" s="226">
        <v>0</v>
      </c>
      <c r="AW44" s="296"/>
    </row>
    <row r="45" spans="1:49" x14ac:dyDescent="0.2">
      <c r="B45" s="245" t="s">
        <v>261</v>
      </c>
      <c r="C45" s="203" t="s">
        <v>19</v>
      </c>
      <c r="D45" s="216">
        <v>0</v>
      </c>
      <c r="E45" s="217"/>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89146</v>
      </c>
      <c r="AU45" s="220">
        <v>0</v>
      </c>
      <c r="AV45" s="220">
        <v>0</v>
      </c>
      <c r="AW45" s="297"/>
    </row>
    <row r="46" spans="1:49" x14ac:dyDescent="0.2">
      <c r="B46" s="245" t="s">
        <v>262</v>
      </c>
      <c r="C46" s="203" t="s">
        <v>20</v>
      </c>
      <c r="D46" s="216">
        <v>0</v>
      </c>
      <c r="E46" s="217"/>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55480</v>
      </c>
      <c r="AU46" s="220">
        <v>0</v>
      </c>
      <c r="AV46" s="220">
        <v>0</v>
      </c>
      <c r="AW46" s="297"/>
    </row>
    <row r="47" spans="1:49" x14ac:dyDescent="0.2">
      <c r="B47" s="245" t="s">
        <v>263</v>
      </c>
      <c r="C47" s="203" t="s">
        <v>21</v>
      </c>
      <c r="D47" s="216">
        <v>0</v>
      </c>
      <c r="E47" s="217"/>
      <c r="F47" s="217"/>
      <c r="G47" s="217"/>
      <c r="H47" s="217"/>
      <c r="I47" s="216"/>
      <c r="J47" s="216">
        <v>0</v>
      </c>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1507924</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17426.88</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0</v>
      </c>
      <c r="K51" s="217">
        <v>0.43</v>
      </c>
      <c r="L51" s="217"/>
      <c r="M51" s="217"/>
      <c r="N51" s="217"/>
      <c r="O51" s="216"/>
      <c r="P51" s="216">
        <v>0</v>
      </c>
      <c r="Q51" s="217">
        <v>-0.64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220688</v>
      </c>
      <c r="AU51" s="220">
        <v>0</v>
      </c>
      <c r="AV51" s="220">
        <v>0</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11984</v>
      </c>
      <c r="AU56" s="230">
        <v>0</v>
      </c>
      <c r="AV56" s="230">
        <v>0</v>
      </c>
      <c r="AW56" s="288"/>
    </row>
    <row r="57" spans="2:49" x14ac:dyDescent="0.2">
      <c r="B57" s="245" t="s">
        <v>272</v>
      </c>
      <c r="C57" s="203" t="s">
        <v>25</v>
      </c>
      <c r="D57" s="231">
        <v>0</v>
      </c>
      <c r="E57" s="232"/>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15315</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49</v>
      </c>
      <c r="AU58" s="233">
        <v>0</v>
      </c>
      <c r="AV58" s="233">
        <v>0</v>
      </c>
      <c r="AW58" s="289"/>
    </row>
    <row r="59" spans="2:49" x14ac:dyDescent="0.2">
      <c r="B59" s="245" t="s">
        <v>274</v>
      </c>
      <c r="C59" s="203" t="s">
        <v>27</v>
      </c>
      <c r="D59" s="231">
        <v>0</v>
      </c>
      <c r="E59" s="232"/>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179308</v>
      </c>
      <c r="AU59" s="233">
        <v>0</v>
      </c>
      <c r="AV59" s="233">
        <v>0</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14942.333333333334</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8081466</v>
      </c>
      <c r="AU5" s="327">
        <v>0</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112837</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117467</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1475</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3966656</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473350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480334</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-2</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-2</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0</v>
      </c>
      <c r="E54" s="323">
        <f>E24+E27+E31+E35-E36+E39+E42+E45+E46-E49+E51+E52+E53</f>
        <v>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3959672</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105</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0</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 - SUM(D$8:D$11)+IF(AND(OR('Company Information'!$C$12="District of Columbia",'Company Information'!$C$12="Massachusetts",'Company Information'!$C$12="Vermont"),SUM($C$6:$F$11,$C$15:$F$16,$C$38:$D$38)&lt;&gt;0),SUM(I$6:I$7) - SUM(I$10:I$11),0)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0</v>
      </c>
      <c r="E15" s="395">
        <f>SUM('Pt 1 Summary of Data'!E$5:E$7)+SUM('Pt 1 Summary of Data'!G$5:G$7)-SUM('Pt 1 Summary of Data'!H$5:H$7)-SUM(E$9:E$11)</f>
        <v>0</v>
      </c>
      <c r="F15" s="395">
        <f>SUM(C15:E15)</f>
        <v>0</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-0.19999999999999998</v>
      </c>
      <c r="K16" s="400">
        <f>SUM(H16:J16)</f>
        <v>-0.19999999999999998</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0.84</v>
      </c>
      <c r="P16" s="400">
        <f>SUM(M16:O16)</f>
        <v>0.84</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0.19999999999999998</v>
      </c>
      <c r="K17" s="400">
        <f>K$15-K$16+IF(AND(OR('Company Information'!$C$12="District of Columbia",'Company Information'!$C$12="Massachusetts",'Company Information'!$C$12="Vermont"),SUM($H$6:$K$11,$H$15:$K$16,$H$38:$I$38)&lt;&gt;0),F$15-F$16,0)</f>
        <v>0.19999999999999998</v>
      </c>
      <c r="L17" s="450"/>
      <c r="M17" s="399">
        <f>M$15-M$16</f>
        <v>0</v>
      </c>
      <c r="N17" s="400">
        <f>N$15-N$16</f>
        <v>0</v>
      </c>
      <c r="O17" s="400">
        <f>O$15-O$16</f>
        <v>-0.84</v>
      </c>
      <c r="P17" s="400">
        <f>P$15-P$16</f>
        <v>-0.84</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2016-07-28T17:08:15Z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