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STAT\MLR 2015\Risk Corridor Resubmission\"/>
    </mc:Choice>
  </mc:AlternateContent>
  <workbookProtection workbookPassword="D429" lockStructure="1"/>
  <bookViews>
    <workbookView xWindow="0" yWindow="0" windowWidth="21600" windowHeight="9525"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56" i="18" l="1"/>
  <c r="K46" i="18"/>
  <c r="D57" i="18"/>
  <c r="AV41" i="4"/>
  <c r="AS28" i="4"/>
  <c r="O52" i="4"/>
  <c r="I52" i="4"/>
  <c r="J51" i="4"/>
  <c r="I50" i="4"/>
  <c r="I49" i="4"/>
  <c r="Q14" i="4"/>
  <c r="K14" i="4"/>
  <c r="D51" i="4"/>
  <c r="K47" i="4"/>
  <c r="I47" i="4"/>
  <c r="J46" i="4"/>
  <c r="D46" i="4"/>
  <c r="J45" i="4"/>
  <c r="D45" i="4"/>
  <c r="J44" i="4"/>
  <c r="D44" i="4"/>
  <c r="K42" i="4"/>
  <c r="Q42" i="4" s="1"/>
  <c r="J42" i="4"/>
  <c r="P41" i="4"/>
  <c r="J41" i="4"/>
  <c r="E41" i="4"/>
  <c r="D41" i="4"/>
  <c r="J40" i="4"/>
  <c r="D40" i="4"/>
  <c r="J39" i="4"/>
  <c r="D39" i="4"/>
  <c r="J38" i="4"/>
  <c r="D38" i="4"/>
  <c r="J37" i="4"/>
  <c r="D37" i="4"/>
  <c r="O32" i="4"/>
  <c r="J31" i="4"/>
  <c r="J30" i="4"/>
  <c r="J28" i="4"/>
  <c r="D28" i="4"/>
  <c r="J27" i="4"/>
  <c r="J26" i="4"/>
  <c r="E14" i="4"/>
</calcChain>
</file>

<file path=xl/sharedStrings.xml><?xml version="1.0" encoding="utf-8"?>
<sst xmlns="http://schemas.openxmlformats.org/spreadsheetml/2006/main" count="643" uniqueCount="536">
  <si>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</si>
  <si>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</si>
  <si>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</si>
  <si>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</si>
  <si>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</si>
  <si>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</si>
  <si>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</si>
  <si>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</si>
  <si>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</si>
  <si>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</si>
  <si>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</si>
  <si>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</si>
  <si>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</si>
  <si>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</si>
  <si>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</si>
  <si>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</si>
  <si>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</si>
  <si>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</si>
  <si>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</si>
  <si>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</si>
  <si>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</si>
  <si>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</si>
  <si>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</si>
  <si>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</si>
  <si>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</si>
  <si>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</si>
  <si>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</si>
  <si>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</si>
  <si>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</si>
  <si>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</si>
  <si>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</si>
  <si>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</si>
  <si>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</si>
  <si>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</si>
  <si>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</si>
  <si>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</si>
  <si>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</si>
  <si>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</si>
  <si>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</si>
  <si>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</si>
  <si>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</si>
  <si>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</si>
  <si>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</si>
  <si>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</si>
  <si>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</si>
  <si>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</si>
  <si>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</si>
  <si>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</si>
  <si>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</si>
  <si>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</si>
  <si>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</si>
  <si>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</si>
  <si>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</si>
  <si>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</si>
  <si>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</si>
  <si>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</si>
  <si>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</si>
  <si>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</si>
  <si>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</si>
  <si>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</si>
  <si>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</si>
  <si>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</si>
  <si>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</si>
  <si>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</si>
  <si>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</si>
  <si>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</si>
  <si>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</si>
  <si>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</si>
  <si>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</si>
  <si>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</si>
  <si>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</si>
  <si>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</si>
  <si>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</si>
  <si>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</si>
  <si>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</si>
  <si>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</si>
  <si>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</si>
  <si>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</si>
  <si>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</si>
  <si>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</si>
  <si>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</si>
  <si>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</si>
  <si>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</si>
  <si>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</si>
  <si>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</si>
  <si>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</si>
  <si>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</si>
  <si>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</si>
  <si>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</si>
  <si>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</si>
  <si>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</si>
  <si>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</si>
  <si>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</si>
  <si>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</si>
  <si>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</si>
  <si>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</si>
  <si>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</si>
  <si>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</si>
  <si>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</si>
  <si>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</si>
  <si>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</si>
  <si>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</si>
  <si>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</si>
  <si>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</si>
  <si>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</si>
  <si>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</si>
  <si>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</si>
  <si>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</si>
  <si>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</si>
  <si>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</si>
  <si>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</si>
  <si>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</si>
  <si>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</si>
  <si>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</si>
  <si>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</si>
  <si>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</si>
  <si>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</si>
  <si>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</si>
  <si>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</si>
  <si>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</si>
  <si>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</si>
  <si>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</si>
  <si>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</si>
  <si>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</si>
  <si>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</si>
  <si>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</si>
  <si>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</si>
  <si>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</si>
  <si>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</si>
  <si>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</si>
  <si>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</si>
  <si>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</si>
  <si>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</si>
  <si>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</si>
  <si>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</si>
  <si>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</si>
  <si>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</si>
  <si>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</si>
  <si>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</si>
  <si>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</si>
  <si>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</si>
  <si>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</si>
  <si>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</si>
  <si>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</si>
  <si>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</si>
  <si>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</si>
  <si>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</si>
  <si>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</si>
  <si>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</si>
  <si>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</si>
  <si>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</si>
  <si>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</si>
  <si>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</si>
  <si>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</si>
  <si>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</si>
  <si>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</si>
  <si>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</si>
  <si>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</si>
  <si>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</si>
  <si>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</si>
  <si>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</si>
  <si>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</si>
  <si>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</si>
  <si>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</si>
  <si>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</si>
  <si>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</si>
  <si>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</si>
  <si>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</si>
  <si>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</si>
  <si>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</si>
  <si>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</si>
  <si>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</si>
  <si>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</si>
  <si>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</si>
  <si>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</si>
  <si>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</si>
  <si>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</si>
  <si>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</si>
  <si>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</si>
  <si>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</si>
  <si>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</si>
  <si>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</si>
  <si>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</si>
  <si>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</si>
  <si>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</si>
  <si>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</si>
  <si>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</si>
  <si>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</si>
  <si>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</si>
  <si>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</si>
  <si>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</si>
  <si>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</si>
  <si>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</si>
  <si>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</si>
  <si>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</si>
  <si>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</si>
  <si>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</si>
  <si>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</si>
  <si>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</si>
  <si>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</si>
  <si>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</si>
  <si>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</si>
  <si>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</si>
  <si>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</si>
  <si>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</si>
  <si>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</si>
  <si>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</si>
  <si>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</si>
  <si>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</si>
  <si>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</si>
  <si>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</si>
  <si>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</si>
  <si>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</si>
  <si>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</si>
  <si>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</si>
  <si>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</si>
  <si>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</si>
  <si>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</si>
  <si>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</si>
  <si>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</si>
  <si>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</si>
  <si>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</si>
  <si>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</si>
  <si>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</si>
  <si>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</si>
  <si>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</si>
  <si>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</si>
  <si>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</si>
  <si>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</si>
  <si>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</si>
  <si>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</si>
  <si>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</si>
  <si>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</si>
  <si>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</si>
  <si>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</si>
  <si>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</si>
  <si>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</si>
  <si>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</si>
  <si>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</si>
  <si>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</si>
  <si>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</si>
  <si>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</si>
  <si>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</si>
  <si>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</si>
  <si>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</si>
  <si>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</si>
  <si>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</si>
  <si>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</si>
  <si>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</si>
  <si>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</si>
  <si>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</si>
  <si>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</si>
  <si>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</si>
  <si>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</si>
  <si>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</si>
  <si>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</si>
  <si>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</si>
  <si>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</si>
  <si>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</si>
  <si>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</si>
  <si>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</si>
  <si>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</si>
  <si>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</si>
  <si>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</si>
  <si>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</si>
  <si>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</si>
  <si>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</si>
  <si>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</si>
  <si>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</si>
  <si>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</si>
  <si>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</si>
  <si>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</si>
  <si>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</si>
  <si>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</si>
  <si>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</si>
  <si>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</si>
  <si>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</si>
  <si>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</si>
  <si>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</si>
  <si>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</si>
  <si>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</si>
  <si>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</si>
  <si>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</si>
  <si>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</si>
  <si>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</si>
  <si>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</si>
  <si>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</si>
  <si>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</si>
  <si>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</si>
  <si>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</si>
  <si>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</si>
  <si>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</si>
  <si>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</si>
  <si>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</si>
  <si>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</si>
  <si>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</si>
  <si>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</si>
  <si>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</si>
  <si>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</si>
  <si>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</si>
  <si>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</si>
  <si>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</si>
  <si>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</si>
  <si>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</si>
  <si>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</si>
  <si>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</si>
  <si>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</si>
  <si>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</si>
  <si>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</si>
  <si>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</si>
  <si>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</si>
  <si>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</si>
  <si>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</si>
  <si>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</si>
  <si>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</si>
  <si>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</si>
  <si>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</si>
  <si>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</si>
  <si>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</si>
  <si>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</si>
  <si>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</si>
  <si>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</si>
  <si>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</si>
  <si>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</si>
  <si>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</si>
  <si>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</si>
  <si>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</si>
  <si>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</si>
  <si>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</si>
  <si>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</si>
  <si>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</si>
  <si>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</si>
  <si>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</si>
  <si>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</si>
  <si>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</si>
  <si>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</si>
  <si>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</si>
  <si>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</si>
  <si>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</si>
  <si>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</si>
  <si>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</si>
  <si>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</si>
  <si>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</si>
  <si>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</si>
  <si>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</si>
  <si>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</si>
  <si>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</si>
  <si>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</si>
  <si>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</si>
  <si>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</si>
  <si>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</si>
  <si>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</si>
  <si>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</si>
  <si>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</si>
  <si>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</si>
  <si>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</si>
  <si>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</si>
  <si>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</si>
  <si>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</si>
  <si>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</si>
  <si>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</si>
  <si>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</si>
  <si>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</si>
  <si>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</si>
  <si>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</si>
  <si>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</si>
  <si>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</si>
  <si>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</si>
  <si>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</si>
  <si>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</si>
  <si>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</si>
  <si>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</si>
  <si>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</si>
  <si>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</si>
  <si>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</si>
  <si>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</si>
  <si>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</si>
  <si>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</si>
  <si>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</si>
  <si>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</si>
  <si>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</si>
  <si>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</si>
  <si>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</si>
  <si>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</si>
  <si>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</si>
  <si>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</si>
  <si>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</si>
  <si>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</si>
  <si>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</si>
  <si>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</si>
  <si>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</si>
  <si>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</si>
  <si>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</si>
  <si>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</si>
  <si>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</si>
  <si>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</si>
  <si>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</si>
  <si>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</si>
  <si>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</si>
  <si>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</si>
  <si>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</si>
  <si>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</si>
  <si>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</si>
  <si>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</si>
  <si>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</si>
  <si>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</si>
  <si>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</si>
  <si>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</si>
  <si>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</si>
  <si>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</si>
  <si>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</si>
  <si>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</si>
  <si>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</si>
  <si>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</si>
  <si>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</si>
  <si>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</si>
  <si>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</si>
  <si>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</si>
  <si>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</si>
  <si>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</si>
  <si>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</si>
  <si>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</si>
  <si>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</si>
  <si>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</si>
  <si>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</si>
  <si>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</si>
  <si>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</si>
  <si>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</si>
  <si>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</si>
  <si>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</si>
  <si>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</si>
  <si>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</si>
  <si>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</si>
  <si>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</si>
  <si>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</si>
  <si>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</si>
  <si>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</si>
  <si>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</si>
  <si>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</si>
  <si>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</si>
  <si>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</si>
  <si>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</si>
  <si>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</si>
  <si>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</si>
  <si>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</si>
  <si>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</si>
  <si>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</si>
  <si>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</si>
  <si>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</si>
  <si>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</si>
  <si>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</si>
  <si>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</si>
  <si>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</si>
  <si>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</si>
  <si>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</si>
  <si>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</si>
  <si>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</si>
  <si>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</si>
  <si>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</si>
  <si>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</si>
  <si>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</si>
  <si>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</si>
  <si>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</si>
  <si>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</si>
  <si>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</si>
  <si>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</si>
  <si>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</si>
  <si>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</si>
  <si>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</si>
  <si>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</si>
  <si>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</si>
  <si>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</si>
  <si>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</si>
  <si>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</si>
  <si>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</si>
  <si>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</si>
  <si>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</si>
  <si>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</si>
  <si>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</si>
  <si>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</si>
  <si>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</si>
  <si>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</si>
  <si>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</si>
  <si>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</si>
  <si>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</si>
  <si>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</si>
  <si>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</si>
  <si>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</si>
  <si>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</si>
  <si>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</si>
  <si>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</si>
  <si>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</si>
  <si>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</si>
  <si>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</si>
  <si>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New England, Inc</t>
  </si>
  <si>
    <t>Baystate Hlth Grp</t>
  </si>
  <si>
    <t>4756</t>
  </si>
  <si>
    <t>2014</t>
  </si>
  <si>
    <t>1 Monarch Place, Suite 1500  Springfield, MA 01144</t>
  </si>
  <si>
    <t>042864973</t>
  </si>
  <si>
    <t>068553</t>
  </si>
  <si>
    <t>95673</t>
  </si>
  <si>
    <t>34484</t>
  </si>
  <si>
    <t>184</t>
  </si>
  <si>
    <t>N/A</t>
  </si>
  <si>
    <t xml:space="preserve">Part 1 Section 2 Line 2.1 - 2.15 Total Incurred Claims </t>
  </si>
  <si>
    <t>Claims - Specific Identification of the person leads to what Line of Business the claim is charged to</t>
  </si>
  <si>
    <t>Pharmacy - Specific identification of the person leads to what Line of Business the claim is charged to</t>
  </si>
  <si>
    <t>P4P and Capitation - Theese payments are allocated by member months to the appropriate Line of Business</t>
  </si>
  <si>
    <t xml:space="preserve">Risk Pool Bonuses - These bonuses are dependent upon predetermined "targets". Targets are able to be accumulated by Line of </t>
  </si>
  <si>
    <t xml:space="preserve">Business and therefore we allocate by line of business. Also some bonuses are determined by providers attaining quality metrics </t>
  </si>
  <si>
    <t xml:space="preserve">for the Health New England, Inc population. If the providers qualify for the quality bonus then the bonus is allocated by member </t>
  </si>
  <si>
    <t>months over the applicable Line of Business(es).</t>
  </si>
  <si>
    <t>Social Security Tax</t>
  </si>
  <si>
    <t>Social Security Tax - Allocated by member Months to appropriate Line of Business</t>
  </si>
  <si>
    <t>Premium Tax</t>
  </si>
  <si>
    <t>Specific Identification of the person leads to what Line of Business the premium tax is charged to</t>
  </si>
  <si>
    <t>Not Applicable</t>
  </si>
  <si>
    <t>State Insurer Assessment and other minor assessments</t>
  </si>
  <si>
    <t xml:space="preserve">Specific identification on invoice between Commercial and Government - split the commercial between Individual, Small Group and </t>
  </si>
  <si>
    <t>Large Group by member months</t>
  </si>
  <si>
    <t>Various</t>
  </si>
  <si>
    <t>Activities are identified by cost center managers. The managers also identify which activity is attached to which Line(s) of</t>
  </si>
  <si>
    <t>business. The manager also reports on the resources used to complete each activity.</t>
  </si>
  <si>
    <t xml:space="preserve">Expenses are posted to the general ledger. Depending on the type of expense the invoice may be posted to an Operating expense </t>
  </si>
  <si>
    <t>that holds only Cost Containment expenses. In some cases the expense may be posted to a mix use account. The account is rolled</t>
  </si>
  <si>
    <t xml:space="preserve">up either in part (if an allocation is needed) or in whole to a Line of Business and is further subdivided into a "General Expense" or </t>
  </si>
  <si>
    <t>"Cost Containment" expense or "Claims Adjustment" Expense or Direct "Sales Salaries and Benefit" Expense</t>
  </si>
  <si>
    <t>or "Agents or Broker fee" account.</t>
  </si>
  <si>
    <t>that holds only Claim Adjustment expenses. In some cases the expense may be posted to a mix use account. The account is rolled</t>
  </si>
  <si>
    <t>"Cost Containment" expense or "Claims Adjustment" Expense or Direct "Sales Salaries and Benefit" Expense.</t>
  </si>
  <si>
    <t xml:space="preserve">that holds only Direct Sales Salaries and benefit expenses. In some cases the expense may be posted to a mix use account. </t>
  </si>
  <si>
    <t xml:space="preserve">The account is rolled up either in part (if an allocation is needed) or in whole to a Line of Business and is further subdivided into a </t>
  </si>
  <si>
    <t>"General expense", "Cost Containment" expense, "Claims Adjustment" Expense or Direct "Sales Salaries and Benefit" Expense.</t>
  </si>
  <si>
    <t xml:space="preserve">that holds only Agents and brokers fees and commissions. In some cases the expense may be posted to a mix use account. </t>
  </si>
  <si>
    <t>None - 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</si>
</sst>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1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8"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8" fontId="31" fillId="0" borderId="19" xfId="115"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38" fontId="31" fillId="0" borderId="106"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vertical="top"/>
      <protection locked="0"/>
    </xf>
    <xf numFmtId="6" fontId="31" fillId="0" borderId="21"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0" borderId="16" xfId="115" applyNumberFormat="1" applyFont="1" applyFill="1" applyBorder="1" applyAlignment="1" applyProtection="1">
      <protection locked="0"/>
    </xf>
    <xf numFmtId="6" fontId="31" fillId="0" borderId="19" xfId="115" applyNumberFormat="1" applyFont="1" applyFill="1" applyBorder="1" applyAlignment="1" applyProtection="1">
      <protection locked="0"/>
    </xf>
    <xf numFmtId="6" fontId="31" fillId="0" borderId="47" xfId="115" applyNumberFormat="1" applyFont="1" applyFill="1" applyBorder="1" applyAlignment="1" applyProtection="1">
      <alignment vertical="top"/>
      <protection locked="0"/>
    </xf>
    <xf numFmtId="6" fontId="31" fillId="0" borderId="48" xfId="115" applyNumberFormat="1" applyFont="1" applyFill="1" applyBorder="1" applyAlignment="1" applyProtection="1">
      <alignment vertical="top"/>
      <protection locked="0"/>
    </xf>
    <xf numFmtId="166" fontId="0" fillId="0" borderId="108" xfId="0" applyNumberFormat="1" applyFont="1" applyFill="1" applyBorder="1" applyAlignment="1" applyProtection="1">
      <alignment horizontal="right" vertical="top"/>
      <protection locked="0"/>
    </xf>
    <xf numFmtId="165" fontId="31" fillId="0" borderId="107" xfId="115" applyNumberFormat="1" applyFont="1" applyFill="1" applyBorder="1" applyAlignment="1" applyProtection="1">
      <alignment vertical="top"/>
      <protection locked="0"/>
    </xf>
    <xf numFmtId="165" fontId="31" fillId="0" borderId="107" xfId="115" applyNumberFormat="1" applyFont="1" applyFill="1" applyBorder="1" applyAlignment="1" applyProtection="1">
      <protection locked="0"/>
    </xf>
    <xf numFmtId="165" fontId="31" fillId="0" borderId="19" xfId="115" applyNumberFormat="1" applyFont="1" applyFill="1" applyBorder="1" applyAlignment="1" applyProtection="1">
      <alignment horizontal="right" vertical="top"/>
      <protection locked="0"/>
    </xf>
    <xf numFmtId="0" fontId="31" fillId="0" borderId="109"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6">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5"/>
      <tableStyleElement type="secondRowStripe" dxfId="614"/>
      <tableStyleElement type="firstColumnStripe" dxfId="613"/>
      <tableStyleElement type="secondColumnStripe" dxfId="6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7" t="s">
        <v>503</v>
      </c>
      <c r="B4" s="231" t="s">
        <v>45</v>
      </c>
      <c r="C4" s="376" t="s">
        <v>494</v>
      </c>
    </row>
    <row r="5" spans="1:6" x14ac:dyDescent="0.2">
      <c r="B5" s="231" t="s">
        <v>215</v>
      </c>
      <c r="C5" s="376" t="s">
        <v>495</v>
      </c>
    </row>
    <row r="6" spans="1:6" x14ac:dyDescent="0.2">
      <c r="B6" s="231" t="s">
        <v>216</v>
      </c>
      <c r="C6" s="376" t="s">
        <v>499</v>
      </c>
    </row>
    <row r="7" spans="1:6" x14ac:dyDescent="0.2">
      <c r="B7" s="231" t="s">
        <v>128</v>
      </c>
      <c r="C7" s="376" t="s">
        <v>500</v>
      </c>
    </row>
    <row r="8" spans="1:6" x14ac:dyDescent="0.2">
      <c r="B8" s="231" t="s">
        <v>36</v>
      </c>
      <c r="C8" s="376" t="s">
        <v>496</v>
      </c>
    </row>
    <row r="9" spans="1:6" x14ac:dyDescent="0.2">
      <c r="B9" s="231" t="s">
        <v>41</v>
      </c>
      <c r="C9" s="376" t="s">
        <v>501</v>
      </c>
    </row>
    <row r="10" spans="1:6" x14ac:dyDescent="0.2">
      <c r="B10" s="231" t="s">
        <v>58</v>
      </c>
      <c r="C10" s="376" t="s">
        <v>494</v>
      </c>
    </row>
    <row r="11" spans="1:6" x14ac:dyDescent="0.2">
      <c r="B11" s="231" t="s">
        <v>355</v>
      </c>
      <c r="C11" s="376" t="s">
        <v>502</v>
      </c>
    </row>
    <row r="12" spans="1:6" x14ac:dyDescent="0.2">
      <c r="B12" s="231" t="s">
        <v>35</v>
      </c>
      <c r="C12" s="376" t="s">
        <v>159</v>
      </c>
    </row>
    <row r="13" spans="1:6" x14ac:dyDescent="0.2">
      <c r="B13" s="231" t="s">
        <v>50</v>
      </c>
      <c r="C13" s="376" t="s">
        <v>159</v>
      </c>
    </row>
    <row r="14" spans="1:6" x14ac:dyDescent="0.2">
      <c r="B14" s="231" t="s">
        <v>51</v>
      </c>
      <c r="C14" s="376" t="s">
        <v>498</v>
      </c>
    </row>
    <row r="15" spans="1:6" x14ac:dyDescent="0.2">
      <c r="B15" s="231" t="s">
        <v>217</v>
      </c>
      <c r="C15" s="376" t="s">
        <v>133</v>
      </c>
    </row>
    <row r="16" spans="1:6" x14ac:dyDescent="0.2">
      <c r="B16" s="232" t="s">
        <v>219</v>
      </c>
      <c r="C16" s="378" t="s">
        <v>133</v>
      </c>
    </row>
    <row r="17" spans="1:3" x14ac:dyDescent="0.2">
      <c r="B17" s="231" t="s">
        <v>218</v>
      </c>
      <c r="C17" s="376" t="s">
        <v>133</v>
      </c>
    </row>
    <row r="18" spans="1:3" x14ac:dyDescent="0.2">
      <c r="B18" s="233" t="s">
        <v>53</v>
      </c>
      <c r="C18" s="376"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25" sqref="AV25: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1"/>
      <c r="D5" s="105">
        <v>9475271</v>
      </c>
      <c r="E5" s="106">
        <v>10877393</v>
      </c>
      <c r="F5" s="106"/>
      <c r="G5" s="106"/>
      <c r="H5" s="106"/>
      <c r="I5" s="105">
        <v>8834642</v>
      </c>
      <c r="J5" s="105">
        <v>103435637</v>
      </c>
      <c r="K5" s="106">
        <v>99838016</v>
      </c>
      <c r="L5" s="106"/>
      <c r="M5" s="106"/>
      <c r="N5" s="106"/>
      <c r="O5" s="105">
        <v>61194233</v>
      </c>
      <c r="P5" s="105">
        <v>285908762</v>
      </c>
      <c r="Q5" s="106">
        <v>292824327</v>
      </c>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v>194151124</v>
      </c>
      <c r="AT5" s="107"/>
      <c r="AU5" s="107"/>
      <c r="AV5" s="108"/>
      <c r="AW5" s="316"/>
    </row>
    <row r="6" spans="1:49" x14ac:dyDescent="0.2">
      <c r="B6" s="154"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4"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4"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4"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4"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5"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2"/>
    </row>
    <row r="12" spans="1:49" s="5" customFormat="1" x14ac:dyDescent="0.2">
      <c r="A12" s="35"/>
      <c r="B12" s="153" t="s">
        <v>229</v>
      </c>
      <c r="C12" s="61"/>
      <c r="D12" s="105">
        <v>10834470</v>
      </c>
      <c r="E12" s="106">
        <v>10507054</v>
      </c>
      <c r="F12" s="106"/>
      <c r="G12" s="106"/>
      <c r="H12" s="106"/>
      <c r="I12" s="105">
        <v>7357034</v>
      </c>
      <c r="J12" s="105">
        <v>93400313</v>
      </c>
      <c r="K12" s="106">
        <v>84872580</v>
      </c>
      <c r="L12" s="106"/>
      <c r="M12" s="106"/>
      <c r="N12" s="106"/>
      <c r="O12" s="105">
        <v>52021391</v>
      </c>
      <c r="P12" s="105">
        <v>253320719</v>
      </c>
      <c r="Q12" s="106">
        <v>260771837</v>
      </c>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v>180730813</v>
      </c>
      <c r="AT12" s="107"/>
      <c r="AU12" s="107"/>
      <c r="AV12" s="311"/>
      <c r="AW12" s="316"/>
    </row>
    <row r="13" spans="1:49" ht="25.5" x14ac:dyDescent="0.2">
      <c r="B13" s="154" t="s">
        <v>230</v>
      </c>
      <c r="C13" s="62" t="s">
        <v>37</v>
      </c>
      <c r="D13" s="379">
        <v>2724245</v>
      </c>
      <c r="E13" s="380">
        <v>2143554</v>
      </c>
      <c r="F13" s="110"/>
      <c r="G13" s="288"/>
      <c r="H13" s="289"/>
      <c r="I13" s="379">
        <v>1719435</v>
      </c>
      <c r="J13" s="379">
        <v>18793368</v>
      </c>
      <c r="K13" s="380">
        <v>16518038</v>
      </c>
      <c r="L13" s="110"/>
      <c r="M13" s="288"/>
      <c r="N13" s="289"/>
      <c r="O13" s="379">
        <v>10693806</v>
      </c>
      <c r="P13" s="379">
        <v>54297962</v>
      </c>
      <c r="Q13" s="380">
        <v>53223397</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26721633</v>
      </c>
      <c r="AT13" s="113"/>
      <c r="AU13" s="113"/>
      <c r="AV13" s="310"/>
      <c r="AW13" s="317"/>
    </row>
    <row r="14" spans="1:49" ht="25.5" x14ac:dyDescent="0.2">
      <c r="B14" s="154" t="s">
        <v>231</v>
      </c>
      <c r="C14" s="62" t="s">
        <v>6</v>
      </c>
      <c r="D14" s="379">
        <v>141236</v>
      </c>
      <c r="E14" s="381">
        <f>D14/D13*E13</f>
        <v>111130.60416519073</v>
      </c>
      <c r="F14" s="110"/>
      <c r="G14" s="287"/>
      <c r="H14" s="290"/>
      <c r="I14" s="388">
        <v>89143</v>
      </c>
      <c r="J14" s="379">
        <v>974324</v>
      </c>
      <c r="K14" s="381">
        <f>J14/J13*K13</f>
        <v>856361.71527700615</v>
      </c>
      <c r="L14" s="110"/>
      <c r="M14" s="287"/>
      <c r="N14" s="290"/>
      <c r="O14" s="388">
        <v>554410.04</v>
      </c>
      <c r="P14" s="379">
        <v>2815026</v>
      </c>
      <c r="Q14" s="381">
        <f>P14/P13*Q13</f>
        <v>2759316.2034943779</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366733</v>
      </c>
      <c r="AT14" s="113"/>
      <c r="AU14" s="113"/>
      <c r="AV14" s="310"/>
      <c r="AW14" s="317"/>
    </row>
    <row r="15" spans="1:49" ht="38.25" x14ac:dyDescent="0.2">
      <c r="B15" s="154"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4"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4"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4"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4"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4"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4"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4" t="s">
        <v>239</v>
      </c>
      <c r="C22" s="62" t="s">
        <v>28</v>
      </c>
      <c r="D22" s="114">
        <v>14075</v>
      </c>
      <c r="E22" s="115">
        <v>14075</v>
      </c>
      <c r="F22" s="115"/>
      <c r="G22" s="115"/>
      <c r="H22" s="115"/>
      <c r="I22" s="114">
        <v>9855</v>
      </c>
      <c r="J22" s="114">
        <v>144844</v>
      </c>
      <c r="K22" s="115">
        <v>116421</v>
      </c>
      <c r="L22" s="115"/>
      <c r="M22" s="115"/>
      <c r="N22" s="115"/>
      <c r="O22" s="114">
        <v>71358</v>
      </c>
      <c r="P22" s="114">
        <v>322107</v>
      </c>
      <c r="Q22" s="115">
        <v>350530</v>
      </c>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v>210425</v>
      </c>
      <c r="AT22" s="116"/>
      <c r="AU22" s="116"/>
      <c r="AV22" s="310"/>
      <c r="AW22" s="317"/>
    </row>
    <row r="23" spans="1:49" ht="33" x14ac:dyDescent="0.2">
      <c r="B23" s="155"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2"/>
    </row>
    <row r="24" spans="1:49" s="5" customFormat="1" ht="25.5" x14ac:dyDescent="0.2">
      <c r="A24" s="35"/>
      <c r="B24" s="156"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7" t="s">
        <v>242</v>
      </c>
      <c r="C25" s="62"/>
      <c r="D25" s="379">
        <v>0</v>
      </c>
      <c r="E25" s="380">
        <v>0</v>
      </c>
      <c r="F25" s="380"/>
      <c r="G25" s="380"/>
      <c r="H25" s="380"/>
      <c r="I25" s="379">
        <v>0</v>
      </c>
      <c r="J25" s="379">
        <v>0</v>
      </c>
      <c r="K25" s="380">
        <v>0</v>
      </c>
      <c r="L25" s="380"/>
      <c r="M25" s="380"/>
      <c r="N25" s="380"/>
      <c r="O25" s="379">
        <v>0</v>
      </c>
      <c r="P25" s="379">
        <v>0</v>
      </c>
      <c r="Q25" s="380">
        <v>0</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v>0</v>
      </c>
      <c r="AW25" s="317"/>
    </row>
    <row r="26" spans="1:49" s="5" customFormat="1" x14ac:dyDescent="0.2">
      <c r="A26" s="35"/>
      <c r="B26" s="157" t="s">
        <v>243</v>
      </c>
      <c r="C26" s="62"/>
      <c r="D26" s="379">
        <v>4466</v>
      </c>
      <c r="E26" s="380">
        <v>4466</v>
      </c>
      <c r="F26" s="380"/>
      <c r="G26" s="380"/>
      <c r="H26" s="380"/>
      <c r="I26" s="379">
        <v>3291</v>
      </c>
      <c r="J26" s="379">
        <f>50431-4466</f>
        <v>45965</v>
      </c>
      <c r="K26" s="380">
        <v>42324</v>
      </c>
      <c r="L26" s="380"/>
      <c r="M26" s="380"/>
      <c r="N26" s="380"/>
      <c r="O26" s="379">
        <v>27629</v>
      </c>
      <c r="P26" s="379">
        <v>123789</v>
      </c>
      <c r="Q26" s="380">
        <v>127434</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v>0</v>
      </c>
      <c r="AW26" s="317"/>
    </row>
    <row r="27" spans="1:49" s="5" customFormat="1" x14ac:dyDescent="0.2">
      <c r="B27" s="157" t="s">
        <v>244</v>
      </c>
      <c r="C27" s="62"/>
      <c r="D27" s="379">
        <v>77174</v>
      </c>
      <c r="E27" s="380">
        <v>70484</v>
      </c>
      <c r="F27" s="380"/>
      <c r="G27" s="380"/>
      <c r="H27" s="380"/>
      <c r="I27" s="379">
        <v>57614</v>
      </c>
      <c r="J27" s="379">
        <f>871382-77174</f>
        <v>794208</v>
      </c>
      <c r="K27" s="380">
        <v>731309</v>
      </c>
      <c r="L27" s="380"/>
      <c r="M27" s="380"/>
      <c r="N27" s="380"/>
      <c r="O27" s="379">
        <v>448219</v>
      </c>
      <c r="P27" s="379">
        <v>2138919</v>
      </c>
      <c r="Q27" s="380">
        <v>2201896</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379">
        <v>985048</v>
      </c>
      <c r="AT27" s="113"/>
      <c r="AU27" s="113"/>
      <c r="AV27" s="313"/>
      <c r="AW27" s="317"/>
    </row>
    <row r="28" spans="1:49" s="5" customFormat="1" x14ac:dyDescent="0.2">
      <c r="A28" s="35"/>
      <c r="B28" s="157" t="s">
        <v>245</v>
      </c>
      <c r="C28" s="62"/>
      <c r="D28" s="379">
        <f>33335+5807</f>
        <v>39142</v>
      </c>
      <c r="E28" s="380">
        <v>33335</v>
      </c>
      <c r="F28" s="380"/>
      <c r="G28" s="380"/>
      <c r="H28" s="380"/>
      <c r="I28" s="379">
        <v>24568</v>
      </c>
      <c r="J28" s="379">
        <f>376388-33335-5807</f>
        <v>337246</v>
      </c>
      <c r="K28" s="380">
        <v>315883</v>
      </c>
      <c r="L28" s="380"/>
      <c r="M28" s="380"/>
      <c r="N28" s="380"/>
      <c r="O28" s="379">
        <v>206840</v>
      </c>
      <c r="P28" s="379">
        <v>923892</v>
      </c>
      <c r="Q28" s="380">
        <v>951094</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379">
        <f>449937-6631</f>
        <v>443306</v>
      </c>
      <c r="AT28" s="113"/>
      <c r="AU28" s="113"/>
      <c r="AV28" s="113">
        <v>0</v>
      </c>
      <c r="AW28" s="317"/>
    </row>
    <row r="29" spans="1:49" ht="38.25" x14ac:dyDescent="0.2">
      <c r="B29" s="158"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7" t="s">
        <v>247</v>
      </c>
      <c r="C30" s="62"/>
      <c r="D30" s="379">
        <v>491</v>
      </c>
      <c r="E30" s="380">
        <v>491</v>
      </c>
      <c r="F30" s="380"/>
      <c r="G30" s="380"/>
      <c r="H30" s="380"/>
      <c r="I30" s="379">
        <v>401</v>
      </c>
      <c r="J30" s="379">
        <f>5547-491</f>
        <v>5056</v>
      </c>
      <c r="K30" s="380">
        <v>4656</v>
      </c>
      <c r="L30" s="380"/>
      <c r="M30" s="380"/>
      <c r="N30" s="380"/>
      <c r="O30" s="379">
        <v>2854</v>
      </c>
      <c r="P30" s="379">
        <v>13617</v>
      </c>
      <c r="Q30" s="380">
        <v>14017</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379">
        <v>6631</v>
      </c>
      <c r="AT30" s="113"/>
      <c r="AU30" s="113"/>
      <c r="AV30" s="113">
        <v>0</v>
      </c>
      <c r="AW30" s="317"/>
    </row>
    <row r="31" spans="1:49" x14ac:dyDescent="0.2">
      <c r="B31" s="157" t="s">
        <v>248</v>
      </c>
      <c r="C31" s="62"/>
      <c r="D31" s="379">
        <v>14529</v>
      </c>
      <c r="E31" s="380">
        <v>14529</v>
      </c>
      <c r="F31" s="380"/>
      <c r="G31" s="380"/>
      <c r="H31" s="380"/>
      <c r="I31" s="379">
        <v>10708</v>
      </c>
      <c r="J31" s="379">
        <f>164052-14529</f>
        <v>149523</v>
      </c>
      <c r="K31" s="380">
        <v>156097</v>
      </c>
      <c r="L31" s="380"/>
      <c r="M31" s="380"/>
      <c r="N31" s="380"/>
      <c r="O31" s="379">
        <v>102212</v>
      </c>
      <c r="P31" s="379">
        <v>408254</v>
      </c>
      <c r="Q31" s="380">
        <v>408253</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v>0</v>
      </c>
      <c r="AW31" s="317"/>
    </row>
    <row r="32" spans="1:49" ht="25.5" x14ac:dyDescent="0.2">
      <c r="B32" s="157" t="s">
        <v>249</v>
      </c>
      <c r="C32" s="62" t="s">
        <v>82</v>
      </c>
      <c r="D32" s="379">
        <v>0</v>
      </c>
      <c r="E32" s="380">
        <v>0</v>
      </c>
      <c r="F32" s="380"/>
      <c r="G32" s="380"/>
      <c r="H32" s="380"/>
      <c r="I32" s="379">
        <v>0</v>
      </c>
      <c r="J32" s="379">
        <v>0</v>
      </c>
      <c r="K32" s="380">
        <v>0</v>
      </c>
      <c r="L32" s="380"/>
      <c r="M32" s="380"/>
      <c r="N32" s="380"/>
      <c r="O32" s="379">
        <f t="shared" ref="O32" si="0">0.0103*K32</f>
        <v>0</v>
      </c>
      <c r="P32" s="379">
        <v>0</v>
      </c>
      <c r="Q32" s="380">
        <v>0</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v>0</v>
      </c>
      <c r="AW32" s="317"/>
    </row>
    <row r="33" spans="1:49" x14ac:dyDescent="0.2">
      <c r="A33" s="3"/>
      <c r="B33" s="158"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7" t="s">
        <v>251</v>
      </c>
      <c r="C34" s="62"/>
      <c r="D34" s="379"/>
      <c r="E34" s="380">
        <v>120519</v>
      </c>
      <c r="F34" s="380"/>
      <c r="G34" s="380"/>
      <c r="H34" s="380"/>
      <c r="I34" s="379">
        <v>98512</v>
      </c>
      <c r="J34" s="379">
        <v>1417807</v>
      </c>
      <c r="K34" s="380">
        <v>1170490</v>
      </c>
      <c r="L34" s="380"/>
      <c r="M34" s="380"/>
      <c r="N34" s="380"/>
      <c r="O34" s="379">
        <v>717393</v>
      </c>
      <c r="P34" s="379">
        <v>3776018</v>
      </c>
      <c r="Q34" s="380">
        <v>4023335</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v>0</v>
      </c>
      <c r="AW34" s="317"/>
    </row>
    <row r="35" spans="1:49" x14ac:dyDescent="0.2">
      <c r="B35" s="157" t="s">
        <v>252</v>
      </c>
      <c r="C35" s="62"/>
      <c r="D35" s="379"/>
      <c r="E35" s="380"/>
      <c r="F35" s="380"/>
      <c r="G35" s="380"/>
      <c r="H35" s="380"/>
      <c r="I35" s="379"/>
      <c r="J35" s="379"/>
      <c r="K35" s="380"/>
      <c r="L35" s="380"/>
      <c r="M35" s="380"/>
      <c r="N35" s="380"/>
      <c r="O35" s="379"/>
      <c r="P35" s="379"/>
      <c r="Q35" s="38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v>0</v>
      </c>
      <c r="AW35" s="317"/>
    </row>
    <row r="36" spans="1:49" ht="17.25" thickBot="1" x14ac:dyDescent="0.25">
      <c r="B36" s="155"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2"/>
    </row>
    <row r="37" spans="1:49" ht="14.25" thickTop="1" thickBot="1" x14ac:dyDescent="0.25">
      <c r="B37" s="159" t="s">
        <v>254</v>
      </c>
      <c r="C37" s="61" t="s">
        <v>15</v>
      </c>
      <c r="D37" s="382">
        <f>288288*0.0886</f>
        <v>25542.316800000001</v>
      </c>
      <c r="E37" s="383">
        <v>25542</v>
      </c>
      <c r="F37" s="383"/>
      <c r="G37" s="383"/>
      <c r="H37" s="383"/>
      <c r="I37" s="382">
        <v>18824</v>
      </c>
      <c r="J37" s="382">
        <f>288288-25542</f>
        <v>262746</v>
      </c>
      <c r="K37" s="383">
        <v>241345</v>
      </c>
      <c r="L37" s="383"/>
      <c r="M37" s="383"/>
      <c r="N37" s="383"/>
      <c r="O37" s="382">
        <v>158033</v>
      </c>
      <c r="P37" s="382">
        <v>705264</v>
      </c>
      <c r="Q37" s="383">
        <v>726665</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382">
        <v>764387</v>
      </c>
      <c r="AT37" s="389"/>
      <c r="AU37" s="389"/>
      <c r="AV37" s="389">
        <v>233968</v>
      </c>
      <c r="AW37" s="316"/>
    </row>
    <row r="38" spans="1:49" ht="14.25" thickTop="1" thickBot="1" x14ac:dyDescent="0.25">
      <c r="B38" s="154" t="s">
        <v>255</v>
      </c>
      <c r="C38" s="62" t="s">
        <v>16</v>
      </c>
      <c r="D38" s="379">
        <f>57769*0.0886</f>
        <v>5118.3333999999995</v>
      </c>
      <c r="E38" s="380">
        <v>5118</v>
      </c>
      <c r="F38" s="380"/>
      <c r="G38" s="380"/>
      <c r="H38" s="380"/>
      <c r="I38" s="382">
        <v>3772</v>
      </c>
      <c r="J38" s="379">
        <f>57769-5118</f>
        <v>52651</v>
      </c>
      <c r="K38" s="380">
        <v>28488</v>
      </c>
      <c r="L38" s="380"/>
      <c r="M38" s="380"/>
      <c r="N38" s="380"/>
      <c r="O38" s="382">
        <v>18654</v>
      </c>
      <c r="P38" s="379">
        <v>61611</v>
      </c>
      <c r="Q38" s="380">
        <v>85774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379">
        <v>119079</v>
      </c>
      <c r="AT38" s="390"/>
      <c r="AU38" s="390"/>
      <c r="AV38" s="390">
        <v>48769</v>
      </c>
      <c r="AW38" s="317"/>
    </row>
    <row r="39" spans="1:49" ht="14.25" thickTop="1" thickBot="1" x14ac:dyDescent="0.25">
      <c r="B39" s="157" t="s">
        <v>256</v>
      </c>
      <c r="C39" s="62" t="s">
        <v>17</v>
      </c>
      <c r="D39" s="379">
        <f>118010*0.0886</f>
        <v>10455.686</v>
      </c>
      <c r="E39" s="380">
        <v>10456</v>
      </c>
      <c r="F39" s="380"/>
      <c r="G39" s="380"/>
      <c r="H39" s="380"/>
      <c r="I39" s="382">
        <v>7706</v>
      </c>
      <c r="J39" s="379">
        <f>118010-10456</f>
        <v>107554</v>
      </c>
      <c r="K39" s="380">
        <v>84906</v>
      </c>
      <c r="L39" s="380"/>
      <c r="M39" s="380"/>
      <c r="N39" s="380"/>
      <c r="O39" s="382">
        <v>55596</v>
      </c>
      <c r="P39" s="379">
        <v>232997</v>
      </c>
      <c r="Q39" s="380">
        <v>255645</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379">
        <v>298523</v>
      </c>
      <c r="AT39" s="390"/>
      <c r="AU39" s="390"/>
      <c r="AV39" s="390">
        <v>112962</v>
      </c>
      <c r="AW39" s="317"/>
    </row>
    <row r="40" spans="1:49" ht="14.25" thickTop="1" thickBot="1" x14ac:dyDescent="0.25">
      <c r="B40" s="157" t="s">
        <v>257</v>
      </c>
      <c r="C40" s="62" t="s">
        <v>38</v>
      </c>
      <c r="D40" s="379">
        <f>257511*0.0886</f>
        <v>22815.474599999998</v>
      </c>
      <c r="E40" s="380">
        <v>22815</v>
      </c>
      <c r="F40" s="380"/>
      <c r="G40" s="380"/>
      <c r="H40" s="380"/>
      <c r="I40" s="382">
        <v>16815</v>
      </c>
      <c r="J40" s="379">
        <f>257511-22815</f>
        <v>234696</v>
      </c>
      <c r="K40" s="380">
        <v>216777</v>
      </c>
      <c r="L40" s="380"/>
      <c r="M40" s="380"/>
      <c r="N40" s="380"/>
      <c r="O40" s="382">
        <v>141946</v>
      </c>
      <c r="P40" s="379">
        <v>634775</v>
      </c>
      <c r="Q40" s="380">
        <v>652694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379">
        <v>326139</v>
      </c>
      <c r="AT40" s="390"/>
      <c r="AU40" s="390"/>
      <c r="AV40" s="390">
        <v>210577</v>
      </c>
      <c r="AW40" s="317"/>
    </row>
    <row r="41" spans="1:49" s="5" customFormat="1" ht="27" thickTop="1" thickBot="1" x14ac:dyDescent="0.25">
      <c r="A41" s="35"/>
      <c r="B41" s="157" t="s">
        <v>258</v>
      </c>
      <c r="C41" s="62" t="s">
        <v>129</v>
      </c>
      <c r="D41" s="379">
        <f>265948*0.0886-D42-5720</f>
        <v>12122.9928</v>
      </c>
      <c r="E41" s="380">
        <f>17843-5720</f>
        <v>12123</v>
      </c>
      <c r="F41" s="380"/>
      <c r="G41" s="380"/>
      <c r="H41" s="380"/>
      <c r="I41" s="382">
        <v>8935</v>
      </c>
      <c r="J41" s="379">
        <f>265948-17843-J42-D42</f>
        <v>182511</v>
      </c>
      <c r="K41" s="380">
        <v>135264</v>
      </c>
      <c r="L41" s="380"/>
      <c r="M41" s="380"/>
      <c r="N41" s="380"/>
      <c r="O41" s="382">
        <v>88571</v>
      </c>
      <c r="P41" s="379">
        <f>512835-P42</f>
        <v>354280</v>
      </c>
      <c r="Q41" s="380">
        <v>407247</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379">
        <v>370369</v>
      </c>
      <c r="AT41" s="390"/>
      <c r="AU41" s="390"/>
      <c r="AV41" s="390">
        <f>190574-71320</f>
        <v>119254</v>
      </c>
      <c r="AW41" s="317"/>
    </row>
    <row r="42" spans="1:49" s="5" customFormat="1" ht="24.95" customHeight="1" thickTop="1" x14ac:dyDescent="0.2">
      <c r="A42" s="35"/>
      <c r="B42" s="154" t="s">
        <v>259</v>
      </c>
      <c r="C42" s="62" t="s">
        <v>87</v>
      </c>
      <c r="D42" s="379">
        <v>5720</v>
      </c>
      <c r="E42" s="380">
        <v>5720</v>
      </c>
      <c r="F42" s="380"/>
      <c r="G42" s="380"/>
      <c r="H42" s="380"/>
      <c r="I42" s="382">
        <v>4216</v>
      </c>
      <c r="J42" s="379">
        <f>65594-5720</f>
        <v>59874</v>
      </c>
      <c r="K42" s="380">
        <f>(65594+158555-E42)*0.2493</f>
        <v>54454.349699999999</v>
      </c>
      <c r="L42" s="380"/>
      <c r="M42" s="380"/>
      <c r="N42" s="380"/>
      <c r="O42" s="382">
        <v>35657</v>
      </c>
      <c r="P42" s="379">
        <v>158555</v>
      </c>
      <c r="Q42" s="380">
        <f>65594+158555-K42-E42</f>
        <v>163974.65030000001</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379">
        <v>77217</v>
      </c>
      <c r="AT42" s="390"/>
      <c r="AU42" s="390"/>
      <c r="AV42" s="390">
        <v>71320</v>
      </c>
      <c r="AW42" s="317"/>
    </row>
    <row r="43" spans="1:49" ht="17.25" thickBot="1" x14ac:dyDescent="0.25">
      <c r="B43" s="155"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2"/>
    </row>
    <row r="44" spans="1:49" ht="27" thickTop="1" thickBot="1" x14ac:dyDescent="0.25">
      <c r="B44" s="159" t="s">
        <v>261</v>
      </c>
      <c r="C44" s="61" t="s">
        <v>18</v>
      </c>
      <c r="D44" s="382">
        <f>2363563*0.088</f>
        <v>207993.54399999999</v>
      </c>
      <c r="E44" s="383">
        <v>239920</v>
      </c>
      <c r="F44" s="383"/>
      <c r="G44" s="383"/>
      <c r="H44" s="383"/>
      <c r="I44" s="382">
        <v>176821</v>
      </c>
      <c r="J44" s="382">
        <f>2363563-207994</f>
        <v>2155569</v>
      </c>
      <c r="K44" s="383">
        <v>2045463</v>
      </c>
      <c r="L44" s="383"/>
      <c r="M44" s="383"/>
      <c r="N44" s="383"/>
      <c r="O44" s="382">
        <v>1339369</v>
      </c>
      <c r="P44" s="382">
        <v>4164508</v>
      </c>
      <c r="Q44" s="383">
        <v>4242688</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382">
        <v>1779526</v>
      </c>
      <c r="AT44" s="389"/>
      <c r="AU44" s="389"/>
      <c r="AV44" s="389">
        <v>919125</v>
      </c>
      <c r="AW44" s="316"/>
    </row>
    <row r="45" spans="1:49" ht="14.25" thickTop="1" thickBot="1" x14ac:dyDescent="0.25">
      <c r="B45" s="160" t="s">
        <v>262</v>
      </c>
      <c r="C45" s="62" t="s">
        <v>19</v>
      </c>
      <c r="D45" s="379">
        <f>1511919*0.088</f>
        <v>133048.872</v>
      </c>
      <c r="E45" s="380">
        <v>145140</v>
      </c>
      <c r="F45" s="380"/>
      <c r="G45" s="380"/>
      <c r="H45" s="380"/>
      <c r="I45" s="382">
        <v>106968</v>
      </c>
      <c r="J45" s="379">
        <f>1511919-133049</f>
        <v>1378870</v>
      </c>
      <c r="K45" s="380">
        <v>1266306</v>
      </c>
      <c r="L45" s="380"/>
      <c r="M45" s="380"/>
      <c r="N45" s="380"/>
      <c r="O45" s="382">
        <v>829177</v>
      </c>
      <c r="P45" s="379">
        <v>2847798</v>
      </c>
      <c r="Q45" s="380">
        <v>2948272</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379">
        <v>1685239</v>
      </c>
      <c r="AT45" s="390"/>
      <c r="AU45" s="390"/>
      <c r="AV45" s="390">
        <v>847813</v>
      </c>
      <c r="AW45" s="317"/>
    </row>
    <row r="46" spans="1:49" ht="14.25" thickTop="1" thickBot="1" x14ac:dyDescent="0.25">
      <c r="B46" s="160" t="s">
        <v>263</v>
      </c>
      <c r="C46" s="62" t="s">
        <v>20</v>
      </c>
      <c r="D46" s="379">
        <f>290556*0.088</f>
        <v>25568.928</v>
      </c>
      <c r="E46" s="380">
        <v>25733</v>
      </c>
      <c r="F46" s="380"/>
      <c r="G46" s="380"/>
      <c r="H46" s="380"/>
      <c r="I46" s="382">
        <v>18965</v>
      </c>
      <c r="J46" s="379">
        <f>290556-25569</f>
        <v>264987</v>
      </c>
      <c r="K46" s="380">
        <v>243845</v>
      </c>
      <c r="L46" s="380"/>
      <c r="M46" s="380"/>
      <c r="N46" s="380"/>
      <c r="O46" s="382">
        <v>159670</v>
      </c>
      <c r="P46" s="379">
        <v>713208</v>
      </c>
      <c r="Q46" s="380">
        <v>734193</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379">
        <v>347333</v>
      </c>
      <c r="AT46" s="390"/>
      <c r="AU46" s="390"/>
      <c r="AV46" s="390">
        <v>396779</v>
      </c>
      <c r="AW46" s="317"/>
    </row>
    <row r="47" spans="1:49" ht="13.5" thickTop="1" x14ac:dyDescent="0.2">
      <c r="B47" s="160" t="s">
        <v>264</v>
      </c>
      <c r="C47" s="62" t="s">
        <v>21</v>
      </c>
      <c r="D47" s="379">
        <v>0</v>
      </c>
      <c r="E47" s="380">
        <v>0</v>
      </c>
      <c r="F47" s="380"/>
      <c r="G47" s="380"/>
      <c r="H47" s="380"/>
      <c r="I47" s="382">
        <f t="shared" ref="I47" si="1">E47*0.4925</f>
        <v>0</v>
      </c>
      <c r="J47" s="379">
        <v>2262025</v>
      </c>
      <c r="K47" s="380">
        <f>1898359+200332</f>
        <v>2098691</v>
      </c>
      <c r="L47" s="380"/>
      <c r="M47" s="380"/>
      <c r="N47" s="380"/>
      <c r="O47" s="382">
        <v>1374223</v>
      </c>
      <c r="P47" s="379">
        <v>5552431</v>
      </c>
      <c r="Q47" s="380">
        <v>5715766</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379">
        <v>0</v>
      </c>
      <c r="AT47" s="390"/>
      <c r="AU47" s="390"/>
      <c r="AV47" s="390">
        <v>0</v>
      </c>
      <c r="AW47" s="317"/>
    </row>
    <row r="48" spans="1:49" ht="13.5" thickBot="1" x14ac:dyDescent="0.25">
      <c r="B48" s="161"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7" thickTop="1" thickBot="1" x14ac:dyDescent="0.25">
      <c r="B49" s="160" t="s">
        <v>305</v>
      </c>
      <c r="C49" s="62"/>
      <c r="D49" s="379">
        <v>0</v>
      </c>
      <c r="E49" s="380"/>
      <c r="F49" s="110"/>
      <c r="G49" s="110"/>
      <c r="H49" s="110"/>
      <c r="I49" s="382">
        <f t="shared" ref="I49:I52" si="2">E49*0.4925</f>
        <v>0</v>
      </c>
      <c r="J49" s="379"/>
      <c r="K49" s="380"/>
      <c r="L49" s="110"/>
      <c r="M49" s="110"/>
      <c r="N49" s="110"/>
      <c r="O49" s="379"/>
      <c r="P49" s="379"/>
      <c r="Q49" s="38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379"/>
      <c r="AT49" s="390"/>
      <c r="AU49" s="390"/>
      <c r="AV49" s="390"/>
      <c r="AW49" s="317"/>
    </row>
    <row r="50" spans="2:49" ht="27" thickTop="1" thickBot="1" x14ac:dyDescent="0.25">
      <c r="B50" s="154" t="s">
        <v>266</v>
      </c>
      <c r="C50" s="62"/>
      <c r="D50" s="379">
        <v>0</v>
      </c>
      <c r="E50" s="380"/>
      <c r="F50" s="110"/>
      <c r="G50" s="110"/>
      <c r="H50" s="110"/>
      <c r="I50" s="382">
        <f t="shared" si="2"/>
        <v>0</v>
      </c>
      <c r="J50" s="379"/>
      <c r="K50" s="380"/>
      <c r="L50" s="110"/>
      <c r="M50" s="110"/>
      <c r="N50" s="110"/>
      <c r="O50" s="379"/>
      <c r="P50" s="379"/>
      <c r="Q50" s="38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379"/>
      <c r="AT50" s="390"/>
      <c r="AU50" s="390"/>
      <c r="AV50" s="390"/>
      <c r="AW50" s="317"/>
    </row>
    <row r="51" spans="2:49" ht="14.25" thickTop="1" thickBot="1" x14ac:dyDescent="0.25">
      <c r="B51" s="154" t="s">
        <v>267</v>
      </c>
      <c r="C51" s="62"/>
      <c r="D51" s="379">
        <f>5480546*0.088</f>
        <v>482288.04799999995</v>
      </c>
      <c r="E51" s="380">
        <v>526440</v>
      </c>
      <c r="F51" s="110"/>
      <c r="G51" s="110"/>
      <c r="H51" s="110"/>
      <c r="I51" s="382">
        <v>387986</v>
      </c>
      <c r="J51" s="379">
        <f>5480546-482288</f>
        <v>4998258</v>
      </c>
      <c r="K51" s="380">
        <v>4605076</v>
      </c>
      <c r="L51" s="110"/>
      <c r="M51" s="110"/>
      <c r="N51" s="110"/>
      <c r="O51" s="379">
        <v>3015404</v>
      </c>
      <c r="P51" s="379">
        <v>6900282</v>
      </c>
      <c r="Q51" s="380">
        <v>7344481</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379">
        <v>10311412</v>
      </c>
      <c r="AT51" s="390"/>
      <c r="AU51" s="390"/>
      <c r="AV51" s="390">
        <v>4477189</v>
      </c>
      <c r="AW51" s="317"/>
    </row>
    <row r="52" spans="2:49" ht="27" thickTop="1" thickBot="1" x14ac:dyDescent="0.25">
      <c r="B52" s="154" t="s">
        <v>268</v>
      </c>
      <c r="C52" s="62" t="s">
        <v>89</v>
      </c>
      <c r="D52" s="379">
        <v>0</v>
      </c>
      <c r="E52" s="380"/>
      <c r="F52" s="110"/>
      <c r="G52" s="110"/>
      <c r="H52" s="110"/>
      <c r="I52" s="382">
        <f t="shared" si="2"/>
        <v>0</v>
      </c>
      <c r="J52" s="379"/>
      <c r="K52" s="380"/>
      <c r="L52" s="110"/>
      <c r="M52" s="110"/>
      <c r="N52" s="110"/>
      <c r="O52" s="379">
        <f t="shared" ref="O52" si="3">0.0103*K52</f>
        <v>0</v>
      </c>
      <c r="P52" s="379"/>
      <c r="Q52" s="38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379"/>
      <c r="AT52" s="390"/>
      <c r="AU52" s="390"/>
      <c r="AV52" s="390"/>
      <c r="AW52" s="317"/>
    </row>
    <row r="53" spans="2:49" ht="26.25" thickTop="1" x14ac:dyDescent="0.2">
      <c r="B53" s="154" t="s">
        <v>269</v>
      </c>
      <c r="C53" s="62" t="s">
        <v>88</v>
      </c>
      <c r="D53" s="379">
        <v>5720</v>
      </c>
      <c r="E53" s="380">
        <v>5720</v>
      </c>
      <c r="F53" s="110"/>
      <c r="G53" s="288"/>
      <c r="H53" s="288"/>
      <c r="I53" s="382">
        <v>4216</v>
      </c>
      <c r="J53" s="379">
        <v>59874</v>
      </c>
      <c r="K53" s="380">
        <v>54210</v>
      </c>
      <c r="L53" s="110"/>
      <c r="M53" s="288"/>
      <c r="N53" s="288"/>
      <c r="O53" s="379">
        <v>35497</v>
      </c>
      <c r="P53" s="379">
        <v>158555</v>
      </c>
      <c r="Q53" s="380">
        <v>163219</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379">
        <v>77217</v>
      </c>
      <c r="AT53" s="390"/>
      <c r="AU53" s="390"/>
      <c r="AV53" s="390"/>
      <c r="AW53" s="317"/>
    </row>
    <row r="54" spans="2:49" ht="16.5" x14ac:dyDescent="0.2">
      <c r="B54" s="155"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7437736</v>
      </c>
      <c r="AW54" s="315"/>
    </row>
    <row r="55" spans="2:49" ht="16.5" x14ac:dyDescent="0.2">
      <c r="B55" s="155"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1" t="s">
        <v>24</v>
      </c>
      <c r="D56" s="384">
        <v>1350</v>
      </c>
      <c r="E56" s="385">
        <v>1350</v>
      </c>
      <c r="F56" s="385"/>
      <c r="G56" s="385"/>
      <c r="H56" s="385"/>
      <c r="I56" s="384">
        <v>2038</v>
      </c>
      <c r="J56" s="384">
        <v>10037</v>
      </c>
      <c r="K56" s="385">
        <v>11002</v>
      </c>
      <c r="L56" s="385"/>
      <c r="M56" s="385"/>
      <c r="N56" s="385"/>
      <c r="O56" s="384">
        <v>5730</v>
      </c>
      <c r="P56" s="384">
        <v>33088</v>
      </c>
      <c r="Q56" s="385">
        <v>32123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384">
        <v>67218</v>
      </c>
      <c r="AT56" s="391"/>
      <c r="AU56" s="391"/>
      <c r="AV56" s="391">
        <v>12426</v>
      </c>
      <c r="AW56" s="308"/>
    </row>
    <row r="57" spans="2:49" x14ac:dyDescent="0.2">
      <c r="B57" s="160" t="s">
        <v>273</v>
      </c>
      <c r="C57" s="62" t="s">
        <v>25</v>
      </c>
      <c r="D57" s="386">
        <v>1350</v>
      </c>
      <c r="E57" s="387">
        <v>1350</v>
      </c>
      <c r="F57" s="387"/>
      <c r="G57" s="387"/>
      <c r="H57" s="387"/>
      <c r="I57" s="386">
        <v>2038</v>
      </c>
      <c r="J57" s="386">
        <v>22507</v>
      </c>
      <c r="K57" s="387">
        <v>21073</v>
      </c>
      <c r="L57" s="387"/>
      <c r="M57" s="387"/>
      <c r="N57" s="387"/>
      <c r="O57" s="386">
        <v>12849</v>
      </c>
      <c r="P57" s="386">
        <v>62072</v>
      </c>
      <c r="Q57" s="387">
        <v>63506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386">
        <v>67218</v>
      </c>
      <c r="AT57" s="392"/>
      <c r="AU57" s="392"/>
      <c r="AV57" s="392">
        <v>28076</v>
      </c>
      <c r="AW57" s="309"/>
    </row>
    <row r="58" spans="2:49" x14ac:dyDescent="0.2">
      <c r="B58" s="160" t="s">
        <v>274</v>
      </c>
      <c r="C58" s="62" t="s">
        <v>26</v>
      </c>
      <c r="D58" s="329"/>
      <c r="E58" s="330"/>
      <c r="F58" s="330"/>
      <c r="G58" s="330"/>
      <c r="H58" s="330"/>
      <c r="I58" s="329"/>
      <c r="J58" s="386">
        <v>3000</v>
      </c>
      <c r="K58" s="387">
        <v>3060</v>
      </c>
      <c r="L58" s="387"/>
      <c r="M58" s="387"/>
      <c r="N58" s="387"/>
      <c r="O58" s="386">
        <v>1713</v>
      </c>
      <c r="P58" s="386">
        <v>315</v>
      </c>
      <c r="Q58" s="387">
        <v>255</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386">
        <v>67218</v>
      </c>
      <c r="AT58" s="392"/>
      <c r="AU58" s="392"/>
      <c r="AV58" s="392">
        <v>16</v>
      </c>
      <c r="AW58" s="309"/>
    </row>
    <row r="59" spans="2:49" x14ac:dyDescent="0.2">
      <c r="B59" s="160" t="s">
        <v>275</v>
      </c>
      <c r="C59" s="62" t="s">
        <v>27</v>
      </c>
      <c r="D59" s="386">
        <v>26658</v>
      </c>
      <c r="E59" s="387">
        <v>26658</v>
      </c>
      <c r="F59" s="387"/>
      <c r="G59" s="387"/>
      <c r="H59" s="387"/>
      <c r="I59" s="386">
        <v>19646</v>
      </c>
      <c r="J59" s="386">
        <v>274645</v>
      </c>
      <c r="K59" s="387">
        <v>252869</v>
      </c>
      <c r="L59" s="387"/>
      <c r="M59" s="387"/>
      <c r="N59" s="387"/>
      <c r="O59" s="386">
        <v>156788</v>
      </c>
      <c r="P59" s="386">
        <v>739587</v>
      </c>
      <c r="Q59" s="387">
        <v>761363</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386">
        <v>360180</v>
      </c>
      <c r="AT59" s="392"/>
      <c r="AU59" s="392"/>
      <c r="AV59" s="392">
        <v>332676</v>
      </c>
      <c r="AW59" s="309"/>
    </row>
    <row r="60" spans="2:49" x14ac:dyDescent="0.2">
      <c r="B60" s="160" t="s">
        <v>276</v>
      </c>
      <c r="C60" s="62"/>
      <c r="D60" s="127">
        <v>2222</v>
      </c>
      <c r="E60" s="128">
        <v>2222</v>
      </c>
      <c r="F60" s="128"/>
      <c r="G60" s="128"/>
      <c r="H60" s="128"/>
      <c r="I60" s="127">
        <v>1637</v>
      </c>
      <c r="J60" s="127">
        <v>22887</v>
      </c>
      <c r="K60" s="128">
        <v>21072</v>
      </c>
      <c r="L60" s="128"/>
      <c r="M60" s="128"/>
      <c r="N60" s="128"/>
      <c r="O60" s="127">
        <v>13066</v>
      </c>
      <c r="P60" s="127">
        <v>61632</v>
      </c>
      <c r="Q60" s="128">
        <v>63447</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v>30015</v>
      </c>
      <c r="AT60" s="129"/>
      <c r="AU60" s="129"/>
      <c r="AV60" s="129">
        <v>27723</v>
      </c>
      <c r="AW60" s="309"/>
    </row>
    <row r="61" spans="2:49" ht="16.5" x14ac:dyDescent="0.2">
      <c r="B61" s="155"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3596916</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R25:AD28 R30:AD32 R34:AD35 R37:AD42 R44:AD47 F49:H52 L49:N52 R49:AD52">
    <cfRule type="cellIs" dxfId="611" priority="83" stopIfTrue="1" operator="lessThan">
      <formula>0</formula>
    </cfRule>
  </conditionalFormatting>
  <conditionalFormatting sqref="G7:I7 E15:F15 D6:D10 D15:D21 F13:F14">
    <cfRule type="cellIs" dxfId="610" priority="145" stopIfTrue="1" operator="lessThan">
      <formula>0</formula>
    </cfRule>
  </conditionalFormatting>
  <conditionalFormatting sqref="AI34:AI35">
    <cfRule type="cellIs" dxfId="609" priority="100" stopIfTrue="1" operator="lessThan">
      <formula>0</formula>
    </cfRule>
  </conditionalFormatting>
  <conditionalFormatting sqref="AQ56:AR57 AQ59:AR59 AN59 AN56:AN57">
    <cfRule type="cellIs" dxfId="608" priority="50" stopIfTrue="1" operator="lessThan">
      <formula>0</formula>
    </cfRule>
  </conditionalFormatting>
  <conditionalFormatting sqref="M7:O7 J6:J10">
    <cfRule type="cellIs" dxfId="607" priority="142" stopIfTrue="1" operator="lessThan">
      <formula>0</formula>
    </cfRule>
  </conditionalFormatting>
  <conditionalFormatting sqref="S7:T7 P6:P10">
    <cfRule type="cellIs" dxfId="606" priority="140" stopIfTrue="1" operator="lessThan">
      <formula>0</formula>
    </cfRule>
  </conditionalFormatting>
  <conditionalFormatting sqref="U6:U10">
    <cfRule type="cellIs" dxfId="605" priority="139" stopIfTrue="1" operator="lessThan">
      <formula>0</formula>
    </cfRule>
  </conditionalFormatting>
  <conditionalFormatting sqref="X6:X10">
    <cfRule type="cellIs" dxfId="604" priority="138" stopIfTrue="1" operator="lessThan">
      <formula>0</formula>
    </cfRule>
  </conditionalFormatting>
  <conditionalFormatting sqref="AA6:AA10">
    <cfRule type="cellIs" dxfId="603" priority="137" stopIfTrue="1" operator="lessThan">
      <formula>0</formula>
    </cfRule>
  </conditionalFormatting>
  <conditionalFormatting sqref="AD6:AD10">
    <cfRule type="cellIs" dxfId="602" priority="136" stopIfTrue="1" operator="lessThan">
      <formula>0</formula>
    </cfRule>
  </conditionalFormatting>
  <conditionalFormatting sqref="AI6:AI10">
    <cfRule type="cellIs" dxfId="601" priority="135" stopIfTrue="1" operator="lessThan">
      <formula>0</formula>
    </cfRule>
  </conditionalFormatting>
  <conditionalFormatting sqref="AT6:AT10">
    <cfRule type="cellIs" dxfId="600" priority="132" stopIfTrue="1" operator="lessThan">
      <formula>0</formula>
    </cfRule>
  </conditionalFormatting>
  <conditionalFormatting sqref="AS6:AS10">
    <cfRule type="cellIs" dxfId="599" priority="133" stopIfTrue="1" operator="lessThan">
      <formula>0</formula>
    </cfRule>
  </conditionalFormatting>
  <conditionalFormatting sqref="AU6:AU10">
    <cfRule type="cellIs" dxfId="598" priority="131" stopIfTrue="1" operator="lessThan">
      <formula>0</formula>
    </cfRule>
  </conditionalFormatting>
  <conditionalFormatting sqref="I15">
    <cfRule type="cellIs" dxfId="597" priority="130" stopIfTrue="1" operator="lessThan">
      <formula>0</formula>
    </cfRule>
  </conditionalFormatting>
  <conditionalFormatting sqref="K15:L15 J15:J21 L13:L14">
    <cfRule type="cellIs" dxfId="596" priority="129" stopIfTrue="1" operator="lessThan">
      <formula>0</formula>
    </cfRule>
  </conditionalFormatting>
  <conditionalFormatting sqref="O15">
    <cfRule type="cellIs" dxfId="595" priority="128" stopIfTrue="1" operator="lessThan">
      <formula>0</formula>
    </cfRule>
  </conditionalFormatting>
  <conditionalFormatting sqref="V13:V15 U13:U21">
    <cfRule type="cellIs" dxfId="594" priority="126" stopIfTrue="1" operator="lessThan">
      <formula>0</formula>
    </cfRule>
  </conditionalFormatting>
  <conditionalFormatting sqref="W13:W15">
    <cfRule type="cellIs" dxfId="593" priority="125" stopIfTrue="1" operator="lessThan">
      <formula>0</formula>
    </cfRule>
  </conditionalFormatting>
  <conditionalFormatting sqref="Y13:Y15 X13:X21">
    <cfRule type="cellIs" dxfId="592" priority="124" stopIfTrue="1" operator="lessThan">
      <formula>0</formula>
    </cfRule>
  </conditionalFormatting>
  <conditionalFormatting sqref="Z13:Z15">
    <cfRule type="cellIs" dxfId="591" priority="123" stopIfTrue="1" operator="lessThan">
      <formula>0</formula>
    </cfRule>
  </conditionalFormatting>
  <conditionalFormatting sqref="AB13:AB15 AA13:AA21">
    <cfRule type="cellIs" dxfId="590" priority="122" stopIfTrue="1" operator="lessThan">
      <formula>0</formula>
    </cfRule>
  </conditionalFormatting>
  <conditionalFormatting sqref="AC13:AC15">
    <cfRule type="cellIs" dxfId="589" priority="121" stopIfTrue="1" operator="lessThan">
      <formula>0</formula>
    </cfRule>
  </conditionalFormatting>
  <conditionalFormatting sqref="AD13:AD21">
    <cfRule type="cellIs" dxfId="588" priority="120" stopIfTrue="1" operator="lessThan">
      <formula>0</formula>
    </cfRule>
  </conditionalFormatting>
  <conditionalFormatting sqref="AI13:AI21">
    <cfRule type="cellIs" dxfId="587" priority="119" stopIfTrue="1" operator="lessThan">
      <formula>0</formula>
    </cfRule>
  </conditionalFormatting>
  <conditionalFormatting sqref="AT13:AT21">
    <cfRule type="cellIs" dxfId="586" priority="116" stopIfTrue="1" operator="lessThan">
      <formula>0</formula>
    </cfRule>
  </conditionalFormatting>
  <conditionalFormatting sqref="AS13:AS21">
    <cfRule type="cellIs" dxfId="585" priority="117" stopIfTrue="1" operator="lessThan">
      <formula>0</formula>
    </cfRule>
  </conditionalFormatting>
  <conditionalFormatting sqref="AU13:AU21">
    <cfRule type="cellIs" dxfId="584" priority="115" stopIfTrue="1" operator="lessThan">
      <formula>0</formula>
    </cfRule>
  </conditionalFormatting>
  <conditionalFormatting sqref="F53">
    <cfRule type="cellIs" dxfId="583" priority="108" stopIfTrue="1" operator="lessThan">
      <formula>0</formula>
    </cfRule>
  </conditionalFormatting>
  <conditionalFormatting sqref="L53">
    <cfRule type="cellIs" dxfId="582" priority="106" stopIfTrue="1" operator="lessThan">
      <formula>0</formula>
    </cfRule>
  </conditionalFormatting>
  <conditionalFormatting sqref="R53">
    <cfRule type="cellIs" dxfId="581" priority="104" stopIfTrue="1" operator="lessThan">
      <formula>0</formula>
    </cfRule>
  </conditionalFormatting>
  <conditionalFormatting sqref="U53:AD53">
    <cfRule type="cellIs" dxfId="580" priority="103" stopIfTrue="1" operator="lessThan">
      <formula>0</formula>
    </cfRule>
  </conditionalFormatting>
  <conditionalFormatting sqref="AI25:AI28">
    <cfRule type="cellIs" dxfId="579" priority="102" stopIfTrue="1" operator="lessThan">
      <formula>0</formula>
    </cfRule>
  </conditionalFormatting>
  <conditionalFormatting sqref="AI30:AI32">
    <cfRule type="cellIs" dxfId="578" priority="101" stopIfTrue="1" operator="lessThan">
      <formula>0</formula>
    </cfRule>
  </conditionalFormatting>
  <conditionalFormatting sqref="AN25:AR28">
    <cfRule type="cellIs" dxfId="577" priority="99" stopIfTrue="1" operator="lessThan">
      <formula>0</formula>
    </cfRule>
  </conditionalFormatting>
  <conditionalFormatting sqref="AN30:AR32">
    <cfRule type="cellIs" dxfId="576" priority="98" stopIfTrue="1" operator="lessThan">
      <formula>0</formula>
    </cfRule>
  </conditionalFormatting>
  <conditionalFormatting sqref="AN34:AR35">
    <cfRule type="cellIs" dxfId="575" priority="97" stopIfTrue="1" operator="lessThan">
      <formula>0</formula>
    </cfRule>
  </conditionalFormatting>
  <conditionalFormatting sqref="AS25:AV26 AT27:AU27">
    <cfRule type="cellIs" dxfId="574" priority="96" stopIfTrue="1" operator="lessThan">
      <formula>0</formula>
    </cfRule>
  </conditionalFormatting>
  <conditionalFormatting sqref="AT28:AV28">
    <cfRule type="cellIs" dxfId="573" priority="95" stopIfTrue="1" operator="lessThan">
      <formula>0</formula>
    </cfRule>
  </conditionalFormatting>
  <conditionalFormatting sqref="AS31:AV32 AT30:AV30">
    <cfRule type="cellIs" dxfId="572" priority="94" stopIfTrue="1" operator="lessThan">
      <formula>0</formula>
    </cfRule>
  </conditionalFormatting>
  <conditionalFormatting sqref="AI44:AI47">
    <cfRule type="cellIs" dxfId="571" priority="93" stopIfTrue="1" operator="lessThan">
      <formula>0</formula>
    </cfRule>
  </conditionalFormatting>
  <conditionalFormatting sqref="AI49:AI52">
    <cfRule type="cellIs" dxfId="570" priority="92" stopIfTrue="1" operator="lessThan">
      <formula>0</formula>
    </cfRule>
  </conditionalFormatting>
  <conditionalFormatting sqref="AI53">
    <cfRule type="cellIs" dxfId="569" priority="91" stopIfTrue="1" operator="lessThan">
      <formula>0</formula>
    </cfRule>
  </conditionalFormatting>
  <conditionalFormatting sqref="AI37:AI42">
    <cfRule type="cellIs" dxfId="568" priority="90" stopIfTrue="1" operator="lessThan">
      <formula>0</formula>
    </cfRule>
  </conditionalFormatting>
  <conditionalFormatting sqref="AN37:AR42">
    <cfRule type="cellIs" dxfId="567" priority="89" stopIfTrue="1" operator="lessThan">
      <formula>0</formula>
    </cfRule>
  </conditionalFormatting>
  <conditionalFormatting sqref="AN44:AR47">
    <cfRule type="cellIs" dxfId="566" priority="88" stopIfTrue="1" operator="lessThan">
      <formula>0</formula>
    </cfRule>
  </conditionalFormatting>
  <conditionalFormatting sqref="AN49:AR52">
    <cfRule type="cellIs" dxfId="565" priority="87" stopIfTrue="1" operator="lessThan">
      <formula>0</formula>
    </cfRule>
  </conditionalFormatting>
  <conditionalFormatting sqref="AN53:AP53">
    <cfRule type="cellIs" dxfId="564" priority="86" stopIfTrue="1" operator="lessThan">
      <formula>0</formula>
    </cfRule>
  </conditionalFormatting>
  <conditionalFormatting sqref="AS35:AV35">
    <cfRule type="cellIs" dxfId="563" priority="69" stopIfTrue="1" operator="lessThan">
      <formula>0</formula>
    </cfRule>
  </conditionalFormatting>
  <conditionalFormatting sqref="AV34">
    <cfRule type="cellIs" dxfId="562" priority="68" stopIfTrue="1" operator="lessThan">
      <formula>0</formula>
    </cfRule>
  </conditionalFormatting>
  <conditionalFormatting sqref="AT34">
    <cfRule type="cellIs" dxfId="561" priority="67" stopIfTrue="1" operator="lessThan">
      <formula>0</formula>
    </cfRule>
  </conditionalFormatting>
  <conditionalFormatting sqref="AW61:AW62">
    <cfRule type="cellIs" dxfId="560" priority="66" stopIfTrue="1" operator="lessThan">
      <formula>0</formula>
    </cfRule>
  </conditionalFormatting>
  <conditionalFormatting sqref="S56:U57">
    <cfRule type="cellIs" dxfId="559" priority="61" stopIfTrue="1" operator="lessThan">
      <formula>0</formula>
    </cfRule>
  </conditionalFormatting>
  <conditionalFormatting sqref="V56:W57">
    <cfRule type="cellIs" dxfId="558" priority="60" stopIfTrue="1" operator="lessThan">
      <formula>0</formula>
    </cfRule>
  </conditionalFormatting>
  <conditionalFormatting sqref="S59:U59">
    <cfRule type="cellIs" dxfId="557" priority="59" stopIfTrue="1" operator="lessThan">
      <formula>0</formula>
    </cfRule>
  </conditionalFormatting>
  <conditionalFormatting sqref="V59:W59">
    <cfRule type="cellIs" dxfId="556" priority="58" stopIfTrue="1" operator="lessThan">
      <formula>0</formula>
    </cfRule>
  </conditionalFormatting>
  <conditionalFormatting sqref="S58:T58">
    <cfRule type="cellIs" dxfId="555" priority="57" stopIfTrue="1" operator="lessThan">
      <formula>0</formula>
    </cfRule>
  </conditionalFormatting>
  <conditionalFormatting sqref="X56:X57">
    <cfRule type="cellIs" dxfId="554" priority="56" stopIfTrue="1" operator="lessThan">
      <formula>0</formula>
    </cfRule>
  </conditionalFormatting>
  <conditionalFormatting sqref="X59">
    <cfRule type="cellIs" dxfId="553" priority="55" stopIfTrue="1" operator="lessThan">
      <formula>0</formula>
    </cfRule>
  </conditionalFormatting>
  <conditionalFormatting sqref="X58">
    <cfRule type="cellIs" dxfId="552" priority="54" stopIfTrue="1" operator="lessThan">
      <formula>0</formula>
    </cfRule>
  </conditionalFormatting>
  <conditionalFormatting sqref="AA56:AA57">
    <cfRule type="cellIs" dxfId="551" priority="53" stopIfTrue="1" operator="lessThan">
      <formula>0</formula>
    </cfRule>
  </conditionalFormatting>
  <conditionalFormatting sqref="AA59">
    <cfRule type="cellIs" dxfId="550" priority="52" stopIfTrue="1" operator="lessThan">
      <formula>0</formula>
    </cfRule>
  </conditionalFormatting>
  <conditionalFormatting sqref="AA58">
    <cfRule type="cellIs" dxfId="549" priority="51" stopIfTrue="1" operator="lessThan">
      <formula>0</formula>
    </cfRule>
  </conditionalFormatting>
  <conditionalFormatting sqref="Q15:R15 P15:P21 R13:R14">
    <cfRule type="cellIs" dxfId="548" priority="127" stopIfTrue="1" operator="lessThan">
      <formula>0</formula>
    </cfRule>
  </conditionalFormatting>
  <conditionalFormatting sqref="AQ7:AR7 AO13:AP15 AN6:AN10 AN13:AN21">
    <cfRule type="cellIs" dxfId="547" priority="49" stopIfTrue="1" operator="lessThan">
      <formula>0</formula>
    </cfRule>
  </conditionalFormatting>
  <conditionalFormatting sqref="AU34">
    <cfRule type="cellIs" dxfId="546" priority="48" stopIfTrue="1" operator="lessThan">
      <formula>0</formula>
    </cfRule>
  </conditionalFormatting>
  <conditionalFormatting sqref="D13:E14">
    <cfRule type="cellIs" dxfId="545" priority="47" stopIfTrue="1" operator="lessThan">
      <formula>0</formula>
    </cfRule>
  </conditionalFormatting>
  <conditionalFormatting sqref="D25:Q28">
    <cfRule type="cellIs" dxfId="544" priority="46" stopIfTrue="1" operator="lessThan">
      <formula>0</formula>
    </cfRule>
  </conditionalFormatting>
  <conditionalFormatting sqref="D30:Q32">
    <cfRule type="cellIs" dxfId="543" priority="45" stopIfTrue="1" operator="lessThan">
      <formula>0</formula>
    </cfRule>
  </conditionalFormatting>
  <conditionalFormatting sqref="D34:Q35">
    <cfRule type="cellIs" dxfId="542" priority="44" stopIfTrue="1" operator="lessThan">
      <formula>0</formula>
    </cfRule>
  </conditionalFormatting>
  <conditionalFormatting sqref="D37:Q42">
    <cfRule type="cellIs" dxfId="541" priority="43" stopIfTrue="1" operator="lessThan">
      <formula>0</formula>
    </cfRule>
  </conditionalFormatting>
  <conditionalFormatting sqref="D44:Q47">
    <cfRule type="cellIs" dxfId="540" priority="42" stopIfTrue="1" operator="lessThan">
      <formula>0</formula>
    </cfRule>
  </conditionalFormatting>
  <conditionalFormatting sqref="D49:E52">
    <cfRule type="cellIs" dxfId="539" priority="40" stopIfTrue="1" operator="lessThan">
      <formula>0</formula>
    </cfRule>
  </conditionalFormatting>
  <conditionalFormatting sqref="D53:E53">
    <cfRule type="cellIs" dxfId="538" priority="41" stopIfTrue="1" operator="lessThan">
      <formula>0</formula>
    </cfRule>
  </conditionalFormatting>
  <conditionalFormatting sqref="G56:I57 D56:D57">
    <cfRule type="cellIs" dxfId="537" priority="39" stopIfTrue="1" operator="lessThan">
      <formula>0</formula>
    </cfRule>
  </conditionalFormatting>
  <conditionalFormatting sqref="M56:O57 J56:J57">
    <cfRule type="cellIs" dxfId="536" priority="38" stopIfTrue="1" operator="lessThan">
      <formula>0</formula>
    </cfRule>
  </conditionalFormatting>
  <conditionalFormatting sqref="P56:P57">
    <cfRule type="cellIs" dxfId="535" priority="37" stopIfTrue="1" operator="lessThan">
      <formula>0</formula>
    </cfRule>
  </conditionalFormatting>
  <conditionalFormatting sqref="M58:O58 J58">
    <cfRule type="cellIs" dxfId="534" priority="36" stopIfTrue="1" operator="lessThan">
      <formula>0</formula>
    </cfRule>
  </conditionalFormatting>
  <conditionalFormatting sqref="P58">
    <cfRule type="cellIs" dxfId="533" priority="35" stopIfTrue="1" operator="lessThan">
      <formula>0</formula>
    </cfRule>
  </conditionalFormatting>
  <conditionalFormatting sqref="G59:I59 D59">
    <cfRule type="cellIs" dxfId="532" priority="34" stopIfTrue="1" operator="lessThan">
      <formula>0</formula>
    </cfRule>
  </conditionalFormatting>
  <conditionalFormatting sqref="M59:O59 J59">
    <cfRule type="cellIs" dxfId="531" priority="33" stopIfTrue="1" operator="lessThan">
      <formula>0</formula>
    </cfRule>
  </conditionalFormatting>
  <conditionalFormatting sqref="P59">
    <cfRule type="cellIs" dxfId="530" priority="32" stopIfTrue="1" operator="lessThan">
      <formula>0</formula>
    </cfRule>
  </conditionalFormatting>
  <conditionalFormatting sqref="I13:I14">
    <cfRule type="cellIs" dxfId="529" priority="31" stopIfTrue="1" operator="lessThan">
      <formula>0</formula>
    </cfRule>
  </conditionalFormatting>
  <conditionalFormatting sqref="K13 J13:J14">
    <cfRule type="cellIs" dxfId="528" priority="30" stopIfTrue="1" operator="lessThan">
      <formula>0</formula>
    </cfRule>
  </conditionalFormatting>
  <conditionalFormatting sqref="K14">
    <cfRule type="cellIs" dxfId="527" priority="29" stopIfTrue="1" operator="lessThan">
      <formula>0</formula>
    </cfRule>
  </conditionalFormatting>
  <conditionalFormatting sqref="O13:O14">
    <cfRule type="cellIs" dxfId="526" priority="28" stopIfTrue="1" operator="lessThan">
      <formula>0</formula>
    </cfRule>
  </conditionalFormatting>
  <conditionalFormatting sqref="Q13 P13:P14">
    <cfRule type="cellIs" dxfId="525" priority="27" stopIfTrue="1" operator="lessThan">
      <formula>0</formula>
    </cfRule>
  </conditionalFormatting>
  <conditionalFormatting sqref="Q14">
    <cfRule type="cellIs" dxfId="524" priority="26" stopIfTrue="1" operator="lessThan">
      <formula>0</formula>
    </cfRule>
  </conditionalFormatting>
  <conditionalFormatting sqref="J49:K52">
    <cfRule type="cellIs" dxfId="523" priority="24" stopIfTrue="1" operator="lessThan">
      <formula>0</formula>
    </cfRule>
  </conditionalFormatting>
  <conditionalFormatting sqref="J53:K53">
    <cfRule type="cellIs" dxfId="522" priority="25" stopIfTrue="1" operator="lessThan">
      <formula>0</formula>
    </cfRule>
  </conditionalFormatting>
  <conditionalFormatting sqref="I49:I53">
    <cfRule type="cellIs" dxfId="521" priority="23" stopIfTrue="1" operator="lessThan">
      <formula>0</formula>
    </cfRule>
  </conditionalFormatting>
  <conditionalFormatting sqref="O49:Q51 P52:Q52">
    <cfRule type="cellIs" dxfId="520" priority="21" stopIfTrue="1" operator="lessThan">
      <formula>0</formula>
    </cfRule>
  </conditionalFormatting>
  <conditionalFormatting sqref="P53:Q53">
    <cfRule type="cellIs" dxfId="519" priority="22" stopIfTrue="1" operator="lessThan">
      <formula>0</formula>
    </cfRule>
  </conditionalFormatting>
  <conditionalFormatting sqref="O52:O53">
    <cfRule type="cellIs" dxfId="518" priority="20" stopIfTrue="1" operator="lessThan">
      <formula>0</formula>
    </cfRule>
  </conditionalFormatting>
  <conditionalFormatting sqref="AS27">
    <cfRule type="cellIs" dxfId="517" priority="19" stopIfTrue="1" operator="lessThan">
      <formula>0</formula>
    </cfRule>
  </conditionalFormatting>
  <conditionalFormatting sqref="AS28">
    <cfRule type="cellIs" dxfId="516" priority="18" stopIfTrue="1" operator="lessThan">
      <formula>0</formula>
    </cfRule>
  </conditionalFormatting>
  <conditionalFormatting sqref="AS30">
    <cfRule type="cellIs" dxfId="515" priority="17" stopIfTrue="1" operator="lessThan">
      <formula>0</formula>
    </cfRule>
  </conditionalFormatting>
  <conditionalFormatting sqref="AS37:AS42">
    <cfRule type="cellIs" dxfId="514" priority="16" stopIfTrue="1" operator="lessThan">
      <formula>0</formula>
    </cfRule>
  </conditionalFormatting>
  <conditionalFormatting sqref="AT37:AT42">
    <cfRule type="cellIs" dxfId="513" priority="15" stopIfTrue="1" operator="lessThan">
      <formula>0</formula>
    </cfRule>
  </conditionalFormatting>
  <conditionalFormatting sqref="AU37:AU42">
    <cfRule type="cellIs" dxfId="512" priority="14" stopIfTrue="1" operator="lessThan">
      <formula>0</formula>
    </cfRule>
  </conditionalFormatting>
  <conditionalFormatting sqref="AV37:AV42">
    <cfRule type="cellIs" dxfId="511" priority="13" stopIfTrue="1" operator="lessThan">
      <formula>0</formula>
    </cfRule>
  </conditionalFormatting>
  <conditionalFormatting sqref="AS44:AS47">
    <cfRule type="cellIs" dxfId="510" priority="12" stopIfTrue="1" operator="lessThan">
      <formula>0</formula>
    </cfRule>
  </conditionalFormatting>
  <conditionalFormatting sqref="AT44:AT47">
    <cfRule type="cellIs" dxfId="509" priority="11" stopIfTrue="1" operator="lessThan">
      <formula>0</formula>
    </cfRule>
  </conditionalFormatting>
  <conditionalFormatting sqref="AU44:AU47">
    <cfRule type="cellIs" dxfId="508" priority="10" stopIfTrue="1" operator="lessThan">
      <formula>0</formula>
    </cfRule>
  </conditionalFormatting>
  <conditionalFormatting sqref="AV44:AV47">
    <cfRule type="cellIs" dxfId="507" priority="9" stopIfTrue="1" operator="lessThan">
      <formula>0</formula>
    </cfRule>
  </conditionalFormatting>
  <conditionalFormatting sqref="AS49:AS52">
    <cfRule type="cellIs" dxfId="506" priority="8" stopIfTrue="1" operator="lessThan">
      <formula>0</formula>
    </cfRule>
  </conditionalFormatting>
  <conditionalFormatting sqref="AS53">
    <cfRule type="cellIs" dxfId="505" priority="7" stopIfTrue="1" operator="lessThan">
      <formula>0</formula>
    </cfRule>
  </conditionalFormatting>
  <conditionalFormatting sqref="AT49:AT52">
    <cfRule type="cellIs" dxfId="504" priority="6" stopIfTrue="1" operator="lessThan">
      <formula>0</formula>
    </cfRule>
  </conditionalFormatting>
  <conditionalFormatting sqref="AT53">
    <cfRule type="cellIs" dxfId="503" priority="5" stopIfTrue="1" operator="lessThan">
      <formula>0</formula>
    </cfRule>
  </conditionalFormatting>
  <conditionalFormatting sqref="AU49:AU52">
    <cfRule type="cellIs" dxfId="502" priority="4" stopIfTrue="1" operator="lessThan">
      <formula>0</formula>
    </cfRule>
  </conditionalFormatting>
  <conditionalFormatting sqref="AU53">
    <cfRule type="cellIs" dxfId="501" priority="3" stopIfTrue="1" operator="lessThan">
      <formula>0</formula>
    </cfRule>
  </conditionalFormatting>
  <conditionalFormatting sqref="AV49:AV52">
    <cfRule type="cellIs" dxfId="500" priority="2" stopIfTrue="1" operator="lessThan">
      <formula>0</formula>
    </cfRule>
  </conditionalFormatting>
  <conditionalFormatting sqref="AV53">
    <cfRule type="cellIs" dxfId="49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V57" sqref="AT5: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382">
        <v>9265859</v>
      </c>
      <c r="E5" s="383">
        <v>10392418</v>
      </c>
      <c r="F5" s="383"/>
      <c r="G5" s="393"/>
      <c r="H5" s="393"/>
      <c r="I5" s="394">
        <v>8495062</v>
      </c>
      <c r="J5" s="382">
        <v>110220479</v>
      </c>
      <c r="K5" s="383">
        <v>102178355</v>
      </c>
      <c r="L5" s="383"/>
      <c r="M5" s="393"/>
      <c r="N5" s="393"/>
      <c r="O5" s="394">
        <v>62628709</v>
      </c>
      <c r="P5" s="382">
        <v>285908762</v>
      </c>
      <c r="Q5" s="383">
        <v>292824327</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194175610</v>
      </c>
      <c r="AT5" s="119"/>
      <c r="AU5" s="119"/>
      <c r="AV5" s="311"/>
      <c r="AW5" s="316"/>
    </row>
    <row r="6" spans="2:49" x14ac:dyDescent="0.2">
      <c r="B6" s="175" t="s">
        <v>279</v>
      </c>
      <c r="C6" s="132" t="s">
        <v>8</v>
      </c>
      <c r="D6" s="379"/>
      <c r="E6" s="380"/>
      <c r="F6" s="380"/>
      <c r="G6" s="395"/>
      <c r="H6" s="395"/>
      <c r="I6" s="396"/>
      <c r="J6" s="379"/>
      <c r="K6" s="380"/>
      <c r="L6" s="380"/>
      <c r="M6" s="395"/>
      <c r="N6" s="395"/>
      <c r="O6" s="396"/>
      <c r="P6" s="379"/>
      <c r="Q6" s="38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5" t="s">
        <v>280</v>
      </c>
      <c r="C7" s="132" t="s">
        <v>9</v>
      </c>
      <c r="D7" s="379"/>
      <c r="E7" s="380"/>
      <c r="F7" s="380"/>
      <c r="G7" s="395"/>
      <c r="H7" s="395"/>
      <c r="I7" s="396"/>
      <c r="J7" s="379"/>
      <c r="K7" s="380"/>
      <c r="L7" s="380"/>
      <c r="M7" s="395"/>
      <c r="N7" s="395"/>
      <c r="O7" s="396"/>
      <c r="P7" s="379"/>
      <c r="Q7" s="38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7" t="s">
        <v>83</v>
      </c>
      <c r="C10" s="132"/>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5" t="s">
        <v>282</v>
      </c>
      <c r="C11" s="132"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5" t="s">
        <v>283</v>
      </c>
      <c r="C12" s="132"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5" t="s">
        <v>284</v>
      </c>
      <c r="C13" s="132" t="s">
        <v>10</v>
      </c>
      <c r="D13" s="379"/>
      <c r="E13" s="380"/>
      <c r="F13" s="380"/>
      <c r="G13" s="380"/>
      <c r="H13" s="380"/>
      <c r="I13" s="37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24486</v>
      </c>
      <c r="AT13" s="113"/>
      <c r="AU13" s="113"/>
      <c r="AV13" s="310"/>
      <c r="AW13" s="317"/>
    </row>
    <row r="14" spans="2:49" x14ac:dyDescent="0.2">
      <c r="B14" s="175" t="s">
        <v>285</v>
      </c>
      <c r="C14" s="132" t="s">
        <v>11</v>
      </c>
      <c r="D14" s="379"/>
      <c r="E14" s="380"/>
      <c r="F14" s="380"/>
      <c r="G14" s="380"/>
      <c r="H14" s="380"/>
      <c r="I14" s="37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7" t="s">
        <v>286</v>
      </c>
      <c r="C15" s="132"/>
      <c r="D15" s="379">
        <v>936508</v>
      </c>
      <c r="E15" s="380">
        <v>774704</v>
      </c>
      <c r="F15" s="380"/>
      <c r="G15" s="380"/>
      <c r="H15" s="380"/>
      <c r="I15" s="379">
        <v>542448</v>
      </c>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379">
        <v>-787044</v>
      </c>
      <c r="E16" s="380">
        <v>-289729</v>
      </c>
      <c r="F16" s="380"/>
      <c r="G16" s="380"/>
      <c r="H16" s="380"/>
      <c r="I16" s="379">
        <v>-202868</v>
      </c>
      <c r="J16" s="109">
        <v>-6784842</v>
      </c>
      <c r="K16" s="110">
        <v>-2340339</v>
      </c>
      <c r="L16" s="110"/>
      <c r="M16" s="110"/>
      <c r="N16" s="110"/>
      <c r="O16" s="109">
        <v>-1434476</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109">
        <v>59948</v>
      </c>
      <c r="E17" s="268">
        <v>0</v>
      </c>
      <c r="F17" s="268"/>
      <c r="G17" s="268"/>
      <c r="H17" s="110"/>
      <c r="I17" s="292"/>
      <c r="J17" s="109">
        <v>0</v>
      </c>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7" t="s">
        <v>308</v>
      </c>
      <c r="C19" s="132"/>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7" t="s">
        <v>485</v>
      </c>
      <c r="C20" s="132"/>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2"/>
    </row>
    <row r="22" spans="2:49" x14ac:dyDescent="0.2">
      <c r="B22" s="179" t="s">
        <v>288</v>
      </c>
      <c r="C22" s="131"/>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109">
        <v>10929266</v>
      </c>
      <c r="E23" s="287"/>
      <c r="F23" s="287"/>
      <c r="G23" s="287"/>
      <c r="H23" s="287"/>
      <c r="I23" s="291"/>
      <c r="J23" s="109">
        <v>85987275</v>
      </c>
      <c r="K23" s="287"/>
      <c r="L23" s="287"/>
      <c r="M23" s="287"/>
      <c r="N23" s="287"/>
      <c r="O23" s="291"/>
      <c r="P23" s="109">
        <v>251102417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379">
        <v>164270248</v>
      </c>
      <c r="AT23" s="113"/>
      <c r="AU23" s="113"/>
      <c r="AV23" s="310"/>
      <c r="AW23" s="317"/>
    </row>
    <row r="24" spans="2:49" ht="28.5" customHeight="1" x14ac:dyDescent="0.2">
      <c r="B24" s="177" t="s">
        <v>114</v>
      </c>
      <c r="C24" s="132"/>
      <c r="D24" s="292"/>
      <c r="E24" s="110">
        <v>10331193</v>
      </c>
      <c r="F24" s="110"/>
      <c r="G24" s="110"/>
      <c r="H24" s="110"/>
      <c r="I24" s="109">
        <v>7233896</v>
      </c>
      <c r="J24" s="292"/>
      <c r="K24" s="110">
        <v>76242233</v>
      </c>
      <c r="L24" s="110"/>
      <c r="M24" s="110"/>
      <c r="N24" s="110"/>
      <c r="O24" s="109">
        <v>46731548</v>
      </c>
      <c r="P24" s="292"/>
      <c r="Q24" s="110">
        <v>254656232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7" t="s">
        <v>110</v>
      </c>
      <c r="C26" s="132" t="s">
        <v>0</v>
      </c>
      <c r="D26" s="109">
        <v>747547</v>
      </c>
      <c r="E26" s="287"/>
      <c r="F26" s="287"/>
      <c r="G26" s="287"/>
      <c r="H26" s="287"/>
      <c r="I26" s="291"/>
      <c r="J26" s="109">
        <v>7693083</v>
      </c>
      <c r="K26" s="287"/>
      <c r="L26" s="287"/>
      <c r="M26" s="287"/>
      <c r="N26" s="287"/>
      <c r="O26" s="291"/>
      <c r="P26" s="109">
        <v>20718586</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30016997</v>
      </c>
      <c r="AT26" s="113"/>
      <c r="AU26" s="113"/>
      <c r="AV26" s="310"/>
      <c r="AW26" s="317"/>
    </row>
    <row r="27" spans="2:49" s="5" customFormat="1" ht="25.5" x14ac:dyDescent="0.2">
      <c r="B27" s="177" t="s">
        <v>85</v>
      </c>
      <c r="C27" s="132"/>
      <c r="D27" s="292"/>
      <c r="E27" s="110">
        <v>265020</v>
      </c>
      <c r="F27" s="110"/>
      <c r="G27" s="110"/>
      <c r="H27" s="110"/>
      <c r="I27" s="109">
        <v>185567</v>
      </c>
      <c r="J27" s="292"/>
      <c r="K27" s="110">
        <v>2122741</v>
      </c>
      <c r="L27" s="110"/>
      <c r="M27" s="110"/>
      <c r="N27" s="110"/>
      <c r="O27" s="109">
        <v>1301103</v>
      </c>
      <c r="P27" s="292"/>
      <c r="Q27" s="110">
        <v>6878421</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5" t="s">
        <v>290</v>
      </c>
      <c r="C28" s="132" t="s">
        <v>47</v>
      </c>
      <c r="D28" s="109">
        <v>867179</v>
      </c>
      <c r="E28" s="288"/>
      <c r="F28" s="288"/>
      <c r="G28" s="288"/>
      <c r="H28" s="288"/>
      <c r="I28" s="292"/>
      <c r="J28" s="109">
        <v>7727260</v>
      </c>
      <c r="K28" s="288"/>
      <c r="L28" s="288"/>
      <c r="M28" s="288"/>
      <c r="N28" s="288"/>
      <c r="O28" s="292"/>
      <c r="P28" s="109">
        <v>20463834</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15111256</v>
      </c>
      <c r="AT28" s="113"/>
      <c r="AU28" s="113"/>
      <c r="AV28" s="310"/>
      <c r="AW28" s="317"/>
    </row>
    <row r="29" spans="2:49" s="5"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7" t="s">
        <v>111</v>
      </c>
      <c r="C30" s="132"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7" t="s">
        <v>84</v>
      </c>
      <c r="C31" s="132"/>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5" t="s">
        <v>292</v>
      </c>
      <c r="C32" s="132"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5" t="s">
        <v>90</v>
      </c>
      <c r="C34" s="132"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7" t="s">
        <v>91</v>
      </c>
      <c r="C35" s="132"/>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5" t="s">
        <v>294</v>
      </c>
      <c r="C36" s="132"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7" t="s">
        <v>86</v>
      </c>
      <c r="C39" s="132"/>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7" t="s">
        <v>92</v>
      </c>
      <c r="C42" s="132"/>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5" t="s">
        <v>297</v>
      </c>
      <c r="C43" s="132"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109">
        <v>734191</v>
      </c>
      <c r="E45" s="110"/>
      <c r="F45" s="110"/>
      <c r="G45" s="110"/>
      <c r="H45" s="110"/>
      <c r="I45" s="109"/>
      <c r="J45" s="379">
        <v>8064710</v>
      </c>
      <c r="K45" s="380">
        <v>509068</v>
      </c>
      <c r="L45" s="110"/>
      <c r="M45" s="110"/>
      <c r="N45" s="110"/>
      <c r="O45" s="109">
        <v>312026</v>
      </c>
      <c r="P45" s="379">
        <v>7349873</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379">
        <v>2132465</v>
      </c>
      <c r="AT45" s="113"/>
      <c r="AU45" s="113"/>
      <c r="AV45" s="310"/>
      <c r="AW45" s="317"/>
    </row>
    <row r="46" spans="2:49" x14ac:dyDescent="0.2">
      <c r="B46" s="175" t="s">
        <v>116</v>
      </c>
      <c r="C46" s="132" t="s">
        <v>31</v>
      </c>
      <c r="D46" s="109"/>
      <c r="E46" s="110"/>
      <c r="F46" s="110"/>
      <c r="G46" s="110"/>
      <c r="H46" s="110"/>
      <c r="I46" s="109"/>
      <c r="J46" s="379">
        <v>6840028</v>
      </c>
      <c r="K46" s="380">
        <f>7353337-K45</f>
        <v>6844269</v>
      </c>
      <c r="L46" s="110"/>
      <c r="M46" s="110"/>
      <c r="N46" s="110"/>
      <c r="O46" s="109">
        <v>4195093</v>
      </c>
      <c r="P46" s="379">
        <v>2517954</v>
      </c>
      <c r="Q46" s="110">
        <v>2517954</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379">
        <v>3144362</v>
      </c>
      <c r="AT46" s="113"/>
      <c r="AU46" s="113"/>
      <c r="AV46" s="310"/>
      <c r="AW46" s="317"/>
    </row>
    <row r="47" spans="2:49" x14ac:dyDescent="0.2">
      <c r="B47" s="175" t="s">
        <v>117</v>
      </c>
      <c r="C47" s="132" t="s">
        <v>32</v>
      </c>
      <c r="D47" s="109">
        <v>734191</v>
      </c>
      <c r="E47" s="288"/>
      <c r="F47" s="288"/>
      <c r="G47" s="288"/>
      <c r="H47" s="288"/>
      <c r="I47" s="292"/>
      <c r="J47" s="379">
        <v>7555642</v>
      </c>
      <c r="K47" s="288"/>
      <c r="L47" s="288"/>
      <c r="M47" s="288"/>
      <c r="N47" s="288"/>
      <c r="O47" s="292"/>
      <c r="P47" s="379">
        <v>7342843</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379">
        <v>2483985</v>
      </c>
      <c r="AT47" s="113"/>
      <c r="AU47" s="113"/>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109">
        <v>89249</v>
      </c>
      <c r="E49" s="110">
        <v>89159</v>
      </c>
      <c r="F49" s="110"/>
      <c r="G49" s="110"/>
      <c r="H49" s="110"/>
      <c r="I49" s="379">
        <v>62429</v>
      </c>
      <c r="J49" s="379">
        <v>918472</v>
      </c>
      <c r="K49" s="380">
        <v>845731</v>
      </c>
      <c r="L49" s="110"/>
      <c r="M49" s="110"/>
      <c r="N49" s="110"/>
      <c r="O49" s="109">
        <v>518378</v>
      </c>
      <c r="P49" s="379">
        <v>3207938</v>
      </c>
      <c r="Q49" s="110">
        <v>3280770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379">
        <v>1918938</v>
      </c>
      <c r="AT49" s="113"/>
      <c r="AU49" s="113"/>
      <c r="AV49" s="310"/>
      <c r="AW49" s="317"/>
    </row>
    <row r="50" spans="2:49" x14ac:dyDescent="0.2">
      <c r="B50" s="175" t="s">
        <v>119</v>
      </c>
      <c r="C50" s="132" t="s">
        <v>34</v>
      </c>
      <c r="D50" s="109">
        <v>114085</v>
      </c>
      <c r="E50" s="288"/>
      <c r="F50" s="288"/>
      <c r="G50" s="288"/>
      <c r="H50" s="288"/>
      <c r="I50" s="292"/>
      <c r="J50" s="109">
        <v>1016591</v>
      </c>
      <c r="K50" s="288"/>
      <c r="L50" s="288"/>
      <c r="M50" s="288"/>
      <c r="N50" s="288"/>
      <c r="O50" s="292"/>
      <c r="P50" s="379">
        <v>2646504</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379">
        <v>680920</v>
      </c>
      <c r="AT50" s="113"/>
      <c r="AU50" s="113"/>
      <c r="AV50" s="310"/>
      <c r="AW50" s="317"/>
    </row>
    <row r="51" spans="2:49" s="5" customFormat="1" x14ac:dyDescent="0.2">
      <c r="B51" s="175" t="s">
        <v>300</v>
      </c>
      <c r="C51" s="13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5" t="s">
        <v>301</v>
      </c>
      <c r="C52" s="132"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5" t="s">
        <v>302</v>
      </c>
      <c r="C53" s="132"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0" t="s">
        <v>303</v>
      </c>
      <c r="C54" s="135" t="s">
        <v>77</v>
      </c>
      <c r="D54" s="114">
        <v>10834470</v>
      </c>
      <c r="E54" s="115">
        <v>10507054</v>
      </c>
      <c r="F54" s="115"/>
      <c r="G54" s="115"/>
      <c r="H54" s="115"/>
      <c r="I54" s="114">
        <v>7357034</v>
      </c>
      <c r="J54" s="114">
        <v>93400313</v>
      </c>
      <c r="K54" s="115">
        <v>84872580</v>
      </c>
      <c r="L54" s="115"/>
      <c r="M54" s="115"/>
      <c r="N54" s="115"/>
      <c r="O54" s="114">
        <v>52021391</v>
      </c>
      <c r="P54" s="114">
        <v>253320719</v>
      </c>
      <c r="Q54" s="115">
        <v>260771837</v>
      </c>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v>180730813</v>
      </c>
      <c r="AT54" s="116"/>
      <c r="AU54" s="116"/>
      <c r="AV54" s="310"/>
      <c r="AW54" s="317"/>
    </row>
    <row r="55" spans="2:49" ht="25.5" x14ac:dyDescent="0.2">
      <c r="B55" s="180" t="s">
        <v>304</v>
      </c>
      <c r="C55" s="136" t="s">
        <v>28</v>
      </c>
      <c r="D55" s="114">
        <v>14075</v>
      </c>
      <c r="E55" s="115">
        <v>14075</v>
      </c>
      <c r="F55" s="115"/>
      <c r="G55" s="115"/>
      <c r="H55" s="115"/>
      <c r="I55" s="114">
        <v>9855</v>
      </c>
      <c r="J55" s="114">
        <v>144844</v>
      </c>
      <c r="K55" s="115">
        <v>116421</v>
      </c>
      <c r="L55" s="115"/>
      <c r="M55" s="115"/>
      <c r="N55" s="115"/>
      <c r="O55" s="114">
        <v>71358</v>
      </c>
      <c r="P55" s="114">
        <v>322107</v>
      </c>
      <c r="Q55" s="115">
        <v>350530</v>
      </c>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v>210425</v>
      </c>
      <c r="AT55" s="116"/>
      <c r="AU55" s="116"/>
      <c r="AV55" s="310"/>
      <c r="AW55" s="317"/>
    </row>
    <row r="56" spans="2:49" ht="11.85" customHeight="1" x14ac:dyDescent="0.2">
      <c r="B56" s="175" t="s">
        <v>120</v>
      </c>
      <c r="C56" s="136" t="s">
        <v>452</v>
      </c>
      <c r="D56" s="379">
        <v>14075</v>
      </c>
      <c r="E56" s="380">
        <v>14075</v>
      </c>
      <c r="F56" s="110"/>
      <c r="G56" s="110"/>
      <c r="H56" s="110"/>
      <c r="I56" s="109">
        <v>9855</v>
      </c>
      <c r="J56" s="109">
        <v>144844</v>
      </c>
      <c r="K56" s="110">
        <v>116421</v>
      </c>
      <c r="L56" s="110"/>
      <c r="M56" s="110"/>
      <c r="N56" s="110"/>
      <c r="O56" s="109">
        <v>71358</v>
      </c>
      <c r="P56" s="379">
        <v>322107</v>
      </c>
      <c r="Q56" s="380">
        <f>466951*0.750679</f>
        <v>350530.30972899997</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379">
        <v>210425</v>
      </c>
      <c r="AT56" s="390"/>
      <c r="AU56" s="390"/>
      <c r="AV56" s="390">
        <v>98778</v>
      </c>
      <c r="AW56" s="317"/>
    </row>
    <row r="57" spans="2:49" x14ac:dyDescent="0.2">
      <c r="B57" s="175" t="s">
        <v>121</v>
      </c>
      <c r="C57" s="136" t="s">
        <v>29</v>
      </c>
      <c r="D57" s="379">
        <f>14075*1.73</f>
        <v>24349.75</v>
      </c>
      <c r="E57" s="380">
        <v>24350</v>
      </c>
      <c r="F57" s="110"/>
      <c r="G57" s="110"/>
      <c r="H57" s="110"/>
      <c r="I57" s="109">
        <v>17050</v>
      </c>
      <c r="J57" s="109">
        <v>250580</v>
      </c>
      <c r="K57" s="110">
        <v>201408</v>
      </c>
      <c r="L57" s="110"/>
      <c r="M57" s="110"/>
      <c r="N57" s="110"/>
      <c r="O57" s="109">
        <v>123450</v>
      </c>
      <c r="P57" s="379">
        <v>329263</v>
      </c>
      <c r="Q57" s="380">
        <v>462417</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379">
        <v>329263</v>
      </c>
      <c r="AT57" s="390"/>
      <c r="AU57" s="390"/>
      <c r="AV57" s="390">
        <v>183782</v>
      </c>
      <c r="AW57" s="317"/>
    </row>
    <row r="58" spans="2:49" s="5" customFormat="1" x14ac:dyDescent="0.2">
      <c r="B58" s="183" t="s">
        <v>484</v>
      </c>
      <c r="C58" s="184"/>
      <c r="D58" s="397">
        <v>0</v>
      </c>
      <c r="E58" s="398">
        <v>0</v>
      </c>
      <c r="F58" s="186"/>
      <c r="G58" s="186"/>
      <c r="H58" s="186"/>
      <c r="I58" s="185">
        <v>0</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498" priority="424" stopIfTrue="1" operator="lessThan">
      <formula>0</formula>
    </cfRule>
  </conditionalFormatting>
  <conditionalFormatting sqref="AA11:AA14">
    <cfRule type="cellIs" dxfId="497" priority="422" stopIfTrue="1" operator="lessThan">
      <formula>0</formula>
    </cfRule>
  </conditionalFormatting>
  <conditionalFormatting sqref="AN18:AN19">
    <cfRule type="cellIs" dxfId="496" priority="398" stopIfTrue="1" operator="lessThan">
      <formula>0</formula>
    </cfRule>
  </conditionalFormatting>
  <conditionalFormatting sqref="AU47">
    <cfRule type="cellIs" dxfId="495" priority="67" stopIfTrue="1" operator="lessThan">
      <formula>0</formula>
    </cfRule>
  </conditionalFormatting>
  <conditionalFormatting sqref="AS26">
    <cfRule type="cellIs" dxfId="494" priority="102" stopIfTrue="1" operator="lessThan">
      <formula>0</formula>
    </cfRule>
  </conditionalFormatting>
  <conditionalFormatting sqref="AT26">
    <cfRule type="cellIs" dxfId="493" priority="101" stopIfTrue="1" operator="lessThan">
      <formula>0</formula>
    </cfRule>
  </conditionalFormatting>
  <conditionalFormatting sqref="AU51">
    <cfRule type="cellIs" dxfId="492" priority="58" stopIfTrue="1" operator="lessThan">
      <formula>0</formula>
    </cfRule>
  </conditionalFormatting>
  <conditionalFormatting sqref="AT52">
    <cfRule type="cellIs" dxfId="491" priority="56" stopIfTrue="1" operator="lessThan">
      <formula>0</formula>
    </cfRule>
  </conditionalFormatting>
  <conditionalFormatting sqref="U5:U7">
    <cfRule type="cellIs" dxfId="490" priority="515" stopIfTrue="1" operator="lessThan">
      <formula>0</formula>
    </cfRule>
  </conditionalFormatting>
  <conditionalFormatting sqref="X5:X7">
    <cfRule type="cellIs" dxfId="489" priority="514" stopIfTrue="1" operator="lessThan">
      <formula>0</formula>
    </cfRule>
  </conditionalFormatting>
  <conditionalFormatting sqref="AA5:AA7">
    <cfRule type="cellIs" dxfId="488" priority="513" stopIfTrue="1" operator="lessThan">
      <formula>0</formula>
    </cfRule>
  </conditionalFormatting>
  <conditionalFormatting sqref="AD5:AD7">
    <cfRule type="cellIs" dxfId="487" priority="512" stopIfTrue="1" operator="lessThan">
      <formula>0</formula>
    </cfRule>
  </conditionalFormatting>
  <conditionalFormatting sqref="AI5:AI7">
    <cfRule type="cellIs" dxfId="486" priority="511" stopIfTrue="1" operator="lessThan">
      <formula>0</formula>
    </cfRule>
  </conditionalFormatting>
  <conditionalFormatting sqref="AN5:AN7">
    <cfRule type="cellIs" dxfId="485" priority="510" stopIfTrue="1" operator="lessThan">
      <formula>0</formula>
    </cfRule>
  </conditionalFormatting>
  <conditionalFormatting sqref="AS5:AS7">
    <cfRule type="cellIs" dxfId="484" priority="509" stopIfTrue="1" operator="lessThan">
      <formula>0</formula>
    </cfRule>
  </conditionalFormatting>
  <conditionalFormatting sqref="AT5:AT7">
    <cfRule type="cellIs" dxfId="483" priority="508" stopIfTrue="1" operator="lessThan">
      <formula>0</formula>
    </cfRule>
  </conditionalFormatting>
  <conditionalFormatting sqref="AU5:AU7">
    <cfRule type="cellIs" dxfId="482" priority="507" stopIfTrue="1" operator="lessThan">
      <formula>0</formula>
    </cfRule>
  </conditionalFormatting>
  <conditionalFormatting sqref="D9">
    <cfRule type="cellIs" dxfId="481" priority="506" stopIfTrue="1" operator="lessThan">
      <formula>0</formula>
    </cfRule>
  </conditionalFormatting>
  <conditionalFormatting sqref="D11:D12 D17:D20">
    <cfRule type="cellIs" dxfId="480" priority="505" stopIfTrue="1" operator="lessThan">
      <formula>0</formula>
    </cfRule>
  </conditionalFormatting>
  <conditionalFormatting sqref="E10:I10">
    <cfRule type="cellIs" dxfId="479" priority="504" stopIfTrue="1" operator="lessThan">
      <formula>0</formula>
    </cfRule>
  </conditionalFormatting>
  <conditionalFormatting sqref="E11:I11">
    <cfRule type="cellIs" dxfId="478" priority="503" stopIfTrue="1" operator="lessThan">
      <formula>0</formula>
    </cfRule>
  </conditionalFormatting>
  <conditionalFormatting sqref="E18:I20">
    <cfRule type="cellIs" dxfId="477" priority="501" stopIfTrue="1" operator="lessThan">
      <formula>0</formula>
    </cfRule>
  </conditionalFormatting>
  <conditionalFormatting sqref="H17">
    <cfRule type="cellIs" dxfId="476" priority="500" stopIfTrue="1" operator="lessThan">
      <formula>0</formula>
    </cfRule>
  </conditionalFormatting>
  <conditionalFormatting sqref="D23">
    <cfRule type="cellIs" dxfId="475" priority="499" stopIfTrue="1" operator="lessThan">
      <formula>0</formula>
    </cfRule>
  </conditionalFormatting>
  <conditionalFormatting sqref="D26">
    <cfRule type="cellIs" dxfId="474" priority="498" stopIfTrue="1" operator="lessThan">
      <formula>0</formula>
    </cfRule>
  </conditionalFormatting>
  <conditionalFormatting sqref="D28">
    <cfRule type="cellIs" dxfId="473" priority="497" stopIfTrue="1" operator="lessThan">
      <formula>0</formula>
    </cfRule>
  </conditionalFormatting>
  <conditionalFormatting sqref="D30">
    <cfRule type="cellIs" dxfId="472" priority="496" stopIfTrue="1" operator="lessThan">
      <formula>0</formula>
    </cfRule>
  </conditionalFormatting>
  <conditionalFormatting sqref="D32">
    <cfRule type="cellIs" dxfId="471" priority="495" stopIfTrue="1" operator="lessThan">
      <formula>0</formula>
    </cfRule>
  </conditionalFormatting>
  <conditionalFormatting sqref="D34">
    <cfRule type="cellIs" dxfId="470" priority="494" stopIfTrue="1" operator="lessThan">
      <formula>0</formula>
    </cfRule>
  </conditionalFormatting>
  <conditionalFormatting sqref="D38">
    <cfRule type="cellIs" dxfId="469" priority="493" stopIfTrue="1" operator="lessThan">
      <formula>0</formula>
    </cfRule>
  </conditionalFormatting>
  <conditionalFormatting sqref="D41">
    <cfRule type="cellIs" dxfId="468" priority="492" stopIfTrue="1" operator="lessThan">
      <formula>0</formula>
    </cfRule>
  </conditionalFormatting>
  <conditionalFormatting sqref="D43">
    <cfRule type="cellIs" dxfId="467" priority="491" stopIfTrue="1" operator="lessThan">
      <formula>0</formula>
    </cfRule>
  </conditionalFormatting>
  <conditionalFormatting sqref="D47">
    <cfRule type="cellIs" dxfId="466" priority="490" stopIfTrue="1" operator="lessThan">
      <formula>0</formula>
    </cfRule>
  </conditionalFormatting>
  <conditionalFormatting sqref="D50">
    <cfRule type="cellIs" dxfId="465" priority="489" stopIfTrue="1" operator="lessThan">
      <formula>0</formula>
    </cfRule>
  </conditionalFormatting>
  <conditionalFormatting sqref="E24:I24">
    <cfRule type="cellIs" dxfId="464" priority="487" stopIfTrue="1" operator="lessThan">
      <formula>0</formula>
    </cfRule>
  </conditionalFormatting>
  <conditionalFormatting sqref="E27:I27">
    <cfRule type="cellIs" dxfId="463" priority="486" stopIfTrue="1" operator="lessThan">
      <formula>0</formula>
    </cfRule>
  </conditionalFormatting>
  <conditionalFormatting sqref="E31:I31">
    <cfRule type="cellIs" dxfId="462" priority="485" stopIfTrue="1" operator="lessThan">
      <formula>0</formula>
    </cfRule>
  </conditionalFormatting>
  <conditionalFormatting sqref="E35:I35">
    <cfRule type="cellIs" dxfId="461" priority="484" stopIfTrue="1" operator="lessThan">
      <formula>0</formula>
    </cfRule>
  </conditionalFormatting>
  <conditionalFormatting sqref="E39:I39">
    <cfRule type="cellIs" dxfId="460" priority="483" stopIfTrue="1" operator="lessThan">
      <formula>0</formula>
    </cfRule>
  </conditionalFormatting>
  <conditionalFormatting sqref="E42:I42">
    <cfRule type="cellIs" dxfId="459" priority="482" stopIfTrue="1" operator="lessThan">
      <formula>0</formula>
    </cfRule>
  </conditionalFormatting>
  <conditionalFormatting sqref="D36">
    <cfRule type="cellIs" dxfId="458" priority="481" stopIfTrue="1" operator="lessThan">
      <formula>0</formula>
    </cfRule>
  </conditionalFormatting>
  <conditionalFormatting sqref="E36:I36">
    <cfRule type="cellIs" dxfId="457" priority="480" stopIfTrue="1" operator="lessThan">
      <formula>0</formula>
    </cfRule>
  </conditionalFormatting>
  <conditionalFormatting sqref="D45">
    <cfRule type="cellIs" dxfId="456" priority="479" stopIfTrue="1" operator="lessThan">
      <formula>0</formula>
    </cfRule>
  </conditionalFormatting>
  <conditionalFormatting sqref="E45:I45">
    <cfRule type="cellIs" dxfId="455" priority="478" stopIfTrue="1" operator="lessThan">
      <formula>0</formula>
    </cfRule>
  </conditionalFormatting>
  <conditionalFormatting sqref="D46">
    <cfRule type="cellIs" dxfId="454" priority="477" stopIfTrue="1" operator="lessThan">
      <formula>0</formula>
    </cfRule>
  </conditionalFormatting>
  <conditionalFormatting sqref="E46:I46">
    <cfRule type="cellIs" dxfId="453" priority="476" stopIfTrue="1" operator="lessThan">
      <formula>0</formula>
    </cfRule>
  </conditionalFormatting>
  <conditionalFormatting sqref="D49">
    <cfRule type="cellIs" dxfId="452" priority="475" stopIfTrue="1" operator="lessThan">
      <formula>0</formula>
    </cfRule>
  </conditionalFormatting>
  <conditionalFormatting sqref="E49:H49">
    <cfRule type="cellIs" dxfId="451" priority="474" stopIfTrue="1" operator="lessThan">
      <formula>0</formula>
    </cfRule>
  </conditionalFormatting>
  <conditionalFormatting sqref="D51">
    <cfRule type="cellIs" dxfId="450" priority="473" stopIfTrue="1" operator="lessThan">
      <formula>0</formula>
    </cfRule>
  </conditionalFormatting>
  <conditionalFormatting sqref="E51:I51">
    <cfRule type="cellIs" dxfId="449" priority="472" stopIfTrue="1" operator="lessThan">
      <formula>0</formula>
    </cfRule>
  </conditionalFormatting>
  <conditionalFormatting sqref="D52">
    <cfRule type="cellIs" dxfId="448" priority="471" stopIfTrue="1" operator="lessThan">
      <formula>0</formula>
    </cfRule>
  </conditionalFormatting>
  <conditionalFormatting sqref="E52:I52">
    <cfRule type="cellIs" dxfId="447" priority="470" stopIfTrue="1" operator="lessThan">
      <formula>0</formula>
    </cfRule>
  </conditionalFormatting>
  <conditionalFormatting sqref="D53">
    <cfRule type="cellIs" dxfId="446" priority="469" stopIfTrue="1" operator="lessThan">
      <formula>0</formula>
    </cfRule>
  </conditionalFormatting>
  <conditionalFormatting sqref="E53:I53">
    <cfRule type="cellIs" dxfId="445" priority="468" stopIfTrue="1" operator="lessThan">
      <formula>0</formula>
    </cfRule>
  </conditionalFormatting>
  <conditionalFormatting sqref="F56:I56">
    <cfRule type="cellIs" dxfId="444" priority="466" stopIfTrue="1" operator="lessThan">
      <formula>0</formula>
    </cfRule>
  </conditionalFormatting>
  <conditionalFormatting sqref="F57:I57">
    <cfRule type="cellIs" dxfId="443" priority="464" stopIfTrue="1" operator="lessThan">
      <formula>0</formula>
    </cfRule>
  </conditionalFormatting>
  <conditionalFormatting sqref="F58:I58">
    <cfRule type="cellIs" dxfId="442" priority="462" stopIfTrue="1" operator="lessThan">
      <formula>0</formula>
    </cfRule>
  </conditionalFormatting>
  <conditionalFormatting sqref="J9">
    <cfRule type="cellIs" dxfId="441" priority="461" stopIfTrue="1" operator="lessThan">
      <formula>0</formula>
    </cfRule>
  </conditionalFormatting>
  <conditionalFormatting sqref="J11:J14">
    <cfRule type="cellIs" dxfId="440" priority="460" stopIfTrue="1" operator="lessThan">
      <formula>0</formula>
    </cfRule>
  </conditionalFormatting>
  <conditionalFormatting sqref="K10:O10">
    <cfRule type="cellIs" dxfId="439" priority="459" stopIfTrue="1" operator="lessThan">
      <formula>0</formula>
    </cfRule>
  </conditionalFormatting>
  <conditionalFormatting sqref="K11:O11">
    <cfRule type="cellIs" dxfId="438" priority="458" stopIfTrue="1" operator="lessThan">
      <formula>0</formula>
    </cfRule>
  </conditionalFormatting>
  <conditionalFormatting sqref="K13:O14">
    <cfRule type="cellIs" dxfId="437" priority="457" stopIfTrue="1" operator="lessThan">
      <formula>0</formula>
    </cfRule>
  </conditionalFormatting>
  <conditionalFormatting sqref="J16:J19">
    <cfRule type="cellIs" dxfId="436" priority="456" stopIfTrue="1" operator="lessThan">
      <formula>0</formula>
    </cfRule>
  </conditionalFormatting>
  <conditionalFormatting sqref="K16:O16">
    <cfRule type="cellIs" dxfId="435" priority="455" stopIfTrue="1" operator="lessThan">
      <formula>0</formula>
    </cfRule>
  </conditionalFormatting>
  <conditionalFormatting sqref="K18:O19">
    <cfRule type="cellIs" dxfId="434" priority="454" stopIfTrue="1" operator="lessThan">
      <formula>0</formula>
    </cfRule>
  </conditionalFormatting>
  <conditionalFormatting sqref="L17:N17">
    <cfRule type="cellIs" dxfId="433" priority="453" stopIfTrue="1" operator="lessThan">
      <formula>0</formula>
    </cfRule>
  </conditionalFormatting>
  <conditionalFormatting sqref="P9">
    <cfRule type="cellIs" dxfId="432" priority="452" stopIfTrue="1" operator="lessThan">
      <formula>0</formula>
    </cfRule>
  </conditionalFormatting>
  <conditionalFormatting sqref="P11:P14">
    <cfRule type="cellIs" dxfId="431" priority="451" stopIfTrue="1" operator="lessThan">
      <formula>0</formula>
    </cfRule>
  </conditionalFormatting>
  <conditionalFormatting sqref="Q10:T10">
    <cfRule type="cellIs" dxfId="430" priority="450" stopIfTrue="1" operator="lessThan">
      <formula>0</formula>
    </cfRule>
  </conditionalFormatting>
  <conditionalFormatting sqref="Q11:T11">
    <cfRule type="cellIs" dxfId="429" priority="449" stopIfTrue="1" operator="lessThan">
      <formula>0</formula>
    </cfRule>
  </conditionalFormatting>
  <conditionalFormatting sqref="Q13:T14">
    <cfRule type="cellIs" dxfId="428" priority="448" stopIfTrue="1" operator="lessThan">
      <formula>0</formula>
    </cfRule>
  </conditionalFormatting>
  <conditionalFormatting sqref="P18:P19">
    <cfRule type="cellIs" dxfId="427" priority="447" stopIfTrue="1" operator="lessThan">
      <formula>0</formula>
    </cfRule>
  </conditionalFormatting>
  <conditionalFormatting sqref="Q18:T19">
    <cfRule type="cellIs" dxfId="426" priority="446" stopIfTrue="1" operator="lessThan">
      <formula>0</formula>
    </cfRule>
  </conditionalFormatting>
  <conditionalFormatting sqref="U9">
    <cfRule type="cellIs" dxfId="425" priority="445" stopIfTrue="1" operator="lessThan">
      <formula>0</formula>
    </cfRule>
  </conditionalFormatting>
  <conditionalFormatting sqref="U11:U14">
    <cfRule type="cellIs" dxfId="424" priority="444" stopIfTrue="1" operator="lessThan">
      <formula>0</formula>
    </cfRule>
  </conditionalFormatting>
  <conditionalFormatting sqref="V10">
    <cfRule type="cellIs" dxfId="423" priority="443" stopIfTrue="1" operator="lessThan">
      <formula>0</formula>
    </cfRule>
  </conditionalFormatting>
  <conditionalFormatting sqref="V11">
    <cfRule type="cellIs" dxfId="422" priority="442" stopIfTrue="1" operator="lessThan">
      <formula>0</formula>
    </cfRule>
  </conditionalFormatting>
  <conditionalFormatting sqref="V13:V14">
    <cfRule type="cellIs" dxfId="421" priority="441" stopIfTrue="1" operator="lessThan">
      <formula>0</formula>
    </cfRule>
  </conditionalFormatting>
  <conditionalFormatting sqref="U18:U19">
    <cfRule type="cellIs" dxfId="420" priority="440" stopIfTrue="1" operator="lessThan">
      <formula>0</formula>
    </cfRule>
  </conditionalFormatting>
  <conditionalFormatting sqref="V18:V19">
    <cfRule type="cellIs" dxfId="419" priority="439" stopIfTrue="1" operator="lessThan">
      <formula>0</formula>
    </cfRule>
  </conditionalFormatting>
  <conditionalFormatting sqref="W10">
    <cfRule type="cellIs" dxfId="418" priority="438" stopIfTrue="1" operator="lessThan">
      <formula>0</formula>
    </cfRule>
  </conditionalFormatting>
  <conditionalFormatting sqref="W11">
    <cfRule type="cellIs" dxfId="417" priority="437" stopIfTrue="1" operator="lessThan">
      <formula>0</formula>
    </cfRule>
  </conditionalFormatting>
  <conditionalFormatting sqref="W13:W14">
    <cfRule type="cellIs" dxfId="416" priority="436" stopIfTrue="1" operator="lessThan">
      <formula>0</formula>
    </cfRule>
  </conditionalFormatting>
  <conditionalFormatting sqref="W18:W19">
    <cfRule type="cellIs" dxfId="415" priority="435" stopIfTrue="1" operator="lessThan">
      <formula>0</formula>
    </cfRule>
  </conditionalFormatting>
  <conditionalFormatting sqref="X9">
    <cfRule type="cellIs" dxfId="414" priority="434" stopIfTrue="1" operator="lessThan">
      <formula>0</formula>
    </cfRule>
  </conditionalFormatting>
  <conditionalFormatting sqref="X11:X14">
    <cfRule type="cellIs" dxfId="413" priority="433" stopIfTrue="1" operator="lessThan">
      <formula>0</formula>
    </cfRule>
  </conditionalFormatting>
  <conditionalFormatting sqref="Y10">
    <cfRule type="cellIs" dxfId="412" priority="432" stopIfTrue="1" operator="lessThan">
      <formula>0</formula>
    </cfRule>
  </conditionalFormatting>
  <conditionalFormatting sqref="Y11">
    <cfRule type="cellIs" dxfId="411" priority="431" stopIfTrue="1" operator="lessThan">
      <formula>0</formula>
    </cfRule>
  </conditionalFormatting>
  <conditionalFormatting sqref="Y13:Y14">
    <cfRule type="cellIs" dxfId="410" priority="430" stopIfTrue="1" operator="lessThan">
      <formula>0</formula>
    </cfRule>
  </conditionalFormatting>
  <conditionalFormatting sqref="X18:X19">
    <cfRule type="cellIs" dxfId="409" priority="429" stopIfTrue="1" operator="lessThan">
      <formula>0</formula>
    </cfRule>
  </conditionalFormatting>
  <conditionalFormatting sqref="Y18:Y19">
    <cfRule type="cellIs" dxfId="408" priority="428" stopIfTrue="1" operator="lessThan">
      <formula>0</formula>
    </cfRule>
  </conditionalFormatting>
  <conditionalFormatting sqref="Z10">
    <cfRule type="cellIs" dxfId="407" priority="427" stopIfTrue="1" operator="lessThan">
      <formula>0</formula>
    </cfRule>
  </conditionalFormatting>
  <conditionalFormatting sqref="Z11">
    <cfRule type="cellIs" dxfId="406" priority="426" stopIfTrue="1" operator="lessThan">
      <formula>0</formula>
    </cfRule>
  </conditionalFormatting>
  <conditionalFormatting sqref="Z13:Z14">
    <cfRule type="cellIs" dxfId="405" priority="425" stopIfTrue="1" operator="lessThan">
      <formula>0</formula>
    </cfRule>
  </conditionalFormatting>
  <conditionalFormatting sqref="AA9">
    <cfRule type="cellIs" dxfId="404" priority="423" stopIfTrue="1" operator="lessThan">
      <formula>0</formula>
    </cfRule>
  </conditionalFormatting>
  <conditionalFormatting sqref="AB10">
    <cfRule type="cellIs" dxfId="403" priority="421" stopIfTrue="1" operator="lessThan">
      <formula>0</formula>
    </cfRule>
  </conditionalFormatting>
  <conditionalFormatting sqref="AB11">
    <cfRule type="cellIs" dxfId="402" priority="420" stopIfTrue="1" operator="lessThan">
      <formula>0</formula>
    </cfRule>
  </conditionalFormatting>
  <conditionalFormatting sqref="AB13:AB14">
    <cfRule type="cellIs" dxfId="401" priority="419" stopIfTrue="1" operator="lessThan">
      <formula>0</formula>
    </cfRule>
  </conditionalFormatting>
  <conditionalFormatting sqref="AA18:AA19">
    <cfRule type="cellIs" dxfId="400" priority="418" stopIfTrue="1" operator="lessThan">
      <formula>0</formula>
    </cfRule>
  </conditionalFormatting>
  <conditionalFormatting sqref="AB18:AB19">
    <cfRule type="cellIs" dxfId="399" priority="417" stopIfTrue="1" operator="lessThan">
      <formula>0</formula>
    </cfRule>
  </conditionalFormatting>
  <conditionalFormatting sqref="AC10">
    <cfRule type="cellIs" dxfId="398" priority="416" stopIfTrue="1" operator="lessThan">
      <formula>0</formula>
    </cfRule>
  </conditionalFormatting>
  <conditionalFormatting sqref="AC11">
    <cfRule type="cellIs" dxfId="397" priority="415" stopIfTrue="1" operator="lessThan">
      <formula>0</formula>
    </cfRule>
  </conditionalFormatting>
  <conditionalFormatting sqref="AC13:AC14">
    <cfRule type="cellIs" dxfId="396" priority="414" stopIfTrue="1" operator="lessThan">
      <formula>0</formula>
    </cfRule>
  </conditionalFormatting>
  <conditionalFormatting sqref="AC18:AC19">
    <cfRule type="cellIs" dxfId="395" priority="413" stopIfTrue="1" operator="lessThan">
      <formula>0</formula>
    </cfRule>
  </conditionalFormatting>
  <conditionalFormatting sqref="AD9">
    <cfRule type="cellIs" dxfId="394" priority="412" stopIfTrue="1" operator="lessThan">
      <formula>0</formula>
    </cfRule>
  </conditionalFormatting>
  <conditionalFormatting sqref="AD11:AD14">
    <cfRule type="cellIs" dxfId="393" priority="411" stopIfTrue="1" operator="lessThan">
      <formula>0</formula>
    </cfRule>
  </conditionalFormatting>
  <conditionalFormatting sqref="AD18:AD19">
    <cfRule type="cellIs" dxfId="392" priority="410" stopIfTrue="1" operator="lessThan">
      <formula>0</formula>
    </cfRule>
  </conditionalFormatting>
  <conditionalFormatting sqref="AI9">
    <cfRule type="cellIs" dxfId="391" priority="406" stopIfTrue="1" operator="lessThan">
      <formula>0</formula>
    </cfRule>
  </conditionalFormatting>
  <conditionalFormatting sqref="AI11:AI14">
    <cfRule type="cellIs" dxfId="390" priority="405" stopIfTrue="1" operator="lessThan">
      <formula>0</formula>
    </cfRule>
  </conditionalFormatting>
  <conditionalFormatting sqref="AI18:AI19">
    <cfRule type="cellIs" dxfId="389" priority="404" stopIfTrue="1" operator="lessThan">
      <formula>0</formula>
    </cfRule>
  </conditionalFormatting>
  <conditionalFormatting sqref="AN9">
    <cfRule type="cellIs" dxfId="388" priority="403" stopIfTrue="1" operator="lessThan">
      <formula>0</formula>
    </cfRule>
  </conditionalFormatting>
  <conditionalFormatting sqref="AN11:AN14">
    <cfRule type="cellIs" dxfId="387" priority="402" stopIfTrue="1" operator="lessThan">
      <formula>0</formula>
    </cfRule>
  </conditionalFormatting>
  <conditionalFormatting sqref="AO10:AR10">
    <cfRule type="cellIs" dxfId="386" priority="401" stopIfTrue="1" operator="lessThan">
      <formula>0</formula>
    </cfRule>
  </conditionalFormatting>
  <conditionalFormatting sqref="AO11:AR11">
    <cfRule type="cellIs" dxfId="385" priority="400" stopIfTrue="1" operator="lessThan">
      <formula>0</formula>
    </cfRule>
  </conditionalFormatting>
  <conditionalFormatting sqref="AO13:AR14">
    <cfRule type="cellIs" dxfId="384" priority="399" stopIfTrue="1" operator="lessThan">
      <formula>0</formula>
    </cfRule>
  </conditionalFormatting>
  <conditionalFormatting sqref="AO18:AR19">
    <cfRule type="cellIs" dxfId="383" priority="397" stopIfTrue="1" operator="lessThan">
      <formula>0</formula>
    </cfRule>
  </conditionalFormatting>
  <conditionalFormatting sqref="AS9">
    <cfRule type="cellIs" dxfId="382" priority="396" stopIfTrue="1" operator="lessThan">
      <formula>0</formula>
    </cfRule>
  </conditionalFormatting>
  <conditionalFormatting sqref="AT9">
    <cfRule type="cellIs" dxfId="381" priority="395" stopIfTrue="1" operator="lessThan">
      <formula>0</formula>
    </cfRule>
  </conditionalFormatting>
  <conditionalFormatting sqref="AU9">
    <cfRule type="cellIs" dxfId="380" priority="394" stopIfTrue="1" operator="lessThan">
      <formula>0</formula>
    </cfRule>
  </conditionalFormatting>
  <conditionalFormatting sqref="AS11">
    <cfRule type="cellIs" dxfId="379" priority="393" stopIfTrue="1" operator="lessThan">
      <formula>0</formula>
    </cfRule>
  </conditionalFormatting>
  <conditionalFormatting sqref="AT11">
    <cfRule type="cellIs" dxfId="378" priority="392" stopIfTrue="1" operator="lessThan">
      <formula>0</formula>
    </cfRule>
  </conditionalFormatting>
  <conditionalFormatting sqref="AU11">
    <cfRule type="cellIs" dxfId="377" priority="391" stopIfTrue="1" operator="lessThan">
      <formula>0</formula>
    </cfRule>
  </conditionalFormatting>
  <conditionalFormatting sqref="AS12">
    <cfRule type="cellIs" dxfId="376" priority="390" stopIfTrue="1" operator="lessThan">
      <formula>0</formula>
    </cfRule>
  </conditionalFormatting>
  <conditionalFormatting sqref="AT12">
    <cfRule type="cellIs" dxfId="375" priority="389" stopIfTrue="1" operator="lessThan">
      <formula>0</formula>
    </cfRule>
  </conditionalFormatting>
  <conditionalFormatting sqref="AU12">
    <cfRule type="cellIs" dxfId="374" priority="388" stopIfTrue="1" operator="lessThan">
      <formula>0</formula>
    </cfRule>
  </conditionalFormatting>
  <conditionalFormatting sqref="AS13">
    <cfRule type="cellIs" dxfId="373" priority="387" stopIfTrue="1" operator="lessThan">
      <formula>0</formula>
    </cfRule>
  </conditionalFormatting>
  <conditionalFormatting sqref="AT13">
    <cfRule type="cellIs" dxfId="372" priority="386" stopIfTrue="1" operator="lessThan">
      <formula>0</formula>
    </cfRule>
  </conditionalFormatting>
  <conditionalFormatting sqref="AU13">
    <cfRule type="cellIs" dxfId="371" priority="385" stopIfTrue="1" operator="lessThan">
      <formula>0</formula>
    </cfRule>
  </conditionalFormatting>
  <conditionalFormatting sqref="AS14">
    <cfRule type="cellIs" dxfId="370" priority="384" stopIfTrue="1" operator="lessThan">
      <formula>0</formula>
    </cfRule>
  </conditionalFormatting>
  <conditionalFormatting sqref="AT14">
    <cfRule type="cellIs" dxfId="369" priority="383" stopIfTrue="1" operator="lessThan">
      <formula>0</formula>
    </cfRule>
  </conditionalFormatting>
  <conditionalFormatting sqref="AU14">
    <cfRule type="cellIs" dxfId="368" priority="382" stopIfTrue="1" operator="lessThan">
      <formula>0</formula>
    </cfRule>
  </conditionalFormatting>
  <conditionalFormatting sqref="AS18">
    <cfRule type="cellIs" dxfId="367" priority="381" stopIfTrue="1" operator="lessThan">
      <formula>0</formula>
    </cfRule>
  </conditionalFormatting>
  <conditionalFormatting sqref="AT18">
    <cfRule type="cellIs" dxfId="366" priority="380" stopIfTrue="1" operator="lessThan">
      <formula>0</formula>
    </cfRule>
  </conditionalFormatting>
  <conditionalFormatting sqref="AU18">
    <cfRule type="cellIs" dxfId="365" priority="379" stopIfTrue="1" operator="lessThan">
      <formula>0</formula>
    </cfRule>
  </conditionalFormatting>
  <conditionalFormatting sqref="AS19">
    <cfRule type="cellIs" dxfId="364" priority="378" stopIfTrue="1" operator="lessThan">
      <formula>0</formula>
    </cfRule>
  </conditionalFormatting>
  <conditionalFormatting sqref="AT19">
    <cfRule type="cellIs" dxfId="363" priority="377" stopIfTrue="1" operator="lessThan">
      <formula>0</formula>
    </cfRule>
  </conditionalFormatting>
  <conditionalFormatting sqref="AU19">
    <cfRule type="cellIs" dxfId="362" priority="376" stopIfTrue="1" operator="lessThan">
      <formula>0</formula>
    </cfRule>
  </conditionalFormatting>
  <conditionalFormatting sqref="J23">
    <cfRule type="cellIs" dxfId="361" priority="375" stopIfTrue="1" operator="lessThan">
      <formula>0</formula>
    </cfRule>
  </conditionalFormatting>
  <conditionalFormatting sqref="J26">
    <cfRule type="cellIs" dxfId="360" priority="374" stopIfTrue="1" operator="lessThan">
      <formula>0</formula>
    </cfRule>
  </conditionalFormatting>
  <conditionalFormatting sqref="J28">
    <cfRule type="cellIs" dxfId="359" priority="373" stopIfTrue="1" operator="lessThan">
      <formula>0</formula>
    </cfRule>
  </conditionalFormatting>
  <conditionalFormatting sqref="J30">
    <cfRule type="cellIs" dxfId="358" priority="372" stopIfTrue="1" operator="lessThan">
      <formula>0</formula>
    </cfRule>
  </conditionalFormatting>
  <conditionalFormatting sqref="J32">
    <cfRule type="cellIs" dxfId="357" priority="371" stopIfTrue="1" operator="lessThan">
      <formula>0</formula>
    </cfRule>
  </conditionalFormatting>
  <conditionalFormatting sqref="J34">
    <cfRule type="cellIs" dxfId="356" priority="370" stopIfTrue="1" operator="lessThan">
      <formula>0</formula>
    </cfRule>
  </conditionalFormatting>
  <conditionalFormatting sqref="J38">
    <cfRule type="cellIs" dxfId="355" priority="369" stopIfTrue="1" operator="lessThan">
      <formula>0</formula>
    </cfRule>
  </conditionalFormatting>
  <conditionalFormatting sqref="J41">
    <cfRule type="cellIs" dxfId="354" priority="368" stopIfTrue="1" operator="lessThan">
      <formula>0</formula>
    </cfRule>
  </conditionalFormatting>
  <conditionalFormatting sqref="J43">
    <cfRule type="cellIs" dxfId="353" priority="367" stopIfTrue="1" operator="lessThan">
      <formula>0</formula>
    </cfRule>
  </conditionalFormatting>
  <conditionalFormatting sqref="J50">
    <cfRule type="cellIs" dxfId="352" priority="365" stopIfTrue="1" operator="lessThan">
      <formula>0</formula>
    </cfRule>
  </conditionalFormatting>
  <conditionalFormatting sqref="K24:O24">
    <cfRule type="cellIs" dxfId="351" priority="364" stopIfTrue="1" operator="lessThan">
      <formula>0</formula>
    </cfRule>
  </conditionalFormatting>
  <conditionalFormatting sqref="K27:O27">
    <cfRule type="cellIs" dxfId="350" priority="363" stopIfTrue="1" operator="lessThan">
      <formula>0</formula>
    </cfRule>
  </conditionalFormatting>
  <conditionalFormatting sqref="K31:O31">
    <cfRule type="cellIs" dxfId="349" priority="362" stopIfTrue="1" operator="lessThan">
      <formula>0</formula>
    </cfRule>
  </conditionalFormatting>
  <conditionalFormatting sqref="K35:O35">
    <cfRule type="cellIs" dxfId="348" priority="361" stopIfTrue="1" operator="lessThan">
      <formula>0</formula>
    </cfRule>
  </conditionalFormatting>
  <conditionalFormatting sqref="K39:O39">
    <cfRule type="cellIs" dxfId="347" priority="360" stopIfTrue="1" operator="lessThan">
      <formula>0</formula>
    </cfRule>
  </conditionalFormatting>
  <conditionalFormatting sqref="K42:O42">
    <cfRule type="cellIs" dxfId="346" priority="359" stopIfTrue="1" operator="lessThan">
      <formula>0</formula>
    </cfRule>
  </conditionalFormatting>
  <conditionalFormatting sqref="J36">
    <cfRule type="cellIs" dxfId="345" priority="358" stopIfTrue="1" operator="lessThan">
      <formula>0</formula>
    </cfRule>
  </conditionalFormatting>
  <conditionalFormatting sqref="K36:O36">
    <cfRule type="cellIs" dxfId="344" priority="357" stopIfTrue="1" operator="lessThan">
      <formula>0</formula>
    </cfRule>
  </conditionalFormatting>
  <conditionalFormatting sqref="L45:O45">
    <cfRule type="cellIs" dxfId="343" priority="355" stopIfTrue="1" operator="lessThan">
      <formula>0</formula>
    </cfRule>
  </conditionalFormatting>
  <conditionalFormatting sqref="L46:O46">
    <cfRule type="cellIs" dxfId="342" priority="353" stopIfTrue="1" operator="lessThan">
      <formula>0</formula>
    </cfRule>
  </conditionalFormatting>
  <conditionalFormatting sqref="L49:O49">
    <cfRule type="cellIs" dxfId="341" priority="351" stopIfTrue="1" operator="lessThan">
      <formula>0</formula>
    </cfRule>
  </conditionalFormatting>
  <conditionalFormatting sqref="J51">
    <cfRule type="cellIs" dxfId="340" priority="350" stopIfTrue="1" operator="lessThan">
      <formula>0</formula>
    </cfRule>
  </conditionalFormatting>
  <conditionalFormatting sqref="K51:O51">
    <cfRule type="cellIs" dxfId="339" priority="349" stopIfTrue="1" operator="lessThan">
      <formula>0</formula>
    </cfRule>
  </conditionalFormatting>
  <conditionalFormatting sqref="J52">
    <cfRule type="cellIs" dxfId="338" priority="348" stopIfTrue="1" operator="lessThan">
      <formula>0</formula>
    </cfRule>
  </conditionalFormatting>
  <conditionalFormatting sqref="K52:O52">
    <cfRule type="cellIs" dxfId="337" priority="347" stopIfTrue="1" operator="lessThan">
      <formula>0</formula>
    </cfRule>
  </conditionalFormatting>
  <conditionalFormatting sqref="J53">
    <cfRule type="cellIs" dxfId="336" priority="346" stopIfTrue="1" operator="lessThan">
      <formula>0</formula>
    </cfRule>
  </conditionalFormatting>
  <conditionalFormatting sqref="K53:O53">
    <cfRule type="cellIs" dxfId="335" priority="345" stopIfTrue="1" operator="lessThan">
      <formula>0</formula>
    </cfRule>
  </conditionalFormatting>
  <conditionalFormatting sqref="P23">
    <cfRule type="cellIs" dxfId="334" priority="344" stopIfTrue="1" operator="lessThan">
      <formula>0</formula>
    </cfRule>
  </conditionalFormatting>
  <conditionalFormatting sqref="P26">
    <cfRule type="cellIs" dxfId="333" priority="343" stopIfTrue="1" operator="lessThan">
      <formula>0</formula>
    </cfRule>
  </conditionalFormatting>
  <conditionalFormatting sqref="P28">
    <cfRule type="cellIs" dxfId="332" priority="342" stopIfTrue="1" operator="lessThan">
      <formula>0</formula>
    </cfRule>
  </conditionalFormatting>
  <conditionalFormatting sqref="P30">
    <cfRule type="cellIs" dxfId="331" priority="341" stopIfTrue="1" operator="lessThan">
      <formula>0</formula>
    </cfRule>
  </conditionalFormatting>
  <conditionalFormatting sqref="P32">
    <cfRule type="cellIs" dxfId="330" priority="340" stopIfTrue="1" operator="lessThan">
      <formula>0</formula>
    </cfRule>
  </conditionalFormatting>
  <conditionalFormatting sqref="P34">
    <cfRule type="cellIs" dxfId="329" priority="339" stopIfTrue="1" operator="lessThan">
      <formula>0</formula>
    </cfRule>
  </conditionalFormatting>
  <conditionalFormatting sqref="P38">
    <cfRule type="cellIs" dxfId="328" priority="338" stopIfTrue="1" operator="lessThan">
      <formula>0</formula>
    </cfRule>
  </conditionalFormatting>
  <conditionalFormatting sqref="P41">
    <cfRule type="cellIs" dxfId="327" priority="337" stopIfTrue="1" operator="lessThan">
      <formula>0</formula>
    </cfRule>
  </conditionalFormatting>
  <conditionalFormatting sqref="P43">
    <cfRule type="cellIs" dxfId="326" priority="336" stopIfTrue="1" operator="lessThan">
      <formula>0</formula>
    </cfRule>
  </conditionalFormatting>
  <conditionalFormatting sqref="Q24:T24">
    <cfRule type="cellIs" dxfId="325" priority="333" stopIfTrue="1" operator="lessThan">
      <formula>0</formula>
    </cfRule>
  </conditionalFormatting>
  <conditionalFormatting sqref="Q27:T27">
    <cfRule type="cellIs" dxfId="324" priority="332" stopIfTrue="1" operator="lessThan">
      <formula>0</formula>
    </cfRule>
  </conditionalFormatting>
  <conditionalFormatting sqref="Q31:T31">
    <cfRule type="cellIs" dxfId="323" priority="331" stopIfTrue="1" operator="lessThan">
      <formula>0</formula>
    </cfRule>
  </conditionalFormatting>
  <conditionalFormatting sqref="Q35:T35">
    <cfRule type="cellIs" dxfId="322" priority="330" stopIfTrue="1" operator="lessThan">
      <formula>0</formula>
    </cfRule>
  </conditionalFormatting>
  <conditionalFormatting sqref="Q39:T39">
    <cfRule type="cellIs" dxfId="321" priority="329" stopIfTrue="1" operator="lessThan">
      <formula>0</formula>
    </cfRule>
  </conditionalFormatting>
  <conditionalFormatting sqref="Q42:T42">
    <cfRule type="cellIs" dxfId="320" priority="328" stopIfTrue="1" operator="lessThan">
      <formula>0</formula>
    </cfRule>
  </conditionalFormatting>
  <conditionalFormatting sqref="P36">
    <cfRule type="cellIs" dxfId="319" priority="327" stopIfTrue="1" operator="lessThan">
      <formula>0</formula>
    </cfRule>
  </conditionalFormatting>
  <conditionalFormatting sqref="Q36:T36">
    <cfRule type="cellIs" dxfId="318" priority="326" stopIfTrue="1" operator="lessThan">
      <formula>0</formula>
    </cfRule>
  </conditionalFormatting>
  <conditionalFormatting sqref="Q45:T45">
    <cfRule type="cellIs" dxfId="317" priority="324" stopIfTrue="1" operator="lessThan">
      <formula>0</formula>
    </cfRule>
  </conditionalFormatting>
  <conditionalFormatting sqref="Q46:T46">
    <cfRule type="cellIs" dxfId="316" priority="322" stopIfTrue="1" operator="lessThan">
      <formula>0</formula>
    </cfRule>
  </conditionalFormatting>
  <conditionalFormatting sqref="Q49:T49">
    <cfRule type="cellIs" dxfId="315" priority="320" stopIfTrue="1" operator="lessThan">
      <formula>0</formula>
    </cfRule>
  </conditionalFormatting>
  <conditionalFormatting sqref="P51">
    <cfRule type="cellIs" dxfId="314" priority="319" stopIfTrue="1" operator="lessThan">
      <formula>0</formula>
    </cfRule>
  </conditionalFormatting>
  <conditionalFormatting sqref="Q51:T51">
    <cfRule type="cellIs" dxfId="313" priority="318" stopIfTrue="1" operator="lessThan">
      <formula>0</formula>
    </cfRule>
  </conditionalFormatting>
  <conditionalFormatting sqref="P52">
    <cfRule type="cellIs" dxfId="312" priority="317" stopIfTrue="1" operator="lessThan">
      <formula>0</formula>
    </cfRule>
  </conditionalFormatting>
  <conditionalFormatting sqref="Q52:T52">
    <cfRule type="cellIs" dxfId="311" priority="316" stopIfTrue="1" operator="lessThan">
      <formula>0</formula>
    </cfRule>
  </conditionalFormatting>
  <conditionalFormatting sqref="P53">
    <cfRule type="cellIs" dxfId="310" priority="315" stopIfTrue="1" operator="lessThan">
      <formula>0</formula>
    </cfRule>
  </conditionalFormatting>
  <conditionalFormatting sqref="Q53:T53">
    <cfRule type="cellIs" dxfId="309" priority="314" stopIfTrue="1" operator="lessThan">
      <formula>0</formula>
    </cfRule>
  </conditionalFormatting>
  <conditionalFormatting sqref="U23">
    <cfRule type="cellIs" dxfId="308" priority="313" stopIfTrue="1" operator="lessThan">
      <formula>0</formula>
    </cfRule>
  </conditionalFormatting>
  <conditionalFormatting sqref="U26">
    <cfRule type="cellIs" dxfId="307" priority="312" stopIfTrue="1" operator="lessThan">
      <formula>0</formula>
    </cfRule>
  </conditionalFormatting>
  <conditionalFormatting sqref="U28">
    <cfRule type="cellIs" dxfId="306" priority="311" stopIfTrue="1" operator="lessThan">
      <formula>0</formula>
    </cfRule>
  </conditionalFormatting>
  <conditionalFormatting sqref="U30">
    <cfRule type="cellIs" dxfId="305" priority="310" stopIfTrue="1" operator="lessThan">
      <formula>0</formula>
    </cfRule>
  </conditionalFormatting>
  <conditionalFormatting sqref="U32">
    <cfRule type="cellIs" dxfId="304" priority="309" stopIfTrue="1" operator="lessThan">
      <formula>0</formula>
    </cfRule>
  </conditionalFormatting>
  <conditionalFormatting sqref="U34">
    <cfRule type="cellIs" dxfId="303" priority="308" stopIfTrue="1" operator="lessThan">
      <formula>0</formula>
    </cfRule>
  </conditionalFormatting>
  <conditionalFormatting sqref="U38">
    <cfRule type="cellIs" dxfId="302" priority="307" stopIfTrue="1" operator="lessThan">
      <formula>0</formula>
    </cfRule>
  </conditionalFormatting>
  <conditionalFormatting sqref="U41">
    <cfRule type="cellIs" dxfId="301" priority="306" stopIfTrue="1" operator="lessThan">
      <formula>0</formula>
    </cfRule>
  </conditionalFormatting>
  <conditionalFormatting sqref="U43">
    <cfRule type="cellIs" dxfId="300" priority="305" stopIfTrue="1" operator="lessThan">
      <formula>0</formula>
    </cfRule>
  </conditionalFormatting>
  <conditionalFormatting sqref="U47">
    <cfRule type="cellIs" dxfId="299" priority="304" stopIfTrue="1" operator="lessThan">
      <formula>0</formula>
    </cfRule>
  </conditionalFormatting>
  <conditionalFormatting sqref="U50">
    <cfRule type="cellIs" dxfId="298" priority="303" stopIfTrue="1" operator="lessThan">
      <formula>0</formula>
    </cfRule>
  </conditionalFormatting>
  <conditionalFormatting sqref="V24:W24">
    <cfRule type="cellIs" dxfId="297" priority="302" stopIfTrue="1" operator="lessThan">
      <formula>0</formula>
    </cfRule>
  </conditionalFormatting>
  <conditionalFormatting sqref="V27:W27">
    <cfRule type="cellIs" dxfId="296" priority="301" stopIfTrue="1" operator="lessThan">
      <formula>0</formula>
    </cfRule>
  </conditionalFormatting>
  <conditionalFormatting sqref="V31:W31">
    <cfRule type="cellIs" dxfId="295" priority="300" stopIfTrue="1" operator="lessThan">
      <formula>0</formula>
    </cfRule>
  </conditionalFormatting>
  <conditionalFormatting sqref="V35:W35">
    <cfRule type="cellIs" dxfId="294" priority="299" stopIfTrue="1" operator="lessThan">
      <formula>0</formula>
    </cfRule>
  </conditionalFormatting>
  <conditionalFormatting sqref="V39:W39">
    <cfRule type="cellIs" dxfId="293" priority="298" stopIfTrue="1" operator="lessThan">
      <formula>0</formula>
    </cfRule>
  </conditionalFormatting>
  <conditionalFormatting sqref="V42:W42">
    <cfRule type="cellIs" dxfId="292" priority="297" stopIfTrue="1" operator="lessThan">
      <formula>0</formula>
    </cfRule>
  </conditionalFormatting>
  <conditionalFormatting sqref="U36">
    <cfRule type="cellIs" dxfId="291" priority="296" stopIfTrue="1" operator="lessThan">
      <formula>0</formula>
    </cfRule>
  </conditionalFormatting>
  <conditionalFormatting sqref="V36:W36">
    <cfRule type="cellIs" dxfId="290" priority="295" stopIfTrue="1" operator="lessThan">
      <formula>0</formula>
    </cfRule>
  </conditionalFormatting>
  <conditionalFormatting sqref="U45">
    <cfRule type="cellIs" dxfId="289" priority="294" stopIfTrue="1" operator="lessThan">
      <formula>0</formula>
    </cfRule>
  </conditionalFormatting>
  <conditionalFormatting sqref="V45:W45">
    <cfRule type="cellIs" dxfId="288" priority="293" stopIfTrue="1" operator="lessThan">
      <formula>0</formula>
    </cfRule>
  </conditionalFormatting>
  <conditionalFormatting sqref="U46">
    <cfRule type="cellIs" dxfId="287" priority="292" stopIfTrue="1" operator="lessThan">
      <formula>0</formula>
    </cfRule>
  </conditionalFormatting>
  <conditionalFormatting sqref="V46:W46">
    <cfRule type="cellIs" dxfId="286" priority="291" stopIfTrue="1" operator="lessThan">
      <formula>0</formula>
    </cfRule>
  </conditionalFormatting>
  <conditionalFormatting sqref="U49">
    <cfRule type="cellIs" dxfId="285" priority="290" stopIfTrue="1" operator="lessThan">
      <formula>0</formula>
    </cfRule>
  </conditionalFormatting>
  <conditionalFormatting sqref="V49:W49">
    <cfRule type="cellIs" dxfId="284" priority="289" stopIfTrue="1" operator="lessThan">
      <formula>0</formula>
    </cfRule>
  </conditionalFormatting>
  <conditionalFormatting sqref="U51">
    <cfRule type="cellIs" dxfId="283" priority="288" stopIfTrue="1" operator="lessThan">
      <formula>0</formula>
    </cfRule>
  </conditionalFormatting>
  <conditionalFormatting sqref="V51:W51">
    <cfRule type="cellIs" dxfId="282" priority="287" stopIfTrue="1" operator="lessThan">
      <formula>0</formula>
    </cfRule>
  </conditionalFormatting>
  <conditionalFormatting sqref="U52">
    <cfRule type="cellIs" dxfId="281" priority="286" stopIfTrue="1" operator="lessThan">
      <formula>0</formula>
    </cfRule>
  </conditionalFormatting>
  <conditionalFormatting sqref="V52:W52">
    <cfRule type="cellIs" dxfId="280" priority="285" stopIfTrue="1" operator="lessThan">
      <formula>0</formula>
    </cfRule>
  </conditionalFormatting>
  <conditionalFormatting sqref="U53">
    <cfRule type="cellIs" dxfId="279" priority="284" stopIfTrue="1" operator="lessThan">
      <formula>0</formula>
    </cfRule>
  </conditionalFormatting>
  <conditionalFormatting sqref="V53:W53">
    <cfRule type="cellIs" dxfId="278" priority="283" stopIfTrue="1" operator="lessThan">
      <formula>0</formula>
    </cfRule>
  </conditionalFormatting>
  <conditionalFormatting sqref="X23">
    <cfRule type="cellIs" dxfId="277" priority="282" stopIfTrue="1" operator="lessThan">
      <formula>0</formula>
    </cfRule>
  </conditionalFormatting>
  <conditionalFormatting sqref="X26">
    <cfRule type="cellIs" dxfId="276" priority="281" stopIfTrue="1" operator="lessThan">
      <formula>0</formula>
    </cfRule>
  </conditionalFormatting>
  <conditionalFormatting sqref="X28">
    <cfRule type="cellIs" dxfId="275" priority="280" stopIfTrue="1" operator="lessThan">
      <formula>0</formula>
    </cfRule>
  </conditionalFormatting>
  <conditionalFormatting sqref="X30">
    <cfRule type="cellIs" dxfId="274" priority="279" stopIfTrue="1" operator="lessThan">
      <formula>0</formula>
    </cfRule>
  </conditionalFormatting>
  <conditionalFormatting sqref="X32">
    <cfRule type="cellIs" dxfId="273" priority="278" stopIfTrue="1" operator="lessThan">
      <formula>0</formula>
    </cfRule>
  </conditionalFormatting>
  <conditionalFormatting sqref="X34">
    <cfRule type="cellIs" dxfId="272" priority="277" stopIfTrue="1" operator="lessThan">
      <formula>0</formula>
    </cfRule>
  </conditionalFormatting>
  <conditionalFormatting sqref="X38">
    <cfRule type="cellIs" dxfId="271" priority="276" stopIfTrue="1" operator="lessThan">
      <formula>0</formula>
    </cfRule>
  </conditionalFormatting>
  <conditionalFormatting sqref="X41">
    <cfRule type="cellIs" dxfId="270" priority="275" stopIfTrue="1" operator="lessThan">
      <formula>0</formula>
    </cfRule>
  </conditionalFormatting>
  <conditionalFormatting sqref="X43">
    <cfRule type="cellIs" dxfId="269" priority="274" stopIfTrue="1" operator="lessThan">
      <formula>0</formula>
    </cfRule>
  </conditionalFormatting>
  <conditionalFormatting sqref="X47">
    <cfRule type="cellIs" dxfId="268" priority="273" stopIfTrue="1" operator="lessThan">
      <formula>0</formula>
    </cfRule>
  </conditionalFormatting>
  <conditionalFormatting sqref="X50">
    <cfRule type="cellIs" dxfId="267" priority="272" stopIfTrue="1" operator="lessThan">
      <formula>0</formula>
    </cfRule>
  </conditionalFormatting>
  <conditionalFormatting sqref="Y24:Z24">
    <cfRule type="cellIs" dxfId="266" priority="271" stopIfTrue="1" operator="lessThan">
      <formula>0</formula>
    </cfRule>
  </conditionalFormatting>
  <conditionalFormatting sqref="Y27:Z27">
    <cfRule type="cellIs" dxfId="265" priority="270" stopIfTrue="1" operator="lessThan">
      <formula>0</formula>
    </cfRule>
  </conditionalFormatting>
  <conditionalFormatting sqref="Y31:Z31">
    <cfRule type="cellIs" dxfId="264" priority="269" stopIfTrue="1" operator="lessThan">
      <formula>0</formula>
    </cfRule>
  </conditionalFormatting>
  <conditionalFormatting sqref="Y35:Z35">
    <cfRule type="cellIs" dxfId="263" priority="268" stopIfTrue="1" operator="lessThan">
      <formula>0</formula>
    </cfRule>
  </conditionalFormatting>
  <conditionalFormatting sqref="Y39:Z39">
    <cfRule type="cellIs" dxfId="262" priority="267" stopIfTrue="1" operator="lessThan">
      <formula>0</formula>
    </cfRule>
  </conditionalFormatting>
  <conditionalFormatting sqref="Y42:Z42">
    <cfRule type="cellIs" dxfId="261" priority="266" stopIfTrue="1" operator="lessThan">
      <formula>0</formula>
    </cfRule>
  </conditionalFormatting>
  <conditionalFormatting sqref="X36">
    <cfRule type="cellIs" dxfId="260" priority="265" stopIfTrue="1" operator="lessThan">
      <formula>0</formula>
    </cfRule>
  </conditionalFormatting>
  <conditionalFormatting sqref="Y36:Z36">
    <cfRule type="cellIs" dxfId="259" priority="264" stopIfTrue="1" operator="lessThan">
      <formula>0</formula>
    </cfRule>
  </conditionalFormatting>
  <conditionalFormatting sqref="X45">
    <cfRule type="cellIs" dxfId="258" priority="263" stopIfTrue="1" operator="lessThan">
      <formula>0</formula>
    </cfRule>
  </conditionalFormatting>
  <conditionalFormatting sqref="Y45:Z45">
    <cfRule type="cellIs" dxfId="257" priority="262" stopIfTrue="1" operator="lessThan">
      <formula>0</formula>
    </cfRule>
  </conditionalFormatting>
  <conditionalFormatting sqref="X46">
    <cfRule type="cellIs" dxfId="256" priority="261" stopIfTrue="1" operator="lessThan">
      <formula>0</formula>
    </cfRule>
  </conditionalFormatting>
  <conditionalFormatting sqref="Y46:Z46">
    <cfRule type="cellIs" dxfId="255" priority="260" stopIfTrue="1" operator="lessThan">
      <formula>0</formula>
    </cfRule>
  </conditionalFormatting>
  <conditionalFormatting sqref="X49">
    <cfRule type="cellIs" dxfId="254" priority="259" stopIfTrue="1" operator="lessThan">
      <formula>0</formula>
    </cfRule>
  </conditionalFormatting>
  <conditionalFormatting sqref="Y49:Z49">
    <cfRule type="cellIs" dxfId="253" priority="258" stopIfTrue="1" operator="lessThan">
      <formula>0</formula>
    </cfRule>
  </conditionalFormatting>
  <conditionalFormatting sqref="X51">
    <cfRule type="cellIs" dxfId="252" priority="257" stopIfTrue="1" operator="lessThan">
      <formula>0</formula>
    </cfRule>
  </conditionalFormatting>
  <conditionalFormatting sqref="Y51:Z51">
    <cfRule type="cellIs" dxfId="251" priority="256" stopIfTrue="1" operator="lessThan">
      <formula>0</formula>
    </cfRule>
  </conditionalFormatting>
  <conditionalFormatting sqref="X52">
    <cfRule type="cellIs" dxfId="250" priority="255" stopIfTrue="1" operator="lessThan">
      <formula>0</formula>
    </cfRule>
  </conditionalFormatting>
  <conditionalFormatting sqref="Y52:Z52">
    <cfRule type="cellIs" dxfId="249" priority="254" stopIfTrue="1" operator="lessThan">
      <formula>0</formula>
    </cfRule>
  </conditionalFormatting>
  <conditionalFormatting sqref="X53">
    <cfRule type="cellIs" dxfId="248" priority="253" stopIfTrue="1" operator="lessThan">
      <formula>0</formula>
    </cfRule>
  </conditionalFormatting>
  <conditionalFormatting sqref="Y53:Z53">
    <cfRule type="cellIs" dxfId="247" priority="252" stopIfTrue="1" operator="lessThan">
      <formula>0</formula>
    </cfRule>
  </conditionalFormatting>
  <conditionalFormatting sqref="AA23">
    <cfRule type="cellIs" dxfId="246" priority="251" stopIfTrue="1" operator="lessThan">
      <formula>0</formula>
    </cfRule>
  </conditionalFormatting>
  <conditionalFormatting sqref="AA26">
    <cfRule type="cellIs" dxfId="245" priority="250" stopIfTrue="1" operator="lessThan">
      <formula>0</formula>
    </cfRule>
  </conditionalFormatting>
  <conditionalFormatting sqref="AA28">
    <cfRule type="cellIs" dxfId="244" priority="249" stopIfTrue="1" operator="lessThan">
      <formula>0</formula>
    </cfRule>
  </conditionalFormatting>
  <conditionalFormatting sqref="AA30">
    <cfRule type="cellIs" dxfId="243" priority="248" stopIfTrue="1" operator="lessThan">
      <formula>0</formula>
    </cfRule>
  </conditionalFormatting>
  <conditionalFormatting sqref="AA32">
    <cfRule type="cellIs" dxfId="242" priority="247" stopIfTrue="1" operator="lessThan">
      <formula>0</formula>
    </cfRule>
  </conditionalFormatting>
  <conditionalFormatting sqref="AA34">
    <cfRule type="cellIs" dxfId="241" priority="246" stopIfTrue="1" operator="lessThan">
      <formula>0</formula>
    </cfRule>
  </conditionalFormatting>
  <conditionalFormatting sqref="AA38">
    <cfRule type="cellIs" dxfId="240" priority="245" stopIfTrue="1" operator="lessThan">
      <formula>0</formula>
    </cfRule>
  </conditionalFormatting>
  <conditionalFormatting sqref="AA41">
    <cfRule type="cellIs" dxfId="239" priority="244" stopIfTrue="1" operator="lessThan">
      <formula>0</formula>
    </cfRule>
  </conditionalFormatting>
  <conditionalFormatting sqref="AA43">
    <cfRule type="cellIs" dxfId="238" priority="243" stopIfTrue="1" operator="lessThan">
      <formula>0</formula>
    </cfRule>
  </conditionalFormatting>
  <conditionalFormatting sqref="AA47">
    <cfRule type="cellIs" dxfId="237" priority="242" stopIfTrue="1" operator="lessThan">
      <formula>0</formula>
    </cfRule>
  </conditionalFormatting>
  <conditionalFormatting sqref="AA50">
    <cfRule type="cellIs" dxfId="236" priority="241" stopIfTrue="1" operator="lessThan">
      <formula>0</formula>
    </cfRule>
  </conditionalFormatting>
  <conditionalFormatting sqref="AB24:AC24">
    <cfRule type="cellIs" dxfId="235" priority="240" stopIfTrue="1" operator="lessThan">
      <formula>0</formula>
    </cfRule>
  </conditionalFormatting>
  <conditionalFormatting sqref="AB27:AC27">
    <cfRule type="cellIs" dxfId="234" priority="239" stopIfTrue="1" operator="lessThan">
      <formula>0</formula>
    </cfRule>
  </conditionalFormatting>
  <conditionalFormatting sqref="AB31:AC31">
    <cfRule type="cellIs" dxfId="233" priority="238" stopIfTrue="1" operator="lessThan">
      <formula>0</formula>
    </cfRule>
  </conditionalFormatting>
  <conditionalFormatting sqref="AB35:AC35">
    <cfRule type="cellIs" dxfId="232" priority="237" stopIfTrue="1" operator="lessThan">
      <formula>0</formula>
    </cfRule>
  </conditionalFormatting>
  <conditionalFormatting sqref="AB39:AC39">
    <cfRule type="cellIs" dxfId="231" priority="236" stopIfTrue="1" operator="lessThan">
      <formula>0</formula>
    </cfRule>
  </conditionalFormatting>
  <conditionalFormatting sqref="AB42:AC42">
    <cfRule type="cellIs" dxfId="230" priority="235" stopIfTrue="1" operator="lessThan">
      <formula>0</formula>
    </cfRule>
  </conditionalFormatting>
  <conditionalFormatting sqref="AA36">
    <cfRule type="cellIs" dxfId="229" priority="234" stopIfTrue="1" operator="lessThan">
      <formula>0</formula>
    </cfRule>
  </conditionalFormatting>
  <conditionalFormatting sqref="AB36:AC36">
    <cfRule type="cellIs" dxfId="228" priority="233" stopIfTrue="1" operator="lessThan">
      <formula>0</formula>
    </cfRule>
  </conditionalFormatting>
  <conditionalFormatting sqref="AA45">
    <cfRule type="cellIs" dxfId="227" priority="232" stopIfTrue="1" operator="lessThan">
      <formula>0</formula>
    </cfRule>
  </conditionalFormatting>
  <conditionalFormatting sqref="AB45:AC45">
    <cfRule type="cellIs" dxfId="226" priority="231" stopIfTrue="1" operator="lessThan">
      <formula>0</formula>
    </cfRule>
  </conditionalFormatting>
  <conditionalFormatting sqref="AA46">
    <cfRule type="cellIs" dxfId="225" priority="230" stopIfTrue="1" operator="lessThan">
      <formula>0</formula>
    </cfRule>
  </conditionalFormatting>
  <conditionalFormatting sqref="AB46:AC46">
    <cfRule type="cellIs" dxfId="224" priority="229" stopIfTrue="1" operator="lessThan">
      <formula>0</formula>
    </cfRule>
  </conditionalFormatting>
  <conditionalFormatting sqref="AA49">
    <cfRule type="cellIs" dxfId="223" priority="228" stopIfTrue="1" operator="lessThan">
      <formula>0</formula>
    </cfRule>
  </conditionalFormatting>
  <conditionalFormatting sqref="AB49:AC49">
    <cfRule type="cellIs" dxfId="222" priority="227" stopIfTrue="1" operator="lessThan">
      <formula>0</formula>
    </cfRule>
  </conditionalFormatting>
  <conditionalFormatting sqref="AA51">
    <cfRule type="cellIs" dxfId="221" priority="226" stopIfTrue="1" operator="lessThan">
      <formula>0</formula>
    </cfRule>
  </conditionalFormatting>
  <conditionalFormatting sqref="AB51:AC51">
    <cfRule type="cellIs" dxfId="220" priority="225" stopIfTrue="1" operator="lessThan">
      <formula>0</formula>
    </cfRule>
  </conditionalFormatting>
  <conditionalFormatting sqref="AA52">
    <cfRule type="cellIs" dxfId="219" priority="224" stopIfTrue="1" operator="lessThan">
      <formula>0</formula>
    </cfRule>
  </conditionalFormatting>
  <conditionalFormatting sqref="AB52:AC52">
    <cfRule type="cellIs" dxfId="218" priority="223" stopIfTrue="1" operator="lessThan">
      <formula>0</formula>
    </cfRule>
  </conditionalFormatting>
  <conditionalFormatting sqref="AA53">
    <cfRule type="cellIs" dxfId="217" priority="222" stopIfTrue="1" operator="lessThan">
      <formula>0</formula>
    </cfRule>
  </conditionalFormatting>
  <conditionalFormatting sqref="AB53:AC53">
    <cfRule type="cellIs" dxfId="216" priority="221" stopIfTrue="1" operator="lessThan">
      <formula>0</formula>
    </cfRule>
  </conditionalFormatting>
  <conditionalFormatting sqref="AN23">
    <cfRule type="cellIs" dxfId="215" priority="220" stopIfTrue="1" operator="lessThan">
      <formula>0</formula>
    </cfRule>
  </conditionalFormatting>
  <conditionalFormatting sqref="AN26">
    <cfRule type="cellIs" dxfId="214" priority="219" stopIfTrue="1" operator="lessThan">
      <formula>0</formula>
    </cfRule>
  </conditionalFormatting>
  <conditionalFormatting sqref="AN28">
    <cfRule type="cellIs" dxfId="213" priority="218" stopIfTrue="1" operator="lessThan">
      <formula>0</formula>
    </cfRule>
  </conditionalFormatting>
  <conditionalFormatting sqref="AN30">
    <cfRule type="cellIs" dxfId="212" priority="217" stopIfTrue="1" operator="lessThan">
      <formula>0</formula>
    </cfRule>
  </conditionalFormatting>
  <conditionalFormatting sqref="AN32">
    <cfRule type="cellIs" dxfId="211" priority="216" stopIfTrue="1" operator="lessThan">
      <formula>0</formula>
    </cfRule>
  </conditionalFormatting>
  <conditionalFormatting sqref="AN34">
    <cfRule type="cellIs" dxfId="210" priority="215" stopIfTrue="1" operator="lessThan">
      <formula>0</formula>
    </cfRule>
  </conditionalFormatting>
  <conditionalFormatting sqref="AN38">
    <cfRule type="cellIs" dxfId="209" priority="214" stopIfTrue="1" operator="lessThan">
      <formula>0</formula>
    </cfRule>
  </conditionalFormatting>
  <conditionalFormatting sqref="AN41">
    <cfRule type="cellIs" dxfId="208" priority="213" stopIfTrue="1" operator="lessThan">
      <formula>0</formula>
    </cfRule>
  </conditionalFormatting>
  <conditionalFormatting sqref="AN43">
    <cfRule type="cellIs" dxfId="207" priority="212" stopIfTrue="1" operator="lessThan">
      <formula>0</formula>
    </cfRule>
  </conditionalFormatting>
  <conditionalFormatting sqref="AN47">
    <cfRule type="cellIs" dxfId="206" priority="211" stopIfTrue="1" operator="lessThan">
      <formula>0</formula>
    </cfRule>
  </conditionalFormatting>
  <conditionalFormatting sqref="AN50">
    <cfRule type="cellIs" dxfId="205" priority="210" stopIfTrue="1" operator="lessThan">
      <formula>0</formula>
    </cfRule>
  </conditionalFormatting>
  <conditionalFormatting sqref="AO24:AR24">
    <cfRule type="cellIs" dxfId="204" priority="209" stopIfTrue="1" operator="lessThan">
      <formula>0</formula>
    </cfRule>
  </conditionalFormatting>
  <conditionalFormatting sqref="AO27:AR27">
    <cfRule type="cellIs" dxfId="203" priority="208" stopIfTrue="1" operator="lessThan">
      <formula>0</formula>
    </cfRule>
  </conditionalFormatting>
  <conditionalFormatting sqref="AO31:AR31">
    <cfRule type="cellIs" dxfId="202" priority="207" stopIfTrue="1" operator="lessThan">
      <formula>0</formula>
    </cfRule>
  </conditionalFormatting>
  <conditionalFormatting sqref="AO35:AR35">
    <cfRule type="cellIs" dxfId="201" priority="206" stopIfTrue="1" operator="lessThan">
      <formula>0</formula>
    </cfRule>
  </conditionalFormatting>
  <conditionalFormatting sqref="AO39:AR39">
    <cfRule type="cellIs" dxfId="200" priority="205" stopIfTrue="1" operator="lessThan">
      <formula>0</formula>
    </cfRule>
  </conditionalFormatting>
  <conditionalFormatting sqref="AO42:AR42">
    <cfRule type="cellIs" dxfId="199" priority="204" stopIfTrue="1" operator="lessThan">
      <formula>0</formula>
    </cfRule>
  </conditionalFormatting>
  <conditionalFormatting sqref="AN36">
    <cfRule type="cellIs" dxfId="198" priority="203" stopIfTrue="1" operator="lessThan">
      <formula>0</formula>
    </cfRule>
  </conditionalFormatting>
  <conditionalFormatting sqref="AO36:AR36">
    <cfRule type="cellIs" dxfId="197" priority="202" stopIfTrue="1" operator="lessThan">
      <formula>0</formula>
    </cfRule>
  </conditionalFormatting>
  <conditionalFormatting sqref="AN45">
    <cfRule type="cellIs" dxfId="196" priority="201" stopIfTrue="1" operator="lessThan">
      <formula>0</formula>
    </cfRule>
  </conditionalFormatting>
  <conditionalFormatting sqref="AO45:AR45">
    <cfRule type="cellIs" dxfId="195" priority="200" stopIfTrue="1" operator="lessThan">
      <formula>0</formula>
    </cfRule>
  </conditionalFormatting>
  <conditionalFormatting sqref="AN46">
    <cfRule type="cellIs" dxfId="194" priority="199" stopIfTrue="1" operator="lessThan">
      <formula>0</formula>
    </cfRule>
  </conditionalFormatting>
  <conditionalFormatting sqref="AO46:AR46">
    <cfRule type="cellIs" dxfId="193" priority="198" stopIfTrue="1" operator="lessThan">
      <formula>0</formula>
    </cfRule>
  </conditionalFormatting>
  <conditionalFormatting sqref="AN49">
    <cfRule type="cellIs" dxfId="192" priority="197" stopIfTrue="1" operator="lessThan">
      <formula>0</formula>
    </cfRule>
  </conditionalFormatting>
  <conditionalFormatting sqref="AO49:AR49">
    <cfRule type="cellIs" dxfId="191" priority="196" stopIfTrue="1" operator="lessThan">
      <formula>0</formula>
    </cfRule>
  </conditionalFormatting>
  <conditionalFormatting sqref="AN51">
    <cfRule type="cellIs" dxfId="190" priority="195" stopIfTrue="1" operator="lessThan">
      <formula>0</formula>
    </cfRule>
  </conditionalFormatting>
  <conditionalFormatting sqref="AO51:AR51">
    <cfRule type="cellIs" dxfId="189" priority="194" stopIfTrue="1" operator="lessThan">
      <formula>0</formula>
    </cfRule>
  </conditionalFormatting>
  <conditionalFormatting sqref="AN52">
    <cfRule type="cellIs" dxfId="188" priority="193" stopIfTrue="1" operator="lessThan">
      <formula>0</formula>
    </cfRule>
  </conditionalFormatting>
  <conditionalFormatting sqref="AO52:AR52">
    <cfRule type="cellIs" dxfId="187" priority="192" stopIfTrue="1" operator="lessThan">
      <formula>0</formula>
    </cfRule>
  </conditionalFormatting>
  <conditionalFormatting sqref="AN53">
    <cfRule type="cellIs" dxfId="186" priority="191" stopIfTrue="1" operator="lessThan">
      <formula>0</formula>
    </cfRule>
  </conditionalFormatting>
  <conditionalFormatting sqref="AO53:AR53">
    <cfRule type="cellIs" dxfId="185" priority="190" stopIfTrue="1" operator="lessThan">
      <formula>0</formula>
    </cfRule>
  </conditionalFormatting>
  <conditionalFormatting sqref="AD23">
    <cfRule type="cellIs" dxfId="184" priority="189" stopIfTrue="1" operator="lessThan">
      <formula>0</formula>
    </cfRule>
  </conditionalFormatting>
  <conditionalFormatting sqref="AD26">
    <cfRule type="cellIs" dxfId="183" priority="188" stopIfTrue="1" operator="lessThan">
      <formula>0</formula>
    </cfRule>
  </conditionalFormatting>
  <conditionalFormatting sqref="AD28">
    <cfRule type="cellIs" dxfId="182" priority="187" stopIfTrue="1" operator="lessThan">
      <formula>0</formula>
    </cfRule>
  </conditionalFormatting>
  <conditionalFormatting sqref="AD30">
    <cfRule type="cellIs" dxfId="181" priority="186" stopIfTrue="1" operator="lessThan">
      <formula>0</formula>
    </cfRule>
  </conditionalFormatting>
  <conditionalFormatting sqref="AD32">
    <cfRule type="cellIs" dxfId="180" priority="185" stopIfTrue="1" operator="lessThan">
      <formula>0</formula>
    </cfRule>
  </conditionalFormatting>
  <conditionalFormatting sqref="AD34">
    <cfRule type="cellIs" dxfId="179" priority="184" stopIfTrue="1" operator="lessThan">
      <formula>0</formula>
    </cfRule>
  </conditionalFormatting>
  <conditionalFormatting sqref="AD38">
    <cfRule type="cellIs" dxfId="178" priority="183" stopIfTrue="1" operator="lessThan">
      <formula>0</formula>
    </cfRule>
  </conditionalFormatting>
  <conditionalFormatting sqref="AD41">
    <cfRule type="cellIs" dxfId="177" priority="182" stopIfTrue="1" operator="lessThan">
      <formula>0</formula>
    </cfRule>
  </conditionalFormatting>
  <conditionalFormatting sqref="AD47">
    <cfRule type="cellIs" dxfId="176" priority="180" stopIfTrue="1" operator="lessThan">
      <formula>0</formula>
    </cfRule>
  </conditionalFormatting>
  <conditionalFormatting sqref="AD50">
    <cfRule type="cellIs" dxfId="175" priority="179" stopIfTrue="1" operator="lessThan">
      <formula>0</formula>
    </cfRule>
  </conditionalFormatting>
  <conditionalFormatting sqref="AD36">
    <cfRule type="cellIs" dxfId="174" priority="178" stopIfTrue="1" operator="lessThan">
      <formula>0</formula>
    </cfRule>
  </conditionalFormatting>
  <conditionalFormatting sqref="AD45">
    <cfRule type="cellIs" dxfId="173" priority="177" stopIfTrue="1" operator="lessThan">
      <formula>0</formula>
    </cfRule>
  </conditionalFormatting>
  <conditionalFormatting sqref="AD46">
    <cfRule type="cellIs" dxfId="172" priority="176" stopIfTrue="1" operator="lessThan">
      <formula>0</formula>
    </cfRule>
  </conditionalFormatting>
  <conditionalFormatting sqref="AD49">
    <cfRule type="cellIs" dxfId="171" priority="175" stopIfTrue="1" operator="lessThan">
      <formula>0</formula>
    </cfRule>
  </conditionalFormatting>
  <conditionalFormatting sqref="AD51">
    <cfRule type="cellIs" dxfId="170" priority="174" stopIfTrue="1" operator="lessThan">
      <formula>0</formula>
    </cfRule>
  </conditionalFormatting>
  <conditionalFormatting sqref="AD52">
    <cfRule type="cellIs" dxfId="169" priority="173" stopIfTrue="1" operator="lessThan">
      <formula>0</formula>
    </cfRule>
  </conditionalFormatting>
  <conditionalFormatting sqref="AD53">
    <cfRule type="cellIs" dxfId="168" priority="172" stopIfTrue="1" operator="lessThan">
      <formula>0</formula>
    </cfRule>
  </conditionalFormatting>
  <conditionalFormatting sqref="AD56">
    <cfRule type="cellIs" dxfId="167" priority="171" stopIfTrue="1" operator="lessThan">
      <formula>0</formula>
    </cfRule>
  </conditionalFormatting>
  <conditionalFormatting sqref="AD57">
    <cfRule type="cellIs" dxfId="166" priority="170" stopIfTrue="1" operator="lessThan">
      <formula>0</formula>
    </cfRule>
  </conditionalFormatting>
  <conditionalFormatting sqref="AI23">
    <cfRule type="cellIs" dxfId="165" priority="169" stopIfTrue="1" operator="lessThan">
      <formula>0</formula>
    </cfRule>
  </conditionalFormatting>
  <conditionalFormatting sqref="AI26">
    <cfRule type="cellIs" dxfId="164" priority="168" stopIfTrue="1" operator="lessThan">
      <formula>0</formula>
    </cfRule>
  </conditionalFormatting>
  <conditionalFormatting sqref="AI28">
    <cfRule type="cellIs" dxfId="163" priority="167" stopIfTrue="1" operator="lessThan">
      <formula>0</formula>
    </cfRule>
  </conditionalFormatting>
  <conditionalFormatting sqref="AI30">
    <cfRule type="cellIs" dxfId="162" priority="166" stopIfTrue="1" operator="lessThan">
      <formula>0</formula>
    </cfRule>
  </conditionalFormatting>
  <conditionalFormatting sqref="AI32">
    <cfRule type="cellIs" dxfId="161" priority="165" stopIfTrue="1" operator="lessThan">
      <formula>0</formula>
    </cfRule>
  </conditionalFormatting>
  <conditionalFormatting sqref="AI34">
    <cfRule type="cellIs" dxfId="160" priority="164" stopIfTrue="1" operator="lessThan">
      <formula>0</formula>
    </cfRule>
  </conditionalFormatting>
  <conditionalFormatting sqref="AI38">
    <cfRule type="cellIs" dxfId="159" priority="163" stopIfTrue="1" operator="lessThan">
      <formula>0</formula>
    </cfRule>
  </conditionalFormatting>
  <conditionalFormatting sqref="AI41">
    <cfRule type="cellIs" dxfId="158" priority="162" stopIfTrue="1" operator="lessThan">
      <formula>0</formula>
    </cfRule>
  </conditionalFormatting>
  <conditionalFormatting sqref="AI43">
    <cfRule type="cellIs" dxfId="157" priority="161" stopIfTrue="1" operator="lessThan">
      <formula>0</formula>
    </cfRule>
  </conditionalFormatting>
  <conditionalFormatting sqref="AI47">
    <cfRule type="cellIs" dxfId="156" priority="160" stopIfTrue="1" operator="lessThan">
      <formula>0</formula>
    </cfRule>
  </conditionalFormatting>
  <conditionalFormatting sqref="AI50">
    <cfRule type="cellIs" dxfId="155" priority="159" stopIfTrue="1" operator="lessThan">
      <formula>0</formula>
    </cfRule>
  </conditionalFormatting>
  <conditionalFormatting sqref="AI36">
    <cfRule type="cellIs" dxfId="154" priority="158" stopIfTrue="1" operator="lessThan">
      <formula>0</formula>
    </cfRule>
  </conditionalFormatting>
  <conditionalFormatting sqref="AI45">
    <cfRule type="cellIs" dxfId="153" priority="157" stopIfTrue="1" operator="lessThan">
      <formula>0</formula>
    </cfRule>
  </conditionalFormatting>
  <conditionalFormatting sqref="AI46">
    <cfRule type="cellIs" dxfId="152" priority="156" stopIfTrue="1" operator="lessThan">
      <formula>0</formula>
    </cfRule>
  </conditionalFormatting>
  <conditionalFormatting sqref="AI49">
    <cfRule type="cellIs" dxfId="151" priority="155" stopIfTrue="1" operator="lessThan">
      <formula>0</formula>
    </cfRule>
  </conditionalFormatting>
  <conditionalFormatting sqref="AI51">
    <cfRule type="cellIs" dxfId="150" priority="154" stopIfTrue="1" operator="lessThan">
      <formula>0</formula>
    </cfRule>
  </conditionalFormatting>
  <conditionalFormatting sqref="AI52">
    <cfRule type="cellIs" dxfId="149" priority="153" stopIfTrue="1" operator="lessThan">
      <formula>0</formula>
    </cfRule>
  </conditionalFormatting>
  <conditionalFormatting sqref="AI53">
    <cfRule type="cellIs" dxfId="148" priority="152" stopIfTrue="1" operator="lessThan">
      <formula>0</formula>
    </cfRule>
  </conditionalFormatting>
  <conditionalFormatting sqref="AI56">
    <cfRule type="cellIs" dxfId="147" priority="151" stopIfTrue="1" operator="lessThan">
      <formula>0</formula>
    </cfRule>
  </conditionalFormatting>
  <conditionalFormatting sqref="AI57">
    <cfRule type="cellIs" dxfId="146" priority="150" stopIfTrue="1" operator="lessThan">
      <formula>0</formula>
    </cfRule>
  </conditionalFormatting>
  <conditionalFormatting sqref="AN56">
    <cfRule type="cellIs" dxfId="145" priority="149" stopIfTrue="1" operator="lessThan">
      <formula>0</formula>
    </cfRule>
  </conditionalFormatting>
  <conditionalFormatting sqref="AO56:AR56">
    <cfRule type="cellIs" dxfId="144" priority="148" stopIfTrue="1" operator="lessThan">
      <formula>0</formula>
    </cfRule>
  </conditionalFormatting>
  <conditionalFormatting sqref="AN57">
    <cfRule type="cellIs" dxfId="143" priority="147" stopIfTrue="1" operator="lessThan">
      <formula>0</formula>
    </cfRule>
  </conditionalFormatting>
  <conditionalFormatting sqref="AO57:AR57">
    <cfRule type="cellIs" dxfId="142" priority="146" stopIfTrue="1" operator="lessThan">
      <formula>0</formula>
    </cfRule>
  </conditionalFormatting>
  <conditionalFormatting sqref="J56">
    <cfRule type="cellIs" dxfId="141" priority="145" stopIfTrue="1" operator="lessThan">
      <formula>0</formula>
    </cfRule>
  </conditionalFormatting>
  <conditionalFormatting sqref="K56:O56">
    <cfRule type="cellIs" dxfId="140" priority="144" stopIfTrue="1" operator="lessThan">
      <formula>0</formula>
    </cfRule>
  </conditionalFormatting>
  <conditionalFormatting sqref="J57">
    <cfRule type="cellIs" dxfId="139" priority="143" stopIfTrue="1" operator="lessThan">
      <formula>0</formula>
    </cfRule>
  </conditionalFormatting>
  <conditionalFormatting sqref="K57:O57">
    <cfRule type="cellIs" dxfId="138" priority="142" stopIfTrue="1" operator="lessThan">
      <formula>0</formula>
    </cfRule>
  </conditionalFormatting>
  <conditionalFormatting sqref="R56:W56">
    <cfRule type="cellIs" dxfId="137" priority="140" stopIfTrue="1" operator="lessThan">
      <formula>0</formula>
    </cfRule>
  </conditionalFormatting>
  <conditionalFormatting sqref="R57:W57">
    <cfRule type="cellIs" dxfId="136" priority="138" stopIfTrue="1" operator="lessThan">
      <formula>0</formula>
    </cfRule>
  </conditionalFormatting>
  <conditionalFormatting sqref="X56:Z56">
    <cfRule type="cellIs" dxfId="135" priority="137" stopIfTrue="1" operator="lessThan">
      <formula>0</formula>
    </cfRule>
  </conditionalFormatting>
  <conditionalFormatting sqref="X57:Z57">
    <cfRule type="cellIs" dxfId="134" priority="136" stopIfTrue="1" operator="lessThan">
      <formula>0</formula>
    </cfRule>
  </conditionalFormatting>
  <conditionalFormatting sqref="AA56:AC56">
    <cfRule type="cellIs" dxfId="133" priority="135" stopIfTrue="1" operator="lessThan">
      <formula>0</formula>
    </cfRule>
  </conditionalFormatting>
  <conditionalFormatting sqref="AA57:AC57">
    <cfRule type="cellIs" dxfId="132" priority="134" stopIfTrue="1" operator="lessThan">
      <formula>0</formula>
    </cfRule>
  </conditionalFormatting>
  <conditionalFormatting sqref="AU23">
    <cfRule type="cellIs" dxfId="131" priority="103" stopIfTrue="1" operator="lessThan">
      <formula>0</formula>
    </cfRule>
  </conditionalFormatting>
  <conditionalFormatting sqref="AT32">
    <cfRule type="cellIs" dxfId="130" priority="92" stopIfTrue="1" operator="lessThan">
      <formula>0</formula>
    </cfRule>
  </conditionalFormatting>
  <conditionalFormatting sqref="AU32">
    <cfRule type="cellIs" dxfId="129" priority="91" stopIfTrue="1" operator="lessThan">
      <formula>0</formula>
    </cfRule>
  </conditionalFormatting>
  <conditionalFormatting sqref="AS36">
    <cfRule type="cellIs" dxfId="128" priority="87" stopIfTrue="1" operator="lessThan">
      <formula>0</formula>
    </cfRule>
  </conditionalFormatting>
  <conditionalFormatting sqref="AT36">
    <cfRule type="cellIs" dxfId="127" priority="86" stopIfTrue="1" operator="lessThan">
      <formula>0</formula>
    </cfRule>
  </conditionalFormatting>
  <conditionalFormatting sqref="AU38">
    <cfRule type="cellIs" dxfId="126" priority="82" stopIfTrue="1" operator="lessThan">
      <formula>0</formula>
    </cfRule>
  </conditionalFormatting>
  <conditionalFormatting sqref="AS41">
    <cfRule type="cellIs" dxfId="125" priority="81" stopIfTrue="1" operator="lessThan">
      <formula>0</formula>
    </cfRule>
  </conditionalFormatting>
  <conditionalFormatting sqref="AT43">
    <cfRule type="cellIs" dxfId="124" priority="77" stopIfTrue="1" operator="lessThan">
      <formula>0</formula>
    </cfRule>
  </conditionalFormatting>
  <conditionalFormatting sqref="AU43">
    <cfRule type="cellIs" dxfId="123" priority="76" stopIfTrue="1" operator="lessThan">
      <formula>0</formula>
    </cfRule>
  </conditionalFormatting>
  <conditionalFormatting sqref="AT46">
    <cfRule type="cellIs" dxfId="122" priority="71" stopIfTrue="1" operator="lessThan">
      <formula>0</formula>
    </cfRule>
  </conditionalFormatting>
  <conditionalFormatting sqref="AT50">
    <cfRule type="cellIs" dxfId="121" priority="62" stopIfTrue="1" operator="lessThan">
      <formula>0</formula>
    </cfRule>
  </conditionalFormatting>
  <conditionalFormatting sqref="AU50">
    <cfRule type="cellIs" dxfId="120" priority="61" stopIfTrue="1" operator="lessThan">
      <formula>0</formula>
    </cfRule>
  </conditionalFormatting>
  <conditionalFormatting sqref="AS52">
    <cfRule type="cellIs" dxfId="119" priority="57" stopIfTrue="1" operator="lessThan">
      <formula>0</formula>
    </cfRule>
  </conditionalFormatting>
  <conditionalFormatting sqref="AU53">
    <cfRule type="cellIs" dxfId="118" priority="52" stopIfTrue="1" operator="lessThan">
      <formula>0</formula>
    </cfRule>
  </conditionalFormatting>
  <conditionalFormatting sqref="AT23">
    <cfRule type="cellIs" dxfId="117" priority="104" stopIfTrue="1" operator="lessThan">
      <formula>0</formula>
    </cfRule>
  </conditionalFormatting>
  <conditionalFormatting sqref="AU26">
    <cfRule type="cellIs" dxfId="116" priority="100" stopIfTrue="1" operator="lessThan">
      <formula>0</formula>
    </cfRule>
  </conditionalFormatting>
  <conditionalFormatting sqref="AS28">
    <cfRule type="cellIs" dxfId="115" priority="99" stopIfTrue="1" operator="lessThan">
      <formula>0</formula>
    </cfRule>
  </conditionalFormatting>
  <conditionalFormatting sqref="AT28">
    <cfRule type="cellIs" dxfId="114" priority="98" stopIfTrue="1" operator="lessThan">
      <formula>0</formula>
    </cfRule>
  </conditionalFormatting>
  <conditionalFormatting sqref="AU28">
    <cfRule type="cellIs" dxfId="113" priority="97" stopIfTrue="1" operator="lessThan">
      <formula>0</formula>
    </cfRule>
  </conditionalFormatting>
  <conditionalFormatting sqref="AS30">
    <cfRule type="cellIs" dxfId="112" priority="96" stopIfTrue="1" operator="lessThan">
      <formula>0</formula>
    </cfRule>
  </conditionalFormatting>
  <conditionalFormatting sqref="AT30">
    <cfRule type="cellIs" dxfId="111" priority="95" stopIfTrue="1" operator="lessThan">
      <formula>0</formula>
    </cfRule>
  </conditionalFormatting>
  <conditionalFormatting sqref="AU30">
    <cfRule type="cellIs" dxfId="110" priority="94" stopIfTrue="1" operator="lessThan">
      <formula>0</formula>
    </cfRule>
  </conditionalFormatting>
  <conditionalFormatting sqref="AS32">
    <cfRule type="cellIs" dxfId="109" priority="93" stopIfTrue="1" operator="lessThan">
      <formula>0</formula>
    </cfRule>
  </conditionalFormatting>
  <conditionalFormatting sqref="AS34">
    <cfRule type="cellIs" dxfId="108" priority="90" stopIfTrue="1" operator="lessThan">
      <formula>0</formula>
    </cfRule>
  </conditionalFormatting>
  <conditionalFormatting sqref="AT34">
    <cfRule type="cellIs" dxfId="107" priority="89" stopIfTrue="1" operator="lessThan">
      <formula>0</formula>
    </cfRule>
  </conditionalFormatting>
  <conditionalFormatting sqref="AU34">
    <cfRule type="cellIs" dxfId="106" priority="88" stopIfTrue="1" operator="lessThan">
      <formula>0</formula>
    </cfRule>
  </conditionalFormatting>
  <conditionalFormatting sqref="AU36">
    <cfRule type="cellIs" dxfId="105" priority="85" stopIfTrue="1" operator="lessThan">
      <formula>0</formula>
    </cfRule>
  </conditionalFormatting>
  <conditionalFormatting sqref="AS38">
    <cfRule type="cellIs" dxfId="104" priority="84" stopIfTrue="1" operator="lessThan">
      <formula>0</formula>
    </cfRule>
  </conditionalFormatting>
  <conditionalFormatting sqref="AT38">
    <cfRule type="cellIs" dxfId="103" priority="83" stopIfTrue="1" operator="lessThan">
      <formula>0</formula>
    </cfRule>
  </conditionalFormatting>
  <conditionalFormatting sqref="AT41">
    <cfRule type="cellIs" dxfId="102" priority="80" stopIfTrue="1" operator="lessThan">
      <formula>0</formula>
    </cfRule>
  </conditionalFormatting>
  <conditionalFormatting sqref="AU41">
    <cfRule type="cellIs" dxfId="101" priority="79" stopIfTrue="1" operator="lessThan">
      <formula>0</formula>
    </cfRule>
  </conditionalFormatting>
  <conditionalFormatting sqref="AS43">
    <cfRule type="cellIs" dxfId="100" priority="78" stopIfTrue="1" operator="lessThan">
      <formula>0</formula>
    </cfRule>
  </conditionalFormatting>
  <conditionalFormatting sqref="AU46">
    <cfRule type="cellIs" dxfId="99" priority="70" stopIfTrue="1" operator="lessThan">
      <formula>0</formula>
    </cfRule>
  </conditionalFormatting>
  <conditionalFormatting sqref="AT47">
    <cfRule type="cellIs" dxfId="98" priority="68" stopIfTrue="1" operator="lessThan">
      <formula>0</formula>
    </cfRule>
  </conditionalFormatting>
  <conditionalFormatting sqref="AT49">
    <cfRule type="cellIs" dxfId="97" priority="65" stopIfTrue="1" operator="lessThan">
      <formula>0</formula>
    </cfRule>
  </conditionalFormatting>
  <conditionalFormatting sqref="AU49">
    <cfRule type="cellIs" dxfId="96" priority="64" stopIfTrue="1" operator="lessThan">
      <formula>0</formula>
    </cfRule>
  </conditionalFormatting>
  <conditionalFormatting sqref="AS51">
    <cfRule type="cellIs" dxfId="95" priority="60" stopIfTrue="1" operator="lessThan">
      <formula>0</formula>
    </cfRule>
  </conditionalFormatting>
  <conditionalFormatting sqref="AT51">
    <cfRule type="cellIs" dxfId="94" priority="59" stopIfTrue="1" operator="lessThan">
      <formula>0</formula>
    </cfRule>
  </conditionalFormatting>
  <conditionalFormatting sqref="AU52">
    <cfRule type="cellIs" dxfId="93" priority="55" stopIfTrue="1" operator="lessThan">
      <formula>0</formula>
    </cfRule>
  </conditionalFormatting>
  <conditionalFormatting sqref="AS53">
    <cfRule type="cellIs" dxfId="92" priority="54" stopIfTrue="1" operator="lessThan">
      <formula>0</formula>
    </cfRule>
  </conditionalFormatting>
  <conditionalFormatting sqref="AT53">
    <cfRule type="cellIs" dxfId="91" priority="53" stopIfTrue="1" operator="lessThan">
      <formula>0</formula>
    </cfRule>
  </conditionalFormatting>
  <conditionalFormatting sqref="AT45">
    <cfRule type="cellIs" dxfId="90" priority="44" stopIfTrue="1" operator="lessThan">
      <formula>0</formula>
    </cfRule>
  </conditionalFormatting>
  <conditionalFormatting sqref="AU45">
    <cfRule type="cellIs" dxfId="89" priority="43" stopIfTrue="1" operator="lessThan">
      <formula>0</formula>
    </cfRule>
  </conditionalFormatting>
  <conditionalFormatting sqref="D5:D7">
    <cfRule type="cellIs" dxfId="88" priority="42" stopIfTrue="1" operator="lessThan">
      <formula>0</formula>
    </cfRule>
  </conditionalFormatting>
  <conditionalFormatting sqref="J5:J7">
    <cfRule type="cellIs" dxfId="87" priority="41" stopIfTrue="1" operator="lessThan">
      <formula>0</formula>
    </cfRule>
  </conditionalFormatting>
  <conditionalFormatting sqref="P5:P7">
    <cfRule type="cellIs" dxfId="86" priority="40" stopIfTrue="1" operator="lessThan">
      <formula>0</formula>
    </cfRule>
  </conditionalFormatting>
  <conditionalFormatting sqref="D13:D16">
    <cfRule type="cellIs" dxfId="85" priority="39" stopIfTrue="1" operator="lessThan">
      <formula>0</formula>
    </cfRule>
  </conditionalFormatting>
  <conditionalFormatting sqref="E13:I16">
    <cfRule type="cellIs" dxfId="84" priority="38" stopIfTrue="1" operator="lessThan">
      <formula>0</formula>
    </cfRule>
  </conditionalFormatting>
  <conditionalFormatting sqref="D56">
    <cfRule type="cellIs" dxfId="83" priority="37" stopIfTrue="1" operator="lessThan">
      <formula>0</formula>
    </cfRule>
  </conditionalFormatting>
  <conditionalFormatting sqref="E56">
    <cfRule type="cellIs" dxfId="82" priority="36" stopIfTrue="1" operator="lessThan">
      <formula>0</formula>
    </cfRule>
  </conditionalFormatting>
  <conditionalFormatting sqref="D57">
    <cfRule type="cellIs" dxfId="81" priority="35" stopIfTrue="1" operator="lessThan">
      <formula>0</formula>
    </cfRule>
  </conditionalFormatting>
  <conditionalFormatting sqref="E57">
    <cfRule type="cellIs" dxfId="80" priority="34" stopIfTrue="1" operator="lessThan">
      <formula>0</formula>
    </cfRule>
  </conditionalFormatting>
  <conditionalFormatting sqref="D58">
    <cfRule type="cellIs" dxfId="79" priority="33" stopIfTrue="1" operator="lessThan">
      <formula>0</formula>
    </cfRule>
  </conditionalFormatting>
  <conditionalFormatting sqref="E58">
    <cfRule type="cellIs" dxfId="78" priority="32" stopIfTrue="1" operator="lessThan">
      <formula>0</formula>
    </cfRule>
  </conditionalFormatting>
  <conditionalFormatting sqref="J47">
    <cfRule type="cellIs" dxfId="77" priority="31" stopIfTrue="1" operator="lessThan">
      <formula>0</formula>
    </cfRule>
  </conditionalFormatting>
  <conditionalFormatting sqref="J45">
    <cfRule type="cellIs" dxfId="76" priority="30" stopIfTrue="1" operator="lessThan">
      <formula>0</formula>
    </cfRule>
  </conditionalFormatting>
  <conditionalFormatting sqref="J46">
    <cfRule type="cellIs" dxfId="75" priority="29" stopIfTrue="1" operator="lessThan">
      <formula>0</formula>
    </cfRule>
  </conditionalFormatting>
  <conditionalFormatting sqref="K45">
    <cfRule type="cellIs" dxfId="74" priority="28" stopIfTrue="1" operator="lessThan">
      <formula>0</formula>
    </cfRule>
  </conditionalFormatting>
  <conditionalFormatting sqref="K46">
    <cfRule type="cellIs" dxfId="73" priority="27" stopIfTrue="1" operator="lessThan">
      <formula>0</formula>
    </cfRule>
  </conditionalFormatting>
  <conditionalFormatting sqref="I49">
    <cfRule type="cellIs" dxfId="72" priority="26" stopIfTrue="1" operator="lessThan">
      <formula>0</formula>
    </cfRule>
  </conditionalFormatting>
  <conditionalFormatting sqref="J49">
    <cfRule type="cellIs" dxfId="71" priority="25" stopIfTrue="1" operator="lessThan">
      <formula>0</formula>
    </cfRule>
  </conditionalFormatting>
  <conditionalFormatting sqref="K49">
    <cfRule type="cellIs" dxfId="70" priority="24" stopIfTrue="1" operator="lessThan">
      <formula>0</formula>
    </cfRule>
  </conditionalFormatting>
  <conditionalFormatting sqref="P47">
    <cfRule type="cellIs" dxfId="69" priority="23" stopIfTrue="1" operator="lessThan">
      <formula>0</formula>
    </cfRule>
  </conditionalFormatting>
  <conditionalFormatting sqref="P45">
    <cfRule type="cellIs" dxfId="68" priority="22" stopIfTrue="1" operator="lessThan">
      <formula>0</formula>
    </cfRule>
  </conditionalFormatting>
  <conditionalFormatting sqref="P46">
    <cfRule type="cellIs" dxfId="67" priority="21" stopIfTrue="1" operator="lessThan">
      <formula>0</formula>
    </cfRule>
  </conditionalFormatting>
  <conditionalFormatting sqref="P50">
    <cfRule type="cellIs" dxfId="66" priority="20" stopIfTrue="1" operator="lessThan">
      <formula>0</formula>
    </cfRule>
  </conditionalFormatting>
  <conditionalFormatting sqref="P49">
    <cfRule type="cellIs" dxfId="65" priority="19" stopIfTrue="1" operator="lessThan">
      <formula>0</formula>
    </cfRule>
  </conditionalFormatting>
  <conditionalFormatting sqref="P56">
    <cfRule type="cellIs" dxfId="64" priority="18" stopIfTrue="1" operator="lessThan">
      <formula>0</formula>
    </cfRule>
  </conditionalFormatting>
  <conditionalFormatting sqref="Q56">
    <cfRule type="cellIs" dxfId="63" priority="17" stopIfTrue="1" operator="lessThan">
      <formula>0</formula>
    </cfRule>
  </conditionalFormatting>
  <conditionalFormatting sqref="P57">
    <cfRule type="cellIs" dxfId="62" priority="16" stopIfTrue="1" operator="lessThan">
      <formula>0</formula>
    </cfRule>
  </conditionalFormatting>
  <conditionalFormatting sqref="Q57">
    <cfRule type="cellIs" dxfId="61" priority="15" stopIfTrue="1" operator="lessThan">
      <formula>0</formula>
    </cfRule>
  </conditionalFormatting>
  <conditionalFormatting sqref="AU57">
    <cfRule type="cellIs" dxfId="60" priority="7" stopIfTrue="1" operator="lessThan">
      <formula>0</formula>
    </cfRule>
  </conditionalFormatting>
  <conditionalFormatting sqref="AS57">
    <cfRule type="cellIs" dxfId="59" priority="9" stopIfTrue="1" operator="lessThan">
      <formula>0</formula>
    </cfRule>
  </conditionalFormatting>
  <conditionalFormatting sqref="AT57">
    <cfRule type="cellIs" dxfId="58" priority="8" stopIfTrue="1" operator="lessThan">
      <formula>0</formula>
    </cfRule>
  </conditionalFormatting>
  <conditionalFormatting sqref="AV56">
    <cfRule type="cellIs" dxfId="57" priority="14" stopIfTrue="1" operator="lessThan">
      <formula>0</formula>
    </cfRule>
  </conditionalFormatting>
  <conditionalFormatting sqref="AV57">
    <cfRule type="cellIs" dxfId="56" priority="13" stopIfTrue="1" operator="lessThan">
      <formula>0</formula>
    </cfRule>
  </conditionalFormatting>
  <conditionalFormatting sqref="AS56">
    <cfRule type="cellIs" dxfId="55" priority="12" stopIfTrue="1" operator="lessThan">
      <formula>0</formula>
    </cfRule>
  </conditionalFormatting>
  <conditionalFormatting sqref="AT56">
    <cfRule type="cellIs" dxfId="54" priority="11" stopIfTrue="1" operator="lessThan">
      <formula>0</formula>
    </cfRule>
  </conditionalFormatting>
  <conditionalFormatting sqref="AU56">
    <cfRule type="cellIs" dxfId="53" priority="10" stopIfTrue="1" operator="lessThan">
      <formula>0</formula>
    </cfRule>
  </conditionalFormatting>
  <conditionalFormatting sqref="AS46">
    <cfRule type="cellIs" dxfId="52" priority="6" stopIfTrue="1" operator="lessThan">
      <formula>0</formula>
    </cfRule>
  </conditionalFormatting>
  <conditionalFormatting sqref="AS47">
    <cfRule type="cellIs" dxfId="51" priority="5" stopIfTrue="1" operator="lessThan">
      <formula>0</formula>
    </cfRule>
  </conditionalFormatting>
  <conditionalFormatting sqref="AS45">
    <cfRule type="cellIs" dxfId="50" priority="4" stopIfTrue="1" operator="lessThan">
      <formula>0</formula>
    </cfRule>
  </conditionalFormatting>
  <conditionalFormatting sqref="AS49">
    <cfRule type="cellIs" dxfId="49" priority="3" stopIfTrue="1" operator="lessThan">
      <formula>0</formula>
    </cfRule>
  </conditionalFormatting>
  <conditionalFormatting sqref="AS50">
    <cfRule type="cellIs" dxfId="48" priority="2" stopIfTrue="1" operator="lessThan">
      <formula>0</formula>
    </cfRule>
  </conditionalFormatting>
  <conditionalFormatting sqref="AS23">
    <cfRule type="cellIs" dxfId="47" priority="1" stopIfTrue="1" operator="lessThan">
      <formula>0</formula>
    </cfRule>
  </conditionalFormatting>
  <dataValidations xWindow="583" yWindow="74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16" activePane="bottomRight" state="frozen"/>
      <selection activeCell="B1" sqref="B1"/>
      <selection pane="topRight" activeCell="B1" sqref="B1"/>
      <selection pane="bottomLeft" activeCell="B1" sqref="B1"/>
      <selection pane="bottomRight" activeCell="L34" sqref="L34"/>
    </sheetView>
  </sheetViews>
  <sheetFormatPr defaultColWidth="0" defaultRowHeight="12.75" zeroHeight="1" x14ac:dyDescent="0.2"/>
  <cols>
    <col min="1" max="1" width="1.7109375" style="141"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1"/>
      <c r="B5" s="189" t="s">
        <v>310</v>
      </c>
      <c r="C5" s="382">
        <v>9697783</v>
      </c>
      <c r="D5" s="383">
        <v>10998561</v>
      </c>
      <c r="E5" s="345"/>
      <c r="F5" s="345"/>
      <c r="G5" s="311"/>
      <c r="H5" s="382">
        <v>88374551</v>
      </c>
      <c r="I5" s="383">
        <v>98006009</v>
      </c>
      <c r="J5" s="345"/>
      <c r="K5" s="345"/>
      <c r="L5" s="311"/>
      <c r="M5" s="382">
        <v>241734867</v>
      </c>
      <c r="N5" s="383">
        <v>246397257</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1"/>
      <c r="B6" s="190" t="s">
        <v>311</v>
      </c>
      <c r="C6" s="379">
        <v>9692072</v>
      </c>
      <c r="D6" s="380">
        <v>12255091</v>
      </c>
      <c r="E6" s="115">
        <v>10521129</v>
      </c>
      <c r="F6" s="115">
        <v>32468292</v>
      </c>
      <c r="G6" s="116">
        <v>7366889</v>
      </c>
      <c r="H6" s="379">
        <v>89096569</v>
      </c>
      <c r="I6" s="380">
        <v>88967949</v>
      </c>
      <c r="J6" s="115">
        <v>84989001</v>
      </c>
      <c r="K6" s="115">
        <v>263053519</v>
      </c>
      <c r="L6" s="116">
        <v>52092749</v>
      </c>
      <c r="M6" s="379">
        <v>240856544</v>
      </c>
      <c r="N6" s="380">
        <v>253826765</v>
      </c>
      <c r="O6" s="115">
        <v>261122367</v>
      </c>
      <c r="P6" s="115">
        <v>755805676</v>
      </c>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0" t="s">
        <v>312</v>
      </c>
      <c r="C7" s="379">
        <v>83076</v>
      </c>
      <c r="D7" s="380">
        <v>74250</v>
      </c>
      <c r="E7" s="115">
        <v>81774</v>
      </c>
      <c r="F7" s="115">
        <v>239100</v>
      </c>
      <c r="G7" s="116">
        <v>60267</v>
      </c>
      <c r="H7" s="379">
        <v>844212</v>
      </c>
      <c r="I7" s="380">
        <v>616395</v>
      </c>
      <c r="J7" s="115">
        <v>761234</v>
      </c>
      <c r="K7" s="115">
        <v>2221841</v>
      </c>
      <c r="L7" s="116">
        <v>498456</v>
      </c>
      <c r="M7" s="379">
        <v>1989425</v>
      </c>
      <c r="N7" s="380">
        <v>1556083</v>
      </c>
      <c r="O7" s="115">
        <v>2292000</v>
      </c>
      <c r="P7" s="115">
        <v>5837508</v>
      </c>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0" t="s">
        <v>483</v>
      </c>
      <c r="C8" s="292"/>
      <c r="D8" s="288"/>
      <c r="E8" s="268">
        <v>0</v>
      </c>
      <c r="F8" s="268">
        <v>0</v>
      </c>
      <c r="G8" s="269">
        <v>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5">
        <v>774704</v>
      </c>
      <c r="F9" s="115">
        <v>774704</v>
      </c>
      <c r="G9" s="116">
        <v>542448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5">
        <v>-289729</v>
      </c>
      <c r="F10" s="115">
        <v>-289729</v>
      </c>
      <c r="G10" s="116">
        <v>-202868</v>
      </c>
      <c r="H10" s="291"/>
      <c r="I10" s="287"/>
      <c r="J10" s="115">
        <v>-2340339</v>
      </c>
      <c r="K10" s="115">
        <v>-2340339</v>
      </c>
      <c r="L10" s="116">
        <v>-1434476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2"/>
      <c r="B12" s="191" t="s">
        <v>317</v>
      </c>
      <c r="C12" s="114">
        <v>99715929</v>
      </c>
      <c r="D12" s="115">
        <v>101913685</v>
      </c>
      <c r="E12" s="115">
        <v>98208502</v>
      </c>
      <c r="F12" s="115">
        <v>299838116</v>
      </c>
      <c r="G12" s="310"/>
      <c r="H12" s="114">
        <v>99715929</v>
      </c>
      <c r="I12" s="115">
        <v>101913685</v>
      </c>
      <c r="J12" s="115">
        <v>98208502</v>
      </c>
      <c r="K12" s="115">
        <v>299838116</v>
      </c>
      <c r="L12" s="310"/>
      <c r="M12" s="114">
        <v>242845969</v>
      </c>
      <c r="N12" s="115">
        <v>255382848</v>
      </c>
      <c r="O12" s="115">
        <v>263414367</v>
      </c>
      <c r="P12" s="115">
        <v>761643184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2"/>
      <c r="B13" s="191"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6.5" x14ac:dyDescent="0.25">
      <c r="B14" s="178"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2" t="s">
        <v>486</v>
      </c>
      <c r="C15" s="382">
        <v>11138959</v>
      </c>
      <c r="D15" s="383">
        <v>13899641</v>
      </c>
      <c r="E15" s="106">
        <v>10392418</v>
      </c>
      <c r="F15" s="106">
        <v>35431018</v>
      </c>
      <c r="G15" s="107">
        <v>8495062</v>
      </c>
      <c r="H15" s="382">
        <v>103375919</v>
      </c>
      <c r="I15" s="383">
        <v>100775882</v>
      </c>
      <c r="J15" s="106">
        <v>102178355</v>
      </c>
      <c r="K15" s="106">
        <v>306330156</v>
      </c>
      <c r="L15" s="107">
        <v>62628709</v>
      </c>
      <c r="M15" s="382">
        <v>277097555</v>
      </c>
      <c r="N15" s="383">
        <v>287824370</v>
      </c>
      <c r="O15" s="106">
        <v>292824327</v>
      </c>
      <c r="P15" s="106">
        <v>857746252</v>
      </c>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0" t="s">
        <v>313</v>
      </c>
      <c r="C16" s="379">
        <v>116739</v>
      </c>
      <c r="D16" s="380">
        <v>154068</v>
      </c>
      <c r="E16" s="115">
        <v>243824</v>
      </c>
      <c r="F16" s="115">
        <v>514631</v>
      </c>
      <c r="G16" s="116">
        <v>195094</v>
      </c>
      <c r="H16" s="379">
        <v>1715324</v>
      </c>
      <c r="I16" s="380">
        <v>1276522</v>
      </c>
      <c r="J16" s="115">
        <v>2420759</v>
      </c>
      <c r="K16" s="115">
        <v>5412605</v>
      </c>
      <c r="L16" s="116">
        <v>1505148</v>
      </c>
      <c r="M16" s="379">
        <v>4024137</v>
      </c>
      <c r="N16" s="380">
        <v>3543152</v>
      </c>
      <c r="O16" s="115">
        <v>7726029</v>
      </c>
      <c r="P16" s="115">
        <v>15293318</v>
      </c>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2"/>
      <c r="B17" s="191" t="s">
        <v>320</v>
      </c>
      <c r="C17" s="114">
        <v>112682815</v>
      </c>
      <c r="D17" s="115">
        <v>113244933</v>
      </c>
      <c r="E17" s="115">
        <v>109906190</v>
      </c>
      <c r="F17" s="115">
        <v>335833938</v>
      </c>
      <c r="G17" s="313"/>
      <c r="H17" s="114">
        <v>112682815</v>
      </c>
      <c r="I17" s="115">
        <v>113244933</v>
      </c>
      <c r="J17" s="115">
        <v>109906190</v>
      </c>
      <c r="K17" s="115">
        <v>335833938</v>
      </c>
      <c r="L17" s="313"/>
      <c r="M17" s="114">
        <v>273073418</v>
      </c>
      <c r="N17" s="115">
        <v>284281218</v>
      </c>
      <c r="O17" s="115">
        <v>285098298</v>
      </c>
      <c r="P17" s="115">
        <v>842452934</v>
      </c>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6.5" x14ac:dyDescent="0.25">
      <c r="B18" s="178"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3" t="s">
        <v>469</v>
      </c>
      <c r="C19" s="346"/>
      <c r="D19" s="345"/>
      <c r="E19" s="345"/>
      <c r="F19" s="345"/>
      <c r="G19" s="107">
        <v>61113259</v>
      </c>
      <c r="H19" s="346"/>
      <c r="I19" s="345"/>
      <c r="J19" s="345"/>
      <c r="K19" s="345"/>
      <c r="L19" s="107">
        <v>61113259</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6">
        <v>7408583</v>
      </c>
      <c r="H20" s="291"/>
      <c r="I20" s="287"/>
      <c r="J20" s="287"/>
      <c r="K20" s="287"/>
      <c r="L20" s="116">
        <v>7408583</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0.88</v>
      </c>
      <c r="H21" s="291"/>
      <c r="I21" s="287"/>
      <c r="J21" s="287"/>
      <c r="K21" s="287"/>
      <c r="L21" s="254">
        <v>0.86799999999999999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0</v>
      </c>
      <c r="H22" s="291"/>
      <c r="I22" s="287"/>
      <c r="J22" s="287"/>
      <c r="K22" s="287"/>
      <c r="L22" s="138">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6">
        <v>2082706</v>
      </c>
      <c r="H23" s="291"/>
      <c r="I23" s="287"/>
      <c r="J23" s="287"/>
      <c r="K23" s="287"/>
      <c r="L23" s="116">
        <v>2082706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6">
        <v>901687</v>
      </c>
      <c r="H24" s="291"/>
      <c r="I24" s="287"/>
      <c r="J24" s="287"/>
      <c r="K24" s="287"/>
      <c r="L24" s="116">
        <v>901687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6">
        <v>2082706</v>
      </c>
      <c r="H25" s="291"/>
      <c r="I25" s="287"/>
      <c r="J25" s="287"/>
      <c r="K25" s="287"/>
      <c r="L25" s="116">
        <v>2082706</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6">
        <v>11191532</v>
      </c>
      <c r="H26" s="291"/>
      <c r="I26" s="287"/>
      <c r="J26" s="287"/>
      <c r="K26" s="287"/>
      <c r="L26" s="116">
        <v>11191532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6">
        <v>11191532</v>
      </c>
      <c r="H27" s="291"/>
      <c r="I27" s="287"/>
      <c r="J27" s="287"/>
      <c r="K27" s="287"/>
      <c r="L27" s="116">
        <v>11191532</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6">
        <v>15584948</v>
      </c>
      <c r="H28" s="291"/>
      <c r="I28" s="287"/>
      <c r="J28" s="287"/>
      <c r="K28" s="287"/>
      <c r="L28" s="116">
        <v>15584948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6">
        <v>15584948</v>
      </c>
      <c r="H29" s="291"/>
      <c r="I29" s="287"/>
      <c r="J29" s="287"/>
      <c r="K29" s="287"/>
      <c r="L29" s="116">
        <v>15584948</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6">
        <v>59932241.100000001</v>
      </c>
      <c r="H30" s="291"/>
      <c r="I30" s="287"/>
      <c r="J30" s="287"/>
      <c r="K30" s="287"/>
      <c r="L30" s="116">
        <v>59932241.100000001</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6">
        <v>11191532</v>
      </c>
      <c r="H31" s="291"/>
      <c r="I31" s="287"/>
      <c r="J31" s="287"/>
      <c r="K31" s="287"/>
      <c r="L31" s="116">
        <v>11191532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6">
        <v>59932239</v>
      </c>
      <c r="H32" s="291"/>
      <c r="I32" s="287"/>
      <c r="J32" s="287"/>
      <c r="K32" s="287"/>
      <c r="L32" s="116">
        <v>59932239</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3">
        <v>1.0197000000000001</v>
      </c>
      <c r="H33" s="353"/>
      <c r="I33" s="354"/>
      <c r="J33" s="354"/>
      <c r="K33" s="354"/>
      <c r="L33" s="373">
        <v>1.0197000000000001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5" x14ac:dyDescent="0.2">
      <c r="B34" s="194" t="s">
        <v>479</v>
      </c>
      <c r="C34" s="291"/>
      <c r="D34" s="287"/>
      <c r="E34" s="287"/>
      <c r="F34" s="287"/>
      <c r="G34" s="116">
        <v>0</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6">
        <v>0</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2" t="s">
        <v>455</v>
      </c>
      <c r="C37" s="121">
        <v>23952</v>
      </c>
      <c r="D37" s="122">
        <v>23957</v>
      </c>
      <c r="E37" s="255">
        <v>23294</v>
      </c>
      <c r="F37" s="255">
        <v>118033</v>
      </c>
      <c r="G37" s="311"/>
      <c r="H37" s="121">
        <v>22873</v>
      </c>
      <c r="I37" s="122">
        <v>23957</v>
      </c>
      <c r="J37" s="255">
        <v>23294</v>
      </c>
      <c r="K37" s="255">
        <v>118033</v>
      </c>
      <c r="L37" s="311"/>
      <c r="M37" s="121">
        <v>61609</v>
      </c>
      <c r="N37" s="122">
        <v>63155</v>
      </c>
      <c r="O37" s="255">
        <v>63447</v>
      </c>
      <c r="P37" s="255">
        <v>188211</v>
      </c>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6" t="s">
        <v>323</v>
      </c>
      <c r="C39" s="291"/>
      <c r="D39" s="287"/>
      <c r="E39" s="287"/>
      <c r="F39" s="110">
        <v>0</v>
      </c>
      <c r="G39" s="310"/>
      <c r="H39" s="291"/>
      <c r="I39" s="287"/>
      <c r="J39" s="287"/>
      <c r="K39" s="110">
        <v>0</v>
      </c>
      <c r="L39" s="310"/>
      <c r="M39" s="291"/>
      <c r="N39" s="287"/>
      <c r="O39" s="287"/>
      <c r="P39" s="110">
        <v>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0"/>
    </row>
    <row r="40" spans="1:40" s="10"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8"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0.88500000000000001</v>
      </c>
      <c r="D44" s="259">
        <v>0.9</v>
      </c>
      <c r="E44" s="259">
        <v>0.89400000000000002</v>
      </c>
      <c r="F44" s="259">
        <v>0.89300000000000002</v>
      </c>
      <c r="G44" s="310"/>
      <c r="H44" s="261"/>
      <c r="I44" s="259"/>
      <c r="J44" s="259"/>
      <c r="K44" s="259"/>
      <c r="L44" s="310"/>
      <c r="M44" s="261">
        <v>0.88900000000000001</v>
      </c>
      <c r="N44" s="259">
        <v>0.89800000000000002</v>
      </c>
      <c r="O44" s="259">
        <v>0.92400000000000004</v>
      </c>
      <c r="P44" s="259">
        <v>0.90400000000000003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c r="L46" s="310"/>
      <c r="M46" s="291"/>
      <c r="N46" s="287"/>
      <c r="O46" s="287"/>
      <c r="P46" s="259">
        <v>0</v>
      </c>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2"/>
      <c r="B47" s="198" t="s">
        <v>329</v>
      </c>
      <c r="C47" s="291"/>
      <c r="D47" s="287"/>
      <c r="E47" s="287"/>
      <c r="F47" s="259">
        <v>0.89300000000000002</v>
      </c>
      <c r="G47" s="310"/>
      <c r="H47" s="291"/>
      <c r="I47" s="287"/>
      <c r="J47" s="287"/>
      <c r="K47" s="259"/>
      <c r="L47" s="310"/>
      <c r="M47" s="291"/>
      <c r="N47" s="287"/>
      <c r="O47" s="287"/>
      <c r="P47" s="259">
        <v>0.90400000000000003</v>
      </c>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x14ac:dyDescent="0.25">
      <c r="A48" s="141"/>
      <c r="B48" s="178"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89" t="s">
        <v>332</v>
      </c>
      <c r="C49" s="139">
        <v>0.9</v>
      </c>
      <c r="D49" s="140">
        <v>0.9</v>
      </c>
      <c r="E49" s="140">
        <v>0.89</v>
      </c>
      <c r="F49" s="140">
        <v>0.89</v>
      </c>
      <c r="G49" s="311"/>
      <c r="H49" s="139">
        <v>0.9</v>
      </c>
      <c r="I49" s="140">
        <v>0.9</v>
      </c>
      <c r="J49" s="140">
        <v>0.89</v>
      </c>
      <c r="K49" s="140">
        <v>0.89</v>
      </c>
      <c r="L49" s="311"/>
      <c r="M49" s="139">
        <v>0.85</v>
      </c>
      <c r="N49" s="140">
        <v>0.85</v>
      </c>
      <c r="O49" s="140">
        <v>0.85</v>
      </c>
      <c r="P49" s="140">
        <v>0.85</v>
      </c>
      <c r="Q49" s="139"/>
      <c r="R49" s="140"/>
      <c r="S49" s="140"/>
      <c r="T49" s="140"/>
      <c r="U49" s="139"/>
      <c r="V49" s="140"/>
      <c r="W49" s="140"/>
      <c r="X49" s="140"/>
      <c r="Y49" s="139"/>
      <c r="Z49" s="140"/>
      <c r="AA49" s="140"/>
      <c r="AB49" s="140"/>
      <c r="AC49" s="346"/>
      <c r="AD49" s="345"/>
      <c r="AE49" s="345"/>
      <c r="AF49" s="345"/>
      <c r="AG49" s="346"/>
      <c r="AH49" s="345"/>
      <c r="AI49" s="345"/>
      <c r="AJ49" s="345"/>
      <c r="AK49" s="346"/>
      <c r="AL49" s="140"/>
      <c r="AM49" s="140"/>
      <c r="AN49" s="201"/>
    </row>
    <row r="50" spans="1:40" s="9" customFormat="1" x14ac:dyDescent="0.2">
      <c r="A50" s="141"/>
      <c r="B50" s="196" t="s">
        <v>333</v>
      </c>
      <c r="C50" s="292"/>
      <c r="D50" s="288"/>
      <c r="E50" s="288"/>
      <c r="F50" s="259">
        <v>0.89300000000000002</v>
      </c>
      <c r="G50" s="310"/>
      <c r="H50" s="292"/>
      <c r="I50" s="288"/>
      <c r="J50" s="288"/>
      <c r="K50" s="259">
        <v>0.89300000000000002</v>
      </c>
      <c r="L50" s="310"/>
      <c r="M50" s="292"/>
      <c r="N50" s="288"/>
      <c r="O50" s="288"/>
      <c r="P50" s="259">
        <v>0.90400000000000003</v>
      </c>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4" t="s">
        <v>334</v>
      </c>
      <c r="C51" s="291"/>
      <c r="D51" s="287"/>
      <c r="E51" s="287"/>
      <c r="F51" s="115">
        <v>10148594</v>
      </c>
      <c r="G51" s="310"/>
      <c r="H51" s="291"/>
      <c r="I51" s="287"/>
      <c r="J51" s="287"/>
      <c r="K51" s="115">
        <v>99757596</v>
      </c>
      <c r="L51" s="310"/>
      <c r="M51" s="291"/>
      <c r="N51" s="287"/>
      <c r="O51" s="287"/>
      <c r="P51" s="115">
        <v>285098298</v>
      </c>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2"/>
      <c r="B52" s="191" t="s">
        <v>335</v>
      </c>
      <c r="C52" s="291"/>
      <c r="D52" s="287"/>
      <c r="E52" s="287"/>
      <c r="F52" s="115">
        <v>0</v>
      </c>
      <c r="G52" s="310"/>
      <c r="H52" s="291"/>
      <c r="I52" s="287"/>
      <c r="J52" s="287"/>
      <c r="K52" s="115">
        <v>0</v>
      </c>
      <c r="L52" s="310"/>
      <c r="M52" s="291"/>
      <c r="N52" s="287"/>
      <c r="O52" s="287"/>
      <c r="P52" s="115">
        <v>0</v>
      </c>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8"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4"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4"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4"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4"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4"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4"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4"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1" customFormat="1" x14ac:dyDescent="0.2">
      <c r="A64" s="21"/>
      <c r="B64" s="1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6" priority="33" stopIfTrue="1" operator="lessThan">
      <formula>0</formula>
    </cfRule>
  </conditionalFormatting>
  <conditionalFormatting sqref="Q37">
    <cfRule type="cellIs" dxfId="45" priority="20" stopIfTrue="1" operator="lessThan">
      <formula>0</formula>
    </cfRule>
  </conditionalFormatting>
  <conditionalFormatting sqref="M37">
    <cfRule type="cellIs" dxfId="44" priority="24" stopIfTrue="1" operator="lessThan">
      <formula>0</formula>
    </cfRule>
  </conditionalFormatting>
  <conditionalFormatting sqref="H49:K49">
    <cfRule type="cellIs" dxfId="43" priority="27" stopIfTrue="1" operator="lessThan">
      <formula>0</formula>
    </cfRule>
  </conditionalFormatting>
  <conditionalFormatting sqref="Q49:T49">
    <cfRule type="cellIs" dxfId="42" priority="19" stopIfTrue="1" operator="lessThan">
      <formula>0</formula>
    </cfRule>
  </conditionalFormatting>
  <conditionalFormatting sqref="L22">
    <cfRule type="cellIs" dxfId="41" priority="29" stopIfTrue="1" operator="lessThan">
      <formula>0</formula>
    </cfRule>
  </conditionalFormatting>
  <conditionalFormatting sqref="G22">
    <cfRule type="cellIs" dxfId="40" priority="35" stopIfTrue="1" operator="lessThan">
      <formula>0</formula>
    </cfRule>
  </conditionalFormatting>
  <conditionalFormatting sqref="C49:F49">
    <cfRule type="cellIs" dxfId="39" priority="32" stopIfTrue="1" operator="lessThan">
      <formula>0</formula>
    </cfRule>
  </conditionalFormatting>
  <conditionalFormatting sqref="H37">
    <cfRule type="cellIs" dxfId="38" priority="28" stopIfTrue="1" operator="lessThan">
      <formula>0</formula>
    </cfRule>
  </conditionalFormatting>
  <conditionalFormatting sqref="M49:P49">
    <cfRule type="cellIs" dxfId="37" priority="23" stopIfTrue="1" operator="lessThan">
      <formula>0</formula>
    </cfRule>
  </conditionalFormatting>
  <conditionalFormatting sqref="Q5:Q7">
    <cfRule type="cellIs" dxfId="36" priority="22" stopIfTrue="1" operator="lessThan">
      <formula>0</formula>
    </cfRule>
  </conditionalFormatting>
  <conditionalFormatting sqref="Q15:Q16">
    <cfRule type="cellIs" dxfId="35" priority="21" stopIfTrue="1" operator="lessThan">
      <formula>0</formula>
    </cfRule>
  </conditionalFormatting>
  <conditionalFormatting sqref="U5:U7">
    <cfRule type="cellIs" dxfId="34" priority="18" stopIfTrue="1" operator="lessThan">
      <formula>0</formula>
    </cfRule>
  </conditionalFormatting>
  <conditionalFormatting sqref="U15:U16">
    <cfRule type="cellIs" dxfId="33" priority="17" stopIfTrue="1" operator="lessThan">
      <formula>0</formula>
    </cfRule>
  </conditionalFormatting>
  <conditionalFormatting sqref="U37">
    <cfRule type="cellIs" dxfId="32" priority="16" stopIfTrue="1" operator="lessThan">
      <formula>0</formula>
    </cfRule>
  </conditionalFormatting>
  <conditionalFormatting sqref="U49:X49">
    <cfRule type="cellIs" dxfId="31" priority="15" stopIfTrue="1" operator="lessThan">
      <formula>0</formula>
    </cfRule>
  </conditionalFormatting>
  <conditionalFormatting sqref="Y5:Y7">
    <cfRule type="cellIs" dxfId="30" priority="14" stopIfTrue="1" operator="lessThan">
      <formula>0</formula>
    </cfRule>
  </conditionalFormatting>
  <conditionalFormatting sqref="Y15:Y16">
    <cfRule type="cellIs" dxfId="29" priority="13" stopIfTrue="1" operator="lessThan">
      <formula>0</formula>
    </cfRule>
  </conditionalFormatting>
  <conditionalFormatting sqref="Y37">
    <cfRule type="cellIs" dxfId="28" priority="12" stopIfTrue="1" operator="lessThan">
      <formula>0</formula>
    </cfRule>
  </conditionalFormatting>
  <conditionalFormatting sqref="Y49:AB49">
    <cfRule type="cellIs" dxfId="27" priority="11" stopIfTrue="1" operator="lessThan">
      <formula>0</formula>
    </cfRule>
  </conditionalFormatting>
  <conditionalFormatting sqref="AL49:AN49">
    <cfRule type="cellIs" dxfId="26" priority="7" stopIfTrue="1" operator="lessThan">
      <formula>0</formula>
    </cfRule>
  </conditionalFormatting>
  <conditionalFormatting sqref="C5:C7">
    <cfRule type="cellIs" dxfId="25" priority="6" stopIfTrue="1" operator="lessThan">
      <formula>0</formula>
    </cfRule>
  </conditionalFormatting>
  <conditionalFormatting sqref="C15:C16">
    <cfRule type="cellIs" dxfId="24" priority="5" stopIfTrue="1" operator="lessThan">
      <formula>0</formula>
    </cfRule>
  </conditionalFormatting>
  <conditionalFormatting sqref="H15:H16">
    <cfRule type="cellIs" dxfId="23" priority="4" stopIfTrue="1" operator="lessThan">
      <formula>0</formula>
    </cfRule>
  </conditionalFormatting>
  <conditionalFormatting sqref="H5:H7">
    <cfRule type="cellIs" dxfId="22" priority="3" stopIfTrue="1" operator="lessThan">
      <formula>0</formula>
    </cfRule>
  </conditionalFormatting>
  <conditionalFormatting sqref="M5:M7">
    <cfRule type="cellIs" dxfId="21" priority="2" stopIfTrue="1" operator="lessThan">
      <formula>0</formula>
    </cfRule>
  </conditionalFormatting>
  <conditionalFormatting sqref="M15:M16">
    <cfRule type="cellIs" dxfId="2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1" sqref="C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9" t="s">
        <v>404</v>
      </c>
    </row>
    <row r="4" spans="2:11" s="5" customFormat="1" ht="16.5" x14ac:dyDescent="0.25">
      <c r="B4" s="204" t="s">
        <v>347</v>
      </c>
      <c r="C4" s="147">
        <v>1350</v>
      </c>
      <c r="D4" s="148">
        <v>11002</v>
      </c>
      <c r="E4" s="148">
        <v>32123</v>
      </c>
      <c r="F4" s="148"/>
      <c r="G4" s="148"/>
      <c r="H4" s="148"/>
      <c r="I4" s="363"/>
      <c r="J4" s="363"/>
      <c r="K4" s="207"/>
    </row>
    <row r="5" spans="2:11" ht="17.25" thickBot="1" x14ac:dyDescent="0.3">
      <c r="B5" s="204" t="s">
        <v>348</v>
      </c>
      <c r="C5" s="262"/>
      <c r="D5" s="263"/>
      <c r="E5" s="263"/>
      <c r="F5" s="263"/>
      <c r="G5" s="263"/>
      <c r="H5" s="263"/>
      <c r="I5" s="263"/>
      <c r="J5" s="263"/>
      <c r="K5" s="264"/>
    </row>
    <row r="6" spans="2:11" ht="13.5" thickTop="1" x14ac:dyDescent="0.2">
      <c r="B6" s="205" t="s">
        <v>101</v>
      </c>
      <c r="C6" s="361"/>
      <c r="D6" s="399">
        <v>0</v>
      </c>
      <c r="E6" s="399">
        <v>0</v>
      </c>
      <c r="F6" s="362"/>
      <c r="G6" s="123"/>
      <c r="H6" s="123"/>
      <c r="I6" s="362"/>
      <c r="J6" s="362"/>
      <c r="K6" s="370"/>
    </row>
    <row r="7" spans="2:11" x14ac:dyDescent="0.2">
      <c r="B7" s="154" t="s">
        <v>102</v>
      </c>
      <c r="C7" s="399">
        <v>0</v>
      </c>
      <c r="D7" s="399">
        <v>0</v>
      </c>
      <c r="E7" s="399">
        <v>0</v>
      </c>
      <c r="F7" s="126"/>
      <c r="G7" s="126"/>
      <c r="H7" s="126"/>
      <c r="I7" s="372"/>
      <c r="J7" s="372"/>
      <c r="K7" s="208"/>
    </row>
    <row r="8" spans="2:11" x14ac:dyDescent="0.2">
      <c r="B8" s="154" t="s">
        <v>103</v>
      </c>
      <c r="C8" s="360"/>
      <c r="D8" s="399">
        <v>0</v>
      </c>
      <c r="E8" s="399">
        <v>0</v>
      </c>
      <c r="F8" s="363"/>
      <c r="G8" s="126"/>
      <c r="H8" s="126"/>
      <c r="I8" s="372"/>
      <c r="J8" s="372"/>
      <c r="K8" s="371"/>
    </row>
    <row r="9" spans="2:11" ht="13.15" customHeight="1" x14ac:dyDescent="0.2">
      <c r="B9" s="154" t="s">
        <v>104</v>
      </c>
      <c r="C9" s="399">
        <v>0</v>
      </c>
      <c r="D9" s="399">
        <v>0</v>
      </c>
      <c r="E9" s="399">
        <v>0</v>
      </c>
      <c r="F9" s="126"/>
      <c r="G9" s="126"/>
      <c r="H9" s="126"/>
      <c r="I9" s="372"/>
      <c r="J9" s="372"/>
      <c r="K9" s="208"/>
    </row>
    <row r="10" spans="2:11" ht="17.25" thickBot="1" x14ac:dyDescent="0.3">
      <c r="B10" s="204" t="s">
        <v>349</v>
      </c>
      <c r="C10" s="70"/>
      <c r="D10" s="74"/>
      <c r="E10" s="74"/>
      <c r="F10" s="74"/>
      <c r="G10" s="74"/>
      <c r="H10" s="74"/>
      <c r="I10" s="74"/>
      <c r="J10" s="74"/>
      <c r="K10" s="265"/>
    </row>
    <row r="11" spans="2:11" s="5" customFormat="1" x14ac:dyDescent="0.2">
      <c r="B11" s="205" t="s">
        <v>457</v>
      </c>
      <c r="C11" s="117">
        <v>0</v>
      </c>
      <c r="D11" s="119">
        <v>0</v>
      </c>
      <c r="E11" s="119">
        <v>0</v>
      </c>
      <c r="F11" s="119"/>
      <c r="G11" s="119"/>
      <c r="H11" s="119"/>
      <c r="I11" s="311"/>
      <c r="J11" s="311"/>
      <c r="K11" s="364"/>
    </row>
    <row r="12" spans="2:11" x14ac:dyDescent="0.2">
      <c r="B12" s="206" t="s">
        <v>93</v>
      </c>
      <c r="C12" s="399">
        <v>0</v>
      </c>
      <c r="D12" s="399">
        <v>0</v>
      </c>
      <c r="E12" s="399">
        <v>0</v>
      </c>
      <c r="F12" s="113"/>
      <c r="G12" s="113"/>
      <c r="H12" s="113"/>
      <c r="I12" s="310"/>
      <c r="J12" s="310"/>
      <c r="K12" s="365"/>
    </row>
    <row r="13" spans="2:11" x14ac:dyDescent="0.2">
      <c r="B13" s="206" t="s">
        <v>94</v>
      </c>
      <c r="C13" s="399">
        <v>0</v>
      </c>
      <c r="D13" s="399">
        <v>0</v>
      </c>
      <c r="E13" s="399">
        <v>0</v>
      </c>
      <c r="F13" s="113"/>
      <c r="G13" s="113"/>
      <c r="H13" s="113"/>
      <c r="I13" s="310"/>
      <c r="J13" s="310"/>
      <c r="K13" s="365"/>
    </row>
    <row r="14" spans="2:11" x14ac:dyDescent="0.2">
      <c r="B14" s="206" t="s">
        <v>95</v>
      </c>
      <c r="C14" s="399">
        <v>0</v>
      </c>
      <c r="D14" s="399">
        <v>0</v>
      </c>
      <c r="E14" s="399">
        <v>0</v>
      </c>
      <c r="F14" s="113"/>
      <c r="G14" s="113"/>
      <c r="H14" s="113"/>
      <c r="I14" s="310"/>
      <c r="J14" s="310"/>
      <c r="K14" s="365"/>
    </row>
    <row r="15" spans="2:11" ht="17.25" thickBot="1" x14ac:dyDescent="0.3">
      <c r="B15" s="204" t="s">
        <v>350</v>
      </c>
      <c r="C15" s="70"/>
      <c r="D15" s="74"/>
      <c r="E15" s="74"/>
      <c r="F15" s="74"/>
      <c r="G15" s="74"/>
      <c r="H15" s="74"/>
      <c r="I15" s="74"/>
      <c r="J15" s="74"/>
      <c r="K15" s="265"/>
    </row>
    <row r="16" spans="2:11" s="5" customFormat="1" ht="13.5" thickTop="1" x14ac:dyDescent="0.2">
      <c r="B16" s="205" t="s">
        <v>206</v>
      </c>
      <c r="C16" s="399">
        <v>0</v>
      </c>
      <c r="D16" s="399">
        <v>0</v>
      </c>
      <c r="E16" s="399">
        <v>0</v>
      </c>
      <c r="F16" s="119"/>
      <c r="G16" s="119"/>
      <c r="H16" s="119"/>
      <c r="I16" s="311"/>
      <c r="J16" s="311"/>
      <c r="K16" s="364"/>
    </row>
    <row r="17" spans="2:12" s="5" customFormat="1" x14ac:dyDescent="0.2">
      <c r="B17" s="206" t="s">
        <v>203</v>
      </c>
      <c r="C17" s="399">
        <v>0</v>
      </c>
      <c r="D17" s="399">
        <v>0</v>
      </c>
      <c r="E17" s="399">
        <v>0</v>
      </c>
      <c r="F17" s="113"/>
      <c r="G17" s="113"/>
      <c r="H17" s="113"/>
      <c r="I17" s="310"/>
      <c r="J17" s="310"/>
      <c r="K17" s="365"/>
    </row>
    <row r="18" spans="2:12" ht="25.5" x14ac:dyDescent="0.2">
      <c r="B18" s="154" t="s">
        <v>207</v>
      </c>
      <c r="C18" s="402">
        <v>0</v>
      </c>
      <c r="D18" s="400">
        <v>0</v>
      </c>
      <c r="E18" s="401">
        <v>0</v>
      </c>
      <c r="F18" s="138"/>
      <c r="G18" s="138"/>
      <c r="H18" s="138"/>
      <c r="I18" s="352"/>
      <c r="J18" s="352"/>
      <c r="K18" s="366"/>
    </row>
    <row r="19" spans="2:12" ht="25.5" x14ac:dyDescent="0.2">
      <c r="B19" s="154" t="s">
        <v>208</v>
      </c>
      <c r="C19" s="350"/>
      <c r="D19" s="400">
        <v>0</v>
      </c>
      <c r="E19" s="401">
        <v>0</v>
      </c>
      <c r="F19" s="368"/>
      <c r="G19" s="138"/>
      <c r="H19" s="138"/>
      <c r="I19" s="352"/>
      <c r="J19" s="352"/>
      <c r="K19" s="369"/>
    </row>
    <row r="20" spans="2:12" ht="25.5" x14ac:dyDescent="0.2">
      <c r="B20" s="154" t="s">
        <v>209</v>
      </c>
      <c r="C20" s="402">
        <v>0</v>
      </c>
      <c r="D20" s="400">
        <v>0</v>
      </c>
      <c r="E20" s="401">
        <v>0</v>
      </c>
      <c r="F20" s="138"/>
      <c r="G20" s="138"/>
      <c r="H20" s="138"/>
      <c r="I20" s="352"/>
      <c r="J20" s="352"/>
      <c r="K20" s="366"/>
    </row>
    <row r="21" spans="2:12" ht="25.5" x14ac:dyDescent="0.2">
      <c r="B21" s="154" t="s">
        <v>210</v>
      </c>
      <c r="C21" s="350"/>
      <c r="D21" s="400">
        <v>0</v>
      </c>
      <c r="E21" s="401">
        <v>0</v>
      </c>
      <c r="F21" s="368"/>
      <c r="G21" s="138"/>
      <c r="H21" s="138"/>
      <c r="I21" s="352"/>
      <c r="J21" s="352"/>
      <c r="K21" s="369"/>
    </row>
    <row r="22" spans="2:12" s="5" customFormat="1" ht="13.5" thickBot="1" x14ac:dyDescent="0.25">
      <c r="B22" s="210" t="s">
        <v>211</v>
      </c>
      <c r="C22" s="399">
        <v>0</v>
      </c>
      <c r="D22" s="399">
        <v>0</v>
      </c>
      <c r="E22" s="399">
        <v>0</v>
      </c>
      <c r="F22" s="211"/>
      <c r="G22" s="211"/>
      <c r="H22" s="211"/>
      <c r="I22" s="358"/>
      <c r="J22" s="358"/>
      <c r="K22" s="367"/>
    </row>
    <row r="23" spans="2:12" s="5" customFormat="1" ht="100.15" customHeight="1" x14ac:dyDescent="0.2">
      <c r="B23" s="102" t="s">
        <v>212</v>
      </c>
      <c r="C23" s="404" t="s">
        <v>504</v>
      </c>
      <c r="D23" s="405"/>
      <c r="E23" s="405"/>
      <c r="F23" s="405"/>
      <c r="G23" s="405"/>
      <c r="H23" s="405"/>
      <c r="I23" s="405"/>
      <c r="J23" s="405"/>
      <c r="K23" s="406"/>
    </row>
    <row r="24" spans="2:12" s="5" customFormat="1" ht="100.15" customHeight="1" x14ac:dyDescent="0.2">
      <c r="B24" s="101" t="s">
        <v>213</v>
      </c>
      <c r="C24" s="407" t="s">
        <v>504</v>
      </c>
      <c r="D24" s="408"/>
      <c r="E24" s="408"/>
      <c r="F24" s="408"/>
      <c r="G24" s="408"/>
      <c r="H24" s="408"/>
      <c r="I24" s="408"/>
      <c r="J24" s="408"/>
      <c r="K24" s="40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F12:H14 G6:H9">
    <cfRule type="cellIs" dxfId="19" priority="24" stopIfTrue="1" operator="lessThan">
      <formula>0</formula>
    </cfRule>
  </conditionalFormatting>
  <conditionalFormatting sqref="K7">
    <cfRule type="cellIs" dxfId="18" priority="17" stopIfTrue="1" operator="lessThan">
      <formula>0</formula>
    </cfRule>
  </conditionalFormatting>
  <conditionalFormatting sqref="F9">
    <cfRule type="cellIs" dxfId="17" priority="19" stopIfTrue="1" operator="lessThan">
      <formula>0</formula>
    </cfRule>
  </conditionalFormatting>
  <conditionalFormatting sqref="K22">
    <cfRule type="cellIs" dxfId="16" priority="11" stopIfTrue="1" operator="lessThan">
      <formula>0</formula>
    </cfRule>
  </conditionalFormatting>
  <conditionalFormatting sqref="F7">
    <cfRule type="cellIs" dxfId="15" priority="18" stopIfTrue="1" operator="lessThan">
      <formula>0</formula>
    </cfRule>
  </conditionalFormatting>
  <conditionalFormatting sqref="K9">
    <cfRule type="cellIs" dxfId="14" priority="16" stopIfTrue="1" operator="lessThan">
      <formula>0</formula>
    </cfRule>
  </conditionalFormatting>
  <conditionalFormatting sqref="K12:K14">
    <cfRule type="cellIs" dxfId="13" priority="15" stopIfTrue="1" operator="lessThan">
      <formula>0</formula>
    </cfRule>
  </conditionalFormatting>
  <conditionalFormatting sqref="F16:H17">
    <cfRule type="cellIs" dxfId="12" priority="14" stopIfTrue="1" operator="lessThan">
      <formula>0</formula>
    </cfRule>
  </conditionalFormatting>
  <conditionalFormatting sqref="K16:K17">
    <cfRule type="cellIs" dxfId="11" priority="13" stopIfTrue="1" operator="lessThan">
      <formula>0</formula>
    </cfRule>
  </conditionalFormatting>
  <conditionalFormatting sqref="F22:H22">
    <cfRule type="cellIs" dxfId="10" priority="12" stopIfTrue="1" operator="lessThan">
      <formula>0</formula>
    </cfRule>
  </conditionalFormatting>
  <conditionalFormatting sqref="D6">
    <cfRule type="cellIs" dxfId="9" priority="10" stopIfTrue="1" operator="lessThan">
      <formula>0</formula>
    </cfRule>
  </conditionalFormatting>
  <conditionalFormatting sqref="D7:D9">
    <cfRule type="cellIs" dxfId="8" priority="9" stopIfTrue="1" operator="lessThan">
      <formula>0</formula>
    </cfRule>
  </conditionalFormatting>
  <conditionalFormatting sqref="E6:E9">
    <cfRule type="cellIs" dxfId="7" priority="8" stopIfTrue="1" operator="lessThan">
      <formula>0</formula>
    </cfRule>
  </conditionalFormatting>
  <conditionalFormatting sqref="C7">
    <cfRule type="cellIs" dxfId="6" priority="7" stopIfTrue="1" operator="lessThan">
      <formula>0</formula>
    </cfRule>
  </conditionalFormatting>
  <conditionalFormatting sqref="C9">
    <cfRule type="cellIs" dxfId="5" priority="6" stopIfTrue="1" operator="lessThan">
      <formula>0</formula>
    </cfRule>
  </conditionalFormatting>
  <conditionalFormatting sqref="C12:E14">
    <cfRule type="cellIs" dxfId="4" priority="5" stopIfTrue="1" operator="lessThan">
      <formula>0</formula>
    </cfRule>
  </conditionalFormatting>
  <conditionalFormatting sqref="D16:E17">
    <cfRule type="cellIs" dxfId="3" priority="4" stopIfTrue="1" operator="lessThan">
      <formula>0</formula>
    </cfRule>
  </conditionalFormatting>
  <conditionalFormatting sqref="D22:E22">
    <cfRule type="cellIs" dxfId="2" priority="3" stopIfTrue="1" operator="lessThan">
      <formula>0</formula>
    </cfRule>
  </conditionalFormatting>
  <conditionalFormatting sqref="C16:C17">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403" t="s">
        <v>505</v>
      </c>
      <c r="C5" s="149"/>
      <c r="D5" s="220" t="s">
        <v>506</v>
      </c>
      <c r="E5" s="7"/>
    </row>
    <row r="6" spans="1:5" ht="35.25" customHeight="1" x14ac:dyDescent="0.2">
      <c r="B6" s="218"/>
      <c r="C6" s="149"/>
      <c r="D6" s="221"/>
      <c r="E6" s="7"/>
    </row>
    <row r="7" spans="1:5" ht="35.25" customHeight="1" x14ac:dyDescent="0.2">
      <c r="B7" s="218"/>
      <c r="C7" s="149"/>
      <c r="D7" s="221" t="s">
        <v>507</v>
      </c>
      <c r="E7" s="7"/>
    </row>
    <row r="8" spans="1:5" ht="35.25" customHeight="1" x14ac:dyDescent="0.2">
      <c r="B8" s="218"/>
      <c r="C8" s="149"/>
      <c r="D8" s="221"/>
      <c r="E8" s="7"/>
    </row>
    <row r="9" spans="1:5" ht="35.25" customHeight="1" x14ac:dyDescent="0.2">
      <c r="B9" s="218"/>
      <c r="C9" s="149"/>
      <c r="D9" s="221" t="s">
        <v>508</v>
      </c>
      <c r="E9" s="7"/>
    </row>
    <row r="10" spans="1:5" ht="35.25" customHeight="1" x14ac:dyDescent="0.2">
      <c r="B10" s="218"/>
      <c r="C10" s="149"/>
      <c r="D10" s="221"/>
      <c r="E10" s="7"/>
    </row>
    <row r="11" spans="1:5" ht="35.25" customHeight="1" x14ac:dyDescent="0.2">
      <c r="B11" s="218"/>
      <c r="C11" s="149"/>
      <c r="D11" s="221"/>
      <c r="E11" s="7"/>
    </row>
    <row r="12" spans="1:5" ht="35.25" customHeight="1" x14ac:dyDescent="0.2">
      <c r="B12" s="219"/>
      <c r="C12" s="149"/>
      <c r="D12" s="221" t="s">
        <v>509</v>
      </c>
      <c r="E12" s="7"/>
    </row>
    <row r="13" spans="1:5" ht="35.25" customHeight="1" x14ac:dyDescent="0.2">
      <c r="B13" s="218"/>
      <c r="C13" s="149"/>
      <c r="D13" s="221" t="s">
        <v>510</v>
      </c>
      <c r="E13" s="7"/>
    </row>
    <row r="14" spans="1:5" ht="35.25" customHeight="1" x14ac:dyDescent="0.2">
      <c r="B14" s="218"/>
      <c r="C14" s="149"/>
      <c r="D14" s="221" t="s">
        <v>511</v>
      </c>
      <c r="E14" s="7"/>
    </row>
    <row r="15" spans="1:5" ht="35.25" customHeight="1" x14ac:dyDescent="0.2">
      <c r="B15" s="218"/>
      <c r="C15" s="149"/>
      <c r="D15" s="221" t="s">
        <v>512</v>
      </c>
      <c r="E15" s="7"/>
    </row>
    <row r="16" spans="1:5" ht="35.25" customHeight="1" x14ac:dyDescent="0.2">
      <c r="B16" s="218"/>
      <c r="C16" s="149"/>
      <c r="D16" s="221"/>
      <c r="E16" s="7"/>
    </row>
    <row r="17" spans="2:5" ht="35.25" customHeight="1" x14ac:dyDescent="0.2">
      <c r="B17" s="218"/>
      <c r="C17" s="149"/>
      <c r="D17" s="221"/>
      <c r="E17" s="7"/>
    </row>
    <row r="18" spans="2:5" ht="35.25" customHeight="1" x14ac:dyDescent="0.2">
      <c r="B18" s="218"/>
      <c r="C18" s="149"/>
      <c r="D18" s="221"/>
      <c r="E18" s="7"/>
    </row>
    <row r="19" spans="2:5" ht="35.25" customHeight="1" x14ac:dyDescent="0.2">
      <c r="B19" s="218"/>
      <c r="C19" s="149"/>
      <c r="D19" s="221"/>
      <c r="E19" s="7"/>
    </row>
    <row r="20" spans="2:5" ht="35.25" customHeight="1" x14ac:dyDescent="0.2">
      <c r="B20" s="218"/>
      <c r="C20" s="149"/>
      <c r="D20" s="221"/>
      <c r="E20" s="7"/>
    </row>
    <row r="21" spans="2:5" ht="35.25" customHeight="1" x14ac:dyDescent="0.2">
      <c r="B21" s="218"/>
      <c r="C21" s="149"/>
      <c r="D21" s="221"/>
      <c r="E21" s="7"/>
    </row>
    <row r="22" spans="2:5" ht="35.25" customHeight="1" x14ac:dyDescent="0.2">
      <c r="B22" s="218"/>
      <c r="C22" s="149"/>
      <c r="D22" s="221"/>
      <c r="E22" s="7"/>
    </row>
    <row r="23" spans="2:5" ht="35.25" customHeight="1" x14ac:dyDescent="0.2">
      <c r="B23" s="218"/>
      <c r="C23" s="149"/>
      <c r="D23" s="221"/>
      <c r="E23" s="7"/>
    </row>
    <row r="24" spans="2:5" ht="35.25" customHeight="1" x14ac:dyDescent="0.2">
      <c r="B24" s="218"/>
      <c r="C24" s="150"/>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t="s">
        <v>513</v>
      </c>
      <c r="C27" s="149"/>
      <c r="D27" s="222" t="s">
        <v>514</v>
      </c>
      <c r="E27" s="7"/>
    </row>
    <row r="28" spans="2:5" ht="35.25" customHeight="1" x14ac:dyDescent="0.2">
      <c r="B28" s="218"/>
      <c r="C28" s="149"/>
      <c r="D28" s="221"/>
      <c r="E28" s="7"/>
    </row>
    <row r="29" spans="2:5" ht="35.25" customHeight="1" x14ac:dyDescent="0.2">
      <c r="B29" s="218"/>
      <c r="C29" s="149"/>
      <c r="D29" s="221"/>
      <c r="E29" s="7"/>
    </row>
    <row r="30" spans="2:5" ht="35.25" customHeight="1" x14ac:dyDescent="0.2">
      <c r="B30" s="218"/>
      <c r="C30" s="149"/>
      <c r="D30" s="221"/>
      <c r="E30" s="7"/>
    </row>
    <row r="31" spans="2:5" ht="35.25" customHeight="1" x14ac:dyDescent="0.2">
      <c r="B31" s="218"/>
      <c r="C31" s="149"/>
      <c r="D31" s="221"/>
      <c r="E31" s="7"/>
    </row>
    <row r="32" spans="2:5" ht="35.25" customHeight="1" x14ac:dyDescent="0.2">
      <c r="B32" s="218"/>
      <c r="C32" s="149"/>
      <c r="D32" s="221"/>
      <c r="E32" s="7"/>
    </row>
    <row r="33" spans="2:5" ht="15" x14ac:dyDescent="0.25">
      <c r="B33" s="279" t="s">
        <v>68</v>
      </c>
      <c r="C33" s="280"/>
      <c r="D33" s="281"/>
      <c r="E33" s="7"/>
    </row>
    <row r="34" spans="2:5" ht="35.25" customHeight="1" x14ac:dyDescent="0.2">
      <c r="B34" s="218" t="s">
        <v>515</v>
      </c>
      <c r="C34" s="149"/>
      <c r="D34" s="221" t="s">
        <v>516</v>
      </c>
      <c r="E34" s="7"/>
    </row>
    <row r="35" spans="2:5" ht="35.25" customHeight="1" x14ac:dyDescent="0.2">
      <c r="B35" s="218"/>
      <c r="C35" s="149"/>
      <c r="D35" s="221"/>
      <c r="E35" s="7"/>
    </row>
    <row r="36" spans="2:5" ht="35.25" customHeight="1" x14ac:dyDescent="0.2">
      <c r="B36" s="218"/>
      <c r="C36" s="149"/>
      <c r="D36" s="221"/>
      <c r="E36" s="7"/>
    </row>
    <row r="37" spans="2:5" ht="35.25" customHeight="1" x14ac:dyDescent="0.2">
      <c r="B37" s="218"/>
      <c r="C37" s="149"/>
      <c r="D37" s="221"/>
      <c r="E37" s="7"/>
    </row>
    <row r="38" spans="2:5" ht="35.25" customHeight="1" x14ac:dyDescent="0.2">
      <c r="B38" s="218"/>
      <c r="C38" s="149"/>
      <c r="D38" s="221"/>
      <c r="E38" s="7"/>
    </row>
    <row r="39" spans="2:5" ht="35.25" customHeight="1" x14ac:dyDescent="0.2">
      <c r="B39" s="218"/>
      <c r="C39" s="150"/>
      <c r="D39" s="221"/>
      <c r="E39" s="7"/>
    </row>
    <row r="40" spans="2:5" ht="15" x14ac:dyDescent="0.25">
      <c r="B40" s="279" t="s">
        <v>126</v>
      </c>
      <c r="C40" s="280"/>
      <c r="D40" s="281"/>
      <c r="E40" s="7"/>
    </row>
    <row r="41" spans="2:5" ht="35.25" customHeight="1" x14ac:dyDescent="0.2">
      <c r="B41" s="218"/>
      <c r="C41" s="149"/>
      <c r="D41" s="221"/>
      <c r="E41" s="7"/>
    </row>
    <row r="42" spans="2:5" ht="35.25" customHeight="1" x14ac:dyDescent="0.2">
      <c r="B42" s="218" t="s">
        <v>517</v>
      </c>
      <c r="C42" s="149"/>
      <c r="D42" s="221"/>
      <c r="E42" s="7"/>
    </row>
    <row r="43" spans="2:5" ht="35.25" customHeight="1" x14ac:dyDescent="0.2">
      <c r="B43" s="218"/>
      <c r="C43" s="149"/>
      <c r="D43" s="221"/>
      <c r="E43" s="7"/>
    </row>
    <row r="44" spans="2:5" ht="35.25" customHeight="1" x14ac:dyDescent="0.2">
      <c r="B44" s="218"/>
      <c r="C44" s="149"/>
      <c r="D44" s="221"/>
      <c r="E44" s="7"/>
    </row>
    <row r="45" spans="2:5" ht="35.25" customHeight="1" x14ac:dyDescent="0.2">
      <c r="B45" s="218"/>
      <c r="C45" s="149"/>
      <c r="D45" s="221"/>
      <c r="E45" s="7"/>
    </row>
    <row r="46" spans="2:5" ht="35.25" customHeight="1" x14ac:dyDescent="0.2">
      <c r="B46" s="218"/>
      <c r="C46" s="150"/>
      <c r="D46" s="221"/>
      <c r="E46" s="7"/>
    </row>
    <row r="47" spans="2:5" ht="15" x14ac:dyDescent="0.25">
      <c r="B47" s="279" t="s">
        <v>69</v>
      </c>
      <c r="C47" s="280"/>
      <c r="D47" s="281"/>
      <c r="E47" s="7"/>
    </row>
    <row r="48" spans="2:5" ht="35.25" customHeight="1" x14ac:dyDescent="0.2">
      <c r="B48" s="218" t="s">
        <v>518</v>
      </c>
      <c r="C48" s="149"/>
      <c r="D48" s="221" t="s">
        <v>519</v>
      </c>
      <c r="E48" s="7"/>
    </row>
    <row r="49" spans="2:5" ht="35.25" customHeight="1" x14ac:dyDescent="0.2">
      <c r="B49" s="218"/>
      <c r="C49" s="149"/>
      <c r="D49" s="221" t="s">
        <v>520</v>
      </c>
      <c r="E49" s="7"/>
    </row>
    <row r="50" spans="2:5" ht="35.25" customHeight="1" x14ac:dyDescent="0.2">
      <c r="B50" s="218"/>
      <c r="C50" s="149"/>
      <c r="D50" s="221"/>
      <c r="E50" s="7"/>
    </row>
    <row r="51" spans="2:5" ht="35.25" customHeight="1" x14ac:dyDescent="0.2">
      <c r="B51" s="218"/>
      <c r="C51" s="149"/>
      <c r="D51" s="221"/>
      <c r="E51" s="7"/>
    </row>
    <row r="52" spans="2:5" ht="35.25" customHeight="1" x14ac:dyDescent="0.2">
      <c r="B52" s="218"/>
      <c r="C52" s="149"/>
      <c r="D52" s="221"/>
      <c r="E52" s="7"/>
    </row>
    <row r="53" spans="2:5" ht="35.25" customHeight="1" x14ac:dyDescent="0.2">
      <c r="B53" s="218"/>
      <c r="C53" s="150"/>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t="s">
        <v>521</v>
      </c>
      <c r="C56" s="151" t="s">
        <v>135</v>
      </c>
      <c r="D56" s="221" t="s">
        <v>522</v>
      </c>
      <c r="E56" s="7"/>
    </row>
    <row r="57" spans="2:5" ht="35.25" customHeight="1" x14ac:dyDescent="0.2">
      <c r="B57" s="218"/>
      <c r="C57" s="151"/>
      <c r="D57" s="221" t="s">
        <v>523</v>
      </c>
      <c r="E57" s="7"/>
    </row>
    <row r="58" spans="2:5" ht="35.25" customHeight="1" x14ac:dyDescent="0.2">
      <c r="B58" s="218"/>
      <c r="C58" s="151"/>
      <c r="D58" s="221"/>
      <c r="E58" s="7"/>
    </row>
    <row r="59" spans="2:5" ht="35.25" customHeight="1" x14ac:dyDescent="0.2">
      <c r="B59" s="218"/>
      <c r="C59" s="151"/>
      <c r="D59" s="221"/>
      <c r="E59" s="7"/>
    </row>
    <row r="60" spans="2:5" ht="35.25" customHeight="1" x14ac:dyDescent="0.2">
      <c r="B60" s="218"/>
      <c r="C60" s="151"/>
      <c r="D60" s="221"/>
      <c r="E60" s="7"/>
    </row>
    <row r="61" spans="2:5" ht="35.25" customHeight="1" x14ac:dyDescent="0.2">
      <c r="B61" s="218"/>
      <c r="C61" s="151"/>
      <c r="D61" s="221"/>
      <c r="E61" s="7"/>
    </row>
    <row r="62" spans="2:5" ht="35.25" customHeight="1" x14ac:dyDescent="0.2">
      <c r="B62" s="218"/>
      <c r="C62" s="151"/>
      <c r="D62" s="221"/>
      <c r="E62" s="7"/>
    </row>
    <row r="63" spans="2:5" ht="35.25" customHeight="1" x14ac:dyDescent="0.2">
      <c r="B63" s="218"/>
      <c r="C63" s="151"/>
      <c r="D63" s="221"/>
      <c r="E63" s="7"/>
    </row>
    <row r="64" spans="2:5" ht="35.25" customHeight="1" x14ac:dyDescent="0.2">
      <c r="B64" s="218"/>
      <c r="C64" s="151"/>
      <c r="D64" s="221"/>
      <c r="E64" s="7"/>
    </row>
    <row r="65" spans="2:5" ht="35.25" customHeight="1" x14ac:dyDescent="0.2">
      <c r="B65" s="218"/>
      <c r="C65" s="151"/>
      <c r="D65" s="221"/>
      <c r="E65" s="7"/>
    </row>
    <row r="66" spans="2:5" ht="15" x14ac:dyDescent="0.25">
      <c r="B66" s="279" t="s">
        <v>113</v>
      </c>
      <c r="C66" s="280"/>
      <c r="D66" s="281"/>
      <c r="E66" s="7"/>
    </row>
    <row r="67" spans="2:5" ht="35.25" customHeight="1" x14ac:dyDescent="0.2">
      <c r="B67" s="218" t="s">
        <v>521</v>
      </c>
      <c r="C67" s="151" t="s">
        <v>135</v>
      </c>
      <c r="D67" s="221" t="s">
        <v>522</v>
      </c>
      <c r="E67" s="7"/>
    </row>
    <row r="68" spans="2:5" ht="35.25" customHeight="1" x14ac:dyDescent="0.2">
      <c r="B68" s="218"/>
      <c r="C68" s="151"/>
      <c r="D68" s="221" t="s">
        <v>523</v>
      </c>
      <c r="E68" s="7"/>
    </row>
    <row r="69" spans="2:5" ht="35.25" customHeight="1" x14ac:dyDescent="0.2">
      <c r="B69" s="218"/>
      <c r="C69" s="151"/>
      <c r="D69" s="221"/>
      <c r="E69" s="7"/>
    </row>
    <row r="70" spans="2:5" ht="35.25" customHeight="1" x14ac:dyDescent="0.2">
      <c r="B70" s="218"/>
      <c r="C70" s="151"/>
      <c r="D70" s="221"/>
      <c r="E70" s="7"/>
    </row>
    <row r="71" spans="2:5" ht="35.25" customHeight="1" x14ac:dyDescent="0.2">
      <c r="B71" s="218"/>
      <c r="C71" s="151"/>
      <c r="D71" s="221"/>
      <c r="E71" s="7"/>
    </row>
    <row r="72" spans="2:5" ht="35.25" customHeight="1" x14ac:dyDescent="0.2">
      <c r="B72" s="218"/>
      <c r="C72" s="151"/>
      <c r="D72" s="221"/>
      <c r="E72" s="7"/>
    </row>
    <row r="73" spans="2:5" ht="35.25" customHeight="1" x14ac:dyDescent="0.2">
      <c r="B73" s="218"/>
      <c r="C73" s="151"/>
      <c r="D73" s="221"/>
      <c r="E73" s="7"/>
    </row>
    <row r="74" spans="2:5" ht="35.25" customHeight="1" x14ac:dyDescent="0.2">
      <c r="B74" s="218"/>
      <c r="C74" s="151"/>
      <c r="D74" s="221"/>
      <c r="E74" s="7"/>
    </row>
    <row r="75" spans="2:5" ht="35.25" customHeight="1" x14ac:dyDescent="0.2">
      <c r="B75" s="218"/>
      <c r="C75" s="151"/>
      <c r="D75" s="221"/>
      <c r="E75" s="7"/>
    </row>
    <row r="76" spans="2:5" ht="35.25" customHeight="1" x14ac:dyDescent="0.2">
      <c r="B76" s="218"/>
      <c r="C76" s="151"/>
      <c r="D76" s="221"/>
      <c r="E76" s="7"/>
    </row>
    <row r="77" spans="2:5" ht="15" x14ac:dyDescent="0.25">
      <c r="B77" s="279" t="s">
        <v>70</v>
      </c>
      <c r="C77" s="280"/>
      <c r="D77" s="281"/>
      <c r="E77" s="7"/>
    </row>
    <row r="78" spans="2:5" ht="35.25" customHeight="1" x14ac:dyDescent="0.2">
      <c r="B78" s="218" t="s">
        <v>521</v>
      </c>
      <c r="C78" s="151" t="s">
        <v>135</v>
      </c>
      <c r="D78" s="221" t="s">
        <v>522</v>
      </c>
      <c r="E78" s="7"/>
    </row>
    <row r="79" spans="2:5" ht="35.25" customHeight="1" x14ac:dyDescent="0.2">
      <c r="B79" s="218"/>
      <c r="C79" s="151"/>
      <c r="D79" s="221" t="s">
        <v>523</v>
      </c>
      <c r="E79" s="7"/>
    </row>
    <row r="80" spans="2:5" ht="35.25" customHeight="1" x14ac:dyDescent="0.2">
      <c r="B80" s="218"/>
      <c r="C80" s="151"/>
      <c r="D80" s="221"/>
      <c r="E80" s="7"/>
    </row>
    <row r="81" spans="2:5" ht="35.25" customHeight="1" x14ac:dyDescent="0.2">
      <c r="B81" s="218"/>
      <c r="C81" s="151"/>
      <c r="D81" s="221"/>
      <c r="E81" s="7"/>
    </row>
    <row r="82" spans="2:5" ht="35.25" customHeight="1" x14ac:dyDescent="0.2">
      <c r="B82" s="218"/>
      <c r="C82" s="151"/>
      <c r="D82" s="221"/>
      <c r="E82" s="7"/>
    </row>
    <row r="83" spans="2:5" ht="35.25" customHeight="1" x14ac:dyDescent="0.2">
      <c r="B83" s="218"/>
      <c r="C83" s="151"/>
      <c r="D83" s="221"/>
      <c r="E83" s="7"/>
    </row>
    <row r="84" spans="2:5" ht="35.25" customHeight="1" x14ac:dyDescent="0.2">
      <c r="B84" s="218"/>
      <c r="C84" s="151"/>
      <c r="D84" s="221"/>
      <c r="E84" s="7"/>
    </row>
    <row r="85" spans="2:5" ht="35.25" customHeight="1" x14ac:dyDescent="0.2">
      <c r="B85" s="218"/>
      <c r="C85" s="151"/>
      <c r="D85" s="221"/>
      <c r="E85" s="7"/>
    </row>
    <row r="86" spans="2:5" ht="35.25" customHeight="1" x14ac:dyDescent="0.2">
      <c r="B86" s="218"/>
      <c r="C86" s="151"/>
      <c r="D86" s="221"/>
      <c r="E86" s="7"/>
    </row>
    <row r="87" spans="2:5" ht="35.25" customHeight="1" x14ac:dyDescent="0.2">
      <c r="B87" s="218"/>
      <c r="C87" s="151"/>
      <c r="D87" s="221"/>
      <c r="E87" s="7"/>
    </row>
    <row r="88" spans="2:5" ht="15" x14ac:dyDescent="0.25">
      <c r="B88" s="279" t="s">
        <v>71</v>
      </c>
      <c r="C88" s="280"/>
      <c r="D88" s="281"/>
      <c r="E88" s="7"/>
    </row>
    <row r="89" spans="2:5" ht="35.25" customHeight="1" x14ac:dyDescent="0.2">
      <c r="B89" s="218" t="s">
        <v>521</v>
      </c>
      <c r="C89" s="151" t="s">
        <v>135</v>
      </c>
      <c r="D89" s="221" t="s">
        <v>522</v>
      </c>
      <c r="E89" s="7"/>
    </row>
    <row r="90" spans="2:5" ht="35.25" customHeight="1" x14ac:dyDescent="0.2">
      <c r="B90" s="218"/>
      <c r="C90" s="151"/>
      <c r="D90" s="221" t="s">
        <v>523</v>
      </c>
      <c r="E90" s="7"/>
    </row>
    <row r="91" spans="2:5" ht="35.25" customHeight="1" x14ac:dyDescent="0.2">
      <c r="B91" s="218"/>
      <c r="C91" s="151"/>
      <c r="D91" s="221"/>
      <c r="E91" s="7"/>
    </row>
    <row r="92" spans="2:5" ht="35.25" customHeight="1" x14ac:dyDescent="0.2">
      <c r="B92" s="218"/>
      <c r="C92" s="151"/>
      <c r="D92" s="221"/>
      <c r="E92" s="7"/>
    </row>
    <row r="93" spans="2:5" ht="35.25" customHeight="1" x14ac:dyDescent="0.2">
      <c r="B93" s="218"/>
      <c r="C93" s="151"/>
      <c r="D93" s="221"/>
      <c r="E93" s="7"/>
    </row>
    <row r="94" spans="2:5" ht="35.25" customHeight="1" x14ac:dyDescent="0.2">
      <c r="B94" s="218"/>
      <c r="C94" s="151"/>
      <c r="D94" s="221"/>
      <c r="E94" s="7"/>
    </row>
    <row r="95" spans="2:5" ht="35.25" customHeight="1" x14ac:dyDescent="0.2">
      <c r="B95" s="218"/>
      <c r="C95" s="151"/>
      <c r="D95" s="221"/>
      <c r="E95" s="7"/>
    </row>
    <row r="96" spans="2:5" ht="35.25" customHeight="1" x14ac:dyDescent="0.2">
      <c r="B96" s="218"/>
      <c r="C96" s="151"/>
      <c r="D96" s="221"/>
      <c r="E96" s="7"/>
    </row>
    <row r="97" spans="2:5" ht="35.25" customHeight="1" x14ac:dyDescent="0.2">
      <c r="B97" s="218"/>
      <c r="C97" s="151"/>
      <c r="D97" s="221"/>
      <c r="E97" s="7"/>
    </row>
    <row r="98" spans="2:5" ht="35.25" customHeight="1" x14ac:dyDescent="0.2">
      <c r="B98" s="218"/>
      <c r="C98" s="151"/>
      <c r="D98" s="221"/>
      <c r="E98" s="7"/>
    </row>
    <row r="99" spans="2:5" ht="15" x14ac:dyDescent="0.25">
      <c r="B99" s="279" t="s">
        <v>199</v>
      </c>
      <c r="C99" s="280"/>
      <c r="D99" s="281"/>
      <c r="E99" s="7"/>
    </row>
    <row r="100" spans="2:5" ht="35.25" customHeight="1" x14ac:dyDescent="0.2">
      <c r="B100" s="218" t="s">
        <v>521</v>
      </c>
      <c r="C100" s="151" t="s">
        <v>135</v>
      </c>
      <c r="D100" s="221" t="s">
        <v>522</v>
      </c>
      <c r="E100" s="7"/>
    </row>
    <row r="101" spans="2:5" ht="35.25" customHeight="1" x14ac:dyDescent="0.2">
      <c r="B101" s="218"/>
      <c r="C101" s="151"/>
      <c r="D101" s="221" t="s">
        <v>523</v>
      </c>
      <c r="E101" s="7"/>
    </row>
    <row r="102" spans="2:5" ht="35.25" customHeight="1" x14ac:dyDescent="0.2">
      <c r="B102" s="218"/>
      <c r="C102" s="151"/>
      <c r="D102" s="221"/>
      <c r="E102" s="7"/>
    </row>
    <row r="103" spans="2:5" ht="35.25" customHeight="1" x14ac:dyDescent="0.2">
      <c r="B103" s="218"/>
      <c r="C103" s="151"/>
      <c r="D103" s="221"/>
      <c r="E103" s="7"/>
    </row>
    <row r="104" spans="2:5" ht="35.25" customHeight="1" x14ac:dyDescent="0.2">
      <c r="B104" s="218"/>
      <c r="C104" s="151"/>
      <c r="D104" s="221"/>
      <c r="E104" s="7"/>
    </row>
    <row r="105" spans="2:5" ht="35.25" customHeight="1" x14ac:dyDescent="0.2">
      <c r="B105" s="218"/>
      <c r="C105" s="151"/>
      <c r="D105" s="221"/>
      <c r="E105" s="7"/>
    </row>
    <row r="106" spans="2:5" ht="35.25" customHeight="1" x14ac:dyDescent="0.2">
      <c r="B106" s="218"/>
      <c r="C106" s="151"/>
      <c r="D106" s="221"/>
      <c r="E106" s="7"/>
    </row>
    <row r="107" spans="2:5" ht="35.25" customHeight="1" x14ac:dyDescent="0.2">
      <c r="B107" s="218"/>
      <c r="C107" s="151"/>
      <c r="D107" s="221"/>
      <c r="E107" s="7"/>
    </row>
    <row r="108" spans="2:5" ht="35.25" customHeight="1" x14ac:dyDescent="0.2">
      <c r="B108" s="218"/>
      <c r="C108" s="151"/>
      <c r="D108" s="221"/>
      <c r="E108" s="7"/>
    </row>
    <row r="109" spans="2:5" ht="35.25" customHeight="1" x14ac:dyDescent="0.2">
      <c r="B109" s="218"/>
      <c r="C109" s="151"/>
      <c r="D109" s="221"/>
      <c r="E109" s="7"/>
    </row>
    <row r="110" spans="2:5" s="5" customFormat="1" ht="15" x14ac:dyDescent="0.25">
      <c r="B110" s="279" t="s">
        <v>100</v>
      </c>
      <c r="C110" s="280"/>
      <c r="D110" s="281"/>
      <c r="E110" s="27"/>
    </row>
    <row r="111" spans="2:5" s="5" customFormat="1" ht="35.25" customHeight="1" x14ac:dyDescent="0.2">
      <c r="B111" s="218" t="s">
        <v>521</v>
      </c>
      <c r="C111" s="151" t="s">
        <v>135</v>
      </c>
      <c r="D111" s="221" t="s">
        <v>522</v>
      </c>
      <c r="E111" s="27"/>
    </row>
    <row r="112" spans="2:5" s="5" customFormat="1" ht="35.25" customHeight="1" x14ac:dyDescent="0.2">
      <c r="B112" s="218"/>
      <c r="C112" s="151"/>
      <c r="D112" s="221" t="s">
        <v>523</v>
      </c>
      <c r="E112" s="27"/>
    </row>
    <row r="113" spans="2:5" s="5" customFormat="1" ht="35.25" customHeight="1" x14ac:dyDescent="0.2">
      <c r="B113" s="218"/>
      <c r="C113" s="151"/>
      <c r="D113" s="221"/>
      <c r="E113" s="27"/>
    </row>
    <row r="114" spans="2:5" s="5" customFormat="1" ht="35.25" customHeight="1" x14ac:dyDescent="0.2">
      <c r="B114" s="218"/>
      <c r="C114" s="151"/>
      <c r="D114" s="221"/>
      <c r="E114" s="27"/>
    </row>
    <row r="115" spans="2:5" s="5" customFormat="1" ht="35.25" customHeight="1" x14ac:dyDescent="0.2">
      <c r="B115" s="218"/>
      <c r="C115" s="151"/>
      <c r="D115" s="221"/>
      <c r="E115" s="27"/>
    </row>
    <row r="116" spans="2:5" s="5" customFormat="1" ht="35.25" customHeight="1" x14ac:dyDescent="0.2">
      <c r="B116" s="218"/>
      <c r="C116" s="151"/>
      <c r="D116" s="221"/>
      <c r="E116" s="27"/>
    </row>
    <row r="117" spans="2:5" s="5" customFormat="1" ht="35.25" customHeight="1" x14ac:dyDescent="0.2">
      <c r="B117" s="218"/>
      <c r="C117" s="151"/>
      <c r="D117" s="221"/>
      <c r="E117" s="27"/>
    </row>
    <row r="118" spans="2:5" s="5" customFormat="1" ht="35.25" customHeight="1" x14ac:dyDescent="0.2">
      <c r="B118" s="218"/>
      <c r="C118" s="151"/>
      <c r="D118" s="221"/>
      <c r="E118" s="27"/>
    </row>
    <row r="119" spans="2:5" s="5" customFormat="1" ht="35.25" customHeight="1" x14ac:dyDescent="0.2">
      <c r="B119" s="218"/>
      <c r="C119" s="151"/>
      <c r="D119" s="221"/>
      <c r="E119" s="27"/>
    </row>
    <row r="120" spans="2:5" s="5" customFormat="1" ht="35.25" customHeight="1" x14ac:dyDescent="0.2">
      <c r="B120" s="218"/>
      <c r="C120" s="151"/>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t="s">
        <v>521</v>
      </c>
      <c r="C123" s="149"/>
      <c r="D123" s="221" t="s">
        <v>524</v>
      </c>
      <c r="E123" s="7"/>
    </row>
    <row r="124" spans="2:5" s="5" customFormat="1" ht="35.25" customHeight="1" x14ac:dyDescent="0.2">
      <c r="B124" s="218"/>
      <c r="C124" s="149"/>
      <c r="D124" s="221" t="s">
        <v>525</v>
      </c>
      <c r="E124" s="27"/>
    </row>
    <row r="125" spans="2:5" s="5" customFormat="1" ht="35.25" customHeight="1" x14ac:dyDescent="0.2">
      <c r="B125" s="218"/>
      <c r="C125" s="149"/>
      <c r="D125" s="221" t="s">
        <v>526</v>
      </c>
      <c r="E125" s="27"/>
    </row>
    <row r="126" spans="2:5" s="5" customFormat="1" ht="35.25" customHeight="1" x14ac:dyDescent="0.2">
      <c r="B126" s="218"/>
      <c r="C126" s="149"/>
      <c r="D126" s="221" t="s">
        <v>527</v>
      </c>
      <c r="E126" s="27"/>
    </row>
    <row r="127" spans="2:5" s="5" customFormat="1" ht="35.25" customHeight="1" x14ac:dyDescent="0.2">
      <c r="B127" s="218"/>
      <c r="C127" s="149"/>
      <c r="D127" s="221" t="s">
        <v>528</v>
      </c>
      <c r="E127" s="27"/>
    </row>
    <row r="128" spans="2:5" s="5" customFormat="1" ht="35.25" customHeight="1" x14ac:dyDescent="0.2">
      <c r="B128" s="218"/>
      <c r="C128" s="149"/>
      <c r="D128" s="221"/>
      <c r="E128" s="27"/>
    </row>
    <row r="129" spans="2:5" s="5" customFormat="1" ht="35.25" customHeight="1" x14ac:dyDescent="0.2">
      <c r="B129" s="218"/>
      <c r="C129" s="149"/>
      <c r="D129" s="221"/>
      <c r="E129" s="27"/>
    </row>
    <row r="130" spans="2:5" s="5" customFormat="1" ht="35.25" customHeight="1" x14ac:dyDescent="0.2">
      <c r="B130" s="218"/>
      <c r="C130" s="149"/>
      <c r="D130" s="221"/>
      <c r="E130" s="27"/>
    </row>
    <row r="131" spans="2:5" s="5" customFormat="1" ht="35.25" customHeight="1" x14ac:dyDescent="0.2">
      <c r="B131" s="218"/>
      <c r="C131" s="149"/>
      <c r="D131" s="221"/>
      <c r="E131" s="27"/>
    </row>
    <row r="132" spans="2:5" s="5" customFormat="1" ht="35.25" customHeight="1" x14ac:dyDescent="0.2">
      <c r="B132" s="218"/>
      <c r="C132" s="150"/>
      <c r="D132" s="221"/>
      <c r="E132" s="27"/>
    </row>
    <row r="133" spans="2:5" ht="15" x14ac:dyDescent="0.25">
      <c r="B133" s="279" t="s">
        <v>73</v>
      </c>
      <c r="C133" s="280"/>
      <c r="D133" s="281"/>
      <c r="E133" s="7"/>
    </row>
    <row r="134" spans="2:5" s="5" customFormat="1" ht="35.25" customHeight="1" x14ac:dyDescent="0.2">
      <c r="B134" s="218" t="s">
        <v>521</v>
      </c>
      <c r="C134" s="149"/>
      <c r="D134" s="221" t="s">
        <v>524</v>
      </c>
      <c r="E134" s="27"/>
    </row>
    <row r="135" spans="2:5" s="5" customFormat="1" ht="35.25" customHeight="1" x14ac:dyDescent="0.2">
      <c r="B135" s="218"/>
      <c r="C135" s="149"/>
      <c r="D135" s="221" t="s">
        <v>529</v>
      </c>
      <c r="E135" s="27"/>
    </row>
    <row r="136" spans="2:5" s="5" customFormat="1" ht="35.25" customHeight="1" x14ac:dyDescent="0.2">
      <c r="B136" s="218"/>
      <c r="C136" s="149"/>
      <c r="D136" s="221" t="s">
        <v>526</v>
      </c>
      <c r="E136" s="27"/>
    </row>
    <row r="137" spans="2:5" s="5" customFormat="1" ht="35.25" customHeight="1" x14ac:dyDescent="0.2">
      <c r="B137" s="218"/>
      <c r="C137" s="149"/>
      <c r="D137" s="221" t="s">
        <v>530</v>
      </c>
      <c r="E137" s="27"/>
    </row>
    <row r="138" spans="2:5" s="5" customFormat="1" ht="35.25" customHeight="1" x14ac:dyDescent="0.2">
      <c r="B138" s="218"/>
      <c r="C138" s="149"/>
      <c r="D138" s="221" t="s">
        <v>528</v>
      </c>
      <c r="E138" s="27"/>
    </row>
    <row r="139" spans="2:5" s="5" customFormat="1" ht="35.25" customHeight="1" x14ac:dyDescent="0.2">
      <c r="B139" s="218"/>
      <c r="C139" s="149"/>
      <c r="D139" s="221"/>
      <c r="E139" s="27"/>
    </row>
    <row r="140" spans="2:5" s="5" customFormat="1" ht="35.25" customHeight="1" x14ac:dyDescent="0.2">
      <c r="B140" s="218"/>
      <c r="C140" s="149"/>
      <c r="D140" s="221"/>
      <c r="E140" s="27"/>
    </row>
    <row r="141" spans="2:5" s="5" customFormat="1" ht="35.25" customHeight="1" x14ac:dyDescent="0.2">
      <c r="B141" s="218"/>
      <c r="C141" s="149"/>
      <c r="D141" s="221"/>
      <c r="E141" s="27"/>
    </row>
    <row r="142" spans="2:5" s="5" customFormat="1" ht="35.25" customHeight="1" x14ac:dyDescent="0.2">
      <c r="B142" s="218"/>
      <c r="C142" s="149"/>
      <c r="D142" s="221"/>
      <c r="E142" s="27"/>
    </row>
    <row r="143" spans="2:5" s="5" customFormat="1" ht="35.25" customHeight="1" x14ac:dyDescent="0.2">
      <c r="B143" s="218"/>
      <c r="C143" s="150"/>
      <c r="D143" s="221"/>
      <c r="E143" s="27"/>
    </row>
    <row r="144" spans="2:5" ht="15" x14ac:dyDescent="0.25">
      <c r="B144" s="279" t="s">
        <v>74</v>
      </c>
      <c r="C144" s="280"/>
      <c r="D144" s="281"/>
      <c r="E144" s="7"/>
    </row>
    <row r="145" spans="2:5" s="5" customFormat="1" ht="35.25" customHeight="1" x14ac:dyDescent="0.2">
      <c r="B145" s="218" t="s">
        <v>521</v>
      </c>
      <c r="C145" s="149"/>
      <c r="D145" s="221" t="s">
        <v>524</v>
      </c>
      <c r="E145" s="27"/>
    </row>
    <row r="146" spans="2:5" s="5" customFormat="1" ht="35.25" customHeight="1" x14ac:dyDescent="0.2">
      <c r="B146" s="218"/>
      <c r="C146" s="149"/>
      <c r="D146" s="221" t="s">
        <v>531</v>
      </c>
      <c r="E146" s="27"/>
    </row>
    <row r="147" spans="2:5" s="5" customFormat="1" ht="35.25" customHeight="1" x14ac:dyDescent="0.2">
      <c r="B147" s="218"/>
      <c r="C147" s="149"/>
      <c r="D147" s="221" t="s">
        <v>532</v>
      </c>
      <c r="E147" s="27"/>
    </row>
    <row r="148" spans="2:5" s="5" customFormat="1" ht="35.25" customHeight="1" x14ac:dyDescent="0.2">
      <c r="B148" s="218"/>
      <c r="C148" s="149"/>
      <c r="D148" s="221" t="s">
        <v>533</v>
      </c>
      <c r="E148" s="27"/>
    </row>
    <row r="149" spans="2:5" s="5" customFormat="1" ht="35.25" customHeight="1" x14ac:dyDescent="0.2">
      <c r="B149" s="218"/>
      <c r="C149" s="149"/>
      <c r="D149" s="221" t="s">
        <v>528</v>
      </c>
      <c r="E149" s="27"/>
    </row>
    <row r="150" spans="2:5" s="5" customFormat="1" ht="35.25" customHeight="1" x14ac:dyDescent="0.2">
      <c r="B150" s="218"/>
      <c r="C150" s="149"/>
      <c r="D150" s="221"/>
      <c r="E150" s="27"/>
    </row>
    <row r="151" spans="2:5" s="5" customFormat="1" ht="35.25" customHeight="1" x14ac:dyDescent="0.2">
      <c r="B151" s="218"/>
      <c r="C151" s="149"/>
      <c r="D151" s="221"/>
      <c r="E151" s="27"/>
    </row>
    <row r="152" spans="2:5" s="5" customFormat="1" ht="35.25" customHeight="1" x14ac:dyDescent="0.2">
      <c r="B152" s="218"/>
      <c r="C152" s="149"/>
      <c r="D152" s="221"/>
      <c r="E152" s="27"/>
    </row>
    <row r="153" spans="2:5" s="5" customFormat="1" ht="35.25" customHeight="1" x14ac:dyDescent="0.2">
      <c r="B153" s="218"/>
      <c r="C153" s="149"/>
      <c r="D153" s="221"/>
      <c r="E153" s="27"/>
    </row>
    <row r="154" spans="2:5" s="5" customFormat="1" ht="35.25" customHeight="1" x14ac:dyDescent="0.2">
      <c r="B154" s="218"/>
      <c r="C154" s="150"/>
      <c r="D154" s="221"/>
      <c r="E154" s="27"/>
    </row>
    <row r="155" spans="2:5" ht="15" x14ac:dyDescent="0.25">
      <c r="B155" s="279" t="s">
        <v>75</v>
      </c>
      <c r="C155" s="280"/>
      <c r="D155" s="281"/>
      <c r="E155" s="7"/>
    </row>
    <row r="156" spans="2:5" s="5" customFormat="1" ht="35.25" customHeight="1" x14ac:dyDescent="0.2">
      <c r="B156" s="218" t="s">
        <v>521</v>
      </c>
      <c r="C156" s="149"/>
      <c r="D156" s="221" t="s">
        <v>524</v>
      </c>
      <c r="E156" s="27"/>
    </row>
    <row r="157" spans="2:5" s="5" customFormat="1" ht="35.25" customHeight="1" x14ac:dyDescent="0.2">
      <c r="B157" s="218"/>
      <c r="C157" s="149"/>
      <c r="D157" s="221" t="s">
        <v>534</v>
      </c>
      <c r="E157" s="27"/>
    </row>
    <row r="158" spans="2:5" s="5" customFormat="1" ht="35.25" customHeight="1" x14ac:dyDescent="0.2">
      <c r="B158" s="218"/>
      <c r="C158" s="149"/>
      <c r="D158" s="221" t="s">
        <v>532</v>
      </c>
      <c r="E158" s="27"/>
    </row>
    <row r="159" spans="2:5" s="5" customFormat="1" ht="35.25" customHeight="1" x14ac:dyDescent="0.2">
      <c r="B159" s="218"/>
      <c r="C159" s="149"/>
      <c r="D159" s="221" t="s">
        <v>533</v>
      </c>
      <c r="E159" s="27"/>
    </row>
    <row r="160" spans="2:5" s="5" customFormat="1" ht="35.25" customHeight="1" x14ac:dyDescent="0.2">
      <c r="B160" s="218"/>
      <c r="C160" s="149"/>
      <c r="D160" s="221" t="s">
        <v>528</v>
      </c>
      <c r="E160" s="27"/>
    </row>
    <row r="161" spans="2:5" s="5" customFormat="1" ht="35.25" customHeight="1" x14ac:dyDescent="0.2">
      <c r="B161" s="218"/>
      <c r="C161" s="149"/>
      <c r="D161" s="221"/>
      <c r="E161" s="27"/>
    </row>
    <row r="162" spans="2:5" s="5" customFormat="1" ht="35.25" customHeight="1" x14ac:dyDescent="0.2">
      <c r="B162" s="218"/>
      <c r="C162" s="149"/>
      <c r="D162" s="221"/>
      <c r="E162" s="27"/>
    </row>
    <row r="163" spans="2:5" s="5" customFormat="1" ht="35.25" customHeight="1" x14ac:dyDescent="0.2">
      <c r="B163" s="218"/>
      <c r="C163" s="149"/>
      <c r="D163" s="221"/>
      <c r="E163" s="27"/>
    </row>
    <row r="164" spans="2:5" s="5" customFormat="1" ht="35.25" customHeight="1" x14ac:dyDescent="0.2">
      <c r="B164" s="218"/>
      <c r="C164" s="149"/>
      <c r="D164" s="221"/>
      <c r="E164" s="27"/>
    </row>
    <row r="165" spans="2:5" s="5" customFormat="1" ht="35.25" customHeight="1" x14ac:dyDescent="0.2">
      <c r="B165" s="218"/>
      <c r="C165" s="150"/>
      <c r="D165" s="221"/>
      <c r="E165" s="27"/>
    </row>
    <row r="166" spans="2:5" ht="15" x14ac:dyDescent="0.25">
      <c r="B166" s="279" t="s">
        <v>76</v>
      </c>
      <c r="C166" s="280"/>
      <c r="D166" s="281"/>
      <c r="E166" s="7"/>
    </row>
    <row r="167" spans="2:5" s="5" customFormat="1" ht="35.25" customHeight="1" x14ac:dyDescent="0.2">
      <c r="B167" s="218"/>
      <c r="C167" s="149"/>
      <c r="D167" s="221"/>
      <c r="E167" s="27"/>
    </row>
    <row r="168" spans="2:5" s="5" customFormat="1" ht="35.25" customHeight="1" x14ac:dyDescent="0.2">
      <c r="B168" s="218"/>
      <c r="C168" s="149"/>
      <c r="D168" s="221"/>
      <c r="E168" s="27"/>
    </row>
    <row r="169" spans="2:5" s="5" customFormat="1" ht="35.25" customHeight="1" x14ac:dyDescent="0.2">
      <c r="B169" s="218" t="s">
        <v>535</v>
      </c>
      <c r="C169" s="149"/>
      <c r="D169" s="221"/>
      <c r="E169" s="27"/>
    </row>
    <row r="170" spans="2:5" s="5" customFormat="1" ht="35.25" customHeight="1" x14ac:dyDescent="0.2">
      <c r="B170" s="218"/>
      <c r="C170" s="149"/>
      <c r="D170" s="221"/>
      <c r="E170" s="27"/>
    </row>
    <row r="171" spans="2:5" s="5" customFormat="1" ht="35.25" customHeight="1" x14ac:dyDescent="0.2">
      <c r="B171" s="218"/>
      <c r="C171" s="149"/>
      <c r="D171" s="221"/>
      <c r="E171" s="27"/>
    </row>
    <row r="172" spans="2:5" s="5" customFormat="1" ht="35.25" customHeight="1" x14ac:dyDescent="0.2">
      <c r="B172" s="218"/>
      <c r="C172" s="149"/>
      <c r="D172" s="221"/>
      <c r="E172" s="27"/>
    </row>
    <row r="173" spans="2:5" s="5" customFormat="1" ht="35.25" customHeight="1" x14ac:dyDescent="0.2">
      <c r="B173" s="218"/>
      <c r="C173" s="149"/>
      <c r="D173" s="221"/>
      <c r="E173" s="27"/>
    </row>
    <row r="174" spans="2:5" s="5" customFormat="1" ht="35.25" customHeight="1" x14ac:dyDescent="0.2">
      <c r="B174" s="218"/>
      <c r="C174" s="149"/>
      <c r="D174" s="221"/>
      <c r="E174" s="27"/>
    </row>
    <row r="175" spans="2:5" s="5" customFormat="1" ht="35.25" customHeight="1" x14ac:dyDescent="0.2">
      <c r="B175" s="218"/>
      <c r="C175" s="149"/>
      <c r="D175" s="221"/>
      <c r="E175" s="27"/>
    </row>
    <row r="176" spans="2:5" s="5" customFormat="1" ht="35.25" customHeight="1" x14ac:dyDescent="0.2">
      <c r="B176" s="218"/>
      <c r="C176" s="150"/>
      <c r="D176" s="221"/>
      <c r="E176" s="27"/>
    </row>
    <row r="177" spans="2:5" ht="15" x14ac:dyDescent="0.25">
      <c r="B177" s="279" t="s">
        <v>78</v>
      </c>
      <c r="C177" s="280"/>
      <c r="D177" s="281"/>
      <c r="E177" s="1"/>
    </row>
    <row r="178" spans="2:5" s="5" customFormat="1" ht="35.25" customHeight="1" x14ac:dyDescent="0.2">
      <c r="B178" s="218" t="s">
        <v>521</v>
      </c>
      <c r="C178" s="149"/>
      <c r="D178" s="221" t="s">
        <v>524</v>
      </c>
      <c r="E178" s="27"/>
    </row>
    <row r="179" spans="2:5" s="5" customFormat="1" ht="35.25" customHeight="1" x14ac:dyDescent="0.2">
      <c r="B179" s="218"/>
      <c r="C179" s="149"/>
      <c r="D179" s="221" t="s">
        <v>534</v>
      </c>
      <c r="E179" s="27"/>
    </row>
    <row r="180" spans="2:5" s="5" customFormat="1" ht="35.25" customHeight="1" x14ac:dyDescent="0.2">
      <c r="B180" s="218"/>
      <c r="C180" s="149"/>
      <c r="D180" s="221" t="s">
        <v>532</v>
      </c>
      <c r="E180" s="27"/>
    </row>
    <row r="181" spans="2:5" s="5" customFormat="1" ht="35.25" customHeight="1" x14ac:dyDescent="0.2">
      <c r="B181" s="218"/>
      <c r="C181" s="149"/>
      <c r="D181" s="221" t="s">
        <v>533</v>
      </c>
      <c r="E181" s="27"/>
    </row>
    <row r="182" spans="2:5" s="5" customFormat="1" ht="35.25" customHeight="1" x14ac:dyDescent="0.2">
      <c r="B182" s="218"/>
      <c r="C182" s="149"/>
      <c r="D182" s="221" t="s">
        <v>528</v>
      </c>
      <c r="E182" s="27"/>
    </row>
    <row r="183" spans="2:5" s="5" customFormat="1" ht="35.25" customHeight="1" x14ac:dyDescent="0.2">
      <c r="B183" s="218"/>
      <c r="C183" s="149"/>
      <c r="D183" s="221"/>
      <c r="E183" s="27"/>
    </row>
    <row r="184" spans="2:5" s="5" customFormat="1" ht="35.25" customHeight="1" x14ac:dyDescent="0.2">
      <c r="B184" s="218"/>
      <c r="C184" s="149"/>
      <c r="D184" s="221"/>
      <c r="E184" s="27"/>
    </row>
    <row r="185" spans="2:5" s="5" customFormat="1" ht="35.25" customHeight="1" x14ac:dyDescent="0.2">
      <c r="B185" s="218"/>
      <c r="C185" s="149"/>
      <c r="D185" s="221"/>
      <c r="E185" s="27"/>
    </row>
    <row r="186" spans="2:5" s="5" customFormat="1" ht="35.25" customHeight="1" x14ac:dyDescent="0.2">
      <c r="B186" s="218"/>
      <c r="C186" s="149"/>
      <c r="D186" s="221"/>
      <c r="E186" s="27"/>
    </row>
    <row r="187" spans="2:5" s="5" customFormat="1" ht="35.25" customHeight="1" x14ac:dyDescent="0.2">
      <c r="B187" s="218"/>
      <c r="C187" s="150"/>
      <c r="D187" s="221"/>
    </row>
    <row r="188" spans="2:5" ht="15" x14ac:dyDescent="0.25">
      <c r="B188" s="279" t="s">
        <v>79</v>
      </c>
      <c r="C188" s="280"/>
      <c r="D188" s="281"/>
      <c r="E188" s="1"/>
    </row>
    <row r="189" spans="2:5" s="5" customFormat="1" ht="35.25" customHeight="1" x14ac:dyDescent="0.2">
      <c r="B189" s="218"/>
      <c r="C189" s="149"/>
      <c r="D189" s="221"/>
      <c r="E189" s="27"/>
    </row>
    <row r="190" spans="2:5" s="5" customFormat="1" ht="35.25" customHeight="1" x14ac:dyDescent="0.2">
      <c r="B190" s="218" t="s">
        <v>517</v>
      </c>
      <c r="C190" s="149"/>
      <c r="D190" s="221"/>
      <c r="E190" s="27"/>
    </row>
    <row r="191" spans="2:5" s="5" customFormat="1" ht="35.25" customHeight="1" x14ac:dyDescent="0.2">
      <c r="B191" s="218"/>
      <c r="C191" s="149"/>
      <c r="D191" s="221"/>
      <c r="E191" s="27"/>
    </row>
    <row r="192" spans="2:5" s="5" customFormat="1" ht="35.25" customHeight="1" x14ac:dyDescent="0.2">
      <c r="B192" s="218"/>
      <c r="C192" s="149"/>
      <c r="D192" s="221"/>
      <c r="E192" s="27"/>
    </row>
    <row r="193" spans="2:5" s="5" customFormat="1" ht="35.25" customHeight="1" x14ac:dyDescent="0.2">
      <c r="B193" s="218"/>
      <c r="C193" s="149"/>
      <c r="D193" s="221"/>
      <c r="E193" s="27"/>
    </row>
    <row r="194" spans="2:5" s="5" customFormat="1" ht="35.25" customHeight="1" x14ac:dyDescent="0.2">
      <c r="B194" s="218"/>
      <c r="C194" s="149"/>
      <c r="D194" s="221"/>
      <c r="E194" s="27"/>
    </row>
    <row r="195" spans="2:5" s="5" customFormat="1" ht="35.25" customHeight="1" x14ac:dyDescent="0.2">
      <c r="B195" s="218"/>
      <c r="C195" s="149"/>
      <c r="D195" s="221"/>
      <c r="E195" s="27"/>
    </row>
    <row r="196" spans="2:5" s="5" customFormat="1" ht="35.25" customHeight="1" x14ac:dyDescent="0.2">
      <c r="B196" s="218"/>
      <c r="C196" s="149"/>
      <c r="D196" s="221"/>
      <c r="E196" s="27"/>
    </row>
    <row r="197" spans="2:5" s="5" customFormat="1" ht="35.25" customHeight="1" x14ac:dyDescent="0.2">
      <c r="B197" s="218"/>
      <c r="C197" s="149"/>
      <c r="D197" s="221"/>
      <c r="E197" s="27"/>
    </row>
    <row r="198" spans="2:5" s="5" customFormat="1" ht="35.25" customHeight="1" x14ac:dyDescent="0.2">
      <c r="B198" s="218"/>
      <c r="C198" s="150"/>
      <c r="D198" s="221"/>
    </row>
    <row r="199" spans="2:5" ht="15" x14ac:dyDescent="0.25">
      <c r="B199" s="279" t="s">
        <v>81</v>
      </c>
      <c r="C199" s="280"/>
      <c r="D199" s="281"/>
      <c r="E199" s="1"/>
    </row>
    <row r="200" spans="2:5" s="5" customFormat="1" ht="35.25" customHeight="1" x14ac:dyDescent="0.2">
      <c r="B200" s="218" t="s">
        <v>521</v>
      </c>
      <c r="C200" s="149"/>
      <c r="D200" s="221" t="s">
        <v>522</v>
      </c>
      <c r="E200" s="27"/>
    </row>
    <row r="201" spans="2:5" s="5" customFormat="1" ht="35.25" customHeight="1" x14ac:dyDescent="0.2">
      <c r="B201" s="218"/>
      <c r="C201" s="149"/>
      <c r="D201" s="221" t="s">
        <v>523</v>
      </c>
      <c r="E201" s="27"/>
    </row>
    <row r="202" spans="2:5" s="5" customFormat="1" ht="35.25" customHeight="1" x14ac:dyDescent="0.2">
      <c r="B202" s="218"/>
      <c r="C202" s="149"/>
      <c r="D202" s="221"/>
      <c r="E202" s="27"/>
    </row>
    <row r="203" spans="2:5" s="5" customFormat="1" ht="35.25" customHeight="1" x14ac:dyDescent="0.2">
      <c r="B203" s="218"/>
      <c r="C203" s="149"/>
      <c r="D203" s="221"/>
      <c r="E203" s="27"/>
    </row>
    <row r="204" spans="2:5" s="5" customFormat="1" ht="35.25" customHeight="1" x14ac:dyDescent="0.2">
      <c r="B204" s="218"/>
      <c r="C204" s="149"/>
      <c r="D204" s="221"/>
      <c r="E204" s="27"/>
    </row>
    <row r="205" spans="2:5" s="5" customFormat="1" ht="35.25" customHeight="1" x14ac:dyDescent="0.2">
      <c r="B205" s="218"/>
      <c r="C205" s="149"/>
      <c r="D205" s="221"/>
      <c r="E205" s="27"/>
    </row>
    <row r="206" spans="2:5" s="5" customFormat="1" ht="35.25" customHeight="1" x14ac:dyDescent="0.2">
      <c r="B206" s="218"/>
      <c r="C206" s="149"/>
      <c r="D206" s="221"/>
      <c r="E206" s="27"/>
    </row>
    <row r="207" spans="2:5" s="5" customFormat="1" ht="35.25" customHeight="1" x14ac:dyDescent="0.2">
      <c r="B207" s="218"/>
      <c r="C207" s="149"/>
      <c r="D207" s="221"/>
      <c r="E207" s="27"/>
    </row>
    <row r="208" spans="2:5" s="5" customFormat="1" ht="35.25" customHeight="1" x14ac:dyDescent="0.2">
      <c r="B208" s="218"/>
      <c r="C208" s="149"/>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poshea</cp:lastModifiedBy>
  <cp:lastPrinted>2014-12-18T11:24:00Z</cp:lastPrinted>
  <dcterms:created xsi:type="dcterms:W3CDTF">2012-03-15T16:14:51Z</dcterms:created>
  <dcterms:modified xsi:type="dcterms:W3CDTF">2015-10-01T20:44:06Z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