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codeName="ThisWorkbook" defaultThemeVersion="124226"/>
  <mc:AlternateContent xmlns:mc="http://schemas.openxmlformats.org/markup-compatibility/2006">
    <mc:Choice Requires="x15">
      <x15ac:absPath xmlns:x15ac="http://schemas.microsoft.com/office/spreadsheetml/2010/11/ac" url="C:\Users\guanz\Desktop\new_input_2\"/>
    </mc:Choice>
  </mc:AlternateContent>
  <workbookProtection workbookPassword="D429" lockStructure="1"/>
  <bookViews>
    <workbookView xWindow="1413" yWindow="480" windowWidth="18767" windowHeight="6933" tabRatio="836" firstSheet="1" activeTab="1" xr2:uid="{00000000-000D-0000-FFFF-FFFF00000000}"/>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71027" iterate="1" iterateDelta="0.01"/>
</workbook>
</file>

<file path=xl/calcChain.xml><?xml version="1.0" encoding="utf-8"?>
<calcChain xmlns="http://schemas.openxmlformats.org/spreadsheetml/2006/main">
  <c r="L20" i="10" l="1"/>
  <c r="L34" i="10"/>
  <c r="L35" i="10"/>
  <c r="P41" i="10" l="1"/>
  <c r="P46" i="10" s="1"/>
  <c r="M12" i="10"/>
  <c r="M17" i="10"/>
  <c r="N17" i="10"/>
  <c r="N12" i="10"/>
  <c r="N44" i="10" s="1"/>
  <c r="I17" i="10"/>
  <c r="I44" i="10" s="1"/>
  <c r="H17" i="10"/>
  <c r="I12" i="10"/>
  <c r="H12" i="10"/>
  <c r="J11" i="10"/>
  <c r="K11" i="10" s="1"/>
  <c r="F38" i="10"/>
  <c r="F41" i="10" s="1"/>
  <c r="F46" i="10" s="1"/>
  <c r="D17" i="10"/>
  <c r="F11" i="10"/>
  <c r="E10" i="10"/>
  <c r="F10" i="10" s="1"/>
  <c r="E9" i="10"/>
  <c r="F9" i="10" s="1"/>
  <c r="C17" i="10"/>
  <c r="L10" i="10"/>
  <c r="J10" i="10"/>
  <c r="K10" i="10" s="1"/>
  <c r="D55" i="18"/>
  <c r="T55" i="18"/>
  <c r="S55" i="18"/>
  <c r="R55" i="18"/>
  <c r="Q55" i="18"/>
  <c r="P55" i="18"/>
  <c r="O55" i="18"/>
  <c r="N55" i="18"/>
  <c r="M55" i="18"/>
  <c r="L55" i="18"/>
  <c r="K55" i="18"/>
  <c r="J55" i="18"/>
  <c r="H55" i="18"/>
  <c r="G55" i="18"/>
  <c r="F55" i="18"/>
  <c r="E55" i="18"/>
  <c r="T54" i="18"/>
  <c r="S54" i="18"/>
  <c r="R54" i="18"/>
  <c r="N54" i="18"/>
  <c r="M54" i="18"/>
  <c r="L54" i="18"/>
  <c r="H54" i="18"/>
  <c r="G54" i="18"/>
  <c r="F54" i="18"/>
  <c r="O16" i="10"/>
  <c r="O7" i="10"/>
  <c r="M44" i="10" l="1"/>
  <c r="H44" i="10"/>
  <c r="P7" i="10"/>
  <c r="Q54" i="18"/>
  <c r="Q12" i="4" s="1"/>
  <c r="P54" i="18"/>
  <c r="P12" i="4" s="1"/>
  <c r="D12" i="10"/>
  <c r="D44" i="10" s="1"/>
  <c r="C12" i="10"/>
  <c r="C44" i="10" s="1"/>
  <c r="P16" i="10"/>
  <c r="O54" i="18"/>
  <c r="O12" i="4" s="1"/>
  <c r="K54" i="18"/>
  <c r="J54" i="18"/>
  <c r="J12" i="4" s="1"/>
  <c r="E54" i="18"/>
  <c r="E12" i="4" s="1"/>
  <c r="D54" i="18"/>
  <c r="D12" i="4" s="1"/>
  <c r="Q60" i="4"/>
  <c r="O37" i="10" s="1"/>
  <c r="P37" i="10" s="1"/>
  <c r="P60" i="4"/>
  <c r="O60" i="4"/>
  <c r="K60" i="4"/>
  <c r="J37" i="10" s="1"/>
  <c r="K37" i="10" s="1"/>
  <c r="K38" i="10" s="1"/>
  <c r="K41" i="10" s="1"/>
  <c r="K46" i="10" s="1"/>
  <c r="J60" i="4"/>
  <c r="E60" i="4"/>
  <c r="E37" i="10" s="1"/>
  <c r="F37" i="10" s="1"/>
  <c r="D60" i="4"/>
  <c r="I60" i="4"/>
  <c r="E22" i="4"/>
  <c r="F22" i="4"/>
  <c r="G22" i="4"/>
  <c r="H22" i="4"/>
  <c r="I22" i="4"/>
  <c r="J22" i="4"/>
  <c r="K22" i="4"/>
  <c r="L22" i="4"/>
  <c r="M22" i="4"/>
  <c r="N22" i="4"/>
  <c r="O22" i="4"/>
  <c r="P22" i="4"/>
  <c r="Q22" i="4"/>
  <c r="R22" i="4"/>
  <c r="S22" i="4"/>
  <c r="T22" i="4"/>
  <c r="D22" i="4"/>
  <c r="R12" i="4"/>
  <c r="S12" i="4"/>
  <c r="T12" i="4"/>
  <c r="F12" i="4"/>
  <c r="G12" i="4"/>
  <c r="H12" i="4"/>
  <c r="I12" i="4"/>
  <c r="K12" i="4"/>
  <c r="L12" i="4"/>
  <c r="M12" i="4"/>
  <c r="N12" i="4"/>
  <c r="E5" i="4"/>
  <c r="F5" i="4"/>
  <c r="G5" i="4"/>
  <c r="H5" i="4"/>
  <c r="I5" i="4"/>
  <c r="J5" i="4"/>
  <c r="K5" i="4"/>
  <c r="L5" i="4"/>
  <c r="M5" i="4"/>
  <c r="N5" i="4"/>
  <c r="O5" i="4"/>
  <c r="L15" i="10" s="1"/>
  <c r="P5" i="4"/>
  <c r="Q5" i="4"/>
  <c r="R5" i="4"/>
  <c r="S5" i="4"/>
  <c r="T5" i="4"/>
  <c r="D5" i="4"/>
  <c r="L29" i="10" l="1"/>
  <c r="E15" i="10"/>
  <c r="F15" i="10" s="1"/>
  <c r="O15" i="10"/>
  <c r="P15" i="10" s="1"/>
  <c r="P17" i="10" s="1"/>
  <c r="O6" i="10"/>
  <c r="O12" i="10" s="1"/>
  <c r="L6" i="10"/>
  <c r="L19" i="10" s="1"/>
  <c r="J6" i="10"/>
  <c r="K6" i="10" s="1"/>
  <c r="E6" i="10"/>
  <c r="F6" i="10" s="1"/>
  <c r="E16" i="10"/>
  <c r="F16" i="10" s="1"/>
  <c r="E7" i="10"/>
  <c r="F7" i="10" s="1"/>
  <c r="O17" i="10"/>
  <c r="P51" i="10"/>
  <c r="J16" i="10"/>
  <c r="K16" i="10" s="1"/>
  <c r="J7" i="10"/>
  <c r="K7" i="10" s="1"/>
  <c r="L7" i="10"/>
  <c r="L16" i="10"/>
  <c r="L24" i="10" s="1"/>
  <c r="J15" i="10"/>
  <c r="L28" i="10" l="1"/>
  <c r="L25" i="10"/>
  <c r="L23" i="10" s="1"/>
  <c r="L27" i="10" s="1"/>
  <c r="L21" i="10"/>
  <c r="F17" i="10"/>
  <c r="P6" i="10"/>
  <c r="P12" i="10" s="1"/>
  <c r="P44" i="10" s="1"/>
  <c r="P47" i="10" s="1"/>
  <c r="P50" i="10" s="1"/>
  <c r="O44" i="10"/>
  <c r="F12" i="10"/>
  <c r="F51" i="10"/>
  <c r="E12" i="10"/>
  <c r="J12" i="10"/>
  <c r="K12" i="10"/>
  <c r="E17" i="10"/>
  <c r="K51" i="10"/>
  <c r="J17" i="10"/>
  <c r="K15" i="10"/>
  <c r="K17" i="10" s="1"/>
  <c r="L26" i="10" l="1"/>
  <c r="L30" i="10" s="1"/>
  <c r="L31" i="10"/>
  <c r="L32" i="10" s="1"/>
  <c r="L33" i="10" s="1"/>
  <c r="F44" i="10"/>
  <c r="F47" i="10" s="1"/>
  <c r="F50" i="10" s="1"/>
  <c r="K44" i="10"/>
  <c r="K47" i="10" s="1"/>
  <c r="K50" i="10" s="1"/>
  <c r="E44" i="10"/>
  <c r="J44" i="10"/>
</calcChain>
</file>

<file path=xl/sharedStrings.xml><?xml version="1.0" encoding="utf-8"?>
<sst xmlns="http://schemas.openxmlformats.org/spreadsheetml/2006/main" count="617" uniqueCount="546">
  <si>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</si>
  <si>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</si>
  <si>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</si>
  <si>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</si>
  <si>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</si>
  <si>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</si>
  <si>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</si>
  <si>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</si>
  <si>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</si>
  <si>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</si>
  <si>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</si>
  <si>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</si>
  <si>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</si>
  <si>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</si>
  <si>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</si>
  <si>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</si>
  <si>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</si>
  <si>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</si>
  <si>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</si>
  <si>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</si>
  <si>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</si>
  <si>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</si>
  <si>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</si>
  <si>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</si>
  <si>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</si>
  <si>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</si>
  <si>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</si>
  <si>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</si>
  <si>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</si>
  <si>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</si>
  <si>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</si>
  <si>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</si>
  <si>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</si>
  <si>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</si>
  <si>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</si>
  <si>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</si>
  <si>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</si>
  <si>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</si>
  <si>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</si>
  <si>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</si>
  <si>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</si>
  <si>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</si>
  <si>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</si>
  <si>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</si>
  <si>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</si>
  <si>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</si>
  <si>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</si>
  <si>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</si>
  <si>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</si>
  <si>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</si>
  <si>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</si>
  <si>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</si>
  <si>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</si>
  <si>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</si>
  <si>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</si>
  <si>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</si>
  <si>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</si>
  <si>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</si>
  <si>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</si>
  <si>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</si>
  <si>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</si>
  <si>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</si>
  <si>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</si>
  <si>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</si>
  <si>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</si>
  <si>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</si>
  <si>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</si>
  <si>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</si>
  <si>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</si>
  <si>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</si>
  <si>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</si>
  <si>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</si>
  <si>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</si>
  <si>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</si>
  <si>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</si>
  <si>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</si>
  <si>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</si>
  <si>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</si>
  <si>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</si>
  <si>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</si>
  <si>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</si>
  <si>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</si>
  <si>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</si>
  <si>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</si>
  <si>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</si>
  <si>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</si>
  <si>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</si>
  <si>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</si>
  <si>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</si>
  <si>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</si>
  <si>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</si>
  <si>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</si>
  <si>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</si>
  <si>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</si>
  <si>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</si>
  <si>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</si>
  <si>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</si>
  <si>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</si>
  <si>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</si>
  <si>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</si>
  <si>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</si>
  <si>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</si>
  <si>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</si>
  <si>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</si>
  <si>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</si>
  <si>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</si>
  <si>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</si>
  <si>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</si>
  <si>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</si>
  <si>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</si>
  <si>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</si>
  <si>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</si>
  <si>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</si>
  <si>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</si>
  <si>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</si>
  <si>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</si>
  <si>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</si>
  <si>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</si>
  <si>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</si>
  <si>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</si>
  <si>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</si>
  <si>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</si>
  <si>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</si>
  <si>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</si>
  <si>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</si>
  <si>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</si>
  <si>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</si>
  <si>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</si>
  <si>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</si>
  <si>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</si>
  <si>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</si>
  <si>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</si>
  <si>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</si>
  <si>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</si>
  <si>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</si>
  <si>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</si>
  <si>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</si>
  <si>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</si>
  <si>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</si>
  <si>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</si>
  <si>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</si>
  <si>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</si>
  <si>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</si>
  <si>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</si>
  <si>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</si>
  <si>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</si>
  <si>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</si>
  <si>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</si>
  <si>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</si>
  <si>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</si>
  <si>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</si>
  <si>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</si>
  <si>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</si>
  <si>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</si>
  <si>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</si>
  <si>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</si>
  <si>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</si>
  <si>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</si>
  <si>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</si>
  <si>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</si>
  <si>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</si>
  <si>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</si>
  <si>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</si>
  <si>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</si>
  <si>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</si>
  <si>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</si>
  <si>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</si>
  <si>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</si>
  <si>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</si>
  <si>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</si>
  <si>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</si>
  <si>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</si>
  <si>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</si>
  <si>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</si>
  <si>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</si>
  <si>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</si>
  <si>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</si>
  <si>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</si>
  <si>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</si>
  <si>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</si>
  <si>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</si>
  <si>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</si>
  <si>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</si>
  <si>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</si>
  <si>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</si>
  <si>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</si>
  <si>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</si>
  <si>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</si>
  <si>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</si>
  <si>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</si>
  <si>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</si>
  <si>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</si>
  <si>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</si>
  <si>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</si>
  <si>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</si>
  <si>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</si>
  <si>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</si>
  <si>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</si>
  <si>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</si>
  <si>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</si>
  <si>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</si>
  <si>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</si>
  <si>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</si>
  <si>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</si>
  <si>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</si>
  <si>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</si>
  <si>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</si>
  <si>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</si>
  <si>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</si>
  <si>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</si>
  <si>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</si>
  <si>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</si>
  <si>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</si>
  <si>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</si>
  <si>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</si>
  <si>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</si>
  <si>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</si>
  <si>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</si>
  <si>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</si>
  <si>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</si>
  <si>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</si>
  <si>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</si>
  <si>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</si>
  <si>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</si>
  <si>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</si>
  <si>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</si>
  <si>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</si>
  <si>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</si>
  <si>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</si>
  <si>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</si>
  <si>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</si>
  <si>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</si>
  <si>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</si>
  <si>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</si>
  <si>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</si>
  <si>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</si>
  <si>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</si>
  <si>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</si>
  <si>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</si>
  <si>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</si>
  <si>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</si>
  <si>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</si>
  <si>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</si>
  <si>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</si>
  <si>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</si>
  <si>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</si>
  <si>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</si>
  <si>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</si>
  <si>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</si>
  <si>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</si>
  <si>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</si>
  <si>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</si>
  <si>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</si>
  <si>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</si>
  <si>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</si>
  <si>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</si>
  <si>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</si>
  <si>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</si>
  <si>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</si>
  <si>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</si>
  <si>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</si>
  <si>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</si>
  <si>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</si>
  <si>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</si>
  <si>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</si>
  <si>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</si>
  <si>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</si>
  <si>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</si>
  <si>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</si>
  <si>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</si>
  <si>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</si>
  <si>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</si>
  <si>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</si>
  <si>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</si>
  <si>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</si>
  <si>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</si>
  <si>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</si>
  <si>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</si>
  <si>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</si>
  <si>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</si>
  <si>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</si>
  <si>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</si>
  <si>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</si>
  <si>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</si>
  <si>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</si>
  <si>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</si>
  <si>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</si>
  <si>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</si>
  <si>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</si>
  <si>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</si>
  <si>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</si>
  <si>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</si>
  <si>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</si>
  <si>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</si>
  <si>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</si>
  <si>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</si>
  <si>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</si>
  <si>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</si>
  <si>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</si>
  <si>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</si>
  <si>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</si>
  <si>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</si>
  <si>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</si>
  <si>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</si>
  <si>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</si>
  <si>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</si>
  <si>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</si>
  <si>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</si>
  <si>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</si>
  <si>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</si>
  <si>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</si>
  <si>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</si>
  <si>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</si>
  <si>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</si>
  <si>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</si>
  <si>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</si>
  <si>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</si>
  <si>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</si>
  <si>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</si>
  <si>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</si>
  <si>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</si>
  <si>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</si>
  <si>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</si>
  <si>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</si>
  <si>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</si>
  <si>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</si>
  <si>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</si>
  <si>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</si>
  <si>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</si>
  <si>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</si>
  <si>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</si>
  <si>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</si>
  <si>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</si>
  <si>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</si>
  <si>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</si>
  <si>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</si>
  <si>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</si>
  <si>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</si>
  <si>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</si>
  <si>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</si>
  <si>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</si>
  <si>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</si>
  <si>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</si>
  <si>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</si>
  <si>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</si>
  <si>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</si>
  <si>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</si>
  <si>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</si>
  <si>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</si>
  <si>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</si>
  <si>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</si>
  <si>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</si>
  <si>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</si>
  <si>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</si>
  <si>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</si>
  <si>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</si>
  <si>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</si>
  <si>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</si>
  <si>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</si>
  <si>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</si>
  <si>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</si>
  <si>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</si>
  <si>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</si>
  <si>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</si>
  <si>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</si>
  <si>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</si>
  <si>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</si>
  <si>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</si>
  <si>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</si>
  <si>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</si>
  <si>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</si>
  <si>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</si>
  <si>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</si>
  <si>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</si>
  <si>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</si>
  <si>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</si>
  <si>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</si>
  <si>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</si>
  <si>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</si>
  <si>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</si>
  <si>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</si>
  <si>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</si>
  <si>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</si>
  <si>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</si>
  <si>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</si>
  <si>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</si>
  <si>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</si>
  <si>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</si>
  <si>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</si>
  <si>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</si>
  <si>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</si>
  <si>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</si>
  <si>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</si>
  <si>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</si>
  <si>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</si>
  <si>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</si>
  <si>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</si>
  <si>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</si>
  <si>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</si>
  <si>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</si>
  <si>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</si>
  <si>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</si>
  <si>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</si>
  <si>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</si>
  <si>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</si>
  <si>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</si>
  <si>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</si>
  <si>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</si>
  <si>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</si>
  <si>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</si>
  <si>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</si>
  <si>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</si>
  <si>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</si>
  <si>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</si>
  <si>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</si>
  <si>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</si>
  <si>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</si>
  <si>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</si>
  <si>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</si>
  <si>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</si>
  <si>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</si>
  <si>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</si>
  <si>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</si>
  <si>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</si>
  <si>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</si>
  <si>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</si>
  <si>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</si>
  <si>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</si>
  <si>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</si>
  <si>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</si>
  <si>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</si>
  <si>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</si>
  <si>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</si>
  <si>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</si>
  <si>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</si>
  <si>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</si>
  <si>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</si>
  <si>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</si>
  <si>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</si>
  <si>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</si>
  <si>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</si>
  <si>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</si>
  <si>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</si>
  <si>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</si>
  <si>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</si>
  <si>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</si>
  <si>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</si>
  <si>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</si>
  <si>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</si>
  <si>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</si>
  <si>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</si>
  <si>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</si>
  <si>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</si>
  <si>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</si>
  <si>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</si>
  <si>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</si>
  <si>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</si>
  <si>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</si>
  <si>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</si>
  <si>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</si>
  <si>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</si>
  <si>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</si>
  <si>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</si>
  <si>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</si>
  <si>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</si>
  <si>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</si>
  <si>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</si>
  <si>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</si>
  <si>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</si>
  <si>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</si>
  <si>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</si>
  <si>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</si>
  <si>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</si>
  <si>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</si>
  <si>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</si>
  <si>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</si>
  <si>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</si>
  <si>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</si>
  <si>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</si>
  <si>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</si>
  <si>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</si>
  <si>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</si>
  <si>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</si>
  <si>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</si>
  <si>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</si>
  <si>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</si>
  <si>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</si>
  <si>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</si>
  <si>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</si>
  <si>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</si>
  <si>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</si>
  <si>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</si>
  <si>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</si>
  <si>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</si>
  <si>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Bluegrass Family Health</t>
  </si>
  <si>
    <t>2014</t>
  </si>
  <si>
    <t>651 Perimeter Dr, Ste 300 Lexington, KY 40517-4136</t>
  </si>
  <si>
    <t>611241101</t>
  </si>
  <si>
    <t>068747</t>
  </si>
  <si>
    <t>95071</t>
  </si>
  <si>
    <t>77</t>
  </si>
  <si>
    <t>Incurred Claims</t>
  </si>
  <si>
    <t>Medical FFS</t>
  </si>
  <si>
    <t>Capitations</t>
  </si>
  <si>
    <t>see breakout below</t>
  </si>
  <si>
    <t xml:space="preserve">Based on actual claims paid and incurred for each category plus an IBNR estiamte for each category that was proportiately allocated to match overall total </t>
  </si>
  <si>
    <t>based on actual capitations shown in database (DB entries based on membership and pmpm rates)</t>
  </si>
  <si>
    <t>Actual RxDrug paid claims that were proportionately adjusted to match eligible RxDrug expenses as provided by the PBMs</t>
  </si>
  <si>
    <t>Rx Drugs</t>
  </si>
  <si>
    <t>Federal taxes and assessments</t>
  </si>
  <si>
    <t>Percentage based on premiums.</t>
  </si>
  <si>
    <t>State insurance, premium and other taxes</t>
  </si>
  <si>
    <t xml:space="preserve">Community benefit expenditures </t>
  </si>
  <si>
    <t>None</t>
  </si>
  <si>
    <t>Regulatory authority licenses and fees</t>
  </si>
  <si>
    <t>Improve Health outcomes</t>
  </si>
  <si>
    <t>OPTUM</t>
  </si>
  <si>
    <t>Express Scripts</t>
  </si>
  <si>
    <t>Nurse First (nurse triage 24/7)($.75PMPM), case management (staff plus 50% supervisor allocation), diabetic report card, 15% director healthcare operations, 3% COO, and 1.25% President's salary</t>
  </si>
  <si>
    <t>Discharge Planning Staff (15% director CCMS, 3.0% COO, and 1.25% president's salary)</t>
  </si>
  <si>
    <t>Activites to prevent hospital readmission</t>
  </si>
  <si>
    <t>Improve patient safety and reduce medical errors</t>
  </si>
  <si>
    <t>Special Delivery Program, QI nurse review staff (15% director healthcare operations, 3.0% COO, and 1.25% president's salary)</t>
  </si>
  <si>
    <t>Wellness and health promotion activities</t>
  </si>
  <si>
    <t>Healthy Roads online ($.10 pmpm for age GT 18), Employers with Healthyroads riders-subsidized.  Healthwise Handbook (administrative support staff,(Medical Review 10%, 32% Medical Director,  3.0% COO, and 1.25% president's salary)</t>
  </si>
  <si>
    <t>Health Information Technology expenses related to health improvement</t>
  </si>
  <si>
    <t>25% CCMS software license allocated to each Quality Inprovement function</t>
  </si>
  <si>
    <t>Allowable ICD-10 Expenses</t>
  </si>
  <si>
    <t>10% IT manager, 15% IT programmers, 10% staff coordinator, 2% IT Director, and 1% COO</t>
  </si>
  <si>
    <t>Cost containment expenses not included in quality improvement expenses</t>
  </si>
  <si>
    <t>Percentage based on premiums</t>
  </si>
  <si>
    <t>Drug utilization review expense provided by PBM</t>
  </si>
  <si>
    <t>8.2% of capitation payment per Nervous and Mental vendor</t>
  </si>
  <si>
    <t>Medimpact</t>
  </si>
  <si>
    <t>All other claims adjustment expenses</t>
  </si>
  <si>
    <t>12.8% of capitation payment per Nervous and Mental vendor</t>
  </si>
  <si>
    <t>Direct sales salaries and benefits</t>
  </si>
  <si>
    <t>Actual sales salaries for each state based on sales reps</t>
  </si>
  <si>
    <t>Agents and brokers fees and commissions</t>
  </si>
  <si>
    <t>Percentage based on Premiums.</t>
  </si>
  <si>
    <t>Other taxes</t>
  </si>
  <si>
    <t>Other general and administrative expenses</t>
  </si>
  <si>
    <t>Community benefit expenditures</t>
  </si>
  <si>
    <t>ICD-10 implementation expenses</t>
  </si>
  <si>
    <t>not applicable</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</si>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</sst>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1">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
      <patternFill patternType="solid">
        <fgColor indexed="9"/>
        <bgColor indexed="64"/>
      </patternFill>
    </fill>
  </fills>
  <borders count="10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thin">
        <color indexed="64"/>
      </left>
      <right/>
      <top style="hair">
        <color indexed="64"/>
      </top>
      <bottom style="hair">
        <color indexed="64"/>
      </bottom>
      <diagonal/>
    </border>
    <border>
      <left style="medium">
        <color indexed="64"/>
      </left>
      <right style="thin">
        <color indexed="64"/>
      </right>
      <top style="hair">
        <color indexed="64"/>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4">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31" fillId="0" borderId="106" xfId="0" applyFont="1" applyBorder="1" applyAlignment="1" applyProtection="1">
      <alignment horizontal="left" wrapText="1" indent="3"/>
      <protection locked="0"/>
    </xf>
    <xf numFmtId="0" fontId="0" fillId="0" borderId="106" xfId="0" applyBorder="1" applyAlignment="1" applyProtection="1">
      <alignment horizontal="left" wrapText="1" indent="3"/>
      <protection locked="0"/>
    </xf>
    <xf numFmtId="0" fontId="31" fillId="0" borderId="107" xfId="0" applyFont="1" applyBorder="1" applyAlignment="1" applyProtection="1">
      <alignment wrapText="1"/>
      <protection locked="0"/>
    </xf>
    <xf numFmtId="0" fontId="0" fillId="0" borderId="108" xfId="0" applyBorder="1" applyAlignment="1" applyProtection="1">
      <alignment horizontal="left" wrapText="1" indent="3"/>
      <protection locked="0"/>
    </xf>
    <xf numFmtId="0" fontId="0" fillId="30" borderId="107" xfId="0" applyFont="1" applyFill="1" applyBorder="1" applyAlignment="1" applyProtection="1">
      <alignment wrapText="1"/>
      <protection locked="0"/>
    </xf>
    <xf numFmtId="0" fontId="0" fillId="0" borderId="0" xfId="0" applyFont="1" applyProtection="1">
      <protection locked="0"/>
    </xf>
    <xf numFmtId="0" fontId="31" fillId="0" borderId="108" xfId="0" applyFont="1" applyFill="1" applyBorder="1" applyAlignment="1" applyProtection="1">
      <alignment horizontal="left" wrapText="1" indent="3"/>
      <protection locked="0"/>
    </xf>
    <xf numFmtId="0" fontId="31" fillId="0" borderId="107" xfId="0" applyFont="1" applyFill="1" applyBorder="1" applyAlignment="1" applyProtection="1">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xr:uid="{00000000-0005-0000-0000-000000000000}"/>
    <cellStyle name="20% - Accent1 2" xfId="7" xr:uid="{00000000-0005-0000-0000-000001000000}"/>
    <cellStyle name="20% - Accent2" xfId="8" xr:uid="{00000000-0005-0000-0000-000002000000}"/>
    <cellStyle name="20% - Accent2 2" xfId="9" xr:uid="{00000000-0005-0000-0000-000003000000}"/>
    <cellStyle name="20% - Accent3" xfId="10" xr:uid="{00000000-0005-0000-0000-000004000000}"/>
    <cellStyle name="20% - Accent3 2" xfId="11" xr:uid="{00000000-0005-0000-0000-000005000000}"/>
    <cellStyle name="20% - Accent4" xfId="12" xr:uid="{00000000-0005-0000-0000-000006000000}"/>
    <cellStyle name="20% - Accent4 2" xfId="13" xr:uid="{00000000-0005-0000-0000-000007000000}"/>
    <cellStyle name="20% - Accent5" xfId="14" xr:uid="{00000000-0005-0000-0000-000008000000}"/>
    <cellStyle name="20% - Accent5 2" xfId="15" xr:uid="{00000000-0005-0000-0000-000009000000}"/>
    <cellStyle name="20% - Accent6" xfId="16" xr:uid="{00000000-0005-0000-0000-00000A000000}"/>
    <cellStyle name="20% - Accent6 2" xfId="17" xr:uid="{00000000-0005-0000-0000-00000B000000}"/>
    <cellStyle name="40% - Accent1" xfId="18" xr:uid="{00000000-0005-0000-0000-00000C000000}"/>
    <cellStyle name="40% - Accent1 2" xfId="19" xr:uid="{00000000-0005-0000-0000-00000D000000}"/>
    <cellStyle name="40% - Accent2" xfId="20" xr:uid="{00000000-0005-0000-0000-00000E000000}"/>
    <cellStyle name="40% - Accent2 2" xfId="21" xr:uid="{00000000-0005-0000-0000-00000F000000}"/>
    <cellStyle name="40% - Accent3" xfId="22" xr:uid="{00000000-0005-0000-0000-000010000000}"/>
    <cellStyle name="40% - Accent3 2" xfId="23" xr:uid="{00000000-0005-0000-0000-000011000000}"/>
    <cellStyle name="40% - Accent4" xfId="24" xr:uid="{00000000-0005-0000-0000-000012000000}"/>
    <cellStyle name="40% - Accent4 2" xfId="25" xr:uid="{00000000-0005-0000-0000-000013000000}"/>
    <cellStyle name="40% - Accent5" xfId="26" xr:uid="{00000000-0005-0000-0000-000014000000}"/>
    <cellStyle name="40% - Accent5 2" xfId="27" xr:uid="{00000000-0005-0000-0000-000015000000}"/>
    <cellStyle name="40% - Accent6" xfId="28" xr:uid="{00000000-0005-0000-0000-000016000000}"/>
    <cellStyle name="40% - Accent6 2" xfId="29" xr:uid="{00000000-0005-0000-0000-000017000000}"/>
    <cellStyle name="60% - Accent1" xfId="30" xr:uid="{00000000-0005-0000-0000-000018000000}"/>
    <cellStyle name="60% - Accent1 2" xfId="31" xr:uid="{00000000-0005-0000-0000-000019000000}"/>
    <cellStyle name="60% - Accent2" xfId="32" xr:uid="{00000000-0005-0000-0000-00001A000000}"/>
    <cellStyle name="60% - Accent2 2" xfId="33" xr:uid="{00000000-0005-0000-0000-00001B000000}"/>
    <cellStyle name="60% - Accent3" xfId="34" xr:uid="{00000000-0005-0000-0000-00001C000000}"/>
    <cellStyle name="60% - Accent3 2" xfId="35" xr:uid="{00000000-0005-0000-0000-00001D000000}"/>
    <cellStyle name="60% - Accent4" xfId="36" xr:uid="{00000000-0005-0000-0000-00001E000000}"/>
    <cellStyle name="60% - Accent4 2" xfId="37" xr:uid="{00000000-0005-0000-0000-00001F000000}"/>
    <cellStyle name="60% - Accent5" xfId="38" xr:uid="{00000000-0005-0000-0000-000020000000}"/>
    <cellStyle name="60% - Accent5 2" xfId="39" xr:uid="{00000000-0005-0000-0000-000021000000}"/>
    <cellStyle name="60% - Accent6" xfId="40" xr:uid="{00000000-0005-0000-0000-000022000000}"/>
    <cellStyle name="60% - Accent6 2" xfId="41" xr:uid="{00000000-0005-0000-0000-000023000000}"/>
    <cellStyle name="Accent1" xfId="42" xr:uid="{00000000-0005-0000-0000-000024000000}"/>
    <cellStyle name="Accent1 2" xfId="43" xr:uid="{00000000-0005-0000-0000-000025000000}"/>
    <cellStyle name="Accent2" xfId="44" xr:uid="{00000000-0005-0000-0000-000026000000}"/>
    <cellStyle name="Accent2 2" xfId="45" xr:uid="{00000000-0005-0000-0000-000027000000}"/>
    <cellStyle name="Accent3" xfId="46" xr:uid="{00000000-0005-0000-0000-000028000000}"/>
    <cellStyle name="Accent3 2" xfId="47" xr:uid="{00000000-0005-0000-0000-000029000000}"/>
    <cellStyle name="Accent4" xfId="48" xr:uid="{00000000-0005-0000-0000-00002A000000}"/>
    <cellStyle name="Accent4 2" xfId="49" xr:uid="{00000000-0005-0000-0000-00002B000000}"/>
    <cellStyle name="Accent5" xfId="50" xr:uid="{00000000-0005-0000-0000-00002C000000}"/>
    <cellStyle name="Accent5 2" xfId="51" xr:uid="{00000000-0005-0000-0000-00002D000000}"/>
    <cellStyle name="Accent6" xfId="52" xr:uid="{00000000-0005-0000-0000-00002E000000}"/>
    <cellStyle name="Accent6 2" xfId="53" xr:uid="{00000000-0005-0000-0000-00002F000000}"/>
    <cellStyle name="Bad" xfId="54" xr:uid="{00000000-0005-0000-0000-000030000000}"/>
    <cellStyle name="Bad 2" xfId="55" xr:uid="{00000000-0005-0000-0000-000031000000}"/>
    <cellStyle name="Calculation" xfId="56" xr:uid="{00000000-0005-0000-0000-000032000000}"/>
    <cellStyle name="Calculation 2" xfId="57" xr:uid="{00000000-0005-0000-0000-000033000000}"/>
    <cellStyle name="Calculation 3" xfId="58" xr:uid="{00000000-0005-0000-0000-000034000000}"/>
    <cellStyle name="Calculation 4" xfId="59" xr:uid="{00000000-0005-0000-0000-000035000000}"/>
    <cellStyle name="Calculation 5" xfId="60" xr:uid="{00000000-0005-0000-0000-000036000000}"/>
    <cellStyle name="Calculation 6" xfId="61" xr:uid="{00000000-0005-0000-0000-000037000000}"/>
    <cellStyle name="Calculation 7" xfId="62" xr:uid="{00000000-0005-0000-0000-000038000000}"/>
    <cellStyle name="Calculation 8" xfId="63" xr:uid="{00000000-0005-0000-0000-000039000000}"/>
    <cellStyle name="Calculation 9" xfId="64" xr:uid="{00000000-0005-0000-0000-00003A000000}"/>
    <cellStyle name="Check Cell" xfId="65" xr:uid="{00000000-0005-0000-0000-00003B000000}"/>
    <cellStyle name="Check Cell 2" xfId="66" xr:uid="{00000000-0005-0000-0000-00003C000000}"/>
    <cellStyle name="Comma" xfId="4" xr:uid="{00000000-0005-0000-0000-00003D000000}"/>
    <cellStyle name="Comma [0]" xfId="5" xr:uid="{00000000-0005-0000-0000-00003E000000}"/>
    <cellStyle name="Comma 2" xfId="67" xr:uid="{00000000-0005-0000-0000-00003F000000}"/>
    <cellStyle name="Comma 2 2" xfId="68" xr:uid="{00000000-0005-0000-0000-000040000000}"/>
    <cellStyle name="Comma 2 2 2" xfId="69" xr:uid="{00000000-0005-0000-0000-000041000000}"/>
    <cellStyle name="Comma 2 2 3" xfId="70" xr:uid="{00000000-0005-0000-0000-000042000000}"/>
    <cellStyle name="Comma 2 2 4" xfId="71" xr:uid="{00000000-0005-0000-0000-000043000000}"/>
    <cellStyle name="Comma 2 2 5" xfId="72" xr:uid="{00000000-0005-0000-0000-000044000000}"/>
    <cellStyle name="Comma 2 2 6" xfId="73" xr:uid="{00000000-0005-0000-0000-000045000000}"/>
    <cellStyle name="Comma 2 2 7" xfId="74" xr:uid="{00000000-0005-0000-0000-000046000000}"/>
    <cellStyle name="Comma 2 2 8" xfId="75" xr:uid="{00000000-0005-0000-0000-000047000000}"/>
    <cellStyle name="Comma 3" xfId="76" xr:uid="{00000000-0005-0000-0000-000048000000}"/>
    <cellStyle name="Comma 3 2" xfId="77" xr:uid="{00000000-0005-0000-0000-000049000000}"/>
    <cellStyle name="Comma 3 3" xfId="78" xr:uid="{00000000-0005-0000-0000-00004A000000}"/>
    <cellStyle name="Comma 3 4" xfId="79" xr:uid="{00000000-0005-0000-0000-00004B000000}"/>
    <cellStyle name="Comma 3 5" xfId="80" xr:uid="{00000000-0005-0000-0000-00004C000000}"/>
    <cellStyle name="Comma 3 6" xfId="81" xr:uid="{00000000-0005-0000-0000-00004D000000}"/>
    <cellStyle name="Comma 3 7" xfId="82" xr:uid="{00000000-0005-0000-0000-00004E000000}"/>
    <cellStyle name="Comma 3 8" xfId="83" xr:uid="{00000000-0005-0000-0000-00004F000000}"/>
    <cellStyle name="Comma 4" xfId="84" xr:uid="{00000000-0005-0000-0000-000050000000}"/>
    <cellStyle name="Currency" xfId="2" xr:uid="{00000000-0005-0000-0000-000051000000}"/>
    <cellStyle name="Currency [0]" xfId="3" xr:uid="{00000000-0005-0000-0000-000052000000}"/>
    <cellStyle name="Currency 2" xfId="85" xr:uid="{00000000-0005-0000-0000-000053000000}"/>
    <cellStyle name="Currency 2 2" xfId="86" xr:uid="{00000000-0005-0000-0000-000054000000}"/>
    <cellStyle name="Currency 2 2 2" xfId="87" xr:uid="{00000000-0005-0000-0000-000055000000}"/>
    <cellStyle name="Currency 2 2 3" xfId="88" xr:uid="{00000000-0005-0000-0000-000056000000}"/>
    <cellStyle name="Currency 2 2 4" xfId="89" xr:uid="{00000000-0005-0000-0000-000057000000}"/>
    <cellStyle name="Currency 2 2 5" xfId="90" xr:uid="{00000000-0005-0000-0000-000058000000}"/>
    <cellStyle name="Currency 2 2 6" xfId="91" xr:uid="{00000000-0005-0000-0000-000059000000}"/>
    <cellStyle name="Currency 2 2 7" xfId="92" xr:uid="{00000000-0005-0000-0000-00005A000000}"/>
    <cellStyle name="Currency 2 2 8" xfId="93" xr:uid="{00000000-0005-0000-0000-00005B000000}"/>
    <cellStyle name="Currency 3" xfId="94" xr:uid="{00000000-0005-0000-0000-00005C000000}"/>
    <cellStyle name="Currency 3 2" xfId="95" xr:uid="{00000000-0005-0000-0000-00005D000000}"/>
    <cellStyle name="Currency 3 3" xfId="96" xr:uid="{00000000-0005-0000-0000-00005E000000}"/>
    <cellStyle name="Currency 3 4" xfId="97" xr:uid="{00000000-0005-0000-0000-00005F000000}"/>
    <cellStyle name="Currency 3 5" xfId="98" xr:uid="{00000000-0005-0000-0000-000060000000}"/>
    <cellStyle name="Currency 3 6" xfId="99" xr:uid="{00000000-0005-0000-0000-000061000000}"/>
    <cellStyle name="Currency 3 7" xfId="100" xr:uid="{00000000-0005-0000-0000-000062000000}"/>
    <cellStyle name="Currency 3 8" xfId="101" xr:uid="{00000000-0005-0000-0000-000063000000}"/>
    <cellStyle name="Currency 4" xfId="102" xr:uid="{00000000-0005-0000-0000-000064000000}"/>
    <cellStyle name="Explanatory Text" xfId="103" xr:uid="{00000000-0005-0000-0000-000065000000}"/>
    <cellStyle name="Explanatory Text 2" xfId="104" xr:uid="{00000000-0005-0000-0000-000066000000}"/>
    <cellStyle name="Good" xfId="105" xr:uid="{00000000-0005-0000-0000-000067000000}"/>
    <cellStyle name="Good 2" xfId="106" xr:uid="{00000000-0005-0000-0000-000068000000}"/>
    <cellStyle name="Heading 1" xfId="107" xr:uid="{00000000-0005-0000-0000-000069000000}"/>
    <cellStyle name="Heading 1 2" xfId="108" xr:uid="{00000000-0005-0000-0000-00006A000000}"/>
    <cellStyle name="Heading 2" xfId="109" xr:uid="{00000000-0005-0000-0000-00006B000000}"/>
    <cellStyle name="Heading 2 2" xfId="110" xr:uid="{00000000-0005-0000-0000-00006C000000}"/>
    <cellStyle name="Heading 3" xfId="111" xr:uid="{00000000-0005-0000-0000-00006D000000}"/>
    <cellStyle name="Heading 3 2" xfId="112" xr:uid="{00000000-0005-0000-0000-00006E000000}"/>
    <cellStyle name="Heading 4" xfId="113" xr:uid="{00000000-0005-0000-0000-00006F000000}"/>
    <cellStyle name="Heading 4 2" xfId="114" xr:uid="{00000000-0005-0000-0000-000070000000}"/>
    <cellStyle name="Input" xfId="115" xr:uid="{00000000-0005-0000-0000-000071000000}"/>
    <cellStyle name="Input 2" xfId="116" xr:uid="{00000000-0005-0000-0000-000072000000}"/>
    <cellStyle name="Input 3" xfId="117" xr:uid="{00000000-0005-0000-0000-000073000000}"/>
    <cellStyle name="Input 4" xfId="118" xr:uid="{00000000-0005-0000-0000-000074000000}"/>
    <cellStyle name="Input 5" xfId="119" xr:uid="{00000000-0005-0000-0000-000075000000}"/>
    <cellStyle name="Input 6" xfId="120" xr:uid="{00000000-0005-0000-0000-000076000000}"/>
    <cellStyle name="Input 7" xfId="121" xr:uid="{00000000-0005-0000-0000-000077000000}"/>
    <cellStyle name="Input 8" xfId="122" xr:uid="{00000000-0005-0000-0000-000078000000}"/>
    <cellStyle name="Input 9" xfId="123" xr:uid="{00000000-0005-0000-0000-000079000000}"/>
    <cellStyle name="Linked Cell" xfId="124" xr:uid="{00000000-0005-0000-0000-00007A000000}"/>
    <cellStyle name="Linked Cell 2" xfId="125" xr:uid="{00000000-0005-0000-0000-00007B000000}"/>
    <cellStyle name="Neutral" xfId="126" xr:uid="{00000000-0005-0000-0000-00007C000000}"/>
    <cellStyle name="Neutral 2" xfId="127" xr:uid="{00000000-0005-0000-0000-00007D000000}"/>
    <cellStyle name="Normal" xfId="0" builtinId="0"/>
    <cellStyle name="Normal 2" xfId="128" xr:uid="{00000000-0005-0000-0000-00007F000000}"/>
    <cellStyle name="Normal 2 2" xfId="129" xr:uid="{00000000-0005-0000-0000-000080000000}"/>
    <cellStyle name="Normal 2 3" xfId="130" xr:uid="{00000000-0005-0000-0000-000081000000}"/>
    <cellStyle name="Normal 2 4" xfId="131" xr:uid="{00000000-0005-0000-0000-000082000000}"/>
    <cellStyle name="Normal 2 5" xfId="132" xr:uid="{00000000-0005-0000-0000-000083000000}"/>
    <cellStyle name="Normal 2 6" xfId="133" xr:uid="{00000000-0005-0000-0000-000084000000}"/>
    <cellStyle name="Normal 2 7" xfId="134" xr:uid="{00000000-0005-0000-0000-000085000000}"/>
    <cellStyle name="Normal 2 8" xfId="135" xr:uid="{00000000-0005-0000-0000-000086000000}"/>
    <cellStyle name="Normal 3" xfId="136" xr:uid="{00000000-0005-0000-0000-000087000000}"/>
    <cellStyle name="Normal 3 10" xfId="203" xr:uid="{00000000-0005-0000-0000-000088000000}"/>
    <cellStyle name="Normal 3 10 2" xfId="237" xr:uid="{00000000-0005-0000-0000-000089000000}"/>
    <cellStyle name="Normal 3 10 2 2" xfId="257" xr:uid="{00000000-0005-0000-0000-00008A000000}"/>
    <cellStyle name="Normal 3 10 2 2 2" xfId="258" xr:uid="{00000000-0005-0000-0000-00008B000000}"/>
    <cellStyle name="Normal 3 10 2 3" xfId="259" xr:uid="{00000000-0005-0000-0000-00008C000000}"/>
    <cellStyle name="Normal 3 10 3" xfId="260" xr:uid="{00000000-0005-0000-0000-00008D000000}"/>
    <cellStyle name="Normal 3 10 3 2" xfId="261" xr:uid="{00000000-0005-0000-0000-00008E000000}"/>
    <cellStyle name="Normal 3 10 4" xfId="262" xr:uid="{00000000-0005-0000-0000-00008F000000}"/>
    <cellStyle name="Normal 3 11" xfId="254" xr:uid="{00000000-0005-0000-0000-000090000000}"/>
    <cellStyle name="Normal 3 11 2" xfId="263" xr:uid="{00000000-0005-0000-0000-000091000000}"/>
    <cellStyle name="Normal 3 11 2 2" xfId="264" xr:uid="{00000000-0005-0000-0000-000092000000}"/>
    <cellStyle name="Normal 3 11 3" xfId="265" xr:uid="{00000000-0005-0000-0000-000093000000}"/>
    <cellStyle name="Normal 3 12" xfId="220" xr:uid="{00000000-0005-0000-0000-000094000000}"/>
    <cellStyle name="Normal 3 12 2" xfId="266" xr:uid="{00000000-0005-0000-0000-000095000000}"/>
    <cellStyle name="Normal 3 12 2 2" xfId="267" xr:uid="{00000000-0005-0000-0000-000096000000}"/>
    <cellStyle name="Normal 3 12 3" xfId="268" xr:uid="{00000000-0005-0000-0000-000097000000}"/>
    <cellStyle name="Normal 3 13" xfId="269" xr:uid="{00000000-0005-0000-0000-000098000000}"/>
    <cellStyle name="Normal 3 13 2" xfId="270" xr:uid="{00000000-0005-0000-0000-000099000000}"/>
    <cellStyle name="Normal 3 14" xfId="271" xr:uid="{00000000-0005-0000-0000-00009A000000}"/>
    <cellStyle name="Normal 3 2" xfId="137" xr:uid="{00000000-0005-0000-0000-00009B000000}"/>
    <cellStyle name="Normal 3 2 10" xfId="255" xr:uid="{00000000-0005-0000-0000-00009C000000}"/>
    <cellStyle name="Normal 3 2 10 2" xfId="272" xr:uid="{00000000-0005-0000-0000-00009D000000}"/>
    <cellStyle name="Normal 3 2 10 2 2" xfId="273" xr:uid="{00000000-0005-0000-0000-00009E000000}"/>
    <cellStyle name="Normal 3 2 10 3" xfId="274" xr:uid="{00000000-0005-0000-0000-00009F000000}"/>
    <cellStyle name="Normal 3 2 11" xfId="221" xr:uid="{00000000-0005-0000-0000-0000A0000000}"/>
    <cellStyle name="Normal 3 2 11 2" xfId="275" xr:uid="{00000000-0005-0000-0000-0000A1000000}"/>
    <cellStyle name="Normal 3 2 11 2 2" xfId="276" xr:uid="{00000000-0005-0000-0000-0000A2000000}"/>
    <cellStyle name="Normal 3 2 11 3" xfId="277" xr:uid="{00000000-0005-0000-0000-0000A3000000}"/>
    <cellStyle name="Normal 3 2 12" xfId="278" xr:uid="{00000000-0005-0000-0000-0000A4000000}"/>
    <cellStyle name="Normal 3 2 12 2" xfId="279" xr:uid="{00000000-0005-0000-0000-0000A5000000}"/>
    <cellStyle name="Normal 3 2 13" xfId="280" xr:uid="{00000000-0005-0000-0000-0000A6000000}"/>
    <cellStyle name="Normal 3 2 2" xfId="138" xr:uid="{00000000-0005-0000-0000-0000A7000000}"/>
    <cellStyle name="Normal 3 2 2 2" xfId="205" xr:uid="{00000000-0005-0000-0000-0000A8000000}"/>
    <cellStyle name="Normal 3 2 2 2 2" xfId="239" xr:uid="{00000000-0005-0000-0000-0000A9000000}"/>
    <cellStyle name="Normal 3 2 2 2 2 2" xfId="281" xr:uid="{00000000-0005-0000-0000-0000AA000000}"/>
    <cellStyle name="Normal 3 2 2 2 2 2 2" xfId="282" xr:uid="{00000000-0005-0000-0000-0000AB000000}"/>
    <cellStyle name="Normal 3 2 2 2 2 3" xfId="283" xr:uid="{00000000-0005-0000-0000-0000AC000000}"/>
    <cellStyle name="Normal 3 2 2 2 3" xfId="284" xr:uid="{00000000-0005-0000-0000-0000AD000000}"/>
    <cellStyle name="Normal 3 2 2 2 3 2" xfId="285" xr:uid="{00000000-0005-0000-0000-0000AE000000}"/>
    <cellStyle name="Normal 3 2 2 2 4" xfId="286" xr:uid="{00000000-0005-0000-0000-0000AF000000}"/>
    <cellStyle name="Normal 3 2 2 3" xfId="222" xr:uid="{00000000-0005-0000-0000-0000B0000000}"/>
    <cellStyle name="Normal 3 2 2 3 2" xfId="287" xr:uid="{00000000-0005-0000-0000-0000B1000000}"/>
    <cellStyle name="Normal 3 2 2 3 2 2" xfId="288" xr:uid="{00000000-0005-0000-0000-0000B2000000}"/>
    <cellStyle name="Normal 3 2 2 3 3" xfId="289" xr:uid="{00000000-0005-0000-0000-0000B3000000}"/>
    <cellStyle name="Normal 3 2 2 4" xfId="290" xr:uid="{00000000-0005-0000-0000-0000B4000000}"/>
    <cellStyle name="Normal 3 2 2 4 2" xfId="291" xr:uid="{00000000-0005-0000-0000-0000B5000000}"/>
    <cellStyle name="Normal 3 2 2 5" xfId="292" xr:uid="{00000000-0005-0000-0000-0000B6000000}"/>
    <cellStyle name="Normal 3 2 3" xfId="139" xr:uid="{00000000-0005-0000-0000-0000B7000000}"/>
    <cellStyle name="Normal 3 2 3 2" xfId="206" xr:uid="{00000000-0005-0000-0000-0000B8000000}"/>
    <cellStyle name="Normal 3 2 3 2 2" xfId="240" xr:uid="{00000000-0005-0000-0000-0000B9000000}"/>
    <cellStyle name="Normal 3 2 3 2 2 2" xfId="293" xr:uid="{00000000-0005-0000-0000-0000BA000000}"/>
    <cellStyle name="Normal 3 2 3 2 2 2 2" xfId="294" xr:uid="{00000000-0005-0000-0000-0000BB000000}"/>
    <cellStyle name="Normal 3 2 3 2 2 3" xfId="295" xr:uid="{00000000-0005-0000-0000-0000BC000000}"/>
    <cellStyle name="Normal 3 2 3 2 3" xfId="296" xr:uid="{00000000-0005-0000-0000-0000BD000000}"/>
    <cellStyle name="Normal 3 2 3 2 3 2" xfId="297" xr:uid="{00000000-0005-0000-0000-0000BE000000}"/>
    <cellStyle name="Normal 3 2 3 2 4" xfId="298" xr:uid="{00000000-0005-0000-0000-0000BF000000}"/>
    <cellStyle name="Normal 3 2 3 3" xfId="223" xr:uid="{00000000-0005-0000-0000-0000C0000000}"/>
    <cellStyle name="Normal 3 2 3 3 2" xfId="299" xr:uid="{00000000-0005-0000-0000-0000C1000000}"/>
    <cellStyle name="Normal 3 2 3 3 2 2" xfId="300" xr:uid="{00000000-0005-0000-0000-0000C2000000}"/>
    <cellStyle name="Normal 3 2 3 3 3" xfId="301" xr:uid="{00000000-0005-0000-0000-0000C3000000}"/>
    <cellStyle name="Normal 3 2 3 4" xfId="302" xr:uid="{00000000-0005-0000-0000-0000C4000000}"/>
    <cellStyle name="Normal 3 2 3 4 2" xfId="303" xr:uid="{00000000-0005-0000-0000-0000C5000000}"/>
    <cellStyle name="Normal 3 2 3 5" xfId="304" xr:uid="{00000000-0005-0000-0000-0000C6000000}"/>
    <cellStyle name="Normal 3 2 4" xfId="140" xr:uid="{00000000-0005-0000-0000-0000C7000000}"/>
    <cellStyle name="Normal 3 2 4 2" xfId="207" xr:uid="{00000000-0005-0000-0000-0000C8000000}"/>
    <cellStyle name="Normal 3 2 4 2 2" xfId="241" xr:uid="{00000000-0005-0000-0000-0000C9000000}"/>
    <cellStyle name="Normal 3 2 4 2 2 2" xfId="305" xr:uid="{00000000-0005-0000-0000-0000CA000000}"/>
    <cellStyle name="Normal 3 2 4 2 2 2 2" xfId="306" xr:uid="{00000000-0005-0000-0000-0000CB000000}"/>
    <cellStyle name="Normal 3 2 4 2 2 3" xfId="307" xr:uid="{00000000-0005-0000-0000-0000CC000000}"/>
    <cellStyle name="Normal 3 2 4 2 3" xfId="308" xr:uid="{00000000-0005-0000-0000-0000CD000000}"/>
    <cellStyle name="Normal 3 2 4 2 3 2" xfId="309" xr:uid="{00000000-0005-0000-0000-0000CE000000}"/>
    <cellStyle name="Normal 3 2 4 2 4" xfId="310" xr:uid="{00000000-0005-0000-0000-0000CF000000}"/>
    <cellStyle name="Normal 3 2 4 3" xfId="224" xr:uid="{00000000-0005-0000-0000-0000D0000000}"/>
    <cellStyle name="Normal 3 2 4 3 2" xfId="311" xr:uid="{00000000-0005-0000-0000-0000D1000000}"/>
    <cellStyle name="Normal 3 2 4 3 2 2" xfId="312" xr:uid="{00000000-0005-0000-0000-0000D2000000}"/>
    <cellStyle name="Normal 3 2 4 3 3" xfId="313" xr:uid="{00000000-0005-0000-0000-0000D3000000}"/>
    <cellStyle name="Normal 3 2 4 4" xfId="314" xr:uid="{00000000-0005-0000-0000-0000D4000000}"/>
    <cellStyle name="Normal 3 2 4 4 2" xfId="315" xr:uid="{00000000-0005-0000-0000-0000D5000000}"/>
    <cellStyle name="Normal 3 2 4 5" xfId="316" xr:uid="{00000000-0005-0000-0000-0000D6000000}"/>
    <cellStyle name="Normal 3 2 5" xfId="141" xr:uid="{00000000-0005-0000-0000-0000D7000000}"/>
    <cellStyle name="Normal 3 2 5 2" xfId="208" xr:uid="{00000000-0005-0000-0000-0000D8000000}"/>
    <cellStyle name="Normal 3 2 5 2 2" xfId="242" xr:uid="{00000000-0005-0000-0000-0000D9000000}"/>
    <cellStyle name="Normal 3 2 5 2 2 2" xfId="317" xr:uid="{00000000-0005-0000-0000-0000DA000000}"/>
    <cellStyle name="Normal 3 2 5 2 2 2 2" xfId="318" xr:uid="{00000000-0005-0000-0000-0000DB000000}"/>
    <cellStyle name="Normal 3 2 5 2 2 3" xfId="319" xr:uid="{00000000-0005-0000-0000-0000DC000000}"/>
    <cellStyle name="Normal 3 2 5 2 3" xfId="320" xr:uid="{00000000-0005-0000-0000-0000DD000000}"/>
    <cellStyle name="Normal 3 2 5 2 3 2" xfId="321" xr:uid="{00000000-0005-0000-0000-0000DE000000}"/>
    <cellStyle name="Normal 3 2 5 2 4" xfId="322" xr:uid="{00000000-0005-0000-0000-0000DF000000}"/>
    <cellStyle name="Normal 3 2 5 3" xfId="225" xr:uid="{00000000-0005-0000-0000-0000E0000000}"/>
    <cellStyle name="Normal 3 2 5 3 2" xfId="323" xr:uid="{00000000-0005-0000-0000-0000E1000000}"/>
    <cellStyle name="Normal 3 2 5 3 2 2" xfId="324" xr:uid="{00000000-0005-0000-0000-0000E2000000}"/>
    <cellStyle name="Normal 3 2 5 3 3" xfId="325" xr:uid="{00000000-0005-0000-0000-0000E3000000}"/>
    <cellStyle name="Normal 3 2 5 4" xfId="326" xr:uid="{00000000-0005-0000-0000-0000E4000000}"/>
    <cellStyle name="Normal 3 2 5 4 2" xfId="327" xr:uid="{00000000-0005-0000-0000-0000E5000000}"/>
    <cellStyle name="Normal 3 2 5 5" xfId="328" xr:uid="{00000000-0005-0000-0000-0000E6000000}"/>
    <cellStyle name="Normal 3 2 6" xfId="142" xr:uid="{00000000-0005-0000-0000-0000E7000000}"/>
    <cellStyle name="Normal 3 2 6 2" xfId="209" xr:uid="{00000000-0005-0000-0000-0000E8000000}"/>
    <cellStyle name="Normal 3 2 6 2 2" xfId="243" xr:uid="{00000000-0005-0000-0000-0000E9000000}"/>
    <cellStyle name="Normal 3 2 6 2 2 2" xfId="329" xr:uid="{00000000-0005-0000-0000-0000EA000000}"/>
    <cellStyle name="Normal 3 2 6 2 2 2 2" xfId="330" xr:uid="{00000000-0005-0000-0000-0000EB000000}"/>
    <cellStyle name="Normal 3 2 6 2 2 3" xfId="331" xr:uid="{00000000-0005-0000-0000-0000EC000000}"/>
    <cellStyle name="Normal 3 2 6 2 3" xfId="332" xr:uid="{00000000-0005-0000-0000-0000ED000000}"/>
    <cellStyle name="Normal 3 2 6 2 3 2" xfId="333" xr:uid="{00000000-0005-0000-0000-0000EE000000}"/>
    <cellStyle name="Normal 3 2 6 2 4" xfId="334" xr:uid="{00000000-0005-0000-0000-0000EF000000}"/>
    <cellStyle name="Normal 3 2 6 3" xfId="226" xr:uid="{00000000-0005-0000-0000-0000F0000000}"/>
    <cellStyle name="Normal 3 2 6 3 2" xfId="335" xr:uid="{00000000-0005-0000-0000-0000F1000000}"/>
    <cellStyle name="Normal 3 2 6 3 2 2" xfId="336" xr:uid="{00000000-0005-0000-0000-0000F2000000}"/>
    <cellStyle name="Normal 3 2 6 3 3" xfId="337" xr:uid="{00000000-0005-0000-0000-0000F3000000}"/>
    <cellStyle name="Normal 3 2 6 4" xfId="338" xr:uid="{00000000-0005-0000-0000-0000F4000000}"/>
    <cellStyle name="Normal 3 2 6 4 2" xfId="339" xr:uid="{00000000-0005-0000-0000-0000F5000000}"/>
    <cellStyle name="Normal 3 2 6 5" xfId="340" xr:uid="{00000000-0005-0000-0000-0000F6000000}"/>
    <cellStyle name="Normal 3 2 7" xfId="143" xr:uid="{00000000-0005-0000-0000-0000F7000000}"/>
    <cellStyle name="Normal 3 2 7 2" xfId="210" xr:uid="{00000000-0005-0000-0000-0000F8000000}"/>
    <cellStyle name="Normal 3 2 7 2 2" xfId="244" xr:uid="{00000000-0005-0000-0000-0000F9000000}"/>
    <cellStyle name="Normal 3 2 7 2 2 2" xfId="341" xr:uid="{00000000-0005-0000-0000-0000FA000000}"/>
    <cellStyle name="Normal 3 2 7 2 2 2 2" xfId="342" xr:uid="{00000000-0005-0000-0000-0000FB000000}"/>
    <cellStyle name="Normal 3 2 7 2 2 3" xfId="343" xr:uid="{00000000-0005-0000-0000-0000FC000000}"/>
    <cellStyle name="Normal 3 2 7 2 3" xfId="344" xr:uid="{00000000-0005-0000-0000-0000FD000000}"/>
    <cellStyle name="Normal 3 2 7 2 3 2" xfId="345" xr:uid="{00000000-0005-0000-0000-0000FE000000}"/>
    <cellStyle name="Normal 3 2 7 2 4" xfId="346" xr:uid="{00000000-0005-0000-0000-0000FF000000}"/>
    <cellStyle name="Normal 3 2 7 3" xfId="227" xr:uid="{00000000-0005-0000-0000-000000010000}"/>
    <cellStyle name="Normal 3 2 7 3 2" xfId="347" xr:uid="{00000000-0005-0000-0000-000001010000}"/>
    <cellStyle name="Normal 3 2 7 3 2 2" xfId="348" xr:uid="{00000000-0005-0000-0000-000002010000}"/>
    <cellStyle name="Normal 3 2 7 3 3" xfId="349" xr:uid="{00000000-0005-0000-0000-000003010000}"/>
    <cellStyle name="Normal 3 2 7 4" xfId="350" xr:uid="{00000000-0005-0000-0000-000004010000}"/>
    <cellStyle name="Normal 3 2 7 4 2" xfId="351" xr:uid="{00000000-0005-0000-0000-000005010000}"/>
    <cellStyle name="Normal 3 2 7 5" xfId="352" xr:uid="{00000000-0005-0000-0000-000006010000}"/>
    <cellStyle name="Normal 3 2 8" xfId="144" xr:uid="{00000000-0005-0000-0000-000007010000}"/>
    <cellStyle name="Normal 3 2 8 2" xfId="211" xr:uid="{00000000-0005-0000-0000-000008010000}"/>
    <cellStyle name="Normal 3 2 8 2 2" xfId="245" xr:uid="{00000000-0005-0000-0000-000009010000}"/>
    <cellStyle name="Normal 3 2 8 2 2 2" xfId="353" xr:uid="{00000000-0005-0000-0000-00000A010000}"/>
    <cellStyle name="Normal 3 2 8 2 2 2 2" xfId="354" xr:uid="{00000000-0005-0000-0000-00000B010000}"/>
    <cellStyle name="Normal 3 2 8 2 2 3" xfId="355" xr:uid="{00000000-0005-0000-0000-00000C010000}"/>
    <cellStyle name="Normal 3 2 8 2 3" xfId="356" xr:uid="{00000000-0005-0000-0000-00000D010000}"/>
    <cellStyle name="Normal 3 2 8 2 3 2" xfId="357" xr:uid="{00000000-0005-0000-0000-00000E010000}"/>
    <cellStyle name="Normal 3 2 8 2 4" xfId="358" xr:uid="{00000000-0005-0000-0000-00000F010000}"/>
    <cellStyle name="Normal 3 2 8 3" xfId="228" xr:uid="{00000000-0005-0000-0000-000010010000}"/>
    <cellStyle name="Normal 3 2 8 3 2" xfId="359" xr:uid="{00000000-0005-0000-0000-000011010000}"/>
    <cellStyle name="Normal 3 2 8 3 2 2" xfId="360" xr:uid="{00000000-0005-0000-0000-000012010000}"/>
    <cellStyle name="Normal 3 2 8 3 3" xfId="361" xr:uid="{00000000-0005-0000-0000-000013010000}"/>
    <cellStyle name="Normal 3 2 8 4" xfId="362" xr:uid="{00000000-0005-0000-0000-000014010000}"/>
    <cellStyle name="Normal 3 2 8 4 2" xfId="363" xr:uid="{00000000-0005-0000-0000-000015010000}"/>
    <cellStyle name="Normal 3 2 8 5" xfId="364" xr:uid="{00000000-0005-0000-0000-000016010000}"/>
    <cellStyle name="Normal 3 2 9" xfId="204" xr:uid="{00000000-0005-0000-0000-000017010000}"/>
    <cellStyle name="Normal 3 2 9 2" xfId="238" xr:uid="{00000000-0005-0000-0000-000018010000}"/>
    <cellStyle name="Normal 3 2 9 2 2" xfId="365" xr:uid="{00000000-0005-0000-0000-000019010000}"/>
    <cellStyle name="Normal 3 2 9 2 2 2" xfId="366" xr:uid="{00000000-0005-0000-0000-00001A010000}"/>
    <cellStyle name="Normal 3 2 9 2 3" xfId="367" xr:uid="{00000000-0005-0000-0000-00001B010000}"/>
    <cellStyle name="Normal 3 2 9 3" xfId="368" xr:uid="{00000000-0005-0000-0000-00001C010000}"/>
    <cellStyle name="Normal 3 2 9 3 2" xfId="369" xr:uid="{00000000-0005-0000-0000-00001D010000}"/>
    <cellStyle name="Normal 3 2 9 4" xfId="370" xr:uid="{00000000-0005-0000-0000-00001E010000}"/>
    <cellStyle name="Normal 3 3" xfId="145" xr:uid="{00000000-0005-0000-0000-00001F010000}"/>
    <cellStyle name="Normal 3 3 2" xfId="212" xr:uid="{00000000-0005-0000-0000-000020010000}"/>
    <cellStyle name="Normal 3 3 2 2" xfId="246" xr:uid="{00000000-0005-0000-0000-000021010000}"/>
    <cellStyle name="Normal 3 3 2 2 2" xfId="371" xr:uid="{00000000-0005-0000-0000-000022010000}"/>
    <cellStyle name="Normal 3 3 2 2 2 2" xfId="372" xr:uid="{00000000-0005-0000-0000-000023010000}"/>
    <cellStyle name="Normal 3 3 2 2 3" xfId="373" xr:uid="{00000000-0005-0000-0000-000024010000}"/>
    <cellStyle name="Normal 3 3 2 3" xfId="374" xr:uid="{00000000-0005-0000-0000-000025010000}"/>
    <cellStyle name="Normal 3 3 2 3 2" xfId="375" xr:uid="{00000000-0005-0000-0000-000026010000}"/>
    <cellStyle name="Normal 3 3 2 4" xfId="376" xr:uid="{00000000-0005-0000-0000-000027010000}"/>
    <cellStyle name="Normal 3 3 3" xfId="229" xr:uid="{00000000-0005-0000-0000-000028010000}"/>
    <cellStyle name="Normal 3 3 3 2" xfId="377" xr:uid="{00000000-0005-0000-0000-000029010000}"/>
    <cellStyle name="Normal 3 3 3 2 2" xfId="378" xr:uid="{00000000-0005-0000-0000-00002A010000}"/>
    <cellStyle name="Normal 3 3 3 3" xfId="379" xr:uid="{00000000-0005-0000-0000-00002B010000}"/>
    <cellStyle name="Normal 3 3 4" xfId="380" xr:uid="{00000000-0005-0000-0000-00002C010000}"/>
    <cellStyle name="Normal 3 3 4 2" xfId="381" xr:uid="{00000000-0005-0000-0000-00002D010000}"/>
    <cellStyle name="Normal 3 3 5" xfId="382" xr:uid="{00000000-0005-0000-0000-00002E010000}"/>
    <cellStyle name="Normal 3 4" xfId="146" xr:uid="{00000000-0005-0000-0000-00002F010000}"/>
    <cellStyle name="Normal 3 4 2" xfId="213" xr:uid="{00000000-0005-0000-0000-000030010000}"/>
    <cellStyle name="Normal 3 4 2 2" xfId="247" xr:uid="{00000000-0005-0000-0000-000031010000}"/>
    <cellStyle name="Normal 3 4 2 2 2" xfId="383" xr:uid="{00000000-0005-0000-0000-000032010000}"/>
    <cellStyle name="Normal 3 4 2 2 2 2" xfId="384" xr:uid="{00000000-0005-0000-0000-000033010000}"/>
    <cellStyle name="Normal 3 4 2 2 3" xfId="385" xr:uid="{00000000-0005-0000-0000-000034010000}"/>
    <cellStyle name="Normal 3 4 2 3" xfId="386" xr:uid="{00000000-0005-0000-0000-000035010000}"/>
    <cellStyle name="Normal 3 4 2 3 2" xfId="387" xr:uid="{00000000-0005-0000-0000-000036010000}"/>
    <cellStyle name="Normal 3 4 2 4" xfId="388" xr:uid="{00000000-0005-0000-0000-000037010000}"/>
    <cellStyle name="Normal 3 4 3" xfId="230" xr:uid="{00000000-0005-0000-0000-000038010000}"/>
    <cellStyle name="Normal 3 4 3 2" xfId="389" xr:uid="{00000000-0005-0000-0000-000039010000}"/>
    <cellStyle name="Normal 3 4 3 2 2" xfId="390" xr:uid="{00000000-0005-0000-0000-00003A010000}"/>
    <cellStyle name="Normal 3 4 3 3" xfId="391" xr:uid="{00000000-0005-0000-0000-00003B010000}"/>
    <cellStyle name="Normal 3 4 4" xfId="392" xr:uid="{00000000-0005-0000-0000-00003C010000}"/>
    <cellStyle name="Normal 3 4 4 2" xfId="393" xr:uid="{00000000-0005-0000-0000-00003D010000}"/>
    <cellStyle name="Normal 3 4 5" xfId="394" xr:uid="{00000000-0005-0000-0000-00003E010000}"/>
    <cellStyle name="Normal 3 5" xfId="147" xr:uid="{00000000-0005-0000-0000-00003F010000}"/>
    <cellStyle name="Normal 3 5 2" xfId="214" xr:uid="{00000000-0005-0000-0000-000040010000}"/>
    <cellStyle name="Normal 3 5 2 2" xfId="248" xr:uid="{00000000-0005-0000-0000-000041010000}"/>
    <cellStyle name="Normal 3 5 2 2 2" xfId="395" xr:uid="{00000000-0005-0000-0000-000042010000}"/>
    <cellStyle name="Normal 3 5 2 2 2 2" xfId="396" xr:uid="{00000000-0005-0000-0000-000043010000}"/>
    <cellStyle name="Normal 3 5 2 2 3" xfId="397" xr:uid="{00000000-0005-0000-0000-000044010000}"/>
    <cellStyle name="Normal 3 5 2 3" xfId="398" xr:uid="{00000000-0005-0000-0000-000045010000}"/>
    <cellStyle name="Normal 3 5 2 3 2" xfId="399" xr:uid="{00000000-0005-0000-0000-000046010000}"/>
    <cellStyle name="Normal 3 5 2 4" xfId="400" xr:uid="{00000000-0005-0000-0000-000047010000}"/>
    <cellStyle name="Normal 3 5 3" xfId="231" xr:uid="{00000000-0005-0000-0000-000048010000}"/>
    <cellStyle name="Normal 3 5 3 2" xfId="401" xr:uid="{00000000-0005-0000-0000-000049010000}"/>
    <cellStyle name="Normal 3 5 3 2 2" xfId="402" xr:uid="{00000000-0005-0000-0000-00004A010000}"/>
    <cellStyle name="Normal 3 5 3 3" xfId="403" xr:uid="{00000000-0005-0000-0000-00004B010000}"/>
    <cellStyle name="Normal 3 5 4" xfId="404" xr:uid="{00000000-0005-0000-0000-00004C010000}"/>
    <cellStyle name="Normal 3 5 4 2" xfId="405" xr:uid="{00000000-0005-0000-0000-00004D010000}"/>
    <cellStyle name="Normal 3 5 5" xfId="406" xr:uid="{00000000-0005-0000-0000-00004E010000}"/>
    <cellStyle name="Normal 3 6" xfId="148" xr:uid="{00000000-0005-0000-0000-00004F010000}"/>
    <cellStyle name="Normal 3 6 2" xfId="215" xr:uid="{00000000-0005-0000-0000-000050010000}"/>
    <cellStyle name="Normal 3 6 2 2" xfId="249" xr:uid="{00000000-0005-0000-0000-000051010000}"/>
    <cellStyle name="Normal 3 6 2 2 2" xfId="407" xr:uid="{00000000-0005-0000-0000-000052010000}"/>
    <cellStyle name="Normal 3 6 2 2 2 2" xfId="408" xr:uid="{00000000-0005-0000-0000-000053010000}"/>
    <cellStyle name="Normal 3 6 2 2 3" xfId="409" xr:uid="{00000000-0005-0000-0000-000054010000}"/>
    <cellStyle name="Normal 3 6 2 3" xfId="410" xr:uid="{00000000-0005-0000-0000-000055010000}"/>
    <cellStyle name="Normal 3 6 2 3 2" xfId="411" xr:uid="{00000000-0005-0000-0000-000056010000}"/>
    <cellStyle name="Normal 3 6 2 4" xfId="412" xr:uid="{00000000-0005-0000-0000-000057010000}"/>
    <cellStyle name="Normal 3 6 3" xfId="232" xr:uid="{00000000-0005-0000-0000-000058010000}"/>
    <cellStyle name="Normal 3 6 3 2" xfId="413" xr:uid="{00000000-0005-0000-0000-000059010000}"/>
    <cellStyle name="Normal 3 6 3 2 2" xfId="414" xr:uid="{00000000-0005-0000-0000-00005A010000}"/>
    <cellStyle name="Normal 3 6 3 3" xfId="415" xr:uid="{00000000-0005-0000-0000-00005B010000}"/>
    <cellStyle name="Normal 3 6 4" xfId="416" xr:uid="{00000000-0005-0000-0000-00005C010000}"/>
    <cellStyle name="Normal 3 6 4 2" xfId="417" xr:uid="{00000000-0005-0000-0000-00005D010000}"/>
    <cellStyle name="Normal 3 6 5" xfId="418" xr:uid="{00000000-0005-0000-0000-00005E010000}"/>
    <cellStyle name="Normal 3 7" xfId="149" xr:uid="{00000000-0005-0000-0000-00005F010000}"/>
    <cellStyle name="Normal 3 7 2" xfId="216" xr:uid="{00000000-0005-0000-0000-000060010000}"/>
    <cellStyle name="Normal 3 7 2 2" xfId="250" xr:uid="{00000000-0005-0000-0000-000061010000}"/>
    <cellStyle name="Normal 3 7 2 2 2" xfId="419" xr:uid="{00000000-0005-0000-0000-000062010000}"/>
    <cellStyle name="Normal 3 7 2 2 2 2" xfId="420" xr:uid="{00000000-0005-0000-0000-000063010000}"/>
    <cellStyle name="Normal 3 7 2 2 3" xfId="421" xr:uid="{00000000-0005-0000-0000-000064010000}"/>
    <cellStyle name="Normal 3 7 2 3" xfId="422" xr:uid="{00000000-0005-0000-0000-000065010000}"/>
    <cellStyle name="Normal 3 7 2 3 2" xfId="423" xr:uid="{00000000-0005-0000-0000-000066010000}"/>
    <cellStyle name="Normal 3 7 2 4" xfId="424" xr:uid="{00000000-0005-0000-0000-000067010000}"/>
    <cellStyle name="Normal 3 7 3" xfId="233" xr:uid="{00000000-0005-0000-0000-000068010000}"/>
    <cellStyle name="Normal 3 7 3 2" xfId="425" xr:uid="{00000000-0005-0000-0000-000069010000}"/>
    <cellStyle name="Normal 3 7 3 2 2" xfId="426" xr:uid="{00000000-0005-0000-0000-00006A010000}"/>
    <cellStyle name="Normal 3 7 3 3" xfId="427" xr:uid="{00000000-0005-0000-0000-00006B010000}"/>
    <cellStyle name="Normal 3 7 4" xfId="428" xr:uid="{00000000-0005-0000-0000-00006C010000}"/>
    <cellStyle name="Normal 3 7 4 2" xfId="429" xr:uid="{00000000-0005-0000-0000-00006D010000}"/>
    <cellStyle name="Normal 3 7 5" xfId="430" xr:uid="{00000000-0005-0000-0000-00006E010000}"/>
    <cellStyle name="Normal 3 8" xfId="150" xr:uid="{00000000-0005-0000-0000-00006F010000}"/>
    <cellStyle name="Normal 3 8 2" xfId="217" xr:uid="{00000000-0005-0000-0000-000070010000}"/>
    <cellStyle name="Normal 3 8 2 2" xfId="251" xr:uid="{00000000-0005-0000-0000-000071010000}"/>
    <cellStyle name="Normal 3 8 2 2 2" xfId="431" xr:uid="{00000000-0005-0000-0000-000072010000}"/>
    <cellStyle name="Normal 3 8 2 2 2 2" xfId="432" xr:uid="{00000000-0005-0000-0000-000073010000}"/>
    <cellStyle name="Normal 3 8 2 2 3" xfId="433" xr:uid="{00000000-0005-0000-0000-000074010000}"/>
    <cellStyle name="Normal 3 8 2 3" xfId="434" xr:uid="{00000000-0005-0000-0000-000075010000}"/>
    <cellStyle name="Normal 3 8 2 3 2" xfId="435" xr:uid="{00000000-0005-0000-0000-000076010000}"/>
    <cellStyle name="Normal 3 8 2 4" xfId="436" xr:uid="{00000000-0005-0000-0000-000077010000}"/>
    <cellStyle name="Normal 3 8 3" xfId="234" xr:uid="{00000000-0005-0000-0000-000078010000}"/>
    <cellStyle name="Normal 3 8 3 2" xfId="437" xr:uid="{00000000-0005-0000-0000-000079010000}"/>
    <cellStyle name="Normal 3 8 3 2 2" xfId="438" xr:uid="{00000000-0005-0000-0000-00007A010000}"/>
    <cellStyle name="Normal 3 8 3 3" xfId="439" xr:uid="{00000000-0005-0000-0000-00007B010000}"/>
    <cellStyle name="Normal 3 8 4" xfId="440" xr:uid="{00000000-0005-0000-0000-00007C010000}"/>
    <cellStyle name="Normal 3 8 4 2" xfId="441" xr:uid="{00000000-0005-0000-0000-00007D010000}"/>
    <cellStyle name="Normal 3 8 5" xfId="442" xr:uid="{00000000-0005-0000-0000-00007E010000}"/>
    <cellStyle name="Normal 3 9" xfId="151" xr:uid="{00000000-0005-0000-0000-00007F010000}"/>
    <cellStyle name="Normal 3 9 2" xfId="218" xr:uid="{00000000-0005-0000-0000-000080010000}"/>
    <cellStyle name="Normal 3 9 2 2" xfId="252" xr:uid="{00000000-0005-0000-0000-000081010000}"/>
    <cellStyle name="Normal 3 9 2 2 2" xfId="443" xr:uid="{00000000-0005-0000-0000-000082010000}"/>
    <cellStyle name="Normal 3 9 2 2 2 2" xfId="444" xr:uid="{00000000-0005-0000-0000-000083010000}"/>
    <cellStyle name="Normal 3 9 2 2 3" xfId="445" xr:uid="{00000000-0005-0000-0000-000084010000}"/>
    <cellStyle name="Normal 3 9 2 3" xfId="446" xr:uid="{00000000-0005-0000-0000-000085010000}"/>
    <cellStyle name="Normal 3 9 2 3 2" xfId="447" xr:uid="{00000000-0005-0000-0000-000086010000}"/>
    <cellStyle name="Normal 3 9 2 4" xfId="448" xr:uid="{00000000-0005-0000-0000-000087010000}"/>
    <cellStyle name="Normal 3 9 3" xfId="235" xr:uid="{00000000-0005-0000-0000-000088010000}"/>
    <cellStyle name="Normal 3 9 3 2" xfId="449" xr:uid="{00000000-0005-0000-0000-000089010000}"/>
    <cellStyle name="Normal 3 9 3 2 2" xfId="450" xr:uid="{00000000-0005-0000-0000-00008A010000}"/>
    <cellStyle name="Normal 3 9 3 3" xfId="451" xr:uid="{00000000-0005-0000-0000-00008B010000}"/>
    <cellStyle name="Normal 3 9 4" xfId="452" xr:uid="{00000000-0005-0000-0000-00008C010000}"/>
    <cellStyle name="Normal 3 9 4 2" xfId="453" xr:uid="{00000000-0005-0000-0000-00008D010000}"/>
    <cellStyle name="Normal 3 9 5" xfId="454" xr:uid="{00000000-0005-0000-0000-00008E010000}"/>
    <cellStyle name="Normal 4" xfId="152" xr:uid="{00000000-0005-0000-0000-00008F010000}"/>
    <cellStyle name="Normal 4 2" xfId="219" xr:uid="{00000000-0005-0000-0000-000090010000}"/>
    <cellStyle name="Normal 4 2 2" xfId="253" xr:uid="{00000000-0005-0000-0000-000091010000}"/>
    <cellStyle name="Normal 4 2 2 2" xfId="455" xr:uid="{00000000-0005-0000-0000-000092010000}"/>
    <cellStyle name="Normal 4 2 2 2 2" xfId="456" xr:uid="{00000000-0005-0000-0000-000093010000}"/>
    <cellStyle name="Normal 4 2 2 3" xfId="457" xr:uid="{00000000-0005-0000-0000-000094010000}"/>
    <cellStyle name="Normal 4 2 3" xfId="458" xr:uid="{00000000-0005-0000-0000-000095010000}"/>
    <cellStyle name="Normal 4 2 3 2" xfId="459" xr:uid="{00000000-0005-0000-0000-000096010000}"/>
    <cellStyle name="Normal 4 2 4" xfId="460" xr:uid="{00000000-0005-0000-0000-000097010000}"/>
    <cellStyle name="Normal 4 3" xfId="236" xr:uid="{00000000-0005-0000-0000-000098010000}"/>
    <cellStyle name="Normal 4 3 2" xfId="461" xr:uid="{00000000-0005-0000-0000-000099010000}"/>
    <cellStyle name="Normal 4 3 2 2" xfId="462" xr:uid="{00000000-0005-0000-0000-00009A010000}"/>
    <cellStyle name="Normal 4 3 3" xfId="463" xr:uid="{00000000-0005-0000-0000-00009B010000}"/>
    <cellStyle name="Normal 4 4" xfId="464" xr:uid="{00000000-0005-0000-0000-00009C010000}"/>
    <cellStyle name="Normal 4 4 2" xfId="465" xr:uid="{00000000-0005-0000-0000-00009D010000}"/>
    <cellStyle name="Normal 4 5" xfId="466" xr:uid="{00000000-0005-0000-0000-00009E010000}"/>
    <cellStyle name="Normal 5" xfId="153" xr:uid="{00000000-0005-0000-0000-00009F010000}"/>
    <cellStyle name="Normal 6" xfId="467" xr:uid="{00000000-0005-0000-0000-0000A0010000}"/>
    <cellStyle name="Normal 6 2" xfId="468" xr:uid="{00000000-0005-0000-0000-0000A1010000}"/>
    <cellStyle name="Normal_Tables" xfId="256" xr:uid="{00000000-0005-0000-0000-0000A2010000}"/>
    <cellStyle name="Note" xfId="154" xr:uid="{00000000-0005-0000-0000-0000A3010000}"/>
    <cellStyle name="Note 2" xfId="155" xr:uid="{00000000-0005-0000-0000-0000A4010000}"/>
    <cellStyle name="Note 3" xfId="156" xr:uid="{00000000-0005-0000-0000-0000A5010000}"/>
    <cellStyle name="Note 4" xfId="157" xr:uid="{00000000-0005-0000-0000-0000A6010000}"/>
    <cellStyle name="Note 5" xfId="158" xr:uid="{00000000-0005-0000-0000-0000A7010000}"/>
    <cellStyle name="Note 6" xfId="159" xr:uid="{00000000-0005-0000-0000-0000A8010000}"/>
    <cellStyle name="Note 7" xfId="160" xr:uid="{00000000-0005-0000-0000-0000A9010000}"/>
    <cellStyle name="Note 8" xfId="161" xr:uid="{00000000-0005-0000-0000-0000AA010000}"/>
    <cellStyle name="Note 9" xfId="162" xr:uid="{00000000-0005-0000-0000-0000AB010000}"/>
    <cellStyle name="Output" xfId="163" xr:uid="{00000000-0005-0000-0000-0000AC010000}"/>
    <cellStyle name="Output 2" xfId="164" xr:uid="{00000000-0005-0000-0000-0000AD010000}"/>
    <cellStyle name="Output 3" xfId="165" xr:uid="{00000000-0005-0000-0000-0000AE010000}"/>
    <cellStyle name="Output 4" xfId="166" xr:uid="{00000000-0005-0000-0000-0000AF010000}"/>
    <cellStyle name="Output 5" xfId="167" xr:uid="{00000000-0005-0000-0000-0000B0010000}"/>
    <cellStyle name="Output 6" xfId="168" xr:uid="{00000000-0005-0000-0000-0000B1010000}"/>
    <cellStyle name="Output 7" xfId="169" xr:uid="{00000000-0005-0000-0000-0000B2010000}"/>
    <cellStyle name="Output 8" xfId="170" xr:uid="{00000000-0005-0000-0000-0000B3010000}"/>
    <cellStyle name="Output 9" xfId="171" xr:uid="{00000000-0005-0000-0000-0000B4010000}"/>
    <cellStyle name="Percent" xfId="1" xr:uid="{00000000-0005-0000-0000-0000B5010000}"/>
    <cellStyle name="Percent 2" xfId="172" xr:uid="{00000000-0005-0000-0000-0000B6010000}"/>
    <cellStyle name="Percent 2 2" xfId="173" xr:uid="{00000000-0005-0000-0000-0000B7010000}"/>
    <cellStyle name="Percent 2 2 2" xfId="174" xr:uid="{00000000-0005-0000-0000-0000B8010000}"/>
    <cellStyle name="Percent 2 2 3" xfId="175" xr:uid="{00000000-0005-0000-0000-0000B9010000}"/>
    <cellStyle name="Percent 2 2 4" xfId="176" xr:uid="{00000000-0005-0000-0000-0000BA010000}"/>
    <cellStyle name="Percent 2 2 5" xfId="177" xr:uid="{00000000-0005-0000-0000-0000BB010000}"/>
    <cellStyle name="Percent 2 2 6" xfId="178" xr:uid="{00000000-0005-0000-0000-0000BC010000}"/>
    <cellStyle name="Percent 2 2 7" xfId="179" xr:uid="{00000000-0005-0000-0000-0000BD010000}"/>
    <cellStyle name="Percent 2 2 8" xfId="180" xr:uid="{00000000-0005-0000-0000-0000BE010000}"/>
    <cellStyle name="Percent 3" xfId="181" xr:uid="{00000000-0005-0000-0000-0000BF010000}"/>
    <cellStyle name="Percent 3 2" xfId="182" xr:uid="{00000000-0005-0000-0000-0000C0010000}"/>
    <cellStyle name="Percent 3 3" xfId="183" xr:uid="{00000000-0005-0000-0000-0000C1010000}"/>
    <cellStyle name="Percent 3 4" xfId="184" xr:uid="{00000000-0005-0000-0000-0000C2010000}"/>
    <cellStyle name="Percent 3 5" xfId="185" xr:uid="{00000000-0005-0000-0000-0000C3010000}"/>
    <cellStyle name="Percent 3 6" xfId="186" xr:uid="{00000000-0005-0000-0000-0000C4010000}"/>
    <cellStyle name="Percent 3 7" xfId="187" xr:uid="{00000000-0005-0000-0000-0000C5010000}"/>
    <cellStyle name="Percent 3 8" xfId="188" xr:uid="{00000000-0005-0000-0000-0000C6010000}"/>
    <cellStyle name="Percent 4" xfId="189" xr:uid="{00000000-0005-0000-0000-0000C7010000}"/>
    <cellStyle name="Title" xfId="190" xr:uid="{00000000-0005-0000-0000-0000C8010000}"/>
    <cellStyle name="Title 2" xfId="191" xr:uid="{00000000-0005-0000-0000-0000C9010000}"/>
    <cellStyle name="Total" xfId="192" xr:uid="{00000000-0005-0000-0000-0000CA010000}"/>
    <cellStyle name="Total 2" xfId="193" xr:uid="{00000000-0005-0000-0000-0000CB010000}"/>
    <cellStyle name="Total 3" xfId="194" xr:uid="{00000000-0005-0000-0000-0000CC010000}"/>
    <cellStyle name="Total 4" xfId="195" xr:uid="{00000000-0005-0000-0000-0000CD010000}"/>
    <cellStyle name="Total 5" xfId="196" xr:uid="{00000000-0005-0000-0000-0000CE010000}"/>
    <cellStyle name="Total 6" xfId="197" xr:uid="{00000000-0005-0000-0000-0000CF010000}"/>
    <cellStyle name="Total 7" xfId="198" xr:uid="{00000000-0005-0000-0000-0000D0010000}"/>
    <cellStyle name="Total 8" xfId="199" xr:uid="{00000000-0005-0000-0000-0000D1010000}"/>
    <cellStyle name="Total 9" xfId="200" xr:uid="{00000000-0005-0000-0000-0000D2010000}"/>
    <cellStyle name="Warning Text" xfId="201" xr:uid="{00000000-0005-0000-0000-0000D3010000}"/>
    <cellStyle name="Warning Text 2" xfId="202" xr:uid="{00000000-0005-0000-0000-0000D4010000}"/>
  </cellStyles>
  <dxfs count="892">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xr9:uid="{00000000-0011-0000-FFFF-FFFF00000000}">
      <tableStyleElement type="firstRowStripe" dxfId="891"/>
      <tableStyleElement type="secondRowStripe" dxfId="890"/>
      <tableStyleElement type="firstColumnStripe" dxfId="889"/>
      <tableStyleElement type="secondColumnStripe" dxfId="88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F27"/>
  <sheetViews>
    <sheetView topLeftCell="B1" zoomScale="80" zoomScaleNormal="80" workbookViewId="0">
      <selection activeCell="B1" sqref="B1"/>
    </sheetView>
  </sheetViews>
  <sheetFormatPr defaultColWidth="0" defaultRowHeight="12.7" zeroHeight="1" x14ac:dyDescent="0.4"/>
  <cols>
    <col min="1" max="1" width="0.41015625" style="44" hidden="1" customWidth="1"/>
    <col min="2" max="2" width="28.41015625" style="44" customWidth="1"/>
    <col min="3" max="3" width="60.703125" style="44" customWidth="1"/>
    <col min="4" max="4" width="9" style="44" customWidth="1"/>
    <col min="5" max="6" width="0" style="44" hidden="1" customWidth="1"/>
    <col min="7" max="7" width="9" style="44" hidden="1" customWidth="1"/>
    <col min="8" max="16384" width="9" style="44" hidden="1"/>
  </cols>
  <sheetData>
    <row r="1" spans="1:6" ht="19" x14ac:dyDescent="0.4">
      <c r="B1" s="96" t="s">
        <v>351</v>
      </c>
      <c r="C1" s="97"/>
    </row>
    <row r="2" spans="1:6" x14ac:dyDescent="0.4"/>
    <row r="3" spans="1:6" x14ac:dyDescent="0.4">
      <c r="B3" s="230" t="s">
        <v>354</v>
      </c>
      <c r="C3" s="231" t="s">
        <v>356</v>
      </c>
      <c r="F3" s="45"/>
    </row>
    <row r="4" spans="1:6" x14ac:dyDescent="0.4">
      <c r="A4" s="378" t="s">
        <v>500</v>
      </c>
      <c r="B4" s="232" t="s">
        <v>45</v>
      </c>
      <c r="C4" s="377" t="s">
        <v>494</v>
      </c>
    </row>
    <row r="5" spans="1:6" x14ac:dyDescent="0.4">
      <c r="B5" s="232" t="s">
        <v>215</v>
      </c>
      <c r="C5" s="377"/>
    </row>
    <row r="6" spans="1:6" x14ac:dyDescent="0.4">
      <c r="B6" s="232" t="s">
        <v>216</v>
      </c>
      <c r="C6" s="377" t="s">
        <v>497</v>
      </c>
    </row>
    <row r="7" spans="1:6" x14ac:dyDescent="0.4">
      <c r="B7" s="232" t="s">
        <v>128</v>
      </c>
      <c r="C7" s="377" t="s">
        <v>498</v>
      </c>
    </row>
    <row r="8" spans="1:6" x14ac:dyDescent="0.4">
      <c r="B8" s="232" t="s">
        <v>36</v>
      </c>
      <c r="C8" s="377"/>
    </row>
    <row r="9" spans="1:6" x14ac:dyDescent="0.4">
      <c r="B9" s="232" t="s">
        <v>41</v>
      </c>
      <c r="C9" s="377" t="s">
        <v>499</v>
      </c>
    </row>
    <row r="10" spans="1:6" x14ac:dyDescent="0.4">
      <c r="B10" s="232" t="s">
        <v>58</v>
      </c>
      <c r="C10" s="377" t="s">
        <v>494</v>
      </c>
    </row>
    <row r="11" spans="1:6" x14ac:dyDescent="0.4">
      <c r="B11" s="232" t="s">
        <v>355</v>
      </c>
      <c r="C11" s="377"/>
    </row>
    <row r="12" spans="1:6" x14ac:dyDescent="0.4">
      <c r="B12" s="232" t="s">
        <v>35</v>
      </c>
      <c r="C12" s="377" t="s">
        <v>149</v>
      </c>
    </row>
    <row r="13" spans="1:6" x14ac:dyDescent="0.4">
      <c r="B13" s="232" t="s">
        <v>50</v>
      </c>
      <c r="C13" s="377" t="s">
        <v>157</v>
      </c>
    </row>
    <row r="14" spans="1:6" x14ac:dyDescent="0.4">
      <c r="B14" s="232" t="s">
        <v>51</v>
      </c>
      <c r="C14" s="377" t="s">
        <v>496</v>
      </c>
    </row>
    <row r="15" spans="1:6" x14ac:dyDescent="0.4">
      <c r="B15" s="232" t="s">
        <v>217</v>
      </c>
      <c r="C15" s="377" t="s">
        <v>135</v>
      </c>
    </row>
    <row r="16" spans="1:6" x14ac:dyDescent="0.4">
      <c r="B16" s="233" t="s">
        <v>219</v>
      </c>
      <c r="C16" s="379" t="s">
        <v>135</v>
      </c>
    </row>
    <row r="17" spans="1:3" x14ac:dyDescent="0.4">
      <c r="B17" s="232" t="s">
        <v>218</v>
      </c>
      <c r="C17" s="377" t="s">
        <v>133</v>
      </c>
    </row>
    <row r="18" spans="1:3" x14ac:dyDescent="0.4">
      <c r="B18" s="234" t="s">
        <v>53</v>
      </c>
      <c r="C18" s="377" t="s">
        <v>495</v>
      </c>
    </row>
    <row r="19" spans="1:3" x14ac:dyDescent="0.4">
      <c r="A19" s="247" t="s">
        <v>487</v>
      </c>
      <c r="B19" s="36"/>
    </row>
    <row r="20" spans="1:3" x14ac:dyDescent="0.4">
      <c r="B20" s="36"/>
    </row>
    <row r="21" spans="1:3" x14ac:dyDescent="0.4">
      <c r="B21" s="36" t="s">
        <v>405</v>
      </c>
    </row>
    <row r="22" spans="1:3" x14ac:dyDescent="0.4">
      <c r="B22" s="94" t="s">
        <v>406</v>
      </c>
    </row>
    <row r="23" spans="1:3" x14ac:dyDescent="0.4">
      <c r="B23" s="95" t="s">
        <v>202</v>
      </c>
    </row>
    <row r="24" spans="1:3" x14ac:dyDescent="0.4">
      <c r="B24" s="94" t="s">
        <v>309</v>
      </c>
    </row>
    <row r="25" spans="1:3" x14ac:dyDescent="0.4">
      <c r="B25" s="94"/>
    </row>
    <row r="26" spans="1:3" ht="157.5" customHeight="1" x14ac:dyDescent="0.4">
      <c r="B26" s="94"/>
      <c r="C26" s="104" t="s">
        <v>482</v>
      </c>
    </row>
    <row r="27" spans="1:3" x14ac:dyDescent="0.4"/>
  </sheetData>
  <sheetProtection password="D429" sheet="1" objects="1" scenarios="1"/>
  <dataValidations count="1">
    <dataValidation type="list" allowBlank="1" showInputMessage="1" showErrorMessage="1" sqref="C15:C17" xr:uid="{00000000-0002-0000-0000-000000000000}">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pageSetUpPr fitToPage="1"/>
  </sheetPr>
  <dimension ref="A1:AX185"/>
  <sheetViews>
    <sheetView tabSelected="1" topLeftCell="B1" zoomScale="70" zoomScaleNormal="70" workbookViewId="0">
      <selection activeCell="B2" sqref="B2"/>
    </sheetView>
  </sheetViews>
  <sheetFormatPr defaultColWidth="0" defaultRowHeight="12.7" zeroHeight="1" x14ac:dyDescent="0.4"/>
  <cols>
    <col min="1" max="1" width="1.1171875" style="35" hidden="1" customWidth="1"/>
    <col min="2" max="2" width="69.41015625" style="13" customWidth="1"/>
    <col min="3" max="3" width="1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0" width="20.41015625" style="5" customWidth="1"/>
    <col min="31"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1" width="9.29296875" style="3" hidden="1" customWidth="1"/>
    <col min="52" max="16384" width="9.29296875" style="3" hidden="1"/>
  </cols>
  <sheetData>
    <row r="1" spans="1:49" ht="19" x14ac:dyDescent="0.4">
      <c r="B1" s="100" t="s">
        <v>352</v>
      </c>
      <c r="D1" s="1"/>
    </row>
    <row r="2" spans="1:49" x14ac:dyDescent="0.4"/>
    <row r="3" spans="1:49" s="35" customFormat="1" ht="107.45" customHeight="1" x14ac:dyDescent="0.4">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350000000000001" x14ac:dyDescent="0.4">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4">
      <c r="B5" s="154" t="s">
        <v>222</v>
      </c>
      <c r="C5" s="61"/>
      <c r="D5" s="105">
        <f>'Pt 2 Premium and Claims'!D6+'Pt 2 Premium and Claims'!D5-'Pt 2 Premium and Claims'!D7-'Pt 2 Premium and Claims'!D13+'Pt 2 Premium and Claims'!D14+'Pt 2 Premium and Claims'!D15+'Pt 2 Premium and Claims'!D16+'Pt 2 Premium and Claims'!D17</f>
        <v>28409</v>
      </c>
      <c r="E5" s="105">
        <f>'Pt 2 Premium and Claims'!E6+'Pt 2 Premium and Claims'!E5-'Pt 2 Premium and Claims'!E7-'Pt 2 Premium and Claims'!E13+'Pt 2 Premium and Claims'!E14+'Pt 2 Premium and Claims'!E15+'Pt 2 Premium and Claims'!E16+'Pt 2 Premium and Claims'!E17</f>
        <v>28409</v>
      </c>
      <c r="F5" s="105">
        <f>'Pt 2 Premium and Claims'!F6+'Pt 2 Premium and Claims'!F5-'Pt 2 Premium and Claims'!F7-'Pt 2 Premium and Claims'!F13+'Pt 2 Premium and Claims'!F14+'Pt 2 Premium and Claims'!F15+'Pt 2 Premium and Claims'!F16+'Pt 2 Premium and Claims'!F17</f>
        <v>0</v>
      </c>
      <c r="G5" s="105">
        <f>'Pt 2 Premium and Claims'!G6+'Pt 2 Premium and Claims'!G5-'Pt 2 Premium and Claims'!G7-'Pt 2 Premium and Claims'!G13+'Pt 2 Premium and Claims'!G14+'Pt 2 Premium and Claims'!G15+'Pt 2 Premium and Claims'!G16+'Pt 2 Premium and Claims'!G17</f>
        <v>0</v>
      </c>
      <c r="H5" s="105">
        <f>'Pt 2 Premium and Claims'!H6+'Pt 2 Premium and Claims'!H5-'Pt 2 Premium and Claims'!H7-'Pt 2 Premium and Claims'!H13+'Pt 2 Premium and Claims'!H14+'Pt 2 Premium and Claims'!H15+'Pt 2 Premium and Claims'!H16+'Pt 2 Premium and Claims'!H17</f>
        <v>0</v>
      </c>
      <c r="I5" s="105">
        <f>'Pt 2 Premium and Claims'!I6+'Pt 2 Premium and Claims'!I5-'Pt 2 Premium and Claims'!I7-'Pt 2 Premium and Claims'!I13+'Pt 2 Premium and Claims'!I14+'Pt 2 Premium and Claims'!I15+'Pt 2 Premium and Claims'!I16+'Pt 2 Premium and Claims'!I17</f>
        <v>0</v>
      </c>
      <c r="J5" s="105">
        <f>'Pt 2 Premium and Claims'!J6+'Pt 2 Premium and Claims'!J5-'Pt 2 Premium and Claims'!J7-'Pt 2 Premium and Claims'!J13+'Pt 2 Premium and Claims'!J14+'Pt 2 Premium and Claims'!J15+'Pt 2 Premium and Claims'!J16+'Pt 2 Premium and Claims'!J17</f>
        <v>21807265</v>
      </c>
      <c r="K5" s="105">
        <f>'Pt 2 Premium and Claims'!K6+'Pt 2 Premium and Claims'!K5-'Pt 2 Premium and Claims'!K7-'Pt 2 Premium and Claims'!K13+'Pt 2 Premium and Claims'!K14+'Pt 2 Premium and Claims'!K15+'Pt 2 Premium and Claims'!K16+'Pt 2 Premium and Claims'!K17</f>
        <v>21807265</v>
      </c>
      <c r="L5" s="105">
        <f>'Pt 2 Premium and Claims'!L6+'Pt 2 Premium and Claims'!L5-'Pt 2 Premium and Claims'!L7-'Pt 2 Premium and Claims'!L13+'Pt 2 Premium and Claims'!L14+'Pt 2 Premium and Claims'!L15+'Pt 2 Premium and Claims'!L16+'Pt 2 Premium and Claims'!L17</f>
        <v>0</v>
      </c>
      <c r="M5" s="105">
        <f>'Pt 2 Premium and Claims'!M6+'Pt 2 Premium and Claims'!M5-'Pt 2 Premium and Claims'!M7-'Pt 2 Premium and Claims'!M13+'Pt 2 Premium and Claims'!M14+'Pt 2 Premium and Claims'!M15+'Pt 2 Premium and Claims'!M16+'Pt 2 Premium and Claims'!M17</f>
        <v>0</v>
      </c>
      <c r="N5" s="105">
        <f>'Pt 2 Premium and Claims'!N6+'Pt 2 Premium and Claims'!N5-'Pt 2 Premium and Claims'!N7-'Pt 2 Premium and Claims'!N13+'Pt 2 Premium and Claims'!N14+'Pt 2 Premium and Claims'!N15+'Pt 2 Premium and Claims'!N16+'Pt 2 Premium and Claims'!N17</f>
        <v>0</v>
      </c>
      <c r="O5" s="105">
        <f>'Pt 2 Premium and Claims'!O6+'Pt 2 Premium and Claims'!O5-'Pt 2 Premium and Claims'!O7-'Pt 2 Premium and Claims'!O13+'Pt 2 Premium and Claims'!O14+'Pt 2 Premium and Claims'!O15+'Pt 2 Premium and Claims'!O16+'Pt 2 Premium and Claims'!O17</f>
        <v>1820533</v>
      </c>
      <c r="P5" s="105">
        <f>'Pt 2 Premium and Claims'!P6+'Pt 2 Premium and Claims'!P5-'Pt 2 Premium and Claims'!P7-'Pt 2 Premium and Claims'!P13+'Pt 2 Premium and Claims'!P14+'Pt 2 Premium and Claims'!P15+'Pt 2 Premium and Claims'!P16+'Pt 2 Premium and Claims'!P17</f>
        <v>122819991</v>
      </c>
      <c r="Q5" s="105">
        <f>'Pt 2 Premium and Claims'!Q6+'Pt 2 Premium and Claims'!Q5-'Pt 2 Premium and Claims'!Q7-'Pt 2 Premium and Claims'!Q13+'Pt 2 Premium and Claims'!Q14+'Pt 2 Premium and Claims'!Q15+'Pt 2 Premium and Claims'!Q16+'Pt 2 Premium and Claims'!Q17</f>
        <v>122819991</v>
      </c>
      <c r="R5" s="105">
        <f>'Pt 2 Premium and Claims'!R6+'Pt 2 Premium and Claims'!R5-'Pt 2 Premium and Claims'!R7-'Pt 2 Premium and Claims'!R13+'Pt 2 Premium and Claims'!R14+'Pt 2 Premium and Claims'!R15+'Pt 2 Premium and Claims'!R16+'Pt 2 Premium and Claims'!R17</f>
        <v>0</v>
      </c>
      <c r="S5" s="105">
        <f>'Pt 2 Premium and Claims'!S6+'Pt 2 Premium and Claims'!S5-'Pt 2 Premium and Claims'!S7-'Pt 2 Premium and Claims'!S13+'Pt 2 Premium and Claims'!S14+'Pt 2 Premium and Claims'!S15+'Pt 2 Premium and Claims'!S16+'Pt 2 Premium and Claims'!S17</f>
        <v>0</v>
      </c>
      <c r="T5" s="105">
        <f>'Pt 2 Premium and Claims'!T6+'Pt 2 Premium and Claims'!T5-'Pt 2 Premium and Claims'!T7-'Pt 2 Premium and Claims'!T13+'Pt 2 Premium and Claims'!T14+'Pt 2 Premium and Claims'!T15+'Pt 2 Premium and Claims'!T16+'Pt 2 Premium and Claims'!T17</f>
        <v>0</v>
      </c>
      <c r="U5" s="105"/>
      <c r="V5" s="106"/>
      <c r="W5" s="106"/>
      <c r="X5" s="105"/>
      <c r="Y5" s="106"/>
      <c r="Z5" s="106"/>
      <c r="AA5" s="105"/>
      <c r="AB5" s="106"/>
      <c r="AC5" s="106"/>
      <c r="AD5" s="105"/>
      <c r="AE5" s="295"/>
      <c r="AF5" s="295"/>
      <c r="AG5" s="295"/>
      <c r="AH5" s="296"/>
      <c r="AI5" s="105"/>
      <c r="AJ5" s="295"/>
      <c r="AK5" s="295"/>
      <c r="AL5" s="295"/>
      <c r="AM5" s="296"/>
      <c r="AN5" s="105"/>
      <c r="AO5" s="106"/>
      <c r="AP5" s="106"/>
      <c r="AQ5" s="106"/>
      <c r="AR5" s="106"/>
      <c r="AS5" s="105"/>
      <c r="AT5" s="107"/>
      <c r="AU5" s="107"/>
      <c r="AV5" s="108"/>
      <c r="AW5" s="317"/>
    </row>
    <row r="6" spans="1:49" x14ac:dyDescent="0.4">
      <c r="B6" s="155" t="s">
        <v>223</v>
      </c>
      <c r="C6" s="62" t="s">
        <v>12</v>
      </c>
      <c r="D6" s="109">
        <v>0</v>
      </c>
      <c r="E6" s="110"/>
      <c r="F6" s="110"/>
      <c r="G6" s="111"/>
      <c r="H6" s="111"/>
      <c r="I6" s="112"/>
      <c r="J6" s="109">
        <v>0</v>
      </c>
      <c r="K6" s="109">
        <v>0</v>
      </c>
      <c r="L6" s="110"/>
      <c r="M6" s="111"/>
      <c r="N6" s="111"/>
      <c r="O6" s="112"/>
      <c r="P6" s="109">
        <v>0</v>
      </c>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4">
      <c r="B7" s="155" t="s">
        <v>224</v>
      </c>
      <c r="C7" s="62" t="s">
        <v>13</v>
      </c>
      <c r="D7" s="109">
        <v>0</v>
      </c>
      <c r="E7" s="110"/>
      <c r="F7" s="110"/>
      <c r="G7" s="110"/>
      <c r="H7" s="110"/>
      <c r="I7" s="109"/>
      <c r="J7" s="109">
        <v>0</v>
      </c>
      <c r="K7" s="109">
        <v>0</v>
      </c>
      <c r="L7" s="110"/>
      <c r="M7" s="110"/>
      <c r="N7" s="110"/>
      <c r="O7" s="109"/>
      <c r="P7" s="109">
        <v>0</v>
      </c>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35" x14ac:dyDescent="0.4">
      <c r="B8" s="155" t="s">
        <v>225</v>
      </c>
      <c r="C8" s="62" t="s">
        <v>59</v>
      </c>
      <c r="D8" s="109">
        <v>-97</v>
      </c>
      <c r="E8" s="289"/>
      <c r="F8" s="290"/>
      <c r="G8" s="290"/>
      <c r="H8" s="290"/>
      <c r="I8" s="293"/>
      <c r="J8" s="109">
        <v>-85665</v>
      </c>
      <c r="K8" s="289"/>
      <c r="L8" s="290"/>
      <c r="M8" s="290"/>
      <c r="N8" s="290"/>
      <c r="O8" s="293"/>
      <c r="P8" s="109">
        <v>-404540</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4">
      <c r="B9" s="155" t="s">
        <v>226</v>
      </c>
      <c r="C9" s="62" t="s">
        <v>60</v>
      </c>
      <c r="D9" s="109">
        <v>0</v>
      </c>
      <c r="E9" s="288"/>
      <c r="F9" s="291"/>
      <c r="G9" s="291"/>
      <c r="H9" s="291"/>
      <c r="I9" s="292"/>
      <c r="J9" s="109">
        <v>0</v>
      </c>
      <c r="K9" s="288"/>
      <c r="L9" s="291"/>
      <c r="M9" s="291"/>
      <c r="N9" s="291"/>
      <c r="O9" s="292"/>
      <c r="P9" s="109">
        <v>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c r="AU9" s="113"/>
      <c r="AV9" s="311"/>
      <c r="AW9" s="318"/>
    </row>
    <row r="10" spans="1:49" x14ac:dyDescent="0.4">
      <c r="B10" s="155" t="s">
        <v>227</v>
      </c>
      <c r="C10" s="62" t="s">
        <v>52</v>
      </c>
      <c r="D10" s="109">
        <v>0</v>
      </c>
      <c r="E10" s="288"/>
      <c r="F10" s="291"/>
      <c r="G10" s="291"/>
      <c r="H10" s="291"/>
      <c r="I10" s="292"/>
      <c r="J10" s="109">
        <v>0</v>
      </c>
      <c r="K10" s="288"/>
      <c r="L10" s="291"/>
      <c r="M10" s="291"/>
      <c r="N10" s="291"/>
      <c r="O10" s="292"/>
      <c r="P10" s="109">
        <v>0</v>
      </c>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350000000000001" x14ac:dyDescent="0.4">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4">
      <c r="A12" s="35"/>
      <c r="B12" s="154" t="s">
        <v>229</v>
      </c>
      <c r="C12" s="61"/>
      <c r="D12" s="105">
        <f>'Pt 2 Premium and Claims'!D54</f>
        <v>47753</v>
      </c>
      <c r="E12" s="105">
        <f>'Pt 2 Premium and Claims'!E54</f>
        <v>53958</v>
      </c>
      <c r="F12" s="105">
        <f>'Pt 2 Premium and Claims'!F54</f>
        <v>0</v>
      </c>
      <c r="G12" s="105">
        <f>'Pt 2 Premium and Claims'!G54</f>
        <v>0</v>
      </c>
      <c r="H12" s="105">
        <f>'Pt 2 Premium and Claims'!H54</f>
        <v>0</v>
      </c>
      <c r="I12" s="105">
        <f>'Pt 2 Premium and Claims'!I54</f>
        <v>0</v>
      </c>
      <c r="J12" s="105">
        <f>'Pt 2 Premium and Claims'!J54</f>
        <v>24060833</v>
      </c>
      <c r="K12" s="105">
        <f>'Pt 2 Premium and Claims'!K54</f>
        <v>23443752</v>
      </c>
      <c r="L12" s="105">
        <f>'Pt 2 Premium and Claims'!L54</f>
        <v>0</v>
      </c>
      <c r="M12" s="105">
        <f>'Pt 2 Premium and Claims'!M54</f>
        <v>0</v>
      </c>
      <c r="N12" s="105">
        <f>'Pt 2 Premium and Claims'!N54</f>
        <v>0</v>
      </c>
      <c r="O12" s="105">
        <f>'Pt 2 Premium and Claims'!O54</f>
        <v>3419541</v>
      </c>
      <c r="P12" s="105">
        <f>'Pt 2 Premium and Claims'!P54</f>
        <v>109920970</v>
      </c>
      <c r="Q12" s="105">
        <f>'Pt 2 Premium and Claims'!Q54</f>
        <v>109987797.48823228</v>
      </c>
      <c r="R12" s="105">
        <f>'Pt 2 Premium and Claims'!R54</f>
        <v>0</v>
      </c>
      <c r="S12" s="105">
        <f>'Pt 2 Premium and Claims'!S54</f>
        <v>0</v>
      </c>
      <c r="T12" s="105">
        <f>'Pt 2 Premium and Claims'!T54</f>
        <v>0</v>
      </c>
      <c r="U12" s="105"/>
      <c r="V12" s="106"/>
      <c r="W12" s="106"/>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c r="AU12" s="107"/>
      <c r="AV12" s="312"/>
      <c r="AW12" s="317"/>
    </row>
    <row r="13" spans="1:49" ht="25.35" x14ac:dyDescent="0.4">
      <c r="B13" s="155" t="s">
        <v>230</v>
      </c>
      <c r="C13" s="62" t="s">
        <v>37</v>
      </c>
      <c r="D13" s="109">
        <v>16731</v>
      </c>
      <c r="E13" s="109">
        <v>16780</v>
      </c>
      <c r="F13" s="110"/>
      <c r="G13" s="289"/>
      <c r="H13" s="290"/>
      <c r="I13" s="109"/>
      <c r="J13" s="109">
        <v>3576488</v>
      </c>
      <c r="K13" s="109">
        <v>3537231</v>
      </c>
      <c r="L13" s="110"/>
      <c r="M13" s="289"/>
      <c r="N13" s="290"/>
      <c r="O13" s="109">
        <v>806952</v>
      </c>
      <c r="P13" s="109">
        <v>19846715</v>
      </c>
      <c r="Q13" s="109">
        <v>19954643.288574193</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35" x14ac:dyDescent="0.4">
      <c r="B14" s="155" t="s">
        <v>231</v>
      </c>
      <c r="C14" s="62" t="s">
        <v>6</v>
      </c>
      <c r="D14" s="109">
        <v>1585</v>
      </c>
      <c r="E14" s="109">
        <v>1857</v>
      </c>
      <c r="F14" s="110"/>
      <c r="G14" s="288"/>
      <c r="H14" s="291"/>
      <c r="I14" s="109"/>
      <c r="J14" s="109">
        <v>338855</v>
      </c>
      <c r="K14" s="109">
        <v>391495</v>
      </c>
      <c r="L14" s="110"/>
      <c r="M14" s="288"/>
      <c r="N14" s="291"/>
      <c r="O14" s="109">
        <v>72721.999335663349</v>
      </c>
      <c r="P14" s="109">
        <v>2001094</v>
      </c>
      <c r="Q14" s="109">
        <v>2208549</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25.35" x14ac:dyDescent="0.4">
      <c r="B15" s="155" t="s">
        <v>232</v>
      </c>
      <c r="C15" s="62" t="s">
        <v>7</v>
      </c>
      <c r="D15" s="109">
        <v>0</v>
      </c>
      <c r="E15" s="110"/>
      <c r="F15" s="110"/>
      <c r="G15" s="288"/>
      <c r="H15" s="294"/>
      <c r="I15" s="109"/>
      <c r="J15" s="109">
        <v>0</v>
      </c>
      <c r="K15" s="110"/>
      <c r="L15" s="110"/>
      <c r="M15" s="288"/>
      <c r="N15" s="294"/>
      <c r="O15" s="109">
        <v>0</v>
      </c>
      <c r="P15" s="109">
        <v>0</v>
      </c>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35" x14ac:dyDescent="0.4">
      <c r="B16" s="155" t="s">
        <v>233</v>
      </c>
      <c r="C16" s="62" t="s">
        <v>61</v>
      </c>
      <c r="D16" s="109">
        <v>-359</v>
      </c>
      <c r="E16" s="289"/>
      <c r="F16" s="290"/>
      <c r="G16" s="291"/>
      <c r="H16" s="291"/>
      <c r="I16" s="293"/>
      <c r="J16" s="109">
        <v>-291271</v>
      </c>
      <c r="K16" s="289"/>
      <c r="L16" s="290"/>
      <c r="M16" s="291"/>
      <c r="N16" s="291"/>
      <c r="O16" s="293"/>
      <c r="P16" s="109">
        <v>-1586529</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4">
      <c r="B17" s="155" t="s">
        <v>234</v>
      </c>
      <c r="C17" s="62" t="s">
        <v>62</v>
      </c>
      <c r="D17" s="109">
        <v>0</v>
      </c>
      <c r="E17" s="288"/>
      <c r="F17" s="291"/>
      <c r="G17" s="291"/>
      <c r="H17" s="291"/>
      <c r="I17" s="292"/>
      <c r="J17" s="109">
        <v>0</v>
      </c>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4">
      <c r="B18" s="155" t="s">
        <v>235</v>
      </c>
      <c r="C18" s="62" t="s">
        <v>63</v>
      </c>
      <c r="D18" s="109">
        <v>0</v>
      </c>
      <c r="E18" s="288"/>
      <c r="F18" s="291"/>
      <c r="G18" s="291"/>
      <c r="H18" s="294"/>
      <c r="I18" s="292"/>
      <c r="J18" s="109">
        <v>0</v>
      </c>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4">
      <c r="B19" s="155" t="s">
        <v>236</v>
      </c>
      <c r="C19" s="62" t="s">
        <v>64</v>
      </c>
      <c r="D19" s="109">
        <v>0</v>
      </c>
      <c r="E19" s="288"/>
      <c r="F19" s="291"/>
      <c r="G19" s="291"/>
      <c r="H19" s="291"/>
      <c r="I19" s="292"/>
      <c r="J19" s="109">
        <v>0</v>
      </c>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4">
      <c r="B20" s="155" t="s">
        <v>237</v>
      </c>
      <c r="C20" s="62" t="s">
        <v>65</v>
      </c>
      <c r="D20" s="109">
        <v>0</v>
      </c>
      <c r="E20" s="288"/>
      <c r="F20" s="291"/>
      <c r="G20" s="291"/>
      <c r="H20" s="291"/>
      <c r="I20" s="292"/>
      <c r="J20" s="109">
        <v>0</v>
      </c>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4">
      <c r="B21" s="155" t="s">
        <v>238</v>
      </c>
      <c r="C21" s="62" t="s">
        <v>66</v>
      </c>
      <c r="D21" s="109">
        <v>0</v>
      </c>
      <c r="E21" s="288"/>
      <c r="F21" s="291"/>
      <c r="G21" s="291"/>
      <c r="H21" s="291"/>
      <c r="I21" s="292"/>
      <c r="J21" s="109">
        <v>0</v>
      </c>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4">
      <c r="B22" s="155" t="s">
        <v>239</v>
      </c>
      <c r="C22" s="62" t="s">
        <v>28</v>
      </c>
      <c r="D22" s="114">
        <f>'Pt 2 Premium and Claims'!D55</f>
        <v>0</v>
      </c>
      <c r="E22" s="114">
        <f>'Pt 2 Premium and Claims'!E55</f>
        <v>0</v>
      </c>
      <c r="F22" s="114">
        <f>'Pt 2 Premium and Claims'!F55</f>
        <v>0</v>
      </c>
      <c r="G22" s="114">
        <f>'Pt 2 Premium and Claims'!G55</f>
        <v>0</v>
      </c>
      <c r="H22" s="114">
        <f>'Pt 2 Premium and Claims'!H55</f>
        <v>0</v>
      </c>
      <c r="I22" s="114">
        <f>'Pt 2 Premium and Claims'!I55</f>
        <v>0</v>
      </c>
      <c r="J22" s="114">
        <f>'Pt 2 Premium and Claims'!J55</f>
        <v>0</v>
      </c>
      <c r="K22" s="114">
        <f>'Pt 2 Premium and Claims'!K55</f>
        <v>0</v>
      </c>
      <c r="L22" s="114">
        <f>'Pt 2 Premium and Claims'!L55</f>
        <v>0</v>
      </c>
      <c r="M22" s="114">
        <f>'Pt 2 Premium and Claims'!M55</f>
        <v>0</v>
      </c>
      <c r="N22" s="114">
        <f>'Pt 2 Premium and Claims'!N55</f>
        <v>0</v>
      </c>
      <c r="O22" s="114">
        <f>'Pt 2 Premium and Claims'!O55</f>
        <v>0</v>
      </c>
      <c r="P22" s="114">
        <f>'Pt 2 Premium and Claims'!P55</f>
        <v>0</v>
      </c>
      <c r="Q22" s="114">
        <f>'Pt 2 Premium and Claims'!Q55</f>
        <v>0</v>
      </c>
      <c r="R22" s="114">
        <f>'Pt 2 Premium and Claims'!R55</f>
        <v>0</v>
      </c>
      <c r="S22" s="114">
        <f>'Pt 2 Premium and Claims'!S55</f>
        <v>0</v>
      </c>
      <c r="T22" s="114">
        <f>'Pt 2 Premium and Claims'!T55</f>
        <v>0</v>
      </c>
      <c r="U22" s="114"/>
      <c r="V22" s="115"/>
      <c r="W22" s="115"/>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c r="AU22" s="116"/>
      <c r="AV22" s="311"/>
      <c r="AW22" s="318"/>
    </row>
    <row r="23" spans="1:49" ht="16.350000000000001" x14ac:dyDescent="0.4">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35" x14ac:dyDescent="0.4">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4">
      <c r="A25" s="35"/>
      <c r="B25" s="158" t="s">
        <v>242</v>
      </c>
      <c r="C25" s="62"/>
      <c r="D25" s="109">
        <v>15</v>
      </c>
      <c r="E25" s="109">
        <v>15</v>
      </c>
      <c r="F25" s="110"/>
      <c r="G25" s="110"/>
      <c r="H25" s="110"/>
      <c r="I25" s="109"/>
      <c r="J25" s="109">
        <v>4546</v>
      </c>
      <c r="K25" s="109">
        <v>4546</v>
      </c>
      <c r="L25" s="110"/>
      <c r="M25" s="110"/>
      <c r="N25" s="110"/>
      <c r="O25" s="109">
        <v>662.60791568561501</v>
      </c>
      <c r="P25" s="109">
        <v>52273</v>
      </c>
      <c r="Q25" s="109">
        <v>3178247</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c r="AU25" s="113"/>
      <c r="AV25" s="113"/>
      <c r="AW25" s="318"/>
    </row>
    <row r="26" spans="1:49" s="5" customFormat="1" x14ac:dyDescent="0.4">
      <c r="A26" s="35"/>
      <c r="B26" s="158" t="s">
        <v>243</v>
      </c>
      <c r="C26" s="62"/>
      <c r="D26" s="109">
        <v>14</v>
      </c>
      <c r="E26" s="109">
        <v>14</v>
      </c>
      <c r="F26" s="110"/>
      <c r="G26" s="110"/>
      <c r="H26" s="110"/>
      <c r="I26" s="109"/>
      <c r="J26" s="109">
        <v>12425</v>
      </c>
      <c r="K26" s="109">
        <v>12425</v>
      </c>
      <c r="L26" s="110"/>
      <c r="M26" s="110"/>
      <c r="N26" s="110"/>
      <c r="O26" s="109">
        <v>1768.0000000000002</v>
      </c>
      <c r="P26" s="109">
        <v>59495</v>
      </c>
      <c r="Q26" s="109">
        <v>58396.890000000007</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4">
      <c r="B27" s="158" t="s">
        <v>244</v>
      </c>
      <c r="C27" s="62"/>
      <c r="D27" s="109">
        <v>305</v>
      </c>
      <c r="E27" s="109">
        <v>305</v>
      </c>
      <c r="F27" s="110"/>
      <c r="G27" s="110"/>
      <c r="H27" s="110"/>
      <c r="I27" s="109"/>
      <c r="J27" s="109">
        <v>275652</v>
      </c>
      <c r="K27" s="109">
        <v>275652</v>
      </c>
      <c r="L27" s="110"/>
      <c r="M27" s="110"/>
      <c r="N27" s="110"/>
      <c r="O27" s="109">
        <v>30747.57</v>
      </c>
      <c r="P27" s="109">
        <v>1319392</v>
      </c>
      <c r="Q27" s="109">
        <v>1230789.93</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4">
      <c r="A28" s="35"/>
      <c r="B28" s="158" t="s">
        <v>245</v>
      </c>
      <c r="C28" s="62"/>
      <c r="D28" s="109">
        <v>0</v>
      </c>
      <c r="E28" s="109">
        <v>0</v>
      </c>
      <c r="F28" s="110"/>
      <c r="G28" s="110"/>
      <c r="H28" s="110"/>
      <c r="I28" s="109"/>
      <c r="J28" s="109"/>
      <c r="K28" s="110"/>
      <c r="L28" s="110"/>
      <c r="M28" s="110"/>
      <c r="N28" s="110"/>
      <c r="O28" s="109">
        <v>0</v>
      </c>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c r="AU28" s="113"/>
      <c r="AV28" s="113"/>
      <c r="AW28" s="318"/>
    </row>
    <row r="29" spans="1:49" ht="25.35" x14ac:dyDescent="0.4">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4">
      <c r="B30" s="158" t="s">
        <v>247</v>
      </c>
      <c r="C30" s="62"/>
      <c r="D30" s="109">
        <v>29</v>
      </c>
      <c r="E30" s="109">
        <v>29</v>
      </c>
      <c r="F30" s="110"/>
      <c r="G30" s="110"/>
      <c r="H30" s="110"/>
      <c r="I30" s="109"/>
      <c r="J30" s="109">
        <v>26035</v>
      </c>
      <c r="K30" s="109">
        <v>26035</v>
      </c>
      <c r="L30" s="110"/>
      <c r="M30" s="110"/>
      <c r="N30" s="110"/>
      <c r="O30" s="109">
        <v>3794.7639869940576</v>
      </c>
      <c r="P30" s="109">
        <v>125799</v>
      </c>
      <c r="Q30" s="109">
        <v>125799</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c r="AU30" s="113"/>
      <c r="AV30" s="113"/>
      <c r="AW30" s="318"/>
    </row>
    <row r="31" spans="1:49" x14ac:dyDescent="0.4">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x14ac:dyDescent="0.4">
      <c r="B32" s="158" t="s">
        <v>249</v>
      </c>
      <c r="C32" s="62" t="s">
        <v>82</v>
      </c>
      <c r="D32" s="109">
        <v>0</v>
      </c>
      <c r="E32" s="109">
        <v>0</v>
      </c>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4">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4">
      <c r="B34" s="158" t="s">
        <v>251</v>
      </c>
      <c r="C34" s="62"/>
      <c r="D34" s="109">
        <v>425</v>
      </c>
      <c r="E34" s="109">
        <v>425</v>
      </c>
      <c r="F34" s="110"/>
      <c r="G34" s="110"/>
      <c r="H34" s="110"/>
      <c r="I34" s="109"/>
      <c r="J34" s="109">
        <v>380227</v>
      </c>
      <c r="K34" s="109">
        <v>380227</v>
      </c>
      <c r="L34" s="110"/>
      <c r="M34" s="110"/>
      <c r="N34" s="110"/>
      <c r="O34" s="109">
        <v>55420.461935194529</v>
      </c>
      <c r="P34" s="109">
        <v>1820022</v>
      </c>
      <c r="Q34" s="109">
        <v>1820022</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4">
      <c r="B35" s="158" t="s">
        <v>252</v>
      </c>
      <c r="C35" s="62"/>
      <c r="D35" s="109">
        <v>284</v>
      </c>
      <c r="E35" s="109">
        <v>284</v>
      </c>
      <c r="F35" s="110"/>
      <c r="G35" s="110"/>
      <c r="H35" s="110"/>
      <c r="I35" s="109"/>
      <c r="J35" s="109">
        <v>230615</v>
      </c>
      <c r="K35" s="109">
        <v>230615</v>
      </c>
      <c r="L35" s="110"/>
      <c r="M35" s="110"/>
      <c r="N35" s="110"/>
      <c r="O35" s="109">
        <v>33613.577755353741</v>
      </c>
      <c r="P35" s="109">
        <v>1228200</v>
      </c>
      <c r="Q35" s="109">
        <v>1228200</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c r="AU35" s="113"/>
      <c r="AV35" s="113"/>
      <c r="AW35" s="318"/>
    </row>
    <row r="36" spans="1:49" ht="16.350000000000001" x14ac:dyDescent="0.4">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4">
      <c r="B37" s="160" t="s">
        <v>254</v>
      </c>
      <c r="C37" s="61" t="s">
        <v>15</v>
      </c>
      <c r="D37" s="109">
        <v>80</v>
      </c>
      <c r="E37" s="109">
        <v>131</v>
      </c>
      <c r="F37" s="118"/>
      <c r="G37" s="118"/>
      <c r="H37" s="118"/>
      <c r="I37" s="117"/>
      <c r="J37" s="109">
        <v>64699</v>
      </c>
      <c r="K37" s="109">
        <v>109642</v>
      </c>
      <c r="L37" s="118"/>
      <c r="M37" s="118"/>
      <c r="N37" s="118"/>
      <c r="O37" s="109">
        <v>9430.2836640879032</v>
      </c>
      <c r="P37" s="109">
        <v>345066</v>
      </c>
      <c r="Q37" s="109">
        <v>561487</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4">
      <c r="B38" s="155" t="s">
        <v>255</v>
      </c>
      <c r="C38" s="62" t="s">
        <v>16</v>
      </c>
      <c r="D38" s="109">
        <v>22</v>
      </c>
      <c r="E38" s="109">
        <v>34</v>
      </c>
      <c r="F38" s="110"/>
      <c r="G38" s="110"/>
      <c r="H38" s="110"/>
      <c r="I38" s="109"/>
      <c r="J38" s="109">
        <v>18198</v>
      </c>
      <c r="K38" s="109">
        <v>28508</v>
      </c>
      <c r="L38" s="110"/>
      <c r="M38" s="110"/>
      <c r="N38" s="110"/>
      <c r="O38" s="109">
        <v>2652.4722502522704</v>
      </c>
      <c r="P38" s="109">
        <v>97060</v>
      </c>
      <c r="Q38" s="109">
        <v>146709</v>
      </c>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4">
      <c r="B39" s="158" t="s">
        <v>256</v>
      </c>
      <c r="C39" s="62" t="s">
        <v>17</v>
      </c>
      <c r="D39" s="109">
        <v>33</v>
      </c>
      <c r="E39" s="109">
        <v>39</v>
      </c>
      <c r="F39" s="110"/>
      <c r="G39" s="110"/>
      <c r="H39" s="110"/>
      <c r="I39" s="109"/>
      <c r="J39" s="109">
        <v>27108</v>
      </c>
      <c r="K39" s="109">
        <v>32107</v>
      </c>
      <c r="L39" s="110"/>
      <c r="M39" s="110"/>
      <c r="N39" s="110"/>
      <c r="O39" s="109">
        <v>3951.1604439959638</v>
      </c>
      <c r="P39" s="109">
        <v>144577</v>
      </c>
      <c r="Q39" s="109">
        <v>168649</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4">
      <c r="B40" s="158" t="s">
        <v>257</v>
      </c>
      <c r="C40" s="62" t="s">
        <v>38</v>
      </c>
      <c r="D40" s="109">
        <v>38</v>
      </c>
      <c r="E40" s="109">
        <v>40</v>
      </c>
      <c r="F40" s="110"/>
      <c r="G40" s="110"/>
      <c r="H40" s="110"/>
      <c r="I40" s="109"/>
      <c r="J40" s="109">
        <v>30855</v>
      </c>
      <c r="K40" s="109">
        <v>32417</v>
      </c>
      <c r="L40" s="110"/>
      <c r="M40" s="110"/>
      <c r="N40" s="110"/>
      <c r="O40" s="109">
        <v>4497.3091153716787</v>
      </c>
      <c r="P40" s="109">
        <v>164562</v>
      </c>
      <c r="Q40" s="109">
        <v>172084</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x14ac:dyDescent="0.4">
      <c r="A41" s="35"/>
      <c r="B41" s="158" t="s">
        <v>258</v>
      </c>
      <c r="C41" s="62" t="s">
        <v>129</v>
      </c>
      <c r="D41" s="109">
        <v>62</v>
      </c>
      <c r="E41" s="109">
        <v>62</v>
      </c>
      <c r="F41" s="110"/>
      <c r="G41" s="110"/>
      <c r="H41" s="110"/>
      <c r="I41" s="109"/>
      <c r="J41" s="109">
        <v>50368</v>
      </c>
      <c r="K41" s="109">
        <v>50368</v>
      </c>
      <c r="L41" s="110"/>
      <c r="M41" s="110"/>
      <c r="N41" s="110"/>
      <c r="O41" s="109">
        <v>7341.4508352954372</v>
      </c>
      <c r="P41" s="109">
        <v>268635</v>
      </c>
      <c r="Q41" s="109">
        <v>268635</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4">
      <c r="A42" s="35"/>
      <c r="B42" s="155" t="s">
        <v>259</v>
      </c>
      <c r="C42" s="62" t="s">
        <v>87</v>
      </c>
      <c r="D42" s="109">
        <v>7</v>
      </c>
      <c r="E42" s="109">
        <v>7</v>
      </c>
      <c r="F42" s="110"/>
      <c r="G42" s="110"/>
      <c r="H42" s="110"/>
      <c r="I42" s="109"/>
      <c r="J42" s="109">
        <v>5729</v>
      </c>
      <c r="K42" s="109">
        <v>5729</v>
      </c>
      <c r="L42" s="110"/>
      <c r="M42" s="110"/>
      <c r="N42" s="110"/>
      <c r="O42" s="109">
        <v>835.03756026460371</v>
      </c>
      <c r="P42" s="109">
        <v>30557</v>
      </c>
      <c r="Q42" s="109">
        <v>30557</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350000000000001" x14ac:dyDescent="0.4">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35" x14ac:dyDescent="0.4">
      <c r="B44" s="160" t="s">
        <v>261</v>
      </c>
      <c r="C44" s="61" t="s">
        <v>18</v>
      </c>
      <c r="D44" s="109">
        <v>373</v>
      </c>
      <c r="E44" s="109">
        <v>389</v>
      </c>
      <c r="F44" s="118"/>
      <c r="G44" s="118"/>
      <c r="H44" s="118"/>
      <c r="I44" s="117"/>
      <c r="J44" s="109">
        <v>296356</v>
      </c>
      <c r="K44" s="109">
        <v>308957</v>
      </c>
      <c r="L44" s="118"/>
      <c r="M44" s="118"/>
      <c r="N44" s="118"/>
      <c r="O44" s="109">
        <v>43049.983181971074</v>
      </c>
      <c r="P44" s="109">
        <v>1621242</v>
      </c>
      <c r="Q44" s="109">
        <v>1686601</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4">
      <c r="B45" s="161" t="s">
        <v>262</v>
      </c>
      <c r="C45" s="62" t="s">
        <v>19</v>
      </c>
      <c r="D45" s="109">
        <v>438</v>
      </c>
      <c r="E45" s="109">
        <v>453</v>
      </c>
      <c r="F45" s="110"/>
      <c r="G45" s="110"/>
      <c r="H45" s="110"/>
      <c r="I45" s="109"/>
      <c r="J45" s="109">
        <v>355416</v>
      </c>
      <c r="K45" s="109">
        <v>368746</v>
      </c>
      <c r="L45" s="110"/>
      <c r="M45" s="110"/>
      <c r="N45" s="110"/>
      <c r="O45" s="109">
        <v>51804.103599058195</v>
      </c>
      <c r="P45" s="109">
        <v>1895579</v>
      </c>
      <c r="Q45" s="109">
        <v>1959771</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c r="AU45" s="113"/>
      <c r="AV45" s="113"/>
      <c r="AW45" s="318"/>
    </row>
    <row r="46" spans="1:49" x14ac:dyDescent="0.4">
      <c r="B46" s="161" t="s">
        <v>263</v>
      </c>
      <c r="C46" s="62" t="s">
        <v>20</v>
      </c>
      <c r="D46" s="109">
        <v>159</v>
      </c>
      <c r="E46" s="109">
        <v>159</v>
      </c>
      <c r="F46" s="110"/>
      <c r="G46" s="110"/>
      <c r="H46" s="110"/>
      <c r="I46" s="109"/>
      <c r="J46" s="109">
        <v>140558</v>
      </c>
      <c r="K46" s="109">
        <v>140558</v>
      </c>
      <c r="L46" s="110"/>
      <c r="M46" s="110"/>
      <c r="N46" s="110"/>
      <c r="O46" s="109">
        <v>20487.20708599619</v>
      </c>
      <c r="P46" s="109">
        <v>679175</v>
      </c>
      <c r="Q46" s="109">
        <v>679175</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c r="AU46" s="113"/>
      <c r="AV46" s="113"/>
      <c r="AW46" s="318"/>
    </row>
    <row r="47" spans="1:49" x14ac:dyDescent="0.4">
      <c r="B47" s="161" t="s">
        <v>264</v>
      </c>
      <c r="C47" s="62" t="s">
        <v>21</v>
      </c>
      <c r="D47" s="109">
        <v>926</v>
      </c>
      <c r="E47" s="109">
        <v>926</v>
      </c>
      <c r="F47" s="110"/>
      <c r="G47" s="110"/>
      <c r="H47" s="110"/>
      <c r="I47" s="109"/>
      <c r="J47" s="109">
        <v>820930</v>
      </c>
      <c r="K47" s="109">
        <v>820930</v>
      </c>
      <c r="L47" s="110"/>
      <c r="M47" s="110"/>
      <c r="N47" s="110"/>
      <c r="O47" s="109">
        <v>119655.67888776769</v>
      </c>
      <c r="P47" s="109">
        <v>3966700</v>
      </c>
      <c r="Q47" s="109">
        <v>3966700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c r="AU47" s="113"/>
      <c r="AV47" s="113"/>
      <c r="AW47" s="318"/>
    </row>
    <row r="48" spans="1:49" x14ac:dyDescent="0.4">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x14ac:dyDescent="0.4">
      <c r="B49" s="161" t="s">
        <v>305</v>
      </c>
      <c r="C49" s="62"/>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c r="AU49" s="113"/>
      <c r="AV49" s="113"/>
      <c r="AW49" s="318"/>
    </row>
    <row r="50" spans="2:49" ht="25.35" x14ac:dyDescent="0.4">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4">
      <c r="B51" s="155" t="s">
        <v>267</v>
      </c>
      <c r="C51" s="62"/>
      <c r="D51" s="109">
        <v>1939</v>
      </c>
      <c r="E51" s="109">
        <v>1962</v>
      </c>
      <c r="F51" s="110"/>
      <c r="G51" s="110"/>
      <c r="H51" s="110"/>
      <c r="I51" s="109"/>
      <c r="J51" s="109">
        <v>1739641</v>
      </c>
      <c r="K51" s="109">
        <v>1760157</v>
      </c>
      <c r="L51" s="110"/>
      <c r="M51" s="110"/>
      <c r="N51" s="110"/>
      <c r="O51" s="109">
        <v>253563.54972530555</v>
      </c>
      <c r="P51" s="109">
        <v>8386383</v>
      </c>
      <c r="Q51" s="109">
        <v>8485179</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c r="AU51" s="113"/>
      <c r="AV51" s="113"/>
      <c r="AW51" s="318"/>
    </row>
    <row r="52" spans="2:49" ht="25.35" x14ac:dyDescent="0.4">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35" x14ac:dyDescent="0.4">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350000000000001" x14ac:dyDescent="0.4">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7" thickBot="1" x14ac:dyDescent="0.45">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ht="13.35" thickTop="1" thickBot="1" x14ac:dyDescent="0.45">
      <c r="B56" s="160" t="s">
        <v>272</v>
      </c>
      <c r="C56" s="61" t="s">
        <v>24</v>
      </c>
      <c r="D56" s="122">
        <v>6</v>
      </c>
      <c r="E56" s="122">
        <v>6</v>
      </c>
      <c r="F56" s="122"/>
      <c r="G56" s="122"/>
      <c r="H56" s="122"/>
      <c r="I56" s="121"/>
      <c r="J56" s="122">
        <v>3227</v>
      </c>
      <c r="K56" s="122">
        <v>3227</v>
      </c>
      <c r="L56" s="122"/>
      <c r="M56" s="122"/>
      <c r="N56" s="122"/>
      <c r="O56" s="122">
        <v>835</v>
      </c>
      <c r="P56" s="122">
        <v>17053</v>
      </c>
      <c r="Q56" s="122">
        <v>17053</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c r="AU56" s="123"/>
      <c r="AV56" s="123"/>
      <c r="AW56" s="309"/>
    </row>
    <row r="57" spans="2:49" ht="13.35" thickTop="1" thickBot="1" x14ac:dyDescent="0.45">
      <c r="B57" s="161" t="s">
        <v>273</v>
      </c>
      <c r="C57" s="62" t="s">
        <v>25</v>
      </c>
      <c r="D57" s="125">
        <v>6</v>
      </c>
      <c r="E57" s="125">
        <v>6</v>
      </c>
      <c r="F57" s="125"/>
      <c r="G57" s="125"/>
      <c r="H57" s="125"/>
      <c r="I57" s="124"/>
      <c r="J57" s="122">
        <v>5572</v>
      </c>
      <c r="K57" s="122">
        <v>5572</v>
      </c>
      <c r="L57" s="125"/>
      <c r="M57" s="125"/>
      <c r="N57" s="125"/>
      <c r="O57" s="122">
        <v>1323</v>
      </c>
      <c r="P57" s="122">
        <v>29042</v>
      </c>
      <c r="Q57" s="122">
        <v>29042</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c r="AU57" s="126"/>
      <c r="AV57" s="126"/>
      <c r="AW57" s="310"/>
    </row>
    <row r="58" spans="2:49" ht="13.35" thickTop="1" thickBot="1" x14ac:dyDescent="0.45">
      <c r="B58" s="161" t="s">
        <v>274</v>
      </c>
      <c r="C58" s="62" t="s">
        <v>26</v>
      </c>
      <c r="D58" s="330"/>
      <c r="E58" s="331"/>
      <c r="F58" s="331"/>
      <c r="G58" s="331"/>
      <c r="H58" s="331"/>
      <c r="I58" s="330"/>
      <c r="J58" s="122">
        <v>390</v>
      </c>
      <c r="K58" s="122">
        <v>390</v>
      </c>
      <c r="L58" s="125"/>
      <c r="M58" s="125"/>
      <c r="N58" s="125"/>
      <c r="O58" s="122">
        <v>125</v>
      </c>
      <c r="P58" s="122">
        <v>154</v>
      </c>
      <c r="Q58" s="122">
        <v>154</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ht="13" thickTop="1" x14ac:dyDescent="0.4">
      <c r="B59" s="161" t="s">
        <v>275</v>
      </c>
      <c r="C59" s="62" t="s">
        <v>27</v>
      </c>
      <c r="D59" s="122">
        <v>82</v>
      </c>
      <c r="E59" s="122">
        <v>82</v>
      </c>
      <c r="F59" s="125"/>
      <c r="G59" s="125"/>
      <c r="H59" s="125"/>
      <c r="I59" s="124"/>
      <c r="J59" s="122">
        <v>71709</v>
      </c>
      <c r="K59" s="122">
        <v>71709</v>
      </c>
      <c r="L59" s="125"/>
      <c r="M59" s="125"/>
      <c r="N59" s="125"/>
      <c r="O59" s="122">
        <v>10400</v>
      </c>
      <c r="P59" s="122">
        <v>343361</v>
      </c>
      <c r="Q59" s="122">
        <v>343361</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c r="AU59" s="126"/>
      <c r="AV59" s="126"/>
      <c r="AW59" s="310"/>
    </row>
    <row r="60" spans="2:49" x14ac:dyDescent="0.4">
      <c r="B60" s="161" t="s">
        <v>276</v>
      </c>
      <c r="C60" s="62"/>
      <c r="D60" s="127">
        <f>D59/12</f>
        <v>6.833333333333333</v>
      </c>
      <c r="E60" s="127">
        <f>E59/12</f>
        <v>6.833333333333333</v>
      </c>
      <c r="F60" s="128"/>
      <c r="G60" s="128"/>
      <c r="H60" s="128"/>
      <c r="I60" s="127">
        <f>I59/12</f>
        <v>0</v>
      </c>
      <c r="J60" s="127">
        <f>J59/12</f>
        <v>5975.75</v>
      </c>
      <c r="K60" s="127">
        <f>K59/12</f>
        <v>5975.75</v>
      </c>
      <c r="L60" s="128"/>
      <c r="M60" s="128"/>
      <c r="N60" s="128"/>
      <c r="O60" s="127">
        <f>O59/12</f>
        <v>866.66666666666663</v>
      </c>
      <c r="P60" s="127">
        <f>P59/12</f>
        <v>28613.416666666668</v>
      </c>
      <c r="Q60" s="127">
        <f>Q59/12</f>
        <v>28613.416666666668</v>
      </c>
      <c r="R60" s="128"/>
      <c r="S60" s="128"/>
      <c r="T60" s="128"/>
      <c r="U60" s="127"/>
      <c r="V60" s="128"/>
      <c r="W60" s="128"/>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c r="AU60" s="129"/>
      <c r="AV60" s="129"/>
      <c r="AW60" s="310"/>
    </row>
    <row r="61" spans="2:49" ht="16.350000000000001" x14ac:dyDescent="0.4">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row>
    <row r="62" spans="2:49" ht="32.700000000000003" x14ac:dyDescent="0.4">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row>
    <row r="63" spans="2:49" x14ac:dyDescent="0.4">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4"/>
    <row r="65" hidden="1" x14ac:dyDescent="0.4"/>
    <row r="66" hidden="1" x14ac:dyDescent="0.4"/>
    <row r="67" hidden="1" x14ac:dyDescent="0.4"/>
    <row r="68" hidden="1" x14ac:dyDescent="0.4"/>
    <row r="69" hidden="1" x14ac:dyDescent="0.4"/>
    <row r="70" hidden="1" x14ac:dyDescent="0.4"/>
    <row r="71" hidden="1" x14ac:dyDescent="0.4"/>
    <row r="72" hidden="1" x14ac:dyDescent="0.4"/>
    <row r="73" hidden="1" x14ac:dyDescent="0.4"/>
    <row r="74" hidden="1" x14ac:dyDescent="0.4"/>
    <row r="75" hidden="1" x14ac:dyDescent="0.4"/>
    <row r="76" hidden="1" x14ac:dyDescent="0.4"/>
    <row r="77" hidden="1" x14ac:dyDescent="0.4"/>
    <row r="78" hidden="1" x14ac:dyDescent="0.4"/>
    <row r="79" hidden="1" x14ac:dyDescent="0.4"/>
    <row r="80" hidden="1" x14ac:dyDescent="0.4"/>
    <row r="81" hidden="1" x14ac:dyDescent="0.4"/>
    <row r="82" hidden="1" x14ac:dyDescent="0.4"/>
    <row r="83" hidden="1" x14ac:dyDescent="0.4"/>
    <row r="84" hidden="1" x14ac:dyDescent="0.4"/>
    <row r="85" hidden="1" x14ac:dyDescent="0.4"/>
    <row r="86" hidden="1" x14ac:dyDescent="0.4"/>
    <row r="87" hidden="1" x14ac:dyDescent="0.4"/>
    <row r="88" hidden="1" x14ac:dyDescent="0.4"/>
    <row r="89" hidden="1" x14ac:dyDescent="0.4"/>
    <row r="90" hidden="1" x14ac:dyDescent="0.4"/>
    <row r="91" hidden="1" x14ac:dyDescent="0.4"/>
    <row r="92" hidden="1" x14ac:dyDescent="0.4"/>
    <row r="93" hidden="1" x14ac:dyDescent="0.4"/>
    <row r="94" hidden="1" x14ac:dyDescent="0.4"/>
    <row r="95" hidden="1" x14ac:dyDescent="0.4"/>
    <row r="96" hidden="1" x14ac:dyDescent="0.4"/>
    <row r="97" hidden="1" x14ac:dyDescent="0.4"/>
    <row r="98" hidden="1" x14ac:dyDescent="0.4"/>
    <row r="99" hidden="1" x14ac:dyDescent="0.4"/>
    <row r="100" hidden="1" x14ac:dyDescent="0.4"/>
    <row r="101" hidden="1" x14ac:dyDescent="0.4"/>
    <row r="102" hidden="1" x14ac:dyDescent="0.4"/>
    <row r="103" hidden="1" x14ac:dyDescent="0.4"/>
    <row r="104" hidden="1" x14ac:dyDescent="0.4"/>
    <row r="105" hidden="1" x14ac:dyDescent="0.4"/>
    <row r="106" hidden="1" x14ac:dyDescent="0.4"/>
    <row r="107" hidden="1" x14ac:dyDescent="0.4"/>
    <row r="108" hidden="1" x14ac:dyDescent="0.4"/>
    <row r="109" hidden="1" x14ac:dyDescent="0.4"/>
    <row r="110" hidden="1" x14ac:dyDescent="0.4"/>
    <row r="111" hidden="1" x14ac:dyDescent="0.4"/>
    <row r="112" hidden="1" x14ac:dyDescent="0.4"/>
    <row r="113" hidden="1" x14ac:dyDescent="0.4"/>
    <row r="114" hidden="1" x14ac:dyDescent="0.4"/>
    <row r="115" hidden="1" x14ac:dyDescent="0.4"/>
    <row r="116" hidden="1" x14ac:dyDescent="0.4"/>
    <row r="117" hidden="1" x14ac:dyDescent="0.4"/>
    <row r="118" hidden="1" x14ac:dyDescent="0.4"/>
    <row r="119" hidden="1" x14ac:dyDescent="0.4"/>
    <row r="120" hidden="1" x14ac:dyDescent="0.4"/>
    <row r="121" hidden="1" x14ac:dyDescent="0.4"/>
    <row r="122" hidden="1" x14ac:dyDescent="0.4"/>
    <row r="123" hidden="1" x14ac:dyDescent="0.4"/>
    <row r="124" hidden="1" x14ac:dyDescent="0.4"/>
    <row r="125" hidden="1" x14ac:dyDescent="0.4"/>
    <row r="126" hidden="1" x14ac:dyDescent="0.4"/>
    <row r="127" hidden="1" x14ac:dyDescent="0.4"/>
    <row r="128" hidden="1" x14ac:dyDescent="0.4"/>
    <row r="129" hidden="1" x14ac:dyDescent="0.4"/>
    <row r="130" hidden="1" x14ac:dyDescent="0.4"/>
    <row r="131" hidden="1" x14ac:dyDescent="0.4"/>
    <row r="132" hidden="1" x14ac:dyDescent="0.4"/>
    <row r="133" hidden="1" x14ac:dyDescent="0.4"/>
    <row r="134" hidden="1" x14ac:dyDescent="0.4"/>
    <row r="135" hidden="1" x14ac:dyDescent="0.4"/>
    <row r="136" hidden="1" x14ac:dyDescent="0.4"/>
    <row r="137" hidden="1" x14ac:dyDescent="0.4"/>
    <row r="138" hidden="1" x14ac:dyDescent="0.4"/>
    <row r="139" hidden="1" x14ac:dyDescent="0.4"/>
    <row r="140" hidden="1" x14ac:dyDescent="0.4"/>
    <row r="141" hidden="1" x14ac:dyDescent="0.4"/>
    <row r="142" hidden="1" x14ac:dyDescent="0.4"/>
    <row r="143" hidden="1" x14ac:dyDescent="0.4"/>
    <row r="144" hidden="1" x14ac:dyDescent="0.4"/>
    <row r="145" hidden="1" x14ac:dyDescent="0.4"/>
    <row r="146" hidden="1" x14ac:dyDescent="0.4"/>
    <row r="147" hidden="1" x14ac:dyDescent="0.4"/>
    <row r="148" hidden="1" x14ac:dyDescent="0.4"/>
    <row r="149" hidden="1" x14ac:dyDescent="0.4"/>
    <row r="150" hidden="1" x14ac:dyDescent="0.4"/>
    <row r="151" hidden="1" x14ac:dyDescent="0.4"/>
    <row r="152" hidden="1" x14ac:dyDescent="0.4"/>
    <row r="153" hidden="1" x14ac:dyDescent="0.4"/>
    <row r="154" hidden="1" x14ac:dyDescent="0.4"/>
    <row r="155" hidden="1" x14ac:dyDescent="0.4"/>
    <row r="156" hidden="1" x14ac:dyDescent="0.4"/>
    <row r="157" hidden="1" x14ac:dyDescent="0.4"/>
    <row r="158" hidden="1" x14ac:dyDescent="0.4"/>
    <row r="159" hidden="1" x14ac:dyDescent="0.4"/>
    <row r="160" hidden="1" x14ac:dyDescent="0.4"/>
    <row r="161" hidden="1" x14ac:dyDescent="0.4"/>
    <row r="162" hidden="1" x14ac:dyDescent="0.4"/>
    <row r="163" hidden="1" x14ac:dyDescent="0.4"/>
    <row r="164" hidden="1" x14ac:dyDescent="0.4"/>
    <row r="165" hidden="1" x14ac:dyDescent="0.4"/>
    <row r="166" hidden="1" x14ac:dyDescent="0.4"/>
    <row r="167" hidden="1" x14ac:dyDescent="0.4"/>
    <row r="168" hidden="1" x14ac:dyDescent="0.4"/>
    <row r="169" hidden="1" x14ac:dyDescent="0.4"/>
    <row r="170" hidden="1" x14ac:dyDescent="0.4"/>
    <row r="171" hidden="1" x14ac:dyDescent="0.4"/>
    <row r="172" hidden="1" x14ac:dyDescent="0.4"/>
    <row r="173" hidden="1" x14ac:dyDescent="0.4"/>
    <row r="174" hidden="1" x14ac:dyDescent="0.4"/>
    <row r="175" hidden="1" x14ac:dyDescent="0.4"/>
    <row r="176" hidden="1" x14ac:dyDescent="0.4"/>
    <row r="177" hidden="1" x14ac:dyDescent="0.4"/>
    <row r="178" hidden="1" x14ac:dyDescent="0.4"/>
    <row r="179" hidden="1" x14ac:dyDescent="0.4"/>
    <row r="180" hidden="1" x14ac:dyDescent="0.4"/>
    <row r="181" hidden="1" x14ac:dyDescent="0.4"/>
    <row r="182" hidden="1" x14ac:dyDescent="0.4"/>
    <row r="183" hidden="1" x14ac:dyDescent="0.4"/>
    <row r="184" hidden="1" x14ac:dyDescent="0.4"/>
    <row r="185" hidden="1" x14ac:dyDescent="0.4"/>
  </sheetData>
  <sheetProtection password="D429" sheet="1" objects="1" scenarios="1"/>
  <conditionalFormatting sqref="AS49:AS52 D25:AD28 D30:AD32 D34:AD35 D37:AD42 D44:AD47 D49:AD52">
    <cfRule type="cellIs" dxfId="887" priority="151" stopIfTrue="1" operator="lessThan">
      <formula>0</formula>
    </cfRule>
  </conditionalFormatting>
  <conditionalFormatting sqref="AS53">
    <cfRule type="cellIs" dxfId="886" priority="150" stopIfTrue="1" operator="lessThan">
      <formula>0</formula>
    </cfRule>
  </conditionalFormatting>
  <conditionalFormatting sqref="G56:I57 G59:I59 G7:I7 D6:D10 D13:D21 E13:F15 D56:E57 D59:E59">
    <cfRule type="cellIs" dxfId="885" priority="213" stopIfTrue="1" operator="lessThan">
      <formula>0</formula>
    </cfRule>
  </conditionalFormatting>
  <conditionalFormatting sqref="AI34:AI35">
    <cfRule type="cellIs" dxfId="884" priority="168" stopIfTrue="1" operator="lessThan">
      <formula>0</formula>
    </cfRule>
  </conditionalFormatting>
  <conditionalFormatting sqref="AQ56:AR57 AQ59:AR59 AN59 AN56:AN57">
    <cfRule type="cellIs" dxfId="883" priority="118" stopIfTrue="1" operator="lessThan">
      <formula>0</formula>
    </cfRule>
  </conditionalFormatting>
  <conditionalFormatting sqref="M7:O7 J6:J10">
    <cfRule type="cellIs" dxfId="882" priority="210" stopIfTrue="1" operator="lessThan">
      <formula>0</formula>
    </cfRule>
  </conditionalFormatting>
  <conditionalFormatting sqref="S7:T7 P6:P10">
    <cfRule type="cellIs" dxfId="881" priority="208" stopIfTrue="1" operator="lessThan">
      <formula>0</formula>
    </cfRule>
  </conditionalFormatting>
  <conditionalFormatting sqref="U6:U10">
    <cfRule type="cellIs" dxfId="880" priority="207" stopIfTrue="1" operator="lessThan">
      <formula>0</formula>
    </cfRule>
  </conditionalFormatting>
  <conditionalFormatting sqref="X6:X10">
    <cfRule type="cellIs" dxfId="879" priority="206" stopIfTrue="1" operator="lessThan">
      <formula>0</formula>
    </cfRule>
  </conditionalFormatting>
  <conditionalFormatting sqref="AA6:AA10">
    <cfRule type="cellIs" dxfId="878" priority="205" stopIfTrue="1" operator="lessThan">
      <formula>0</formula>
    </cfRule>
  </conditionalFormatting>
  <conditionalFormatting sqref="AD6:AD10">
    <cfRule type="cellIs" dxfId="877" priority="204" stopIfTrue="1" operator="lessThan">
      <formula>0</formula>
    </cfRule>
  </conditionalFormatting>
  <conditionalFormatting sqref="AI6:AI10">
    <cfRule type="cellIs" dxfId="876" priority="203" stopIfTrue="1" operator="lessThan">
      <formula>0</formula>
    </cfRule>
  </conditionalFormatting>
  <conditionalFormatting sqref="AT6:AT10">
    <cfRule type="cellIs" dxfId="875" priority="200" stopIfTrue="1" operator="lessThan">
      <formula>0</formula>
    </cfRule>
  </conditionalFormatting>
  <conditionalFormatting sqref="AS6:AS10">
    <cfRule type="cellIs" dxfId="874" priority="201" stopIfTrue="1" operator="lessThan">
      <formula>0</formula>
    </cfRule>
  </conditionalFormatting>
  <conditionalFormatting sqref="AU6:AU10">
    <cfRule type="cellIs" dxfId="873" priority="199" stopIfTrue="1" operator="lessThan">
      <formula>0</formula>
    </cfRule>
  </conditionalFormatting>
  <conditionalFormatting sqref="I13:I15">
    <cfRule type="cellIs" dxfId="872" priority="198" stopIfTrue="1" operator="lessThan">
      <formula>0</formula>
    </cfRule>
  </conditionalFormatting>
  <conditionalFormatting sqref="K13:L15 J13:J21">
    <cfRule type="cellIs" dxfId="871" priority="197" stopIfTrue="1" operator="lessThan">
      <formula>0</formula>
    </cfRule>
  </conditionalFormatting>
  <conditionalFormatting sqref="O13:O15">
    <cfRule type="cellIs" dxfId="870" priority="196" stopIfTrue="1" operator="lessThan">
      <formula>0</formula>
    </cfRule>
  </conditionalFormatting>
  <conditionalFormatting sqref="V13:V15 U13:U21">
    <cfRule type="cellIs" dxfId="869" priority="194" stopIfTrue="1" operator="lessThan">
      <formula>0</formula>
    </cfRule>
  </conditionalFormatting>
  <conditionalFormatting sqref="W13:W15">
    <cfRule type="cellIs" dxfId="868" priority="193" stopIfTrue="1" operator="lessThan">
      <formula>0</formula>
    </cfRule>
  </conditionalFormatting>
  <conditionalFormatting sqref="Y13:Y15 X13:X21">
    <cfRule type="cellIs" dxfId="867" priority="192" stopIfTrue="1" operator="lessThan">
      <formula>0</formula>
    </cfRule>
  </conditionalFormatting>
  <conditionalFormatting sqref="Z13:Z15">
    <cfRule type="cellIs" dxfId="866" priority="191" stopIfTrue="1" operator="lessThan">
      <formula>0</formula>
    </cfRule>
  </conditionalFormatting>
  <conditionalFormatting sqref="AB13:AB15 AA13:AA21">
    <cfRule type="cellIs" dxfId="865" priority="190" stopIfTrue="1" operator="lessThan">
      <formula>0</formula>
    </cfRule>
  </conditionalFormatting>
  <conditionalFormatting sqref="AC13:AC15">
    <cfRule type="cellIs" dxfId="864" priority="189" stopIfTrue="1" operator="lessThan">
      <formula>0</formula>
    </cfRule>
  </conditionalFormatting>
  <conditionalFormatting sqref="AD13:AD21">
    <cfRule type="cellIs" dxfId="863" priority="188" stopIfTrue="1" operator="lessThan">
      <formula>0</formula>
    </cfRule>
  </conditionalFormatting>
  <conditionalFormatting sqref="AI13:AI21">
    <cfRule type="cellIs" dxfId="862" priority="187" stopIfTrue="1" operator="lessThan">
      <formula>0</formula>
    </cfRule>
  </conditionalFormatting>
  <conditionalFormatting sqref="AT13:AT21">
    <cfRule type="cellIs" dxfId="861" priority="184" stopIfTrue="1" operator="lessThan">
      <formula>0</formula>
    </cfRule>
  </conditionalFormatting>
  <conditionalFormatting sqref="AS13:AS21">
    <cfRule type="cellIs" dxfId="860" priority="185" stopIfTrue="1" operator="lessThan">
      <formula>0</formula>
    </cfRule>
  </conditionalFormatting>
  <conditionalFormatting sqref="AU13:AU21">
    <cfRule type="cellIs" dxfId="859" priority="183" stopIfTrue="1" operator="lessThan">
      <formula>0</formula>
    </cfRule>
  </conditionalFormatting>
  <conditionalFormatting sqref="D53:F53">
    <cfRule type="cellIs" dxfId="858" priority="176" stopIfTrue="1" operator="lessThan">
      <formula>0</formula>
    </cfRule>
  </conditionalFormatting>
  <conditionalFormatting sqref="I53">
    <cfRule type="cellIs" dxfId="857" priority="175" stopIfTrue="1" operator="lessThan">
      <formula>0</formula>
    </cfRule>
  </conditionalFormatting>
  <conditionalFormatting sqref="J53:L53">
    <cfRule type="cellIs" dxfId="856" priority="174" stopIfTrue="1" operator="lessThan">
      <formula>0</formula>
    </cfRule>
  </conditionalFormatting>
  <conditionalFormatting sqref="O53">
    <cfRule type="cellIs" dxfId="855" priority="173" stopIfTrue="1" operator="lessThan">
      <formula>0</formula>
    </cfRule>
  </conditionalFormatting>
  <conditionalFormatting sqref="P53:R53">
    <cfRule type="cellIs" dxfId="854" priority="172" stopIfTrue="1" operator="lessThan">
      <formula>0</formula>
    </cfRule>
  </conditionalFormatting>
  <conditionalFormatting sqref="U53:AD53">
    <cfRule type="cellIs" dxfId="853" priority="171" stopIfTrue="1" operator="lessThan">
      <formula>0</formula>
    </cfRule>
  </conditionalFormatting>
  <conditionalFormatting sqref="AI25:AI28">
    <cfRule type="cellIs" dxfId="852" priority="170" stopIfTrue="1" operator="lessThan">
      <formula>0</formula>
    </cfRule>
  </conditionalFormatting>
  <conditionalFormatting sqref="AI30:AI32">
    <cfRule type="cellIs" dxfId="851" priority="169" stopIfTrue="1" operator="lessThan">
      <formula>0</formula>
    </cfRule>
  </conditionalFormatting>
  <conditionalFormatting sqref="AN25:AR28">
    <cfRule type="cellIs" dxfId="850" priority="167" stopIfTrue="1" operator="lessThan">
      <formula>0</formula>
    </cfRule>
  </conditionalFormatting>
  <conditionalFormatting sqref="AN30:AR32">
    <cfRule type="cellIs" dxfId="849" priority="166" stopIfTrue="1" operator="lessThan">
      <formula>0</formula>
    </cfRule>
  </conditionalFormatting>
  <conditionalFormatting sqref="AN34:AR35">
    <cfRule type="cellIs" dxfId="848" priority="165" stopIfTrue="1" operator="lessThan">
      <formula>0</formula>
    </cfRule>
  </conditionalFormatting>
  <conditionalFormatting sqref="AS25:AV26 AS27:AU27">
    <cfRule type="cellIs" dxfId="847" priority="164" stopIfTrue="1" operator="lessThan">
      <formula>0</formula>
    </cfRule>
  </conditionalFormatting>
  <conditionalFormatting sqref="AS28:AV28">
    <cfRule type="cellIs" dxfId="846" priority="163" stopIfTrue="1" operator="lessThan">
      <formula>0</formula>
    </cfRule>
  </conditionalFormatting>
  <conditionalFormatting sqref="AS30:AV32">
    <cfRule type="cellIs" dxfId="845" priority="162" stopIfTrue="1" operator="lessThan">
      <formula>0</formula>
    </cfRule>
  </conditionalFormatting>
  <conditionalFormatting sqref="AI44:AI47">
    <cfRule type="cellIs" dxfId="844" priority="161" stopIfTrue="1" operator="lessThan">
      <formula>0</formula>
    </cfRule>
  </conditionalFormatting>
  <conditionalFormatting sqref="AI49:AI52">
    <cfRule type="cellIs" dxfId="843" priority="160" stopIfTrue="1" operator="lessThan">
      <formula>0</formula>
    </cfRule>
  </conditionalFormatting>
  <conditionalFormatting sqref="AI53">
    <cfRule type="cellIs" dxfId="842" priority="159" stopIfTrue="1" operator="lessThan">
      <formula>0</formula>
    </cfRule>
  </conditionalFormatting>
  <conditionalFormatting sqref="AI37:AI42">
    <cfRule type="cellIs" dxfId="841" priority="158" stopIfTrue="1" operator="lessThan">
      <formula>0</formula>
    </cfRule>
  </conditionalFormatting>
  <conditionalFormatting sqref="AN37:AR42">
    <cfRule type="cellIs" dxfId="840" priority="157" stopIfTrue="1" operator="lessThan">
      <formula>0</formula>
    </cfRule>
  </conditionalFormatting>
  <conditionalFormatting sqref="AN44:AR47">
    <cfRule type="cellIs" dxfId="839" priority="156" stopIfTrue="1" operator="lessThan">
      <formula>0</formula>
    </cfRule>
  </conditionalFormatting>
  <conditionalFormatting sqref="AN49:AR52">
    <cfRule type="cellIs" dxfId="838" priority="155" stopIfTrue="1" operator="lessThan">
      <formula>0</formula>
    </cfRule>
  </conditionalFormatting>
  <conditionalFormatting sqref="AN53:AP53">
    <cfRule type="cellIs" dxfId="837" priority="154" stopIfTrue="1" operator="lessThan">
      <formula>0</formula>
    </cfRule>
  </conditionalFormatting>
  <conditionalFormatting sqref="AS37:AS42">
    <cfRule type="cellIs" dxfId="836" priority="153" stopIfTrue="1" operator="lessThan">
      <formula>0</formula>
    </cfRule>
  </conditionalFormatting>
  <conditionalFormatting sqref="AS44:AS47">
    <cfRule type="cellIs" dxfId="835" priority="152" stopIfTrue="1" operator="lessThan">
      <formula>0</formula>
    </cfRule>
  </conditionalFormatting>
  <conditionalFormatting sqref="AT37:AT42">
    <cfRule type="cellIs" dxfId="834" priority="149" stopIfTrue="1" operator="lessThan">
      <formula>0</formula>
    </cfRule>
  </conditionalFormatting>
  <conditionalFormatting sqref="AT44:AT47">
    <cfRule type="cellIs" dxfId="833" priority="148" stopIfTrue="1" operator="lessThan">
      <formula>0</formula>
    </cfRule>
  </conditionalFormatting>
  <conditionalFormatting sqref="AT49:AT52">
    <cfRule type="cellIs" dxfId="832" priority="147" stopIfTrue="1" operator="lessThan">
      <formula>0</formula>
    </cfRule>
  </conditionalFormatting>
  <conditionalFormatting sqref="AT53">
    <cfRule type="cellIs" dxfId="831" priority="146" stopIfTrue="1" operator="lessThan">
      <formula>0</formula>
    </cfRule>
  </conditionalFormatting>
  <conditionalFormatting sqref="AU37:AU42">
    <cfRule type="cellIs" dxfId="830" priority="145" stopIfTrue="1" operator="lessThan">
      <formula>0</formula>
    </cfRule>
  </conditionalFormatting>
  <conditionalFormatting sqref="AU44:AU47">
    <cfRule type="cellIs" dxfId="829" priority="144" stopIfTrue="1" operator="lessThan">
      <formula>0</formula>
    </cfRule>
  </conditionalFormatting>
  <conditionalFormatting sqref="AU49:AU52">
    <cfRule type="cellIs" dxfId="828" priority="143" stopIfTrue="1" operator="lessThan">
      <formula>0</formula>
    </cfRule>
  </conditionalFormatting>
  <conditionalFormatting sqref="AU53">
    <cfRule type="cellIs" dxfId="827" priority="142" stopIfTrue="1" operator="lessThan">
      <formula>0</formula>
    </cfRule>
  </conditionalFormatting>
  <conditionalFormatting sqref="AV37:AV42">
    <cfRule type="cellIs" dxfId="826" priority="141" stopIfTrue="1" operator="lessThan">
      <formula>0</formula>
    </cfRule>
  </conditionalFormatting>
  <conditionalFormatting sqref="AV44:AV47">
    <cfRule type="cellIs" dxfId="825" priority="140" stopIfTrue="1" operator="lessThan">
      <formula>0</formula>
    </cfRule>
  </conditionalFormatting>
  <conditionalFormatting sqref="AV49:AV52">
    <cfRule type="cellIs" dxfId="824" priority="139" stopIfTrue="1" operator="lessThan">
      <formula>0</formula>
    </cfRule>
  </conditionalFormatting>
  <conditionalFormatting sqref="AV53">
    <cfRule type="cellIs" dxfId="823" priority="138" stopIfTrue="1" operator="lessThan">
      <formula>0</formula>
    </cfRule>
  </conditionalFormatting>
  <conditionalFormatting sqref="AS35:AV35">
    <cfRule type="cellIs" dxfId="822" priority="137" stopIfTrue="1" operator="lessThan">
      <formula>0</formula>
    </cfRule>
  </conditionalFormatting>
  <conditionalFormatting sqref="AV34">
    <cfRule type="cellIs" dxfId="821" priority="136" stopIfTrue="1" operator="lessThan">
      <formula>0</formula>
    </cfRule>
  </conditionalFormatting>
  <conditionalFormatting sqref="AT34">
    <cfRule type="cellIs" dxfId="820" priority="135" stopIfTrue="1" operator="lessThan">
      <formula>0</formula>
    </cfRule>
  </conditionalFormatting>
  <conditionalFormatting sqref="AW61:AW62">
    <cfRule type="cellIs" dxfId="819" priority="134" stopIfTrue="1" operator="lessThan">
      <formula>0</formula>
    </cfRule>
  </conditionalFormatting>
  <conditionalFormatting sqref="J56:J57 M56:O57">
    <cfRule type="cellIs" dxfId="818" priority="133" stopIfTrue="1" operator="lessThan">
      <formula>0</formula>
    </cfRule>
  </conditionalFormatting>
  <conditionalFormatting sqref="J58:J59 M58:O59">
    <cfRule type="cellIs" dxfId="817" priority="131" stopIfTrue="1" operator="lessThan">
      <formula>0</formula>
    </cfRule>
  </conditionalFormatting>
  <conditionalFormatting sqref="S56:U57 P56:P57">
    <cfRule type="cellIs" dxfId="816" priority="129" stopIfTrue="1" operator="lessThan">
      <formula>0</formula>
    </cfRule>
  </conditionalFormatting>
  <conditionalFormatting sqref="V56:W57">
    <cfRule type="cellIs" dxfId="815" priority="128" stopIfTrue="1" operator="lessThan">
      <formula>0</formula>
    </cfRule>
  </conditionalFormatting>
  <conditionalFormatting sqref="S59:U59 P59">
    <cfRule type="cellIs" dxfId="814" priority="127" stopIfTrue="1" operator="lessThan">
      <formula>0</formula>
    </cfRule>
  </conditionalFormatting>
  <conditionalFormatting sqref="V59:W59">
    <cfRule type="cellIs" dxfId="813" priority="126" stopIfTrue="1" operator="lessThan">
      <formula>0</formula>
    </cfRule>
  </conditionalFormatting>
  <conditionalFormatting sqref="S58:T58 P58">
    <cfRule type="cellIs" dxfId="812" priority="125" stopIfTrue="1" operator="lessThan">
      <formula>0</formula>
    </cfRule>
  </conditionalFormatting>
  <conditionalFormatting sqref="X56:X57">
    <cfRule type="cellIs" dxfId="811" priority="124" stopIfTrue="1" operator="lessThan">
      <formula>0</formula>
    </cfRule>
  </conditionalFormatting>
  <conditionalFormatting sqref="X59">
    <cfRule type="cellIs" dxfId="810" priority="123" stopIfTrue="1" operator="lessThan">
      <formula>0</formula>
    </cfRule>
  </conditionalFormatting>
  <conditionalFormatting sqref="X58">
    <cfRule type="cellIs" dxfId="809" priority="122" stopIfTrue="1" operator="lessThan">
      <formula>0</formula>
    </cfRule>
  </conditionalFormatting>
  <conditionalFormatting sqref="AA56:AA57">
    <cfRule type="cellIs" dxfId="808" priority="121" stopIfTrue="1" operator="lessThan">
      <formula>0</formula>
    </cfRule>
  </conditionalFormatting>
  <conditionalFormatting sqref="AA59">
    <cfRule type="cellIs" dxfId="807" priority="120" stopIfTrue="1" operator="lessThan">
      <formula>0</formula>
    </cfRule>
  </conditionalFormatting>
  <conditionalFormatting sqref="AA58">
    <cfRule type="cellIs" dxfId="806" priority="119" stopIfTrue="1" operator="lessThan">
      <formula>0</formula>
    </cfRule>
  </conditionalFormatting>
  <conditionalFormatting sqref="Q13:R15 P13:P21">
    <cfRule type="cellIs" dxfId="805" priority="195" stopIfTrue="1" operator="lessThan">
      <formula>0</formula>
    </cfRule>
  </conditionalFormatting>
  <conditionalFormatting sqref="AQ7:AR7 AO13:AP15 AN6:AN10 AN13:AN21">
    <cfRule type="cellIs" dxfId="804" priority="117" stopIfTrue="1" operator="lessThan">
      <formula>0</formula>
    </cfRule>
  </conditionalFormatting>
  <conditionalFormatting sqref="AU34">
    <cfRule type="cellIs" dxfId="803" priority="116" stopIfTrue="1" operator="lessThan">
      <formula>0</formula>
    </cfRule>
  </conditionalFormatting>
  <conditionalFormatting sqref="D25:E28">
    <cfRule type="cellIs" dxfId="802" priority="115" stopIfTrue="1" operator="lessThan">
      <formula>0</formula>
    </cfRule>
  </conditionalFormatting>
  <conditionalFormatting sqref="D30:E30">
    <cfRule type="cellIs" dxfId="801" priority="114" stopIfTrue="1" operator="lessThan">
      <formula>0</formula>
    </cfRule>
  </conditionalFormatting>
  <conditionalFormatting sqref="D32:E32">
    <cfRule type="cellIs" dxfId="800" priority="113" stopIfTrue="1" operator="lessThan">
      <formula>0</formula>
    </cfRule>
  </conditionalFormatting>
  <conditionalFormatting sqref="D34:E35">
    <cfRule type="cellIs" dxfId="799" priority="112" stopIfTrue="1" operator="lessThan">
      <formula>0</formula>
    </cfRule>
  </conditionalFormatting>
  <conditionalFormatting sqref="D37:E42">
    <cfRule type="cellIs" dxfId="798" priority="111" stopIfTrue="1" operator="lessThan">
      <formula>0</formula>
    </cfRule>
  </conditionalFormatting>
  <conditionalFormatting sqref="D44:E47">
    <cfRule type="cellIs" dxfId="797" priority="110" stopIfTrue="1" operator="lessThan">
      <formula>0</formula>
    </cfRule>
  </conditionalFormatting>
  <conditionalFormatting sqref="D51:E51">
    <cfRule type="cellIs" dxfId="796" priority="109" stopIfTrue="1" operator="lessThan">
      <formula>0</formula>
    </cfRule>
  </conditionalFormatting>
  <conditionalFormatting sqref="J6:J10">
    <cfRule type="cellIs" dxfId="795" priority="108" stopIfTrue="1" operator="lessThan">
      <formula>0</formula>
    </cfRule>
  </conditionalFormatting>
  <conditionalFormatting sqref="K6:K7">
    <cfRule type="cellIs" dxfId="794" priority="107" stopIfTrue="1" operator="lessThan">
      <formula>0</formula>
    </cfRule>
  </conditionalFormatting>
  <conditionalFormatting sqref="K6:K7">
    <cfRule type="cellIs" dxfId="793" priority="106" stopIfTrue="1" operator="lessThan">
      <formula>0</formula>
    </cfRule>
  </conditionalFormatting>
  <conditionalFormatting sqref="J13:K14">
    <cfRule type="cellIs" dxfId="792" priority="105" stopIfTrue="1" operator="lessThan">
      <formula>0</formula>
    </cfRule>
  </conditionalFormatting>
  <conditionalFormatting sqref="J13:K14">
    <cfRule type="cellIs" dxfId="791" priority="104" stopIfTrue="1" operator="lessThan">
      <formula>0</formula>
    </cfRule>
  </conditionalFormatting>
  <conditionalFormatting sqref="J15:J21">
    <cfRule type="cellIs" dxfId="790" priority="103" stopIfTrue="1" operator="lessThan">
      <formula>0</formula>
    </cfRule>
  </conditionalFormatting>
  <conditionalFormatting sqref="J15:J21">
    <cfRule type="cellIs" dxfId="789" priority="102" stopIfTrue="1" operator="lessThan">
      <formula>0</formula>
    </cfRule>
  </conditionalFormatting>
  <conditionalFormatting sqref="J25:K27">
    <cfRule type="cellIs" dxfId="788" priority="101" stopIfTrue="1" operator="lessThan">
      <formula>0</formula>
    </cfRule>
  </conditionalFormatting>
  <conditionalFormatting sqref="J25:K27">
    <cfRule type="cellIs" dxfId="787" priority="100" stopIfTrue="1" operator="lessThan">
      <formula>0</formula>
    </cfRule>
  </conditionalFormatting>
  <conditionalFormatting sqref="J30:K30">
    <cfRule type="cellIs" dxfId="786" priority="99" stopIfTrue="1" operator="lessThan">
      <formula>0</formula>
    </cfRule>
  </conditionalFormatting>
  <conditionalFormatting sqref="J30:K30">
    <cfRule type="cellIs" dxfId="785" priority="98" stopIfTrue="1" operator="lessThan">
      <formula>0</formula>
    </cfRule>
  </conditionalFormatting>
  <conditionalFormatting sqref="J34:K35">
    <cfRule type="cellIs" dxfId="784" priority="97" stopIfTrue="1" operator="lessThan">
      <formula>0</formula>
    </cfRule>
  </conditionalFormatting>
  <conditionalFormatting sqref="J34:K35">
    <cfRule type="cellIs" dxfId="783" priority="96" stopIfTrue="1" operator="lessThan">
      <formula>0</formula>
    </cfRule>
  </conditionalFormatting>
  <conditionalFormatting sqref="J37:K42">
    <cfRule type="cellIs" dxfId="782" priority="95" stopIfTrue="1" operator="lessThan">
      <formula>0</formula>
    </cfRule>
  </conditionalFormatting>
  <conditionalFormatting sqref="J37:K42">
    <cfRule type="cellIs" dxfId="781" priority="94" stopIfTrue="1" operator="lessThan">
      <formula>0</formula>
    </cfRule>
  </conditionalFormatting>
  <conditionalFormatting sqref="J44:K47">
    <cfRule type="cellIs" dxfId="780" priority="93" stopIfTrue="1" operator="lessThan">
      <formula>0</formula>
    </cfRule>
  </conditionalFormatting>
  <conditionalFormatting sqref="J44:K47">
    <cfRule type="cellIs" dxfId="779" priority="92" stopIfTrue="1" operator="lessThan">
      <formula>0</formula>
    </cfRule>
  </conditionalFormatting>
  <conditionalFormatting sqref="J51:K51">
    <cfRule type="cellIs" dxfId="778" priority="91" stopIfTrue="1" operator="lessThan">
      <formula>0</formula>
    </cfRule>
  </conditionalFormatting>
  <conditionalFormatting sqref="J51:K51">
    <cfRule type="cellIs" dxfId="777" priority="90" stopIfTrue="1" operator="lessThan">
      <formula>0</formula>
    </cfRule>
  </conditionalFormatting>
  <conditionalFormatting sqref="J56:K59">
    <cfRule type="cellIs" dxfId="776" priority="89" stopIfTrue="1" operator="lessThan">
      <formula>0</formula>
    </cfRule>
  </conditionalFormatting>
  <conditionalFormatting sqref="J56:K59">
    <cfRule type="cellIs" dxfId="775" priority="88" stopIfTrue="1" operator="lessThan">
      <formula>0</formula>
    </cfRule>
  </conditionalFormatting>
  <conditionalFormatting sqref="O13:P15">
    <cfRule type="cellIs" dxfId="774" priority="87" stopIfTrue="1" operator="lessThan">
      <formula>0</formula>
    </cfRule>
  </conditionalFormatting>
  <conditionalFormatting sqref="O13:P15">
    <cfRule type="cellIs" dxfId="773" priority="86" stopIfTrue="1" operator="lessThan">
      <formula>0</formula>
    </cfRule>
  </conditionalFormatting>
  <conditionalFormatting sqref="P6:P10">
    <cfRule type="cellIs" dxfId="772" priority="85" stopIfTrue="1" operator="lessThan">
      <formula>0</formula>
    </cfRule>
  </conditionalFormatting>
  <conditionalFormatting sqref="P6:P10">
    <cfRule type="cellIs" dxfId="771" priority="84" stopIfTrue="1" operator="lessThan">
      <formula>0</formula>
    </cfRule>
  </conditionalFormatting>
  <conditionalFormatting sqref="P16">
    <cfRule type="cellIs" dxfId="770" priority="83" stopIfTrue="1" operator="lessThan">
      <formula>0</formula>
    </cfRule>
  </conditionalFormatting>
  <conditionalFormatting sqref="P16">
    <cfRule type="cellIs" dxfId="769" priority="82" stopIfTrue="1" operator="lessThan">
      <formula>0</formula>
    </cfRule>
  </conditionalFormatting>
  <conditionalFormatting sqref="O25:O28">
    <cfRule type="cellIs" dxfId="768" priority="81" stopIfTrue="1" operator="lessThan">
      <formula>0</formula>
    </cfRule>
  </conditionalFormatting>
  <conditionalFormatting sqref="O25:O28">
    <cfRule type="cellIs" dxfId="767" priority="80" stopIfTrue="1" operator="lessThan">
      <formula>0</formula>
    </cfRule>
  </conditionalFormatting>
  <conditionalFormatting sqref="P25:Q27">
    <cfRule type="cellIs" dxfId="766" priority="79" stopIfTrue="1" operator="lessThan">
      <formula>0</formula>
    </cfRule>
  </conditionalFormatting>
  <conditionalFormatting sqref="P25:Q27">
    <cfRule type="cellIs" dxfId="765" priority="78" stopIfTrue="1" operator="lessThan">
      <formula>0</formula>
    </cfRule>
  </conditionalFormatting>
  <conditionalFormatting sqref="O30:Q30">
    <cfRule type="cellIs" dxfId="764" priority="77" stopIfTrue="1" operator="lessThan">
      <formula>0</formula>
    </cfRule>
  </conditionalFormatting>
  <conditionalFormatting sqref="O30:Q30">
    <cfRule type="cellIs" dxfId="763" priority="76" stopIfTrue="1" operator="lessThan">
      <formula>0</formula>
    </cfRule>
  </conditionalFormatting>
  <conditionalFormatting sqref="O34:Q35">
    <cfRule type="cellIs" dxfId="762" priority="75" stopIfTrue="1" operator="lessThan">
      <formula>0</formula>
    </cfRule>
  </conditionalFormatting>
  <conditionalFormatting sqref="O34:Q35">
    <cfRule type="cellIs" dxfId="761" priority="74" stopIfTrue="1" operator="lessThan">
      <formula>0</formula>
    </cfRule>
  </conditionalFormatting>
  <conditionalFormatting sqref="O37:Q42">
    <cfRule type="cellIs" dxfId="760" priority="73" stopIfTrue="1" operator="lessThan">
      <formula>0</formula>
    </cfRule>
  </conditionalFormatting>
  <conditionalFormatting sqref="O37:Q42">
    <cfRule type="cellIs" dxfId="759" priority="72" stopIfTrue="1" operator="lessThan">
      <formula>0</formula>
    </cfRule>
  </conditionalFormatting>
  <conditionalFormatting sqref="O44:Q45">
    <cfRule type="cellIs" dxfId="758" priority="71" stopIfTrue="1" operator="lessThan">
      <formula>0</formula>
    </cfRule>
  </conditionalFormatting>
  <conditionalFormatting sqref="O44:Q45">
    <cfRule type="cellIs" dxfId="757" priority="70" stopIfTrue="1" operator="lessThan">
      <formula>0</formula>
    </cfRule>
  </conditionalFormatting>
  <conditionalFormatting sqref="O46:Q47">
    <cfRule type="cellIs" dxfId="756" priority="69" stopIfTrue="1" operator="lessThan">
      <formula>0</formula>
    </cfRule>
  </conditionalFormatting>
  <conditionalFormatting sqref="O46:Q47">
    <cfRule type="cellIs" dxfId="755" priority="68" stopIfTrue="1" operator="lessThan">
      <formula>0</formula>
    </cfRule>
  </conditionalFormatting>
  <conditionalFormatting sqref="O51:Q51">
    <cfRule type="cellIs" dxfId="754" priority="67" stopIfTrue="1" operator="lessThan">
      <formula>0</formula>
    </cfRule>
  </conditionalFormatting>
  <conditionalFormatting sqref="O51:Q51">
    <cfRule type="cellIs" dxfId="753" priority="66" stopIfTrue="1" operator="lessThan">
      <formula>0</formula>
    </cfRule>
  </conditionalFormatting>
  <conditionalFormatting sqref="O56:Q59">
    <cfRule type="cellIs" dxfId="752" priority="65" stopIfTrue="1" operator="lessThan">
      <formula>0</formula>
    </cfRule>
  </conditionalFormatting>
  <conditionalFormatting sqref="O56:Q59">
    <cfRule type="cellIs" dxfId="751" priority="64" stopIfTrue="1" operator="lessThan">
      <formula>0</formula>
    </cfRule>
  </conditionalFormatting>
  <conditionalFormatting sqref="O56:Q59">
    <cfRule type="cellIs" dxfId="750" priority="63" stopIfTrue="1" operator="lessThan">
      <formula>0</formula>
    </cfRule>
  </conditionalFormatting>
  <conditionalFormatting sqref="Q13:Q14">
    <cfRule type="cellIs" dxfId="749" priority="62" stopIfTrue="1" operator="lessThan">
      <formula>0</formula>
    </cfRule>
  </conditionalFormatting>
  <conditionalFormatting sqref="Q13:Q14">
    <cfRule type="cellIs" dxfId="748" priority="61" stopIfTrue="1" operator="lessThan">
      <formula>0</formula>
    </cfRule>
  </conditionalFormatting>
  <conditionalFormatting sqref="Q13:Q14">
    <cfRule type="cellIs" dxfId="747" priority="60" stopIfTrue="1" operator="lessThan">
      <formula>0</formula>
    </cfRule>
  </conditionalFormatting>
  <conditionalFormatting sqref="P13:Q14">
    <cfRule type="cellIs" dxfId="746" priority="59" stopIfTrue="1" operator="lessThan">
      <formula>0</formula>
    </cfRule>
  </conditionalFormatting>
  <conditionalFormatting sqref="P13:Q14">
    <cfRule type="cellIs" dxfId="745" priority="58" stopIfTrue="1" operator="lessThan">
      <formula>0</formula>
    </cfRule>
  </conditionalFormatting>
  <conditionalFormatting sqref="P13:Q14">
    <cfRule type="cellIs" dxfId="744" priority="57" stopIfTrue="1" operator="lessThan">
      <formula>0</formula>
    </cfRule>
  </conditionalFormatting>
  <conditionalFormatting sqref="P15:P16">
    <cfRule type="cellIs" dxfId="743" priority="56" stopIfTrue="1" operator="lessThan">
      <formula>0</formula>
    </cfRule>
  </conditionalFormatting>
  <conditionalFormatting sqref="P15:P16">
    <cfRule type="cellIs" dxfId="742" priority="55" stopIfTrue="1" operator="lessThan">
      <formula>0</formula>
    </cfRule>
  </conditionalFormatting>
  <conditionalFormatting sqref="P15:P16">
    <cfRule type="cellIs" dxfId="741" priority="54" stopIfTrue="1" operator="lessThan">
      <formula>0</formula>
    </cfRule>
  </conditionalFormatting>
  <conditionalFormatting sqref="P25:Q27">
    <cfRule type="cellIs" dxfId="740" priority="53" stopIfTrue="1" operator="lessThan">
      <formula>0</formula>
    </cfRule>
  </conditionalFormatting>
  <conditionalFormatting sqref="P25:Q27">
    <cfRule type="cellIs" dxfId="739" priority="52" stopIfTrue="1" operator="lessThan">
      <formula>0</formula>
    </cfRule>
  </conditionalFormatting>
  <conditionalFormatting sqref="P25:Q27">
    <cfRule type="cellIs" dxfId="738" priority="51" stopIfTrue="1" operator="lessThan">
      <formula>0</formula>
    </cfRule>
  </conditionalFormatting>
  <conditionalFormatting sqref="P30:Q30">
    <cfRule type="cellIs" dxfId="737" priority="50" stopIfTrue="1" operator="lessThan">
      <formula>0</formula>
    </cfRule>
  </conditionalFormatting>
  <conditionalFormatting sqref="P30:Q30">
    <cfRule type="cellIs" dxfId="736" priority="49" stopIfTrue="1" operator="lessThan">
      <formula>0</formula>
    </cfRule>
  </conditionalFormatting>
  <conditionalFormatting sqref="P30:Q30">
    <cfRule type="cellIs" dxfId="735" priority="48" stopIfTrue="1" operator="lessThan">
      <formula>0</formula>
    </cfRule>
  </conditionalFormatting>
  <conditionalFormatting sqref="P30:Q30">
    <cfRule type="cellIs" dxfId="734" priority="47" stopIfTrue="1" operator="lessThan">
      <formula>0</formula>
    </cfRule>
  </conditionalFormatting>
  <conditionalFormatting sqref="P30:Q30">
    <cfRule type="cellIs" dxfId="733" priority="46" stopIfTrue="1" operator="lessThan">
      <formula>0</formula>
    </cfRule>
  </conditionalFormatting>
  <conditionalFormatting sqref="P34:Q35">
    <cfRule type="cellIs" dxfId="732" priority="45" stopIfTrue="1" operator="lessThan">
      <formula>0</formula>
    </cfRule>
  </conditionalFormatting>
  <conditionalFormatting sqref="P34:Q35">
    <cfRule type="cellIs" dxfId="731" priority="44" stopIfTrue="1" operator="lessThan">
      <formula>0</formula>
    </cfRule>
  </conditionalFormatting>
  <conditionalFormatting sqref="P34:Q35">
    <cfRule type="cellIs" dxfId="730" priority="43" stopIfTrue="1" operator="lessThan">
      <formula>0</formula>
    </cfRule>
  </conditionalFormatting>
  <conditionalFormatting sqref="P34:Q35">
    <cfRule type="cellIs" dxfId="729" priority="42" stopIfTrue="1" operator="lessThan">
      <formula>0</formula>
    </cfRule>
  </conditionalFormatting>
  <conditionalFormatting sqref="P34:Q35">
    <cfRule type="cellIs" dxfId="728" priority="41" stopIfTrue="1" operator="lessThan">
      <formula>0</formula>
    </cfRule>
  </conditionalFormatting>
  <conditionalFormatting sqref="P34:Q35">
    <cfRule type="cellIs" dxfId="727" priority="40" stopIfTrue="1" operator="lessThan">
      <formula>0</formula>
    </cfRule>
  </conditionalFormatting>
  <conditionalFormatting sqref="P34:Q35">
    <cfRule type="cellIs" dxfId="726" priority="39" stopIfTrue="1" operator="lessThan">
      <formula>0</formula>
    </cfRule>
  </conditionalFormatting>
  <conditionalFormatting sqref="P37:Q42">
    <cfRule type="cellIs" dxfId="725" priority="38" stopIfTrue="1" operator="lessThan">
      <formula>0</formula>
    </cfRule>
  </conditionalFormatting>
  <conditionalFormatting sqref="P37:Q42">
    <cfRule type="cellIs" dxfId="724" priority="37" stopIfTrue="1" operator="lessThan">
      <formula>0</formula>
    </cfRule>
  </conditionalFormatting>
  <conditionalFormatting sqref="P37:Q42">
    <cfRule type="cellIs" dxfId="723" priority="36" stopIfTrue="1" operator="lessThan">
      <formula>0</formula>
    </cfRule>
  </conditionalFormatting>
  <conditionalFormatting sqref="P37:Q42">
    <cfRule type="cellIs" dxfId="722" priority="35" stopIfTrue="1" operator="lessThan">
      <formula>0</formula>
    </cfRule>
  </conditionalFormatting>
  <conditionalFormatting sqref="P37:Q42">
    <cfRule type="cellIs" dxfId="721" priority="34" stopIfTrue="1" operator="lessThan">
      <formula>0</formula>
    </cfRule>
  </conditionalFormatting>
  <conditionalFormatting sqref="P37:Q42">
    <cfRule type="cellIs" dxfId="720" priority="33" stopIfTrue="1" operator="lessThan">
      <formula>0</formula>
    </cfRule>
  </conditionalFormatting>
  <conditionalFormatting sqref="P37:Q42">
    <cfRule type="cellIs" dxfId="719" priority="32" stopIfTrue="1" operator="lessThan">
      <formula>0</formula>
    </cfRule>
  </conditionalFormatting>
  <conditionalFormatting sqref="P44:Q47">
    <cfRule type="cellIs" dxfId="718" priority="31" stopIfTrue="1" operator="lessThan">
      <formula>0</formula>
    </cfRule>
  </conditionalFormatting>
  <conditionalFormatting sqref="P44:Q47">
    <cfRule type="cellIs" dxfId="717" priority="30" stopIfTrue="1" operator="lessThan">
      <formula>0</formula>
    </cfRule>
  </conditionalFormatting>
  <conditionalFormatting sqref="P44:Q47">
    <cfRule type="cellIs" dxfId="716" priority="29" stopIfTrue="1" operator="lessThan">
      <formula>0</formula>
    </cfRule>
  </conditionalFormatting>
  <conditionalFormatting sqref="P44:Q47">
    <cfRule type="cellIs" dxfId="715" priority="28" stopIfTrue="1" operator="lessThan">
      <formula>0</formula>
    </cfRule>
  </conditionalFormatting>
  <conditionalFormatting sqref="P44:Q47">
    <cfRule type="cellIs" dxfId="714" priority="27" stopIfTrue="1" operator="lessThan">
      <formula>0</formula>
    </cfRule>
  </conditionalFormatting>
  <conditionalFormatting sqref="P44:Q47">
    <cfRule type="cellIs" dxfId="713" priority="26" stopIfTrue="1" operator="lessThan">
      <formula>0</formula>
    </cfRule>
  </conditionalFormatting>
  <conditionalFormatting sqref="P44:Q47">
    <cfRule type="cellIs" dxfId="712" priority="25" stopIfTrue="1" operator="lessThan">
      <formula>0</formula>
    </cfRule>
  </conditionalFormatting>
  <conditionalFormatting sqref="P51:Q51">
    <cfRule type="cellIs" dxfId="711" priority="24" stopIfTrue="1" operator="lessThan">
      <formula>0</formula>
    </cfRule>
  </conditionalFormatting>
  <conditionalFormatting sqref="P51:Q51">
    <cfRule type="cellIs" dxfId="710" priority="23" stopIfTrue="1" operator="lessThan">
      <formula>0</formula>
    </cfRule>
  </conditionalFormatting>
  <conditionalFormatting sqref="P51:Q51">
    <cfRule type="cellIs" dxfId="709" priority="22" stopIfTrue="1" operator="lessThan">
      <formula>0</formula>
    </cfRule>
  </conditionalFormatting>
  <conditionalFormatting sqref="P51:Q51">
    <cfRule type="cellIs" dxfId="708" priority="21" stopIfTrue="1" operator="lessThan">
      <formula>0</formula>
    </cfRule>
  </conditionalFormatting>
  <conditionalFormatting sqref="P51:Q51">
    <cfRule type="cellIs" dxfId="707" priority="20" stopIfTrue="1" operator="lessThan">
      <formula>0</formula>
    </cfRule>
  </conditionalFormatting>
  <conditionalFormatting sqref="P51:Q51">
    <cfRule type="cellIs" dxfId="706" priority="19" stopIfTrue="1" operator="lessThan">
      <formula>0</formula>
    </cfRule>
  </conditionalFormatting>
  <conditionalFormatting sqref="P51:Q51">
    <cfRule type="cellIs" dxfId="705" priority="18" stopIfTrue="1" operator="lessThan">
      <formula>0</formula>
    </cfRule>
  </conditionalFormatting>
  <conditionalFormatting sqref="P56:Q59">
    <cfRule type="cellIs" dxfId="704" priority="17" stopIfTrue="1" operator="lessThan">
      <formula>0</formula>
    </cfRule>
  </conditionalFormatting>
  <conditionalFormatting sqref="P56:Q59">
    <cfRule type="cellIs" dxfId="703" priority="16" stopIfTrue="1" operator="lessThan">
      <formula>0</formula>
    </cfRule>
  </conditionalFormatting>
  <conditionalFormatting sqref="P56:Q59">
    <cfRule type="cellIs" dxfId="702" priority="15" stopIfTrue="1" operator="lessThan">
      <formula>0</formula>
    </cfRule>
  </conditionalFormatting>
  <conditionalFormatting sqref="P56:Q59">
    <cfRule type="cellIs" dxfId="701" priority="14" stopIfTrue="1" operator="lessThan">
      <formula>0</formula>
    </cfRule>
  </conditionalFormatting>
  <conditionalFormatting sqref="P56:Q59">
    <cfRule type="cellIs" dxfId="700" priority="13" stopIfTrue="1" operator="lessThan">
      <formula>0</formula>
    </cfRule>
  </conditionalFormatting>
  <conditionalFormatting sqref="P56:Q59">
    <cfRule type="cellIs" dxfId="699" priority="12" stopIfTrue="1" operator="lessThan">
      <formula>0</formula>
    </cfRule>
  </conditionalFormatting>
  <conditionalFormatting sqref="P56:Q59">
    <cfRule type="cellIs" dxfId="698" priority="11" stopIfTrue="1" operator="lessThan">
      <formula>0</formula>
    </cfRule>
  </conditionalFormatting>
  <conditionalFormatting sqref="P56:Q59">
    <cfRule type="cellIs" dxfId="697" priority="10" stopIfTrue="1" operator="lessThan">
      <formula>0</formula>
    </cfRule>
  </conditionalFormatting>
  <conditionalFormatting sqref="J56:K59">
    <cfRule type="cellIs" dxfId="696" priority="9" stopIfTrue="1" operator="lessThan">
      <formula>0</formula>
    </cfRule>
  </conditionalFormatting>
  <conditionalFormatting sqref="O56:Q59">
    <cfRule type="cellIs" dxfId="695" priority="8" stopIfTrue="1" operator="lessThan">
      <formula>0</formula>
    </cfRule>
  </conditionalFormatting>
  <conditionalFormatting sqref="O56:Q59">
    <cfRule type="cellIs" dxfId="694" priority="7" stopIfTrue="1" operator="lessThan">
      <formula>0</formula>
    </cfRule>
  </conditionalFormatting>
  <conditionalFormatting sqref="O56:Q59">
    <cfRule type="cellIs" dxfId="693" priority="6" stopIfTrue="1" operator="lessThan">
      <formula>0</formula>
    </cfRule>
  </conditionalFormatting>
  <conditionalFormatting sqref="P56:P57">
    <cfRule type="cellIs" dxfId="692" priority="5" stopIfTrue="1" operator="lessThan">
      <formula>0</formula>
    </cfRule>
  </conditionalFormatting>
  <conditionalFormatting sqref="P58:P59">
    <cfRule type="cellIs" dxfId="691" priority="4" stopIfTrue="1" operator="lessThan">
      <formula>0</formula>
    </cfRule>
  </conditionalFormatting>
  <conditionalFormatting sqref="Q56:Q57">
    <cfRule type="cellIs" dxfId="690" priority="3" stopIfTrue="1" operator="lessThan">
      <formula>0</formula>
    </cfRule>
  </conditionalFormatting>
  <conditionalFormatting sqref="Q59">
    <cfRule type="cellIs" dxfId="689" priority="2" stopIfTrue="1" operator="lessThan">
      <formula>0</formula>
    </cfRule>
  </conditionalFormatting>
  <conditionalFormatting sqref="Q58">
    <cfRule type="cellIs" dxfId="688" priority="1" stopIfTrue="1" operator="lessThan">
      <formula>0</formula>
    </cfRule>
  </conditionalFormatting>
  <dataValidations xWindow="1134" yWindow="556" count="3">
    <dataValidation allowBlank="1" showInputMessage="1" showErrorMessage="1" prompt="Requires calculation from user" sqref="AI5 AN5:AU5 AI12 AI60 AI22 AN22:AU22 AN12:AU12 AN60:AV60 D12:AD12 D60:AD60 D22:AD22 D5:AD5" xr:uid="{00000000-0002-0000-0100-000000000000}"/>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xr:uid="{00000000-0002-0000-0100-000001000000}"/>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xr:uid="{00000000-0002-0000-0100-000002000000}"/>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pageSetUpPr fitToPage="1"/>
  </sheetPr>
  <dimension ref="A1:BB62"/>
  <sheetViews>
    <sheetView topLeftCell="B1" zoomScale="70" zoomScaleNormal="70" workbookViewId="0">
      <selection activeCell="C2" sqref="C2"/>
    </sheetView>
  </sheetViews>
  <sheetFormatPr defaultColWidth="0" defaultRowHeight="12.7" zeroHeight="1" x14ac:dyDescent="0.4"/>
  <cols>
    <col min="1" max="1" width="1.703125" style="5" hidden="1" customWidth="1"/>
    <col min="2" max="2" width="69.41015625" style="13" customWidth="1"/>
    <col min="3" max="3" width="13.41015625" style="13" customWidth="1"/>
    <col min="4" max="5" width="20.41015625" style="3" customWidth="1"/>
    <col min="6" max="6" width="20.41015625" style="5" customWidth="1"/>
    <col min="7" max="11" width="20.41015625" style="3" customWidth="1"/>
    <col min="12" max="12" width="20.41015625" style="5" customWidth="1"/>
    <col min="13" max="17" width="20.41015625" style="3" customWidth="1"/>
    <col min="18" max="18" width="20.41015625" style="5" customWidth="1"/>
    <col min="19" max="20" width="20.41015625" style="3" customWidth="1"/>
    <col min="21" max="22" width="20.703125" style="3" customWidth="1"/>
    <col min="23" max="23" width="20.703125" style="5" customWidth="1"/>
    <col min="24" max="25" width="20.703125" style="3" customWidth="1"/>
    <col min="26" max="26" width="20.703125" style="5" customWidth="1"/>
    <col min="27" max="28" width="20.703125" style="3" customWidth="1"/>
    <col min="29" max="29" width="20.703125" style="5" customWidth="1"/>
    <col min="30" max="31" width="20.41015625" style="3" customWidth="1"/>
    <col min="32" max="32" width="20.41015625" style="5" customWidth="1"/>
    <col min="33" max="36" width="20.41015625" style="3" customWidth="1"/>
    <col min="37" max="37" width="20.41015625" style="5" customWidth="1"/>
    <col min="38" max="41" width="20.41015625" style="3" customWidth="1"/>
    <col min="42" max="42" width="20.41015625" style="5" customWidth="1"/>
    <col min="43" max="49" width="20.41015625" style="3" customWidth="1"/>
    <col min="50" max="50" width="9.29296875" style="3" customWidth="1"/>
    <col min="51" max="54" width="0" style="3" hidden="1" customWidth="1"/>
    <col min="55" max="55" width="9.29296875" style="3" hidden="1" customWidth="1"/>
    <col min="56" max="16384" width="9.29296875" style="3" hidden="1"/>
  </cols>
  <sheetData>
    <row r="1" spans="2:49" ht="19" x14ac:dyDescent="0.4">
      <c r="B1" s="100" t="s">
        <v>353</v>
      </c>
    </row>
    <row r="2" spans="2:49" x14ac:dyDescent="0.4"/>
    <row r="3" spans="2:49" s="5" customFormat="1" ht="107.45" customHeight="1" x14ac:dyDescent="0.4">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350000000000001" x14ac:dyDescent="0.4">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ht="13.35" thickTop="1" thickBot="1" x14ac:dyDescent="0.45">
      <c r="B5" s="175" t="s">
        <v>278</v>
      </c>
      <c r="C5" s="132"/>
      <c r="D5" s="117">
        <v>28409</v>
      </c>
      <c r="E5" s="117">
        <v>28409</v>
      </c>
      <c r="F5" s="118"/>
      <c r="G5" s="130"/>
      <c r="H5" s="130"/>
      <c r="I5" s="117"/>
      <c r="J5" s="117">
        <v>23061489</v>
      </c>
      <c r="K5" s="117">
        <v>23061489</v>
      </c>
      <c r="L5" s="118"/>
      <c r="M5" s="118"/>
      <c r="N5" s="118"/>
      <c r="O5" s="117">
        <v>3074757</v>
      </c>
      <c r="P5" s="117">
        <v>122819991</v>
      </c>
      <c r="Q5" s="117">
        <v>122819991</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c r="AU5" s="119"/>
      <c r="AV5" s="312"/>
      <c r="AW5" s="317"/>
    </row>
    <row r="6" spans="2:49" ht="13.35" thickTop="1" thickBot="1" x14ac:dyDescent="0.45">
      <c r="B6" s="176" t="s">
        <v>279</v>
      </c>
      <c r="C6" s="133" t="s">
        <v>8</v>
      </c>
      <c r="D6" s="117">
        <v>0</v>
      </c>
      <c r="E6" s="117">
        <v>0</v>
      </c>
      <c r="F6" s="110"/>
      <c r="G6" s="111"/>
      <c r="H6" s="111"/>
      <c r="I6" s="109"/>
      <c r="J6" s="117">
        <v>0</v>
      </c>
      <c r="K6" s="117">
        <v>0</v>
      </c>
      <c r="L6" s="110"/>
      <c r="M6" s="110"/>
      <c r="N6" s="110"/>
      <c r="O6" s="117">
        <v>0</v>
      </c>
      <c r="P6" s="117">
        <v>0</v>
      </c>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ht="13" thickTop="1" x14ac:dyDescent="0.4">
      <c r="B7" s="176" t="s">
        <v>280</v>
      </c>
      <c r="C7" s="133" t="s">
        <v>9</v>
      </c>
      <c r="D7" s="109"/>
      <c r="E7" s="110"/>
      <c r="F7" s="110"/>
      <c r="G7" s="111"/>
      <c r="H7" s="111"/>
      <c r="I7" s="109"/>
      <c r="J7" s="117">
        <v>0</v>
      </c>
      <c r="K7" s="117">
        <v>0</v>
      </c>
      <c r="L7" s="110"/>
      <c r="M7" s="110"/>
      <c r="N7" s="110"/>
      <c r="O7" s="117">
        <v>0</v>
      </c>
      <c r="P7" s="117">
        <v>0</v>
      </c>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ht="13" thickBot="1" x14ac:dyDescent="0.45">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13.35" thickTop="1" thickBot="1" x14ac:dyDescent="0.45">
      <c r="B9" s="178" t="s">
        <v>122</v>
      </c>
      <c r="C9" s="133" t="s">
        <v>43</v>
      </c>
      <c r="D9" s="109"/>
      <c r="E9" s="288"/>
      <c r="F9" s="288"/>
      <c r="G9" s="288"/>
      <c r="H9" s="288"/>
      <c r="I9" s="292"/>
      <c r="J9" s="117">
        <v>0</v>
      </c>
      <c r="K9" s="288"/>
      <c r="L9" s="288"/>
      <c r="M9" s="288"/>
      <c r="N9" s="288"/>
      <c r="O9" s="292"/>
      <c r="P9" s="117">
        <v>461626</v>
      </c>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6" thickTop="1" thickBot="1" x14ac:dyDescent="0.45">
      <c r="B10" s="178" t="s">
        <v>83</v>
      </c>
      <c r="C10" s="133"/>
      <c r="D10" s="293"/>
      <c r="E10" s="110"/>
      <c r="F10" s="110"/>
      <c r="G10" s="110"/>
      <c r="H10" s="110"/>
      <c r="I10" s="109"/>
      <c r="J10" s="293"/>
      <c r="K10" s="110"/>
      <c r="L10" s="110"/>
      <c r="M10" s="110"/>
      <c r="N10" s="110"/>
      <c r="O10" s="117">
        <v>0</v>
      </c>
      <c r="P10" s="293"/>
      <c r="Q10" s="117">
        <v>479748</v>
      </c>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ht="13.35" thickTop="1" thickBot="1" x14ac:dyDescent="0.45">
      <c r="B11" s="176" t="s">
        <v>282</v>
      </c>
      <c r="C11" s="133" t="s">
        <v>49</v>
      </c>
      <c r="D11" s="117">
        <v>0</v>
      </c>
      <c r="E11" s="110"/>
      <c r="F11" s="110"/>
      <c r="G11" s="110"/>
      <c r="H11" s="110"/>
      <c r="I11" s="109"/>
      <c r="J11" s="117">
        <v>0</v>
      </c>
      <c r="K11" s="110"/>
      <c r="L11" s="110"/>
      <c r="M11" s="110"/>
      <c r="N11" s="110"/>
      <c r="O11" s="117">
        <v>0</v>
      </c>
      <c r="P11" s="117">
        <v>86084</v>
      </c>
      <c r="Q11" s="117">
        <v>51079</v>
      </c>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ht="13.35" thickTop="1" thickBot="1" x14ac:dyDescent="0.45">
      <c r="B12" s="176" t="s">
        <v>283</v>
      </c>
      <c r="C12" s="133" t="s">
        <v>44</v>
      </c>
      <c r="D12" s="117">
        <v>0</v>
      </c>
      <c r="E12" s="289"/>
      <c r="F12" s="289"/>
      <c r="G12" s="289"/>
      <c r="H12" s="289"/>
      <c r="I12" s="293"/>
      <c r="J12" s="117">
        <v>0</v>
      </c>
      <c r="K12" s="289"/>
      <c r="L12" s="289"/>
      <c r="M12" s="289"/>
      <c r="N12" s="289"/>
      <c r="O12" s="293"/>
      <c r="P12" s="117">
        <v>724220</v>
      </c>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ht="13.35" thickTop="1" thickBot="1" x14ac:dyDescent="0.45">
      <c r="B13" s="176" t="s">
        <v>284</v>
      </c>
      <c r="C13" s="133" t="s">
        <v>10</v>
      </c>
      <c r="D13" s="117">
        <v>0</v>
      </c>
      <c r="E13" s="110"/>
      <c r="F13" s="110"/>
      <c r="G13" s="110"/>
      <c r="H13" s="110"/>
      <c r="I13" s="109"/>
      <c r="J13" s="117">
        <v>0</v>
      </c>
      <c r="K13" s="110"/>
      <c r="L13" s="110"/>
      <c r="M13" s="110"/>
      <c r="N13" s="110"/>
      <c r="O13" s="109"/>
      <c r="P13" s="117">
        <v>0</v>
      </c>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ht="13" thickTop="1" x14ac:dyDescent="0.4">
      <c r="B14" s="176" t="s">
        <v>285</v>
      </c>
      <c r="C14" s="133" t="s">
        <v>11</v>
      </c>
      <c r="D14" s="117">
        <v>0</v>
      </c>
      <c r="E14" s="110"/>
      <c r="F14" s="110"/>
      <c r="G14" s="110"/>
      <c r="H14" s="110"/>
      <c r="I14" s="109"/>
      <c r="J14" s="117">
        <v>0</v>
      </c>
      <c r="K14" s="110"/>
      <c r="L14" s="110"/>
      <c r="M14" s="110"/>
      <c r="N14" s="110"/>
      <c r="O14" s="109"/>
      <c r="P14" s="117">
        <v>0</v>
      </c>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7" thickBot="1" x14ac:dyDescent="0.45">
      <c r="B15" s="178" t="s">
        <v>286</v>
      </c>
      <c r="C15" s="133"/>
      <c r="D15" s="109"/>
      <c r="E15" s="110"/>
      <c r="F15" s="110"/>
      <c r="G15" s="110"/>
      <c r="H15" s="110"/>
      <c r="I15" s="109"/>
      <c r="J15" s="376"/>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7" thickTop="1" x14ac:dyDescent="0.4">
      <c r="B16" s="178" t="s">
        <v>287</v>
      </c>
      <c r="C16" s="133"/>
      <c r="D16" s="109"/>
      <c r="E16" s="110"/>
      <c r="F16" s="110"/>
      <c r="G16" s="110"/>
      <c r="H16" s="110"/>
      <c r="I16" s="109"/>
      <c r="J16" s="117">
        <v>-1254224</v>
      </c>
      <c r="K16" s="117">
        <v>-1254224</v>
      </c>
      <c r="L16" s="110"/>
      <c r="M16" s="110"/>
      <c r="N16" s="110"/>
      <c r="O16" s="117">
        <v>-1254224</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4">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35" x14ac:dyDescent="0.4">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35" x14ac:dyDescent="0.4">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35" x14ac:dyDescent="0.4">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350000000000001" x14ac:dyDescent="0.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ht="13.35" thickTop="1" thickBot="1" x14ac:dyDescent="0.45">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ht="13.35" thickTop="1" thickBot="1" x14ac:dyDescent="0.45">
      <c r="B23" s="176" t="s">
        <v>125</v>
      </c>
      <c r="C23" s="133"/>
      <c r="D23" s="117">
        <v>62188</v>
      </c>
      <c r="E23" s="288"/>
      <c r="F23" s="288"/>
      <c r="G23" s="288"/>
      <c r="H23" s="288"/>
      <c r="I23" s="292"/>
      <c r="J23" s="117">
        <v>24523038</v>
      </c>
      <c r="K23" s="288"/>
      <c r="L23" s="288"/>
      <c r="M23" s="288"/>
      <c r="N23" s="288"/>
      <c r="O23" s="292"/>
      <c r="P23" s="117">
        <v>109736774</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c r="AU23" s="113"/>
      <c r="AV23" s="311"/>
      <c r="AW23" s="318"/>
    </row>
    <row r="24" spans="2:49" ht="28.5" customHeight="1" thickTop="1" x14ac:dyDescent="0.4">
      <c r="B24" s="178" t="s">
        <v>114</v>
      </c>
      <c r="C24" s="133"/>
      <c r="D24" s="293"/>
      <c r="E24" s="117">
        <v>53421</v>
      </c>
      <c r="F24" s="110"/>
      <c r="G24" s="110"/>
      <c r="H24" s="110"/>
      <c r="I24" s="109"/>
      <c r="J24" s="293"/>
      <c r="K24" s="117">
        <v>23327094</v>
      </c>
      <c r="L24" s="110"/>
      <c r="M24" s="110"/>
      <c r="N24" s="110"/>
      <c r="O24" s="117">
        <v>3402525</v>
      </c>
      <c r="P24" s="293"/>
      <c r="Q24" s="117">
        <v>108512317.51791677</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ht="13" thickBot="1" x14ac:dyDescent="0.45">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6" thickTop="1" thickBot="1" x14ac:dyDescent="0.45">
      <c r="B26" s="178" t="s">
        <v>110</v>
      </c>
      <c r="C26" s="133" t="s">
        <v>0</v>
      </c>
      <c r="D26" s="117">
        <v>1293</v>
      </c>
      <c r="E26" s="288"/>
      <c r="F26" s="288"/>
      <c r="G26" s="288"/>
      <c r="H26" s="288"/>
      <c r="I26" s="292"/>
      <c r="J26" s="117">
        <v>2220535</v>
      </c>
      <c r="K26" s="288"/>
      <c r="L26" s="288"/>
      <c r="M26" s="288"/>
      <c r="N26" s="288"/>
      <c r="O26" s="292"/>
      <c r="P26" s="117">
        <v>12328473</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c r="AU26" s="113"/>
      <c r="AV26" s="311"/>
      <c r="AW26" s="318"/>
    </row>
    <row r="27" spans="2:49" s="5" customFormat="1" ht="26" thickTop="1" thickBot="1" x14ac:dyDescent="0.45">
      <c r="B27" s="178" t="s">
        <v>85</v>
      </c>
      <c r="C27" s="133"/>
      <c r="D27" s="293"/>
      <c r="E27" s="117">
        <v>537</v>
      </c>
      <c r="F27" s="110"/>
      <c r="G27" s="110"/>
      <c r="H27" s="110"/>
      <c r="I27" s="109"/>
      <c r="J27" s="293"/>
      <c r="K27" s="117">
        <v>116658</v>
      </c>
      <c r="L27" s="110"/>
      <c r="M27" s="110"/>
      <c r="N27" s="110"/>
      <c r="O27" s="117">
        <v>17016</v>
      </c>
      <c r="P27" s="293"/>
      <c r="Q27" s="117">
        <v>1475479.9703155207</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ht="13" thickTop="1" x14ac:dyDescent="0.4">
      <c r="B28" s="176" t="s">
        <v>290</v>
      </c>
      <c r="C28" s="133" t="s">
        <v>47</v>
      </c>
      <c r="D28" s="117">
        <v>15576</v>
      </c>
      <c r="E28" s="289"/>
      <c r="F28" s="289"/>
      <c r="G28" s="289"/>
      <c r="H28" s="289"/>
      <c r="I28" s="293"/>
      <c r="J28" s="117">
        <v>2629706</v>
      </c>
      <c r="K28" s="289"/>
      <c r="L28" s="289"/>
      <c r="M28" s="289"/>
      <c r="N28" s="289"/>
      <c r="O28" s="293"/>
      <c r="P28" s="117">
        <v>11728866</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c r="AU28" s="113"/>
      <c r="AV28" s="311"/>
      <c r="AW28" s="318"/>
    </row>
    <row r="29" spans="2:49" s="5" customFormat="1" ht="13" thickBot="1" x14ac:dyDescent="0.45">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6" thickTop="1" thickBot="1" x14ac:dyDescent="0.45">
      <c r="B30" s="178" t="s">
        <v>111</v>
      </c>
      <c r="C30" s="133" t="s">
        <v>1</v>
      </c>
      <c r="D30" s="117">
        <v>0</v>
      </c>
      <c r="E30" s="288"/>
      <c r="F30" s="288"/>
      <c r="G30" s="288"/>
      <c r="H30" s="288"/>
      <c r="I30" s="292"/>
      <c r="J30" s="117">
        <v>0</v>
      </c>
      <c r="K30" s="288"/>
      <c r="L30" s="288"/>
      <c r="M30" s="288"/>
      <c r="N30" s="288"/>
      <c r="O30" s="292"/>
      <c r="P30" s="117">
        <v>0</v>
      </c>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6" thickTop="1" thickBot="1" x14ac:dyDescent="0.45">
      <c r="B31" s="178" t="s">
        <v>84</v>
      </c>
      <c r="C31" s="133"/>
      <c r="D31" s="293"/>
      <c r="E31" s="117">
        <v>0</v>
      </c>
      <c r="F31" s="110"/>
      <c r="G31" s="110"/>
      <c r="H31" s="110"/>
      <c r="I31" s="109"/>
      <c r="J31" s="293"/>
      <c r="K31" s="117">
        <v>0</v>
      </c>
      <c r="L31" s="110"/>
      <c r="M31" s="110"/>
      <c r="N31" s="110"/>
      <c r="O31" s="117">
        <v>0</v>
      </c>
      <c r="P31" s="293"/>
      <c r="Q31" s="117">
        <v>0</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ht="13" thickTop="1" x14ac:dyDescent="0.4">
      <c r="B32" s="176" t="s">
        <v>292</v>
      </c>
      <c r="C32" s="133" t="s">
        <v>48</v>
      </c>
      <c r="D32" s="117">
        <v>0</v>
      </c>
      <c r="E32" s="289"/>
      <c r="F32" s="289"/>
      <c r="G32" s="289"/>
      <c r="H32" s="289"/>
      <c r="I32" s="293"/>
      <c r="J32" s="117">
        <v>0</v>
      </c>
      <c r="K32" s="289"/>
      <c r="L32" s="289"/>
      <c r="M32" s="289"/>
      <c r="N32" s="289"/>
      <c r="O32" s="293"/>
      <c r="P32" s="117">
        <v>0</v>
      </c>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ht="13" thickBot="1" x14ac:dyDescent="0.45">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ht="13.35" thickTop="1" thickBot="1" x14ac:dyDescent="0.45">
      <c r="B34" s="176" t="s">
        <v>90</v>
      </c>
      <c r="C34" s="133" t="s">
        <v>2</v>
      </c>
      <c r="D34" s="117">
        <v>0</v>
      </c>
      <c r="E34" s="288"/>
      <c r="F34" s="288"/>
      <c r="G34" s="288"/>
      <c r="H34" s="288"/>
      <c r="I34" s="292"/>
      <c r="J34" s="117">
        <v>0</v>
      </c>
      <c r="K34" s="288"/>
      <c r="L34" s="288"/>
      <c r="M34" s="288"/>
      <c r="N34" s="288"/>
      <c r="O34" s="292"/>
      <c r="P34" s="117">
        <v>0</v>
      </c>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ht="13.35" thickTop="1" thickBot="1" x14ac:dyDescent="0.45">
      <c r="B35" s="178" t="s">
        <v>91</v>
      </c>
      <c r="C35" s="133"/>
      <c r="D35" s="293"/>
      <c r="E35" s="117">
        <v>0</v>
      </c>
      <c r="F35" s="110"/>
      <c r="G35" s="110"/>
      <c r="H35" s="110"/>
      <c r="I35" s="109"/>
      <c r="J35" s="293"/>
      <c r="K35" s="110"/>
      <c r="L35" s="110"/>
      <c r="M35" s="110"/>
      <c r="N35" s="110"/>
      <c r="O35" s="117">
        <v>0</v>
      </c>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ht="13" thickTop="1" x14ac:dyDescent="0.4">
      <c r="B36" s="176" t="s">
        <v>294</v>
      </c>
      <c r="C36" s="133" t="s">
        <v>3</v>
      </c>
      <c r="D36" s="117">
        <v>0</v>
      </c>
      <c r="E36" s="117">
        <v>0</v>
      </c>
      <c r="F36" s="110"/>
      <c r="G36" s="110"/>
      <c r="H36" s="110"/>
      <c r="I36" s="109"/>
      <c r="J36" s="117">
        <v>0</v>
      </c>
      <c r="K36" s="110"/>
      <c r="L36" s="110"/>
      <c r="M36" s="110"/>
      <c r="N36" s="110"/>
      <c r="O36" s="117">
        <v>0</v>
      </c>
      <c r="P36" s="117">
        <v>0</v>
      </c>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ht="13" thickBot="1" x14ac:dyDescent="0.45">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thickTop="1" thickBot="1" x14ac:dyDescent="0.45">
      <c r="B38" s="178" t="s">
        <v>124</v>
      </c>
      <c r="C38" s="133" t="s">
        <v>40</v>
      </c>
      <c r="D38" s="117">
        <v>0</v>
      </c>
      <c r="E38" s="288"/>
      <c r="F38" s="288"/>
      <c r="G38" s="288"/>
      <c r="H38" s="288"/>
      <c r="I38" s="292"/>
      <c r="J38" s="117">
        <v>0</v>
      </c>
      <c r="K38" s="288"/>
      <c r="L38" s="288"/>
      <c r="M38" s="288"/>
      <c r="N38" s="288"/>
      <c r="O38" s="292"/>
      <c r="P38" s="117">
        <v>461626</v>
      </c>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2" customHeight="1" thickTop="1" x14ac:dyDescent="0.4">
      <c r="B39" s="178" t="s">
        <v>86</v>
      </c>
      <c r="C39" s="133"/>
      <c r="D39" s="293"/>
      <c r="E39" s="117">
        <v>0</v>
      </c>
      <c r="F39" s="110"/>
      <c r="G39" s="110"/>
      <c r="H39" s="110"/>
      <c r="I39" s="109"/>
      <c r="J39" s="293"/>
      <c r="K39" s="117">
        <v>0</v>
      </c>
      <c r="L39" s="110"/>
      <c r="M39" s="110"/>
      <c r="N39" s="110"/>
      <c r="O39" s="117">
        <v>0</v>
      </c>
      <c r="P39" s="293"/>
      <c r="Q39" s="117">
        <v>0</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ht="13" thickBot="1" x14ac:dyDescent="0.45">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ht="13.35" thickTop="1" thickBot="1" x14ac:dyDescent="0.45">
      <c r="B41" s="178" t="s">
        <v>112</v>
      </c>
      <c r="C41" s="133" t="s">
        <v>42</v>
      </c>
      <c r="D41" s="117">
        <v>0</v>
      </c>
      <c r="E41" s="288"/>
      <c r="F41" s="288"/>
      <c r="G41" s="288"/>
      <c r="H41" s="288"/>
      <c r="I41" s="292"/>
      <c r="J41" s="117">
        <v>0</v>
      </c>
      <c r="K41" s="288"/>
      <c r="L41" s="288"/>
      <c r="M41" s="288"/>
      <c r="N41" s="288"/>
      <c r="O41" s="292"/>
      <c r="P41" s="117">
        <v>86084</v>
      </c>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13.35" thickTop="1" thickBot="1" x14ac:dyDescent="0.45">
      <c r="B42" s="178" t="s">
        <v>92</v>
      </c>
      <c r="C42" s="133"/>
      <c r="D42" s="293"/>
      <c r="E42" s="117">
        <v>0</v>
      </c>
      <c r="F42" s="110"/>
      <c r="G42" s="110"/>
      <c r="H42" s="110"/>
      <c r="I42" s="109"/>
      <c r="J42" s="293"/>
      <c r="K42" s="110"/>
      <c r="L42" s="110"/>
      <c r="M42" s="110"/>
      <c r="N42" s="110"/>
      <c r="O42" s="117">
        <v>0</v>
      </c>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ht="13" thickTop="1" x14ac:dyDescent="0.4">
      <c r="B43" s="176" t="s">
        <v>297</v>
      </c>
      <c r="C43" s="133" t="s">
        <v>46</v>
      </c>
      <c r="D43" s="117">
        <v>0</v>
      </c>
      <c r="E43" s="289"/>
      <c r="F43" s="289"/>
      <c r="G43" s="289"/>
      <c r="H43" s="289"/>
      <c r="I43" s="293"/>
      <c r="J43" s="117">
        <v>0</v>
      </c>
      <c r="K43" s="289"/>
      <c r="L43" s="289"/>
      <c r="M43" s="289"/>
      <c r="N43" s="289"/>
      <c r="O43" s="293"/>
      <c r="P43" s="117">
        <v>724220</v>
      </c>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ht="13" thickBot="1" x14ac:dyDescent="0.45">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ht="13.35" thickTop="1" thickBot="1" x14ac:dyDescent="0.45">
      <c r="B45" s="178" t="s">
        <v>115</v>
      </c>
      <c r="C45" s="133" t="s">
        <v>30</v>
      </c>
      <c r="D45" s="117">
        <v>0</v>
      </c>
      <c r="E45" s="117">
        <v>0</v>
      </c>
      <c r="F45" s="110"/>
      <c r="G45" s="110"/>
      <c r="H45" s="110"/>
      <c r="I45" s="109"/>
      <c r="J45" s="117">
        <v>0</v>
      </c>
      <c r="K45" s="110"/>
      <c r="L45" s="110"/>
      <c r="M45" s="110"/>
      <c r="N45" s="110"/>
      <c r="O45" s="117">
        <v>0</v>
      </c>
      <c r="P45" s="117">
        <v>0</v>
      </c>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ht="13.35" thickTop="1" thickBot="1" x14ac:dyDescent="0.45">
      <c r="B46" s="176" t="s">
        <v>116</v>
      </c>
      <c r="C46" s="133" t="s">
        <v>31</v>
      </c>
      <c r="D46" s="117">
        <v>0</v>
      </c>
      <c r="E46" s="117">
        <v>0</v>
      </c>
      <c r="F46" s="110"/>
      <c r="G46" s="110"/>
      <c r="H46" s="110"/>
      <c r="I46" s="109"/>
      <c r="J46" s="117">
        <v>0</v>
      </c>
      <c r="K46" s="110"/>
      <c r="L46" s="110"/>
      <c r="M46" s="110"/>
      <c r="N46" s="110"/>
      <c r="O46" s="117">
        <v>0</v>
      </c>
      <c r="P46" s="117">
        <v>0</v>
      </c>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ht="13" thickTop="1" x14ac:dyDescent="0.4">
      <c r="B47" s="176" t="s">
        <v>117</v>
      </c>
      <c r="C47" s="133" t="s">
        <v>32</v>
      </c>
      <c r="D47" s="117">
        <v>0</v>
      </c>
      <c r="E47" s="289"/>
      <c r="F47" s="289"/>
      <c r="G47" s="289"/>
      <c r="H47" s="289"/>
      <c r="I47" s="293"/>
      <c r="J47" s="117">
        <v>0</v>
      </c>
      <c r="K47" s="289"/>
      <c r="L47" s="289"/>
      <c r="M47" s="289"/>
      <c r="N47" s="289"/>
      <c r="O47" s="293"/>
      <c r="P47" s="117">
        <v>0</v>
      </c>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ht="13" thickBot="1" x14ac:dyDescent="0.45">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ht="13.35" thickTop="1" thickBot="1" x14ac:dyDescent="0.45">
      <c r="B49" s="176" t="s">
        <v>118</v>
      </c>
      <c r="C49" s="133" t="s">
        <v>33</v>
      </c>
      <c r="D49" s="117">
        <v>18</v>
      </c>
      <c r="E49" s="110"/>
      <c r="F49" s="110"/>
      <c r="G49" s="110"/>
      <c r="H49" s="110"/>
      <c r="I49" s="109"/>
      <c r="J49" s="117">
        <v>14856</v>
      </c>
      <c r="K49" s="110"/>
      <c r="L49" s="110"/>
      <c r="M49" s="110"/>
      <c r="N49" s="110"/>
      <c r="O49" s="117">
        <v>0</v>
      </c>
      <c r="P49" s="117">
        <v>80638</v>
      </c>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ht="13.35" thickTop="1" thickBot="1" x14ac:dyDescent="0.45">
      <c r="B50" s="176" t="s">
        <v>119</v>
      </c>
      <c r="C50" s="133" t="s">
        <v>34</v>
      </c>
      <c r="D50" s="117">
        <v>-134</v>
      </c>
      <c r="E50" s="289"/>
      <c r="F50" s="289"/>
      <c r="G50" s="289"/>
      <c r="H50" s="289"/>
      <c r="I50" s="293"/>
      <c r="J50" s="117">
        <v>-38178</v>
      </c>
      <c r="K50" s="289"/>
      <c r="L50" s="289"/>
      <c r="M50" s="289"/>
      <c r="N50" s="289"/>
      <c r="O50" s="293"/>
      <c r="P50" s="117">
        <v>-158263</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ht="13.35" thickTop="1" thickBot="1" x14ac:dyDescent="0.45">
      <c r="B51" s="176" t="s">
        <v>300</v>
      </c>
      <c r="C51" s="133"/>
      <c r="D51" s="117">
        <v>0</v>
      </c>
      <c r="E51" s="110"/>
      <c r="F51" s="110"/>
      <c r="G51" s="110"/>
      <c r="H51" s="110"/>
      <c r="I51" s="109"/>
      <c r="J51" s="117">
        <v>0</v>
      </c>
      <c r="K51" s="110"/>
      <c r="L51" s="110"/>
      <c r="M51" s="110"/>
      <c r="N51" s="110"/>
      <c r="O51" s="117">
        <v>0</v>
      </c>
      <c r="P51" s="117">
        <v>0</v>
      </c>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ht="13.35" thickTop="1" thickBot="1" x14ac:dyDescent="0.45">
      <c r="B52" s="176" t="s">
        <v>301</v>
      </c>
      <c r="C52" s="133" t="s">
        <v>4</v>
      </c>
      <c r="D52" s="117">
        <v>0</v>
      </c>
      <c r="E52" s="110"/>
      <c r="F52" s="110"/>
      <c r="G52" s="110"/>
      <c r="H52" s="110"/>
      <c r="I52" s="109"/>
      <c r="J52" s="117">
        <v>0</v>
      </c>
      <c r="K52" s="110"/>
      <c r="L52" s="110"/>
      <c r="M52" s="110"/>
      <c r="N52" s="110"/>
      <c r="O52" s="117">
        <v>0</v>
      </c>
      <c r="P52" s="117">
        <v>0</v>
      </c>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ht="13" thickTop="1" x14ac:dyDescent="0.4">
      <c r="B53" s="176" t="s">
        <v>302</v>
      </c>
      <c r="C53" s="133" t="s">
        <v>5</v>
      </c>
      <c r="D53" s="117">
        <v>0</v>
      </c>
      <c r="E53" s="110"/>
      <c r="F53" s="110"/>
      <c r="G53" s="110"/>
      <c r="H53" s="110"/>
      <c r="I53" s="109"/>
      <c r="J53" s="117">
        <v>0</v>
      </c>
      <c r="K53" s="110"/>
      <c r="L53" s="110"/>
      <c r="M53" s="110"/>
      <c r="N53" s="110"/>
      <c r="O53" s="117">
        <v>0</v>
      </c>
      <c r="P53" s="117">
        <v>0</v>
      </c>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4">
      <c r="B54" s="181" t="s">
        <v>303</v>
      </c>
      <c r="C54" s="136" t="s">
        <v>77</v>
      </c>
      <c r="D54" s="114">
        <f>D23+D26-D28+D30-D32+D34-D36+D38+D41-D43+D45+D46-D47-D49+D50+D51+D52+D53</f>
        <v>47753</v>
      </c>
      <c r="E54" s="115">
        <f>E24+E27+E31-E36+E39+E42+E45+E46-E49+E51+E52+E53</f>
        <v>53958</v>
      </c>
      <c r="F54" s="115">
        <f t="shared" ref="F54:H54" si="0">F24+F27+F31-F36+F39+F42+F45+F46-F49+F51+F52+F53</f>
        <v>0</v>
      </c>
      <c r="G54" s="115">
        <f t="shared" si="0"/>
        <v>0</v>
      </c>
      <c r="H54" s="115">
        <f t="shared" si="0"/>
        <v>0</v>
      </c>
      <c r="I54" s="115"/>
      <c r="J54" s="114">
        <f>J23+J26-J28+J30-J32+J34-J36+J38+J41-J43+J45+J46-J47-J49+J50+J51+J52+J53</f>
        <v>24060833</v>
      </c>
      <c r="K54" s="115">
        <f t="shared" ref="K54:O54" si="1">K24+K27+K31-K36+K39+K42+K45+K46-K49+K51+K52+K53</f>
        <v>23443752</v>
      </c>
      <c r="L54" s="115">
        <f t="shared" si="1"/>
        <v>0</v>
      </c>
      <c r="M54" s="115">
        <f t="shared" si="1"/>
        <v>0</v>
      </c>
      <c r="N54" s="115">
        <f t="shared" si="1"/>
        <v>0</v>
      </c>
      <c r="O54" s="115">
        <f t="shared" si="1"/>
        <v>3419541</v>
      </c>
      <c r="P54" s="114">
        <f>P23+P26-P28+P30-P32+P34-P36+P38+P41-P43+P45+P46-P47-P49+P50+P51+P52+P53</f>
        <v>109920970</v>
      </c>
      <c r="Q54" s="115">
        <f t="shared" ref="Q54:T54" si="2">Q24+Q27+Q31-Q36+Q39+Q42+Q45+Q46-Q49+Q51+Q52+Q53</f>
        <v>109987797.48823228</v>
      </c>
      <c r="R54" s="115">
        <f t="shared" si="2"/>
        <v>0</v>
      </c>
      <c r="S54" s="115">
        <f t="shared" si="2"/>
        <v>0</v>
      </c>
      <c r="T54" s="115">
        <f t="shared" si="2"/>
        <v>0</v>
      </c>
      <c r="U54" s="114"/>
      <c r="V54" s="115"/>
      <c r="W54" s="115"/>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c r="AU54" s="116"/>
      <c r="AV54" s="311"/>
      <c r="AW54" s="318"/>
    </row>
    <row r="55" spans="2:49" ht="13" thickBot="1" x14ac:dyDescent="0.45">
      <c r="B55" s="181" t="s">
        <v>304</v>
      </c>
      <c r="C55" s="137" t="s">
        <v>28</v>
      </c>
      <c r="D55" s="114">
        <f>MIN(D56:D57)</f>
        <v>0</v>
      </c>
      <c r="E55" s="114">
        <f t="shared" ref="E55:T55" si="3">MIN(E56:E57)</f>
        <v>0</v>
      </c>
      <c r="F55" s="114">
        <f t="shared" si="3"/>
        <v>0</v>
      </c>
      <c r="G55" s="114">
        <f t="shared" si="3"/>
        <v>0</v>
      </c>
      <c r="H55" s="114">
        <f t="shared" si="3"/>
        <v>0</v>
      </c>
      <c r="I55" s="114"/>
      <c r="J55" s="114">
        <f t="shared" si="3"/>
        <v>0</v>
      </c>
      <c r="K55" s="114">
        <f t="shared" si="3"/>
        <v>0</v>
      </c>
      <c r="L55" s="114">
        <f t="shared" si="3"/>
        <v>0</v>
      </c>
      <c r="M55" s="114">
        <f t="shared" si="3"/>
        <v>0</v>
      </c>
      <c r="N55" s="114">
        <f t="shared" si="3"/>
        <v>0</v>
      </c>
      <c r="O55" s="114">
        <f t="shared" si="3"/>
        <v>0</v>
      </c>
      <c r="P55" s="114">
        <f t="shared" si="3"/>
        <v>0</v>
      </c>
      <c r="Q55" s="114">
        <f t="shared" si="3"/>
        <v>0</v>
      </c>
      <c r="R55" s="114">
        <f t="shared" si="3"/>
        <v>0</v>
      </c>
      <c r="S55" s="114">
        <f t="shared" si="3"/>
        <v>0</v>
      </c>
      <c r="T55" s="114">
        <f t="shared" si="3"/>
        <v>0</v>
      </c>
      <c r="U55" s="114"/>
      <c r="V55" s="115"/>
      <c r="W55" s="115"/>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c r="AU55" s="116"/>
      <c r="AV55" s="311"/>
      <c r="AW55" s="318"/>
    </row>
    <row r="56" spans="2:49" ht="11.85" customHeight="1" thickTop="1" thickBot="1" x14ac:dyDescent="0.45">
      <c r="B56" s="176" t="s">
        <v>120</v>
      </c>
      <c r="C56" s="137" t="s">
        <v>452</v>
      </c>
      <c r="D56" s="117">
        <v>0</v>
      </c>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ht="13" thickTop="1" x14ac:dyDescent="0.4">
      <c r="B57" s="176" t="s">
        <v>121</v>
      </c>
      <c r="C57" s="137" t="s">
        <v>29</v>
      </c>
      <c r="D57" s="117">
        <v>0</v>
      </c>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ht="13" thickBot="1" x14ac:dyDescent="0.45">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4">
      <c r="C59" s="35"/>
    </row>
    <row r="60" spans="2:49" ht="13.2" hidden="1" customHeight="1" x14ac:dyDescent="0.4">
      <c r="B60" s="138"/>
    </row>
    <row r="61" spans="2:49" hidden="1" x14ac:dyDescent="0.4"/>
    <row r="62" spans="2:49" x14ac:dyDescent="0.4"/>
  </sheetData>
  <sheetProtection password="D429" sheet="1" objects="1" scenarios="1"/>
  <conditionalFormatting sqref="Z18:Z19">
    <cfRule type="cellIs" dxfId="687" priority="574" stopIfTrue="1" operator="lessThan">
      <formula>0</formula>
    </cfRule>
  </conditionalFormatting>
  <conditionalFormatting sqref="AA11:AA14">
    <cfRule type="cellIs" dxfId="686" priority="572" stopIfTrue="1" operator="lessThan">
      <formula>0</formula>
    </cfRule>
  </conditionalFormatting>
  <conditionalFormatting sqref="AN18:AN19">
    <cfRule type="cellIs" dxfId="685" priority="548" stopIfTrue="1" operator="lessThan">
      <formula>0</formula>
    </cfRule>
  </conditionalFormatting>
  <conditionalFormatting sqref="AU47">
    <cfRule type="cellIs" dxfId="684" priority="217" stopIfTrue="1" operator="lessThan">
      <formula>0</formula>
    </cfRule>
  </conditionalFormatting>
  <conditionalFormatting sqref="AS26">
    <cfRule type="cellIs" dxfId="683" priority="252" stopIfTrue="1" operator="lessThan">
      <formula>0</formula>
    </cfRule>
  </conditionalFormatting>
  <conditionalFormatting sqref="AT26">
    <cfRule type="cellIs" dxfId="682" priority="251" stopIfTrue="1" operator="lessThan">
      <formula>0</formula>
    </cfRule>
  </conditionalFormatting>
  <conditionalFormatting sqref="D5:D7 E5 D6:E6">
    <cfRule type="cellIs" dxfId="681" priority="670" stopIfTrue="1" operator="lessThan">
      <formula>0</formula>
    </cfRule>
  </conditionalFormatting>
  <conditionalFormatting sqref="AU51">
    <cfRule type="cellIs" dxfId="680" priority="208" stopIfTrue="1" operator="lessThan">
      <formula>0</formula>
    </cfRule>
  </conditionalFormatting>
  <conditionalFormatting sqref="J5:J7">
    <cfRule type="cellIs" dxfId="679" priority="668" stopIfTrue="1" operator="lessThan">
      <formula>0</formula>
    </cfRule>
  </conditionalFormatting>
  <conditionalFormatting sqref="AT52">
    <cfRule type="cellIs" dxfId="678" priority="206" stopIfTrue="1" operator="lessThan">
      <formula>0</formula>
    </cfRule>
  </conditionalFormatting>
  <conditionalFormatting sqref="P5:P7">
    <cfRule type="cellIs" dxfId="677" priority="666" stopIfTrue="1" operator="lessThan">
      <formula>0</formula>
    </cfRule>
  </conditionalFormatting>
  <conditionalFormatting sqref="U5:U7">
    <cfRule type="cellIs" dxfId="676" priority="665" stopIfTrue="1" operator="lessThan">
      <formula>0</formula>
    </cfRule>
  </conditionalFormatting>
  <conditionalFormatting sqref="X5:X7">
    <cfRule type="cellIs" dxfId="675" priority="664" stopIfTrue="1" operator="lessThan">
      <formula>0</formula>
    </cfRule>
  </conditionalFormatting>
  <conditionalFormatting sqref="AA5:AA7">
    <cfRule type="cellIs" dxfId="674" priority="663" stopIfTrue="1" operator="lessThan">
      <formula>0</formula>
    </cfRule>
  </conditionalFormatting>
  <conditionalFormatting sqref="AD5:AD7">
    <cfRule type="cellIs" dxfId="673" priority="662" stopIfTrue="1" operator="lessThan">
      <formula>0</formula>
    </cfRule>
  </conditionalFormatting>
  <conditionalFormatting sqref="AI5:AI7">
    <cfRule type="cellIs" dxfId="672" priority="661" stopIfTrue="1" operator="lessThan">
      <formula>0</formula>
    </cfRule>
  </conditionalFormatting>
  <conditionalFormatting sqref="AN5:AN7">
    <cfRule type="cellIs" dxfId="671" priority="660" stopIfTrue="1" operator="lessThan">
      <formula>0</formula>
    </cfRule>
  </conditionalFormatting>
  <conditionalFormatting sqref="AS5:AS7">
    <cfRule type="cellIs" dxfId="670" priority="659" stopIfTrue="1" operator="lessThan">
      <formula>0</formula>
    </cfRule>
  </conditionalFormatting>
  <conditionalFormatting sqref="AT5:AT7">
    <cfRule type="cellIs" dxfId="669" priority="658" stopIfTrue="1" operator="lessThan">
      <formula>0</formula>
    </cfRule>
  </conditionalFormatting>
  <conditionalFormatting sqref="AU5:AU7">
    <cfRule type="cellIs" dxfId="668" priority="657" stopIfTrue="1" operator="lessThan">
      <formula>0</formula>
    </cfRule>
  </conditionalFormatting>
  <conditionalFormatting sqref="D9">
    <cfRule type="cellIs" dxfId="667" priority="656" stopIfTrue="1" operator="lessThan">
      <formula>0</formula>
    </cfRule>
  </conditionalFormatting>
  <conditionalFormatting sqref="D11:D20">
    <cfRule type="cellIs" dxfId="666" priority="655" stopIfTrue="1" operator="lessThan">
      <formula>0</formula>
    </cfRule>
  </conditionalFormatting>
  <conditionalFormatting sqref="E10:I10">
    <cfRule type="cellIs" dxfId="665" priority="654" stopIfTrue="1" operator="lessThan">
      <formula>0</formula>
    </cfRule>
  </conditionalFormatting>
  <conditionalFormatting sqref="E11:I11">
    <cfRule type="cellIs" dxfId="664" priority="653" stopIfTrue="1" operator="lessThan">
      <formula>0</formula>
    </cfRule>
  </conditionalFormatting>
  <conditionalFormatting sqref="E13:I16">
    <cfRule type="cellIs" dxfId="663" priority="652" stopIfTrue="1" operator="lessThan">
      <formula>0</formula>
    </cfRule>
  </conditionalFormatting>
  <conditionalFormatting sqref="E18:I20">
    <cfRule type="cellIs" dxfId="662" priority="651" stopIfTrue="1" operator="lessThan">
      <formula>0</formula>
    </cfRule>
  </conditionalFormatting>
  <conditionalFormatting sqref="H17">
    <cfRule type="cellIs" dxfId="661" priority="650" stopIfTrue="1" operator="lessThan">
      <formula>0</formula>
    </cfRule>
  </conditionalFormatting>
  <conditionalFormatting sqref="D23">
    <cfRule type="cellIs" dxfId="660" priority="649" stopIfTrue="1" operator="lessThan">
      <formula>0</formula>
    </cfRule>
  </conditionalFormatting>
  <conditionalFormatting sqref="D26">
    <cfRule type="cellIs" dxfId="659" priority="648" stopIfTrue="1" operator="lessThan">
      <formula>0</formula>
    </cfRule>
  </conditionalFormatting>
  <conditionalFormatting sqref="D28">
    <cfRule type="cellIs" dxfId="658" priority="647" stopIfTrue="1" operator="lessThan">
      <formula>0</formula>
    </cfRule>
  </conditionalFormatting>
  <conditionalFormatting sqref="D30">
    <cfRule type="cellIs" dxfId="657" priority="646" stopIfTrue="1" operator="lessThan">
      <formula>0</formula>
    </cfRule>
  </conditionalFormatting>
  <conditionalFormatting sqref="D32">
    <cfRule type="cellIs" dxfId="656" priority="645" stopIfTrue="1" operator="lessThan">
      <formula>0</formula>
    </cfRule>
  </conditionalFormatting>
  <conditionalFormatting sqref="AU57">
    <cfRule type="cellIs" dxfId="655" priority="196" stopIfTrue="1" operator="lessThan">
      <formula>0</formula>
    </cfRule>
  </conditionalFormatting>
  <conditionalFormatting sqref="D34">
    <cfRule type="cellIs" dxfId="654" priority="644" stopIfTrue="1" operator="lessThan">
      <formula>0</formula>
    </cfRule>
  </conditionalFormatting>
  <conditionalFormatting sqref="D38">
    <cfRule type="cellIs" dxfId="653" priority="643" stopIfTrue="1" operator="lessThan">
      <formula>0</formula>
    </cfRule>
  </conditionalFormatting>
  <conditionalFormatting sqref="D41">
    <cfRule type="cellIs" dxfId="652" priority="642" stopIfTrue="1" operator="lessThan">
      <formula>0</formula>
    </cfRule>
  </conditionalFormatting>
  <conditionalFormatting sqref="D43">
    <cfRule type="cellIs" dxfId="651" priority="641" stopIfTrue="1" operator="lessThan">
      <formula>0</formula>
    </cfRule>
  </conditionalFormatting>
  <conditionalFormatting sqref="D47">
    <cfRule type="cellIs" dxfId="650" priority="640" stopIfTrue="1" operator="lessThan">
      <formula>0</formula>
    </cfRule>
  </conditionalFormatting>
  <conditionalFormatting sqref="D50">
    <cfRule type="cellIs" dxfId="649" priority="639" stopIfTrue="1" operator="lessThan">
      <formula>0</formula>
    </cfRule>
  </conditionalFormatting>
  <conditionalFormatting sqref="E24:I24">
    <cfRule type="cellIs" dxfId="648" priority="637" stopIfTrue="1" operator="lessThan">
      <formula>0</formula>
    </cfRule>
  </conditionalFormatting>
  <conditionalFormatting sqref="E27:I27">
    <cfRule type="cellIs" dxfId="647" priority="636" stopIfTrue="1" operator="lessThan">
      <formula>0</formula>
    </cfRule>
  </conditionalFormatting>
  <conditionalFormatting sqref="E31:I31">
    <cfRule type="cellIs" dxfId="646" priority="635" stopIfTrue="1" operator="lessThan">
      <formula>0</formula>
    </cfRule>
  </conditionalFormatting>
  <conditionalFormatting sqref="E35:I35">
    <cfRule type="cellIs" dxfId="645" priority="634" stopIfTrue="1" operator="lessThan">
      <formula>0</formula>
    </cfRule>
  </conditionalFormatting>
  <conditionalFormatting sqref="E39:I39">
    <cfRule type="cellIs" dxfId="644" priority="633" stopIfTrue="1" operator="lessThan">
      <formula>0</formula>
    </cfRule>
  </conditionalFormatting>
  <conditionalFormatting sqref="E42:I42">
    <cfRule type="cellIs" dxfId="643" priority="632" stopIfTrue="1" operator="lessThan">
      <formula>0</formula>
    </cfRule>
  </conditionalFormatting>
  <conditionalFormatting sqref="D36">
    <cfRule type="cellIs" dxfId="642" priority="631" stopIfTrue="1" operator="lessThan">
      <formula>0</formula>
    </cfRule>
  </conditionalFormatting>
  <conditionalFormatting sqref="E36:I36">
    <cfRule type="cellIs" dxfId="641" priority="630" stopIfTrue="1" operator="lessThan">
      <formula>0</formula>
    </cfRule>
  </conditionalFormatting>
  <conditionalFormatting sqref="D45">
    <cfRule type="cellIs" dxfId="640" priority="629" stopIfTrue="1" operator="lessThan">
      <formula>0</formula>
    </cfRule>
  </conditionalFormatting>
  <conditionalFormatting sqref="E45:I45">
    <cfRule type="cellIs" dxfId="639" priority="628" stopIfTrue="1" operator="lessThan">
      <formula>0</formula>
    </cfRule>
  </conditionalFormatting>
  <conditionalFormatting sqref="D46">
    <cfRule type="cellIs" dxfId="638" priority="627" stopIfTrue="1" operator="lessThan">
      <formula>0</formula>
    </cfRule>
  </conditionalFormatting>
  <conditionalFormatting sqref="E46:I46">
    <cfRule type="cellIs" dxfId="637" priority="626" stopIfTrue="1" operator="lessThan">
      <formula>0</formula>
    </cfRule>
  </conditionalFormatting>
  <conditionalFormatting sqref="D49">
    <cfRule type="cellIs" dxfId="636" priority="625" stopIfTrue="1" operator="lessThan">
      <formula>0</formula>
    </cfRule>
  </conditionalFormatting>
  <conditionalFormatting sqref="E49:I49">
    <cfRule type="cellIs" dxfId="635" priority="624" stopIfTrue="1" operator="lessThan">
      <formula>0</formula>
    </cfRule>
  </conditionalFormatting>
  <conditionalFormatting sqref="D51">
    <cfRule type="cellIs" dxfId="634" priority="623" stopIfTrue="1" operator="lessThan">
      <formula>0</formula>
    </cfRule>
  </conditionalFormatting>
  <conditionalFormatting sqref="E51:I51">
    <cfRule type="cellIs" dxfId="633" priority="622" stopIfTrue="1" operator="lessThan">
      <formula>0</formula>
    </cfRule>
  </conditionalFormatting>
  <conditionalFormatting sqref="D52">
    <cfRule type="cellIs" dxfId="632" priority="621" stopIfTrue="1" operator="lessThan">
      <formula>0</formula>
    </cfRule>
  </conditionalFormatting>
  <conditionalFormatting sqref="E52:I52">
    <cfRule type="cellIs" dxfId="631" priority="620" stopIfTrue="1" operator="lessThan">
      <formula>0</formula>
    </cfRule>
  </conditionalFormatting>
  <conditionalFormatting sqref="D53">
    <cfRule type="cellIs" dxfId="630" priority="619" stopIfTrue="1" operator="lessThan">
      <formula>0</formula>
    </cfRule>
  </conditionalFormatting>
  <conditionalFormatting sqref="E53:I53">
    <cfRule type="cellIs" dxfId="629" priority="618" stopIfTrue="1" operator="lessThan">
      <formula>0</formula>
    </cfRule>
  </conditionalFormatting>
  <conditionalFormatting sqref="D56">
    <cfRule type="cellIs" dxfId="628" priority="617" stopIfTrue="1" operator="lessThan">
      <formula>0</formula>
    </cfRule>
  </conditionalFormatting>
  <conditionalFormatting sqref="E56:I56">
    <cfRule type="cellIs" dxfId="627" priority="616" stopIfTrue="1" operator="lessThan">
      <formula>0</formula>
    </cfRule>
  </conditionalFormatting>
  <conditionalFormatting sqref="D57">
    <cfRule type="cellIs" dxfId="626" priority="615" stopIfTrue="1" operator="lessThan">
      <formula>0</formula>
    </cfRule>
  </conditionalFormatting>
  <conditionalFormatting sqref="E57:I57">
    <cfRule type="cellIs" dxfId="625" priority="614" stopIfTrue="1" operator="lessThan">
      <formula>0</formula>
    </cfRule>
  </conditionalFormatting>
  <conditionalFormatting sqref="D58">
    <cfRule type="cellIs" dxfId="624" priority="613" stopIfTrue="1" operator="lessThan">
      <formula>0</formula>
    </cfRule>
  </conditionalFormatting>
  <conditionalFormatting sqref="E58:I58">
    <cfRule type="cellIs" dxfId="623" priority="612" stopIfTrue="1" operator="lessThan">
      <formula>0</formula>
    </cfRule>
  </conditionalFormatting>
  <conditionalFormatting sqref="J9">
    <cfRule type="cellIs" dxfId="622" priority="611" stopIfTrue="1" operator="lessThan">
      <formula>0</formula>
    </cfRule>
  </conditionalFormatting>
  <conditionalFormatting sqref="J11:J14">
    <cfRule type="cellIs" dxfId="621" priority="610" stopIfTrue="1" operator="lessThan">
      <formula>0</formula>
    </cfRule>
  </conditionalFormatting>
  <conditionalFormatting sqref="K10:O10">
    <cfRule type="cellIs" dxfId="620" priority="609" stopIfTrue="1" operator="lessThan">
      <formula>0</formula>
    </cfRule>
  </conditionalFormatting>
  <conditionalFormatting sqref="K11:O11">
    <cfRule type="cellIs" dxfId="619" priority="608" stopIfTrue="1" operator="lessThan">
      <formula>0</formula>
    </cfRule>
  </conditionalFormatting>
  <conditionalFormatting sqref="K13:O14">
    <cfRule type="cellIs" dxfId="618" priority="607" stopIfTrue="1" operator="lessThan">
      <formula>0</formula>
    </cfRule>
  </conditionalFormatting>
  <conditionalFormatting sqref="J16:J19">
    <cfRule type="cellIs" dxfId="617" priority="606" stopIfTrue="1" operator="lessThan">
      <formula>0</formula>
    </cfRule>
  </conditionalFormatting>
  <conditionalFormatting sqref="K16:O16">
    <cfRule type="cellIs" dxfId="616" priority="605" stopIfTrue="1" operator="lessThan">
      <formula>0</formula>
    </cfRule>
  </conditionalFormatting>
  <conditionalFormatting sqref="K18:O19">
    <cfRule type="cellIs" dxfId="615" priority="604" stopIfTrue="1" operator="lessThan">
      <formula>0</formula>
    </cfRule>
  </conditionalFormatting>
  <conditionalFormatting sqref="L17:N17">
    <cfRule type="cellIs" dxfId="614" priority="603" stopIfTrue="1" operator="lessThan">
      <formula>0</formula>
    </cfRule>
  </conditionalFormatting>
  <conditionalFormatting sqref="P9">
    <cfRule type="cellIs" dxfId="613" priority="602" stopIfTrue="1" operator="lessThan">
      <formula>0</formula>
    </cfRule>
  </conditionalFormatting>
  <conditionalFormatting sqref="P11:P14">
    <cfRule type="cellIs" dxfId="612" priority="601" stopIfTrue="1" operator="lessThan">
      <formula>0</formula>
    </cfRule>
  </conditionalFormatting>
  <conditionalFormatting sqref="Q10:T10">
    <cfRule type="cellIs" dxfId="611" priority="600" stopIfTrue="1" operator="lessThan">
      <formula>0</formula>
    </cfRule>
  </conditionalFormatting>
  <conditionalFormatting sqref="Q11:T11">
    <cfRule type="cellIs" dxfId="610" priority="599" stopIfTrue="1" operator="lessThan">
      <formula>0</formula>
    </cfRule>
  </conditionalFormatting>
  <conditionalFormatting sqref="Q13:T14">
    <cfRule type="cellIs" dxfId="609" priority="598" stopIfTrue="1" operator="lessThan">
      <formula>0</formula>
    </cfRule>
  </conditionalFormatting>
  <conditionalFormatting sqref="P18:P19">
    <cfRule type="cellIs" dxfId="608" priority="597" stopIfTrue="1" operator="lessThan">
      <formula>0</formula>
    </cfRule>
  </conditionalFormatting>
  <conditionalFormatting sqref="Q18:T19">
    <cfRule type="cellIs" dxfId="607" priority="596" stopIfTrue="1" operator="lessThan">
      <formula>0</formula>
    </cfRule>
  </conditionalFormatting>
  <conditionalFormatting sqref="U9">
    <cfRule type="cellIs" dxfId="606" priority="595" stopIfTrue="1" operator="lessThan">
      <formula>0</formula>
    </cfRule>
  </conditionalFormatting>
  <conditionalFormatting sqref="U11:U14">
    <cfRule type="cellIs" dxfId="605" priority="594" stopIfTrue="1" operator="lessThan">
      <formula>0</formula>
    </cfRule>
  </conditionalFormatting>
  <conditionalFormatting sqref="V10">
    <cfRule type="cellIs" dxfId="604" priority="593" stopIfTrue="1" operator="lessThan">
      <formula>0</formula>
    </cfRule>
  </conditionalFormatting>
  <conditionalFormatting sqref="V11">
    <cfRule type="cellIs" dxfId="603" priority="592" stopIfTrue="1" operator="lessThan">
      <formula>0</formula>
    </cfRule>
  </conditionalFormatting>
  <conditionalFormatting sqref="V13:V14">
    <cfRule type="cellIs" dxfId="602" priority="591" stopIfTrue="1" operator="lessThan">
      <formula>0</formula>
    </cfRule>
  </conditionalFormatting>
  <conditionalFormatting sqref="U18:U19">
    <cfRule type="cellIs" dxfId="601" priority="590" stopIfTrue="1" operator="lessThan">
      <formula>0</formula>
    </cfRule>
  </conditionalFormatting>
  <conditionalFormatting sqref="V18:V19">
    <cfRule type="cellIs" dxfId="600" priority="589" stopIfTrue="1" operator="lessThan">
      <formula>0</formula>
    </cfRule>
  </conditionalFormatting>
  <conditionalFormatting sqref="W10">
    <cfRule type="cellIs" dxfId="599" priority="588" stopIfTrue="1" operator="lessThan">
      <formula>0</formula>
    </cfRule>
  </conditionalFormatting>
  <conditionalFormatting sqref="W11">
    <cfRule type="cellIs" dxfId="598" priority="587" stopIfTrue="1" operator="lessThan">
      <formula>0</formula>
    </cfRule>
  </conditionalFormatting>
  <conditionalFormatting sqref="W13:W14">
    <cfRule type="cellIs" dxfId="597" priority="586" stopIfTrue="1" operator="lessThan">
      <formula>0</formula>
    </cfRule>
  </conditionalFormatting>
  <conditionalFormatting sqref="W18:W19">
    <cfRule type="cellIs" dxfId="596" priority="585" stopIfTrue="1" operator="lessThan">
      <formula>0</formula>
    </cfRule>
  </conditionalFormatting>
  <conditionalFormatting sqref="X9">
    <cfRule type="cellIs" dxfId="595" priority="584" stopIfTrue="1" operator="lessThan">
      <formula>0</formula>
    </cfRule>
  </conditionalFormatting>
  <conditionalFormatting sqref="X11:X14">
    <cfRule type="cellIs" dxfId="594" priority="583" stopIfTrue="1" operator="lessThan">
      <formula>0</formula>
    </cfRule>
  </conditionalFormatting>
  <conditionalFormatting sqref="Y10">
    <cfRule type="cellIs" dxfId="593" priority="582" stopIfTrue="1" operator="lessThan">
      <formula>0</formula>
    </cfRule>
  </conditionalFormatting>
  <conditionalFormatting sqref="Y11">
    <cfRule type="cellIs" dxfId="592" priority="581" stopIfTrue="1" operator="lessThan">
      <formula>0</formula>
    </cfRule>
  </conditionalFormatting>
  <conditionalFormatting sqref="Y13:Y14">
    <cfRule type="cellIs" dxfId="591" priority="580" stopIfTrue="1" operator="lessThan">
      <formula>0</formula>
    </cfRule>
  </conditionalFormatting>
  <conditionalFormatting sqref="X18:X19">
    <cfRule type="cellIs" dxfId="590" priority="579" stopIfTrue="1" operator="lessThan">
      <formula>0</formula>
    </cfRule>
  </conditionalFormatting>
  <conditionalFormatting sqref="Y18:Y19">
    <cfRule type="cellIs" dxfId="589" priority="578" stopIfTrue="1" operator="lessThan">
      <formula>0</formula>
    </cfRule>
  </conditionalFormatting>
  <conditionalFormatting sqref="Z10">
    <cfRule type="cellIs" dxfId="588" priority="577" stopIfTrue="1" operator="lessThan">
      <formula>0</formula>
    </cfRule>
  </conditionalFormatting>
  <conditionalFormatting sqref="Z11">
    <cfRule type="cellIs" dxfId="587" priority="576" stopIfTrue="1" operator="lessThan">
      <formula>0</formula>
    </cfRule>
  </conditionalFormatting>
  <conditionalFormatting sqref="Z13:Z14">
    <cfRule type="cellIs" dxfId="586" priority="575" stopIfTrue="1" operator="lessThan">
      <formula>0</formula>
    </cfRule>
  </conditionalFormatting>
  <conditionalFormatting sqref="AA9">
    <cfRule type="cellIs" dxfId="585" priority="573" stopIfTrue="1" operator="lessThan">
      <formula>0</formula>
    </cfRule>
  </conditionalFormatting>
  <conditionalFormatting sqref="AB10">
    <cfRule type="cellIs" dxfId="584" priority="571" stopIfTrue="1" operator="lessThan">
      <formula>0</formula>
    </cfRule>
  </conditionalFormatting>
  <conditionalFormatting sqref="AB11">
    <cfRule type="cellIs" dxfId="583" priority="570" stopIfTrue="1" operator="lessThan">
      <formula>0</formula>
    </cfRule>
  </conditionalFormatting>
  <conditionalFormatting sqref="AB13:AB14">
    <cfRule type="cellIs" dxfId="582" priority="569" stopIfTrue="1" operator="lessThan">
      <formula>0</formula>
    </cfRule>
  </conditionalFormatting>
  <conditionalFormatting sqref="AA18:AA19">
    <cfRule type="cellIs" dxfId="581" priority="568" stopIfTrue="1" operator="lessThan">
      <formula>0</formula>
    </cfRule>
  </conditionalFormatting>
  <conditionalFormatting sqref="AB18:AB19">
    <cfRule type="cellIs" dxfId="580" priority="567" stopIfTrue="1" operator="lessThan">
      <formula>0</formula>
    </cfRule>
  </conditionalFormatting>
  <conditionalFormatting sqref="AC10">
    <cfRule type="cellIs" dxfId="579" priority="566" stopIfTrue="1" operator="lessThan">
      <formula>0</formula>
    </cfRule>
  </conditionalFormatting>
  <conditionalFormatting sqref="AC11">
    <cfRule type="cellIs" dxfId="578" priority="565" stopIfTrue="1" operator="lessThan">
      <formula>0</formula>
    </cfRule>
  </conditionalFormatting>
  <conditionalFormatting sqref="AC13:AC14">
    <cfRule type="cellIs" dxfId="577" priority="564" stopIfTrue="1" operator="lessThan">
      <formula>0</formula>
    </cfRule>
  </conditionalFormatting>
  <conditionalFormatting sqref="AC18:AC19">
    <cfRule type="cellIs" dxfId="576" priority="563" stopIfTrue="1" operator="lessThan">
      <formula>0</formula>
    </cfRule>
  </conditionalFormatting>
  <conditionalFormatting sqref="AD9">
    <cfRule type="cellIs" dxfId="575" priority="562" stopIfTrue="1" operator="lessThan">
      <formula>0</formula>
    </cfRule>
  </conditionalFormatting>
  <conditionalFormatting sqref="AD11:AD14">
    <cfRule type="cellIs" dxfId="574" priority="561" stopIfTrue="1" operator="lessThan">
      <formula>0</formula>
    </cfRule>
  </conditionalFormatting>
  <conditionalFormatting sqref="AD18:AD19">
    <cfRule type="cellIs" dxfId="573" priority="560" stopIfTrue="1" operator="lessThan">
      <formula>0</formula>
    </cfRule>
  </conditionalFormatting>
  <conditionalFormatting sqref="AS57">
    <cfRule type="cellIs" dxfId="572" priority="198" stopIfTrue="1" operator="lessThan">
      <formula>0</formula>
    </cfRule>
  </conditionalFormatting>
  <conditionalFormatting sqref="AT57">
    <cfRule type="cellIs" dxfId="571" priority="197" stopIfTrue="1" operator="lessThan">
      <formula>0</formula>
    </cfRule>
  </conditionalFormatting>
  <conditionalFormatting sqref="AI9">
    <cfRule type="cellIs" dxfId="570" priority="556" stopIfTrue="1" operator="lessThan">
      <formula>0</formula>
    </cfRule>
  </conditionalFormatting>
  <conditionalFormatting sqref="AI11:AI14">
    <cfRule type="cellIs" dxfId="569" priority="555" stopIfTrue="1" operator="lessThan">
      <formula>0</formula>
    </cfRule>
  </conditionalFormatting>
  <conditionalFormatting sqref="AI18:AI19">
    <cfRule type="cellIs" dxfId="568" priority="554" stopIfTrue="1" operator="lessThan">
      <formula>0</formula>
    </cfRule>
  </conditionalFormatting>
  <conditionalFormatting sqref="AN9">
    <cfRule type="cellIs" dxfId="567" priority="553" stopIfTrue="1" operator="lessThan">
      <formula>0</formula>
    </cfRule>
  </conditionalFormatting>
  <conditionalFormatting sqref="AN11:AN14">
    <cfRule type="cellIs" dxfId="566" priority="552" stopIfTrue="1" operator="lessThan">
      <formula>0</formula>
    </cfRule>
  </conditionalFormatting>
  <conditionalFormatting sqref="AO10:AR10">
    <cfRule type="cellIs" dxfId="565" priority="551" stopIfTrue="1" operator="lessThan">
      <formula>0</formula>
    </cfRule>
  </conditionalFormatting>
  <conditionalFormatting sqref="AO11:AR11">
    <cfRule type="cellIs" dxfId="564" priority="550" stopIfTrue="1" operator="lessThan">
      <formula>0</formula>
    </cfRule>
  </conditionalFormatting>
  <conditionalFormatting sqref="AO13:AR14">
    <cfRule type="cellIs" dxfId="563" priority="549" stopIfTrue="1" operator="lessThan">
      <formula>0</formula>
    </cfRule>
  </conditionalFormatting>
  <conditionalFormatting sqref="AO18:AR19">
    <cfRule type="cellIs" dxfId="562" priority="547" stopIfTrue="1" operator="lessThan">
      <formula>0</formula>
    </cfRule>
  </conditionalFormatting>
  <conditionalFormatting sqref="AS9">
    <cfRule type="cellIs" dxfId="561" priority="546" stopIfTrue="1" operator="lessThan">
      <formula>0</formula>
    </cfRule>
  </conditionalFormatting>
  <conditionalFormatting sqref="AT9">
    <cfRule type="cellIs" dxfId="560" priority="545" stopIfTrue="1" operator="lessThan">
      <formula>0</formula>
    </cfRule>
  </conditionalFormatting>
  <conditionalFormatting sqref="AU9">
    <cfRule type="cellIs" dxfId="559" priority="544" stopIfTrue="1" operator="lessThan">
      <formula>0</formula>
    </cfRule>
  </conditionalFormatting>
  <conditionalFormatting sqref="AS11">
    <cfRule type="cellIs" dxfId="558" priority="543" stopIfTrue="1" operator="lessThan">
      <formula>0</formula>
    </cfRule>
  </conditionalFormatting>
  <conditionalFormatting sqref="AT11">
    <cfRule type="cellIs" dxfId="557" priority="542" stopIfTrue="1" operator="lessThan">
      <formula>0</formula>
    </cfRule>
  </conditionalFormatting>
  <conditionalFormatting sqref="AU11">
    <cfRule type="cellIs" dxfId="556" priority="541" stopIfTrue="1" operator="lessThan">
      <formula>0</formula>
    </cfRule>
  </conditionalFormatting>
  <conditionalFormatting sqref="AS12">
    <cfRule type="cellIs" dxfId="555" priority="540" stopIfTrue="1" operator="lessThan">
      <formula>0</formula>
    </cfRule>
  </conditionalFormatting>
  <conditionalFormatting sqref="AT12">
    <cfRule type="cellIs" dxfId="554" priority="539" stopIfTrue="1" operator="lessThan">
      <formula>0</formula>
    </cfRule>
  </conditionalFormatting>
  <conditionalFormatting sqref="AU12">
    <cfRule type="cellIs" dxfId="553" priority="538" stopIfTrue="1" operator="lessThan">
      <formula>0</formula>
    </cfRule>
  </conditionalFormatting>
  <conditionalFormatting sqref="AS13">
    <cfRule type="cellIs" dxfId="552" priority="537" stopIfTrue="1" operator="lessThan">
      <formula>0</formula>
    </cfRule>
  </conditionalFormatting>
  <conditionalFormatting sqref="AT13">
    <cfRule type="cellIs" dxfId="551" priority="536" stopIfTrue="1" operator="lessThan">
      <formula>0</formula>
    </cfRule>
  </conditionalFormatting>
  <conditionalFormatting sqref="AU13">
    <cfRule type="cellIs" dxfId="550" priority="535" stopIfTrue="1" operator="lessThan">
      <formula>0</formula>
    </cfRule>
  </conditionalFormatting>
  <conditionalFormatting sqref="AS14">
    <cfRule type="cellIs" dxfId="549" priority="534" stopIfTrue="1" operator="lessThan">
      <formula>0</formula>
    </cfRule>
  </conditionalFormatting>
  <conditionalFormatting sqref="AT14">
    <cfRule type="cellIs" dxfId="548" priority="533" stopIfTrue="1" operator="lessThan">
      <formula>0</formula>
    </cfRule>
  </conditionalFormatting>
  <conditionalFormatting sqref="AU14">
    <cfRule type="cellIs" dxfId="547" priority="532" stopIfTrue="1" operator="lessThan">
      <formula>0</formula>
    </cfRule>
  </conditionalFormatting>
  <conditionalFormatting sqref="AS18">
    <cfRule type="cellIs" dxfId="546" priority="531" stopIfTrue="1" operator="lessThan">
      <formula>0</formula>
    </cfRule>
  </conditionalFormatting>
  <conditionalFormatting sqref="AT18">
    <cfRule type="cellIs" dxfId="545" priority="530" stopIfTrue="1" operator="lessThan">
      <formula>0</formula>
    </cfRule>
  </conditionalFormatting>
  <conditionalFormatting sqref="AU18">
    <cfRule type="cellIs" dxfId="544" priority="529" stopIfTrue="1" operator="lessThan">
      <formula>0</formula>
    </cfRule>
  </conditionalFormatting>
  <conditionalFormatting sqref="AS19">
    <cfRule type="cellIs" dxfId="543" priority="528" stopIfTrue="1" operator="lessThan">
      <formula>0</formula>
    </cfRule>
  </conditionalFormatting>
  <conditionalFormatting sqref="AT19">
    <cfRule type="cellIs" dxfId="542" priority="527" stopIfTrue="1" operator="lessThan">
      <formula>0</formula>
    </cfRule>
  </conditionalFormatting>
  <conditionalFormatting sqref="AU19">
    <cfRule type="cellIs" dxfId="541" priority="526" stopIfTrue="1" operator="lessThan">
      <formula>0</formula>
    </cfRule>
  </conditionalFormatting>
  <conditionalFormatting sqref="J23">
    <cfRule type="cellIs" dxfId="540" priority="525" stopIfTrue="1" operator="lessThan">
      <formula>0</formula>
    </cfRule>
  </conditionalFormatting>
  <conditionalFormatting sqref="J26">
    <cfRule type="cellIs" dxfId="539" priority="524" stopIfTrue="1" operator="lessThan">
      <formula>0</formula>
    </cfRule>
  </conditionalFormatting>
  <conditionalFormatting sqref="J28">
    <cfRule type="cellIs" dxfId="538" priority="523" stopIfTrue="1" operator="lessThan">
      <formula>0</formula>
    </cfRule>
  </conditionalFormatting>
  <conditionalFormatting sqref="J30">
    <cfRule type="cellIs" dxfId="537" priority="522" stopIfTrue="1" operator="lessThan">
      <formula>0</formula>
    </cfRule>
  </conditionalFormatting>
  <conditionalFormatting sqref="J32">
    <cfRule type="cellIs" dxfId="536" priority="521" stopIfTrue="1" operator="lessThan">
      <formula>0</formula>
    </cfRule>
  </conditionalFormatting>
  <conditionalFormatting sqref="J34">
    <cfRule type="cellIs" dxfId="535" priority="520" stopIfTrue="1" operator="lessThan">
      <formula>0</formula>
    </cfRule>
  </conditionalFormatting>
  <conditionalFormatting sqref="J38">
    <cfRule type="cellIs" dxfId="534" priority="519" stopIfTrue="1" operator="lessThan">
      <formula>0</formula>
    </cfRule>
  </conditionalFormatting>
  <conditionalFormatting sqref="J41">
    <cfRule type="cellIs" dxfId="533" priority="518" stopIfTrue="1" operator="lessThan">
      <formula>0</formula>
    </cfRule>
  </conditionalFormatting>
  <conditionalFormatting sqref="J43">
    <cfRule type="cellIs" dxfId="532" priority="517" stopIfTrue="1" operator="lessThan">
      <formula>0</formula>
    </cfRule>
  </conditionalFormatting>
  <conditionalFormatting sqref="J47">
    <cfRule type="cellIs" dxfId="531" priority="516" stopIfTrue="1" operator="lessThan">
      <formula>0</formula>
    </cfRule>
  </conditionalFormatting>
  <conditionalFormatting sqref="J50">
    <cfRule type="cellIs" dxfId="530" priority="515" stopIfTrue="1" operator="lessThan">
      <formula>0</formula>
    </cfRule>
  </conditionalFormatting>
  <conditionalFormatting sqref="K24:O24">
    <cfRule type="cellIs" dxfId="529" priority="514" stopIfTrue="1" operator="lessThan">
      <formula>0</formula>
    </cfRule>
  </conditionalFormatting>
  <conditionalFormatting sqref="K27:O27">
    <cfRule type="cellIs" dxfId="528" priority="513" stopIfTrue="1" operator="lessThan">
      <formula>0</formula>
    </cfRule>
  </conditionalFormatting>
  <conditionalFormatting sqref="K31:O31">
    <cfRule type="cellIs" dxfId="527" priority="512" stopIfTrue="1" operator="lessThan">
      <formula>0</formula>
    </cfRule>
  </conditionalFormatting>
  <conditionalFormatting sqref="K35:O35">
    <cfRule type="cellIs" dxfId="526" priority="511" stopIfTrue="1" operator="lessThan">
      <formula>0</formula>
    </cfRule>
  </conditionalFormatting>
  <conditionalFormatting sqref="K39:O39">
    <cfRule type="cellIs" dxfId="525" priority="510" stopIfTrue="1" operator="lessThan">
      <formula>0</formula>
    </cfRule>
  </conditionalFormatting>
  <conditionalFormatting sqref="K42:O42">
    <cfRule type="cellIs" dxfId="524" priority="509" stopIfTrue="1" operator="lessThan">
      <formula>0</formula>
    </cfRule>
  </conditionalFormatting>
  <conditionalFormatting sqref="J36">
    <cfRule type="cellIs" dxfId="523" priority="508" stopIfTrue="1" operator="lessThan">
      <formula>0</formula>
    </cfRule>
  </conditionalFormatting>
  <conditionalFormatting sqref="K36:O36">
    <cfRule type="cellIs" dxfId="522" priority="507" stopIfTrue="1" operator="lessThan">
      <formula>0</formula>
    </cfRule>
  </conditionalFormatting>
  <conditionalFormatting sqref="J45">
    <cfRule type="cellIs" dxfId="521" priority="506" stopIfTrue="1" operator="lessThan">
      <formula>0</formula>
    </cfRule>
  </conditionalFormatting>
  <conditionalFormatting sqref="K45:O45">
    <cfRule type="cellIs" dxfId="520" priority="505" stopIfTrue="1" operator="lessThan">
      <formula>0</formula>
    </cfRule>
  </conditionalFormatting>
  <conditionalFormatting sqref="J46">
    <cfRule type="cellIs" dxfId="519" priority="504" stopIfTrue="1" operator="lessThan">
      <formula>0</formula>
    </cfRule>
  </conditionalFormatting>
  <conditionalFormatting sqref="K46:O46">
    <cfRule type="cellIs" dxfId="518" priority="503" stopIfTrue="1" operator="lessThan">
      <formula>0</formula>
    </cfRule>
  </conditionalFormatting>
  <conditionalFormatting sqref="J49">
    <cfRule type="cellIs" dxfId="517" priority="502" stopIfTrue="1" operator="lessThan">
      <formula>0</formula>
    </cfRule>
  </conditionalFormatting>
  <conditionalFormatting sqref="K49:O49">
    <cfRule type="cellIs" dxfId="516" priority="501" stopIfTrue="1" operator="lessThan">
      <formula>0</formula>
    </cfRule>
  </conditionalFormatting>
  <conditionalFormatting sqref="J51">
    <cfRule type="cellIs" dxfId="515" priority="500" stopIfTrue="1" operator="lessThan">
      <formula>0</formula>
    </cfRule>
  </conditionalFormatting>
  <conditionalFormatting sqref="K51:O51">
    <cfRule type="cellIs" dxfId="514" priority="499" stopIfTrue="1" operator="lessThan">
      <formula>0</formula>
    </cfRule>
  </conditionalFormatting>
  <conditionalFormatting sqref="J52">
    <cfRule type="cellIs" dxfId="513" priority="498" stopIfTrue="1" operator="lessThan">
      <formula>0</formula>
    </cfRule>
  </conditionalFormatting>
  <conditionalFormatting sqref="K52:O52">
    <cfRule type="cellIs" dxfId="512" priority="497" stopIfTrue="1" operator="lessThan">
      <formula>0</formula>
    </cfRule>
  </conditionalFormatting>
  <conditionalFormatting sqref="J53">
    <cfRule type="cellIs" dxfId="511" priority="496" stopIfTrue="1" operator="lessThan">
      <formula>0</formula>
    </cfRule>
  </conditionalFormatting>
  <conditionalFormatting sqref="K53:O53">
    <cfRule type="cellIs" dxfId="510" priority="495" stopIfTrue="1" operator="lessThan">
      <formula>0</formula>
    </cfRule>
  </conditionalFormatting>
  <conditionalFormatting sqref="P23">
    <cfRule type="cellIs" dxfId="509" priority="494" stopIfTrue="1" operator="lessThan">
      <formula>0</formula>
    </cfRule>
  </conditionalFormatting>
  <conditionalFormatting sqref="P26">
    <cfRule type="cellIs" dxfId="508" priority="493" stopIfTrue="1" operator="lessThan">
      <formula>0</formula>
    </cfRule>
  </conditionalFormatting>
  <conditionalFormatting sqref="P28">
    <cfRule type="cellIs" dxfId="507" priority="492" stopIfTrue="1" operator="lessThan">
      <formula>0</formula>
    </cfRule>
  </conditionalFormatting>
  <conditionalFormatting sqref="P30">
    <cfRule type="cellIs" dxfId="506" priority="491" stopIfTrue="1" operator="lessThan">
      <formula>0</formula>
    </cfRule>
  </conditionalFormatting>
  <conditionalFormatting sqref="P32">
    <cfRule type="cellIs" dxfId="505" priority="490" stopIfTrue="1" operator="lessThan">
      <formula>0</formula>
    </cfRule>
  </conditionalFormatting>
  <conditionalFormatting sqref="P34">
    <cfRule type="cellIs" dxfId="504" priority="489" stopIfTrue="1" operator="lessThan">
      <formula>0</formula>
    </cfRule>
  </conditionalFormatting>
  <conditionalFormatting sqref="P38">
    <cfRule type="cellIs" dxfId="503" priority="488" stopIfTrue="1" operator="lessThan">
      <formula>0</formula>
    </cfRule>
  </conditionalFormatting>
  <conditionalFormatting sqref="P41">
    <cfRule type="cellIs" dxfId="502" priority="487" stopIfTrue="1" operator="lessThan">
      <formula>0</formula>
    </cfRule>
  </conditionalFormatting>
  <conditionalFormatting sqref="P43">
    <cfRule type="cellIs" dxfId="501" priority="486" stopIfTrue="1" operator="lessThan">
      <formula>0</formula>
    </cfRule>
  </conditionalFormatting>
  <conditionalFormatting sqref="P47">
    <cfRule type="cellIs" dxfId="500" priority="485" stopIfTrue="1" operator="lessThan">
      <formula>0</formula>
    </cfRule>
  </conditionalFormatting>
  <conditionalFormatting sqref="P50">
    <cfRule type="cellIs" dxfId="499" priority="484" stopIfTrue="1" operator="lessThan">
      <formula>0</formula>
    </cfRule>
  </conditionalFormatting>
  <conditionalFormatting sqref="Q24:T24">
    <cfRule type="cellIs" dxfId="498" priority="483" stopIfTrue="1" operator="lessThan">
      <formula>0</formula>
    </cfRule>
  </conditionalFormatting>
  <conditionalFormatting sqref="Q27:T27">
    <cfRule type="cellIs" dxfId="497" priority="482" stopIfTrue="1" operator="lessThan">
      <formula>0</formula>
    </cfRule>
  </conditionalFormatting>
  <conditionalFormatting sqref="Q31:T31">
    <cfRule type="cellIs" dxfId="496" priority="481" stopIfTrue="1" operator="lessThan">
      <formula>0</formula>
    </cfRule>
  </conditionalFormatting>
  <conditionalFormatting sqref="Q35:T35">
    <cfRule type="cellIs" dxfId="495" priority="480" stopIfTrue="1" operator="lessThan">
      <formula>0</formula>
    </cfRule>
  </conditionalFormatting>
  <conditionalFormatting sqref="Q39:T39">
    <cfRule type="cellIs" dxfId="494" priority="479" stopIfTrue="1" operator="lessThan">
      <formula>0</formula>
    </cfRule>
  </conditionalFormatting>
  <conditionalFormatting sqref="Q42:T42">
    <cfRule type="cellIs" dxfId="493" priority="478" stopIfTrue="1" operator="lessThan">
      <formula>0</formula>
    </cfRule>
  </conditionalFormatting>
  <conditionalFormatting sqref="P36">
    <cfRule type="cellIs" dxfId="492" priority="477" stopIfTrue="1" operator="lessThan">
      <formula>0</formula>
    </cfRule>
  </conditionalFormatting>
  <conditionalFormatting sqref="Q36:T36">
    <cfRule type="cellIs" dxfId="491" priority="476" stopIfTrue="1" operator="lessThan">
      <formula>0</formula>
    </cfRule>
  </conditionalFormatting>
  <conditionalFormatting sqref="P45">
    <cfRule type="cellIs" dxfId="490" priority="475" stopIfTrue="1" operator="lessThan">
      <formula>0</formula>
    </cfRule>
  </conditionalFormatting>
  <conditionalFormatting sqref="Q45:T45">
    <cfRule type="cellIs" dxfId="489" priority="474" stopIfTrue="1" operator="lessThan">
      <formula>0</formula>
    </cfRule>
  </conditionalFormatting>
  <conditionalFormatting sqref="P46">
    <cfRule type="cellIs" dxfId="488" priority="473" stopIfTrue="1" operator="lessThan">
      <formula>0</formula>
    </cfRule>
  </conditionalFormatting>
  <conditionalFormatting sqref="Q46:T46">
    <cfRule type="cellIs" dxfId="487" priority="472" stopIfTrue="1" operator="lessThan">
      <formula>0</formula>
    </cfRule>
  </conditionalFormatting>
  <conditionalFormatting sqref="P49">
    <cfRule type="cellIs" dxfId="486" priority="471" stopIfTrue="1" operator="lessThan">
      <formula>0</formula>
    </cfRule>
  </conditionalFormatting>
  <conditionalFormatting sqref="Q49:T49">
    <cfRule type="cellIs" dxfId="485" priority="470" stopIfTrue="1" operator="lessThan">
      <formula>0</formula>
    </cfRule>
  </conditionalFormatting>
  <conditionalFormatting sqref="P51">
    <cfRule type="cellIs" dxfId="484" priority="469" stopIfTrue="1" operator="lessThan">
      <formula>0</formula>
    </cfRule>
  </conditionalFormatting>
  <conditionalFormatting sqref="Q51:T51">
    <cfRule type="cellIs" dxfId="483" priority="468" stopIfTrue="1" operator="lessThan">
      <formula>0</formula>
    </cfRule>
  </conditionalFormatting>
  <conditionalFormatting sqref="P52">
    <cfRule type="cellIs" dxfId="482" priority="467" stopIfTrue="1" operator="lessThan">
      <formula>0</formula>
    </cfRule>
  </conditionalFormatting>
  <conditionalFormatting sqref="Q52:T52">
    <cfRule type="cellIs" dxfId="481" priority="466" stopIfTrue="1" operator="lessThan">
      <formula>0</formula>
    </cfRule>
  </conditionalFormatting>
  <conditionalFormatting sqref="P53">
    <cfRule type="cellIs" dxfId="480" priority="465" stopIfTrue="1" operator="lessThan">
      <formula>0</formula>
    </cfRule>
  </conditionalFormatting>
  <conditionalFormatting sqref="Q53:T53">
    <cfRule type="cellIs" dxfId="479" priority="464" stopIfTrue="1" operator="lessThan">
      <formula>0</formula>
    </cfRule>
  </conditionalFormatting>
  <conditionalFormatting sqref="U23">
    <cfRule type="cellIs" dxfId="478" priority="463" stopIfTrue="1" operator="lessThan">
      <formula>0</formula>
    </cfRule>
  </conditionalFormatting>
  <conditionalFormatting sqref="U26">
    <cfRule type="cellIs" dxfId="477" priority="462" stopIfTrue="1" operator="lessThan">
      <formula>0</formula>
    </cfRule>
  </conditionalFormatting>
  <conditionalFormatting sqref="U28">
    <cfRule type="cellIs" dxfId="476" priority="461" stopIfTrue="1" operator="lessThan">
      <formula>0</formula>
    </cfRule>
  </conditionalFormatting>
  <conditionalFormatting sqref="U30">
    <cfRule type="cellIs" dxfId="475" priority="460" stopIfTrue="1" operator="lessThan">
      <formula>0</formula>
    </cfRule>
  </conditionalFormatting>
  <conditionalFormatting sqref="U32">
    <cfRule type="cellIs" dxfId="474" priority="459" stopIfTrue="1" operator="lessThan">
      <formula>0</formula>
    </cfRule>
  </conditionalFormatting>
  <conditionalFormatting sqref="U34">
    <cfRule type="cellIs" dxfId="473" priority="458" stopIfTrue="1" operator="lessThan">
      <formula>0</formula>
    </cfRule>
  </conditionalFormatting>
  <conditionalFormatting sqref="U38">
    <cfRule type="cellIs" dxfId="472" priority="457" stopIfTrue="1" operator="lessThan">
      <formula>0</formula>
    </cfRule>
  </conditionalFormatting>
  <conditionalFormatting sqref="U41">
    <cfRule type="cellIs" dxfId="471" priority="456" stopIfTrue="1" operator="lessThan">
      <formula>0</formula>
    </cfRule>
  </conditionalFormatting>
  <conditionalFormatting sqref="U43">
    <cfRule type="cellIs" dxfId="470" priority="455" stopIfTrue="1" operator="lessThan">
      <formula>0</formula>
    </cfRule>
  </conditionalFormatting>
  <conditionalFormatting sqref="U47">
    <cfRule type="cellIs" dxfId="469" priority="454" stopIfTrue="1" operator="lessThan">
      <formula>0</formula>
    </cfRule>
  </conditionalFormatting>
  <conditionalFormatting sqref="U50">
    <cfRule type="cellIs" dxfId="468" priority="453" stopIfTrue="1" operator="lessThan">
      <formula>0</formula>
    </cfRule>
  </conditionalFormatting>
  <conditionalFormatting sqref="V24:W24">
    <cfRule type="cellIs" dxfId="467" priority="452" stopIfTrue="1" operator="lessThan">
      <formula>0</formula>
    </cfRule>
  </conditionalFormatting>
  <conditionalFormatting sqref="V27:W27">
    <cfRule type="cellIs" dxfId="466" priority="451" stopIfTrue="1" operator="lessThan">
      <formula>0</formula>
    </cfRule>
  </conditionalFormatting>
  <conditionalFormatting sqref="V31:W31">
    <cfRule type="cellIs" dxfId="465" priority="450" stopIfTrue="1" operator="lessThan">
      <formula>0</formula>
    </cfRule>
  </conditionalFormatting>
  <conditionalFormatting sqref="V35:W35">
    <cfRule type="cellIs" dxfId="464" priority="449" stopIfTrue="1" operator="lessThan">
      <formula>0</formula>
    </cfRule>
  </conditionalFormatting>
  <conditionalFormatting sqref="V39:W39">
    <cfRule type="cellIs" dxfId="463" priority="448" stopIfTrue="1" operator="lessThan">
      <formula>0</formula>
    </cfRule>
  </conditionalFormatting>
  <conditionalFormatting sqref="V42:W42">
    <cfRule type="cellIs" dxfId="462" priority="447" stopIfTrue="1" operator="lessThan">
      <formula>0</formula>
    </cfRule>
  </conditionalFormatting>
  <conditionalFormatting sqref="U36">
    <cfRule type="cellIs" dxfId="461" priority="446" stopIfTrue="1" operator="lessThan">
      <formula>0</formula>
    </cfRule>
  </conditionalFormatting>
  <conditionalFormatting sqref="V36:W36">
    <cfRule type="cellIs" dxfId="460" priority="445" stopIfTrue="1" operator="lessThan">
      <formula>0</formula>
    </cfRule>
  </conditionalFormatting>
  <conditionalFormatting sqref="U45">
    <cfRule type="cellIs" dxfId="459" priority="444" stopIfTrue="1" operator="lessThan">
      <formula>0</formula>
    </cfRule>
  </conditionalFormatting>
  <conditionalFormatting sqref="V45:W45">
    <cfRule type="cellIs" dxfId="458" priority="443" stopIfTrue="1" operator="lessThan">
      <formula>0</formula>
    </cfRule>
  </conditionalFormatting>
  <conditionalFormatting sqref="U46">
    <cfRule type="cellIs" dxfId="457" priority="442" stopIfTrue="1" operator="lessThan">
      <formula>0</formula>
    </cfRule>
  </conditionalFormatting>
  <conditionalFormatting sqref="V46:W46">
    <cfRule type="cellIs" dxfId="456" priority="441" stopIfTrue="1" operator="lessThan">
      <formula>0</formula>
    </cfRule>
  </conditionalFormatting>
  <conditionalFormatting sqref="U49">
    <cfRule type="cellIs" dxfId="455" priority="440" stopIfTrue="1" operator="lessThan">
      <formula>0</formula>
    </cfRule>
  </conditionalFormatting>
  <conditionalFormatting sqref="V49:W49">
    <cfRule type="cellIs" dxfId="454" priority="439" stopIfTrue="1" operator="lessThan">
      <formula>0</formula>
    </cfRule>
  </conditionalFormatting>
  <conditionalFormatting sqref="U51">
    <cfRule type="cellIs" dxfId="453" priority="438" stopIfTrue="1" operator="lessThan">
      <formula>0</formula>
    </cfRule>
  </conditionalFormatting>
  <conditionalFormatting sqref="V51:W51">
    <cfRule type="cellIs" dxfId="452" priority="437" stopIfTrue="1" operator="lessThan">
      <formula>0</formula>
    </cfRule>
  </conditionalFormatting>
  <conditionalFormatting sqref="U52">
    <cfRule type="cellIs" dxfId="451" priority="436" stopIfTrue="1" operator="lessThan">
      <formula>0</formula>
    </cfRule>
  </conditionalFormatting>
  <conditionalFormatting sqref="V52:W52">
    <cfRule type="cellIs" dxfId="450" priority="435" stopIfTrue="1" operator="lessThan">
      <formula>0</formula>
    </cfRule>
  </conditionalFormatting>
  <conditionalFormatting sqref="U53">
    <cfRule type="cellIs" dxfId="449" priority="434" stopIfTrue="1" operator="lessThan">
      <formula>0</formula>
    </cfRule>
  </conditionalFormatting>
  <conditionalFormatting sqref="V53:W53">
    <cfRule type="cellIs" dxfId="448" priority="433" stopIfTrue="1" operator="lessThan">
      <formula>0</formula>
    </cfRule>
  </conditionalFormatting>
  <conditionalFormatting sqref="X23">
    <cfRule type="cellIs" dxfId="447" priority="432" stopIfTrue="1" operator="lessThan">
      <formula>0</formula>
    </cfRule>
  </conditionalFormatting>
  <conditionalFormatting sqref="X26">
    <cfRule type="cellIs" dxfId="446" priority="431" stopIfTrue="1" operator="lessThan">
      <formula>0</formula>
    </cfRule>
  </conditionalFormatting>
  <conditionalFormatting sqref="X28">
    <cfRule type="cellIs" dxfId="445" priority="430" stopIfTrue="1" operator="lessThan">
      <formula>0</formula>
    </cfRule>
  </conditionalFormatting>
  <conditionalFormatting sqref="X30">
    <cfRule type="cellIs" dxfId="444" priority="429" stopIfTrue="1" operator="lessThan">
      <formula>0</formula>
    </cfRule>
  </conditionalFormatting>
  <conditionalFormatting sqref="X32">
    <cfRule type="cellIs" dxfId="443" priority="428" stopIfTrue="1" operator="lessThan">
      <formula>0</formula>
    </cfRule>
  </conditionalFormatting>
  <conditionalFormatting sqref="X34">
    <cfRule type="cellIs" dxfId="442" priority="427" stopIfTrue="1" operator="lessThan">
      <formula>0</formula>
    </cfRule>
  </conditionalFormatting>
  <conditionalFormatting sqref="X38">
    <cfRule type="cellIs" dxfId="441" priority="426" stopIfTrue="1" operator="lessThan">
      <formula>0</formula>
    </cfRule>
  </conditionalFormatting>
  <conditionalFormatting sqref="X41">
    <cfRule type="cellIs" dxfId="440" priority="425" stopIfTrue="1" operator="lessThan">
      <formula>0</formula>
    </cfRule>
  </conditionalFormatting>
  <conditionalFormatting sqref="X43">
    <cfRule type="cellIs" dxfId="439" priority="424" stopIfTrue="1" operator="lessThan">
      <formula>0</formula>
    </cfRule>
  </conditionalFormatting>
  <conditionalFormatting sqref="X47">
    <cfRule type="cellIs" dxfId="438" priority="423" stopIfTrue="1" operator="lessThan">
      <formula>0</formula>
    </cfRule>
  </conditionalFormatting>
  <conditionalFormatting sqref="X50">
    <cfRule type="cellIs" dxfId="437" priority="422" stopIfTrue="1" operator="lessThan">
      <formula>0</formula>
    </cfRule>
  </conditionalFormatting>
  <conditionalFormatting sqref="Y24:Z24">
    <cfRule type="cellIs" dxfId="436" priority="421" stopIfTrue="1" operator="lessThan">
      <formula>0</formula>
    </cfRule>
  </conditionalFormatting>
  <conditionalFormatting sqref="Y27:Z27">
    <cfRule type="cellIs" dxfId="435" priority="420" stopIfTrue="1" operator="lessThan">
      <formula>0</formula>
    </cfRule>
  </conditionalFormatting>
  <conditionalFormatting sqref="Y31:Z31">
    <cfRule type="cellIs" dxfId="434" priority="419" stopIfTrue="1" operator="lessThan">
      <formula>0</formula>
    </cfRule>
  </conditionalFormatting>
  <conditionalFormatting sqref="Y35:Z35">
    <cfRule type="cellIs" dxfId="433" priority="418" stopIfTrue="1" operator="lessThan">
      <formula>0</formula>
    </cfRule>
  </conditionalFormatting>
  <conditionalFormatting sqref="Y39:Z39">
    <cfRule type="cellIs" dxfId="432" priority="417" stopIfTrue="1" operator="lessThan">
      <formula>0</formula>
    </cfRule>
  </conditionalFormatting>
  <conditionalFormatting sqref="Y42:Z42">
    <cfRule type="cellIs" dxfId="431" priority="416" stopIfTrue="1" operator="lessThan">
      <formula>0</formula>
    </cfRule>
  </conditionalFormatting>
  <conditionalFormatting sqref="X36">
    <cfRule type="cellIs" dxfId="430" priority="415" stopIfTrue="1" operator="lessThan">
      <formula>0</formula>
    </cfRule>
  </conditionalFormatting>
  <conditionalFormatting sqref="Y36:Z36">
    <cfRule type="cellIs" dxfId="429" priority="414" stopIfTrue="1" operator="lessThan">
      <formula>0</formula>
    </cfRule>
  </conditionalFormatting>
  <conditionalFormatting sqref="X45">
    <cfRule type="cellIs" dxfId="428" priority="413" stopIfTrue="1" operator="lessThan">
      <formula>0</formula>
    </cfRule>
  </conditionalFormatting>
  <conditionalFormatting sqref="Y45:Z45">
    <cfRule type="cellIs" dxfId="427" priority="412" stopIfTrue="1" operator="lessThan">
      <formula>0</formula>
    </cfRule>
  </conditionalFormatting>
  <conditionalFormatting sqref="X46">
    <cfRule type="cellIs" dxfId="426" priority="411" stopIfTrue="1" operator="lessThan">
      <formula>0</formula>
    </cfRule>
  </conditionalFormatting>
  <conditionalFormatting sqref="Y46:Z46">
    <cfRule type="cellIs" dxfId="425" priority="410" stopIfTrue="1" operator="lessThan">
      <formula>0</formula>
    </cfRule>
  </conditionalFormatting>
  <conditionalFormatting sqref="X49">
    <cfRule type="cellIs" dxfId="424" priority="409" stopIfTrue="1" operator="lessThan">
      <formula>0</formula>
    </cfRule>
  </conditionalFormatting>
  <conditionalFormatting sqref="Y49:Z49">
    <cfRule type="cellIs" dxfId="423" priority="408" stopIfTrue="1" operator="lessThan">
      <formula>0</formula>
    </cfRule>
  </conditionalFormatting>
  <conditionalFormatting sqref="X51">
    <cfRule type="cellIs" dxfId="422" priority="407" stopIfTrue="1" operator="lessThan">
      <formula>0</formula>
    </cfRule>
  </conditionalFormatting>
  <conditionalFormatting sqref="Y51:Z51">
    <cfRule type="cellIs" dxfId="421" priority="406" stopIfTrue="1" operator="lessThan">
      <formula>0</formula>
    </cfRule>
  </conditionalFormatting>
  <conditionalFormatting sqref="X52">
    <cfRule type="cellIs" dxfId="420" priority="405" stopIfTrue="1" operator="lessThan">
      <formula>0</formula>
    </cfRule>
  </conditionalFormatting>
  <conditionalFormatting sqref="Y52:Z52">
    <cfRule type="cellIs" dxfId="419" priority="404" stopIfTrue="1" operator="lessThan">
      <formula>0</formula>
    </cfRule>
  </conditionalFormatting>
  <conditionalFormatting sqref="X53">
    <cfRule type="cellIs" dxfId="418" priority="403" stopIfTrue="1" operator="lessThan">
      <formula>0</formula>
    </cfRule>
  </conditionalFormatting>
  <conditionalFormatting sqref="Y53:Z53">
    <cfRule type="cellIs" dxfId="417" priority="402" stopIfTrue="1" operator="lessThan">
      <formula>0</formula>
    </cfRule>
  </conditionalFormatting>
  <conditionalFormatting sqref="AA23">
    <cfRule type="cellIs" dxfId="416" priority="401" stopIfTrue="1" operator="lessThan">
      <formula>0</formula>
    </cfRule>
  </conditionalFormatting>
  <conditionalFormatting sqref="AA26">
    <cfRule type="cellIs" dxfId="415" priority="400" stopIfTrue="1" operator="lessThan">
      <formula>0</formula>
    </cfRule>
  </conditionalFormatting>
  <conditionalFormatting sqref="AA28">
    <cfRule type="cellIs" dxfId="414" priority="399" stopIfTrue="1" operator="lessThan">
      <formula>0</formula>
    </cfRule>
  </conditionalFormatting>
  <conditionalFormatting sqref="AA30">
    <cfRule type="cellIs" dxfId="413" priority="398" stopIfTrue="1" operator="lessThan">
      <formula>0</formula>
    </cfRule>
  </conditionalFormatting>
  <conditionalFormatting sqref="AA32">
    <cfRule type="cellIs" dxfId="412" priority="397" stopIfTrue="1" operator="lessThan">
      <formula>0</formula>
    </cfRule>
  </conditionalFormatting>
  <conditionalFormatting sqref="AA34">
    <cfRule type="cellIs" dxfId="411" priority="396" stopIfTrue="1" operator="lessThan">
      <formula>0</formula>
    </cfRule>
  </conditionalFormatting>
  <conditionalFormatting sqref="AA38">
    <cfRule type="cellIs" dxfId="410" priority="395" stopIfTrue="1" operator="lessThan">
      <formula>0</formula>
    </cfRule>
  </conditionalFormatting>
  <conditionalFormatting sqref="AA41">
    <cfRule type="cellIs" dxfId="409" priority="394" stopIfTrue="1" operator="lessThan">
      <formula>0</formula>
    </cfRule>
  </conditionalFormatting>
  <conditionalFormatting sqref="AA43">
    <cfRule type="cellIs" dxfId="408" priority="393" stopIfTrue="1" operator="lessThan">
      <formula>0</formula>
    </cfRule>
  </conditionalFormatting>
  <conditionalFormatting sqref="AA47">
    <cfRule type="cellIs" dxfId="407" priority="392" stopIfTrue="1" operator="lessThan">
      <formula>0</formula>
    </cfRule>
  </conditionalFormatting>
  <conditionalFormatting sqref="AA50">
    <cfRule type="cellIs" dxfId="406" priority="391" stopIfTrue="1" operator="lessThan">
      <formula>0</formula>
    </cfRule>
  </conditionalFormatting>
  <conditionalFormatting sqref="AB24:AC24">
    <cfRule type="cellIs" dxfId="405" priority="390" stopIfTrue="1" operator="lessThan">
      <formula>0</formula>
    </cfRule>
  </conditionalFormatting>
  <conditionalFormatting sqref="AB27:AC27">
    <cfRule type="cellIs" dxfId="404" priority="389" stopIfTrue="1" operator="lessThan">
      <formula>0</formula>
    </cfRule>
  </conditionalFormatting>
  <conditionalFormatting sqref="AB31:AC31">
    <cfRule type="cellIs" dxfId="403" priority="388" stopIfTrue="1" operator="lessThan">
      <formula>0</formula>
    </cfRule>
  </conditionalFormatting>
  <conditionalFormatting sqref="AB35:AC35">
    <cfRule type="cellIs" dxfId="402" priority="387" stopIfTrue="1" operator="lessThan">
      <formula>0</formula>
    </cfRule>
  </conditionalFormatting>
  <conditionalFormatting sqref="AB39:AC39">
    <cfRule type="cellIs" dxfId="401" priority="386" stopIfTrue="1" operator="lessThan">
      <formula>0</formula>
    </cfRule>
  </conditionalFormatting>
  <conditionalFormatting sqref="AB42:AC42">
    <cfRule type="cellIs" dxfId="400" priority="385" stopIfTrue="1" operator="lessThan">
      <formula>0</formula>
    </cfRule>
  </conditionalFormatting>
  <conditionalFormatting sqref="AA36">
    <cfRule type="cellIs" dxfId="399" priority="384" stopIfTrue="1" operator="lessThan">
      <formula>0</formula>
    </cfRule>
  </conditionalFormatting>
  <conditionalFormatting sqref="AB36:AC36">
    <cfRule type="cellIs" dxfId="398" priority="383" stopIfTrue="1" operator="lessThan">
      <formula>0</formula>
    </cfRule>
  </conditionalFormatting>
  <conditionalFormatting sqref="AA45">
    <cfRule type="cellIs" dxfId="397" priority="382" stopIfTrue="1" operator="lessThan">
      <formula>0</formula>
    </cfRule>
  </conditionalFormatting>
  <conditionalFormatting sqref="AB45:AC45">
    <cfRule type="cellIs" dxfId="396" priority="381" stopIfTrue="1" operator="lessThan">
      <formula>0</formula>
    </cfRule>
  </conditionalFormatting>
  <conditionalFormatting sqref="AA46">
    <cfRule type="cellIs" dxfId="395" priority="380" stopIfTrue="1" operator="lessThan">
      <formula>0</formula>
    </cfRule>
  </conditionalFormatting>
  <conditionalFormatting sqref="AB46:AC46">
    <cfRule type="cellIs" dxfId="394" priority="379" stopIfTrue="1" operator="lessThan">
      <formula>0</formula>
    </cfRule>
  </conditionalFormatting>
  <conditionalFormatting sqref="AA49">
    <cfRule type="cellIs" dxfId="393" priority="378" stopIfTrue="1" operator="lessThan">
      <formula>0</formula>
    </cfRule>
  </conditionalFormatting>
  <conditionalFormatting sqref="AB49:AC49">
    <cfRule type="cellIs" dxfId="392" priority="377" stopIfTrue="1" operator="lessThan">
      <formula>0</formula>
    </cfRule>
  </conditionalFormatting>
  <conditionalFormatting sqref="AA51">
    <cfRule type="cellIs" dxfId="391" priority="376" stopIfTrue="1" operator="lessThan">
      <formula>0</formula>
    </cfRule>
  </conditionalFormatting>
  <conditionalFormatting sqref="AB51:AC51">
    <cfRule type="cellIs" dxfId="390" priority="375" stopIfTrue="1" operator="lessThan">
      <formula>0</formula>
    </cfRule>
  </conditionalFormatting>
  <conditionalFormatting sqref="AA52">
    <cfRule type="cellIs" dxfId="389" priority="374" stopIfTrue="1" operator="lessThan">
      <formula>0</formula>
    </cfRule>
  </conditionalFormatting>
  <conditionalFormatting sqref="AB52:AC52">
    <cfRule type="cellIs" dxfId="388" priority="373" stopIfTrue="1" operator="lessThan">
      <formula>0</formula>
    </cfRule>
  </conditionalFormatting>
  <conditionalFormatting sqref="AA53">
    <cfRule type="cellIs" dxfId="387" priority="372" stopIfTrue="1" operator="lessThan">
      <formula>0</formula>
    </cfRule>
  </conditionalFormatting>
  <conditionalFormatting sqref="AB53:AC53">
    <cfRule type="cellIs" dxfId="386" priority="371" stopIfTrue="1" operator="lessThan">
      <formula>0</formula>
    </cfRule>
  </conditionalFormatting>
  <conditionalFormatting sqref="AN23">
    <cfRule type="cellIs" dxfId="385" priority="370" stopIfTrue="1" operator="lessThan">
      <formula>0</formula>
    </cfRule>
  </conditionalFormatting>
  <conditionalFormatting sqref="AN26">
    <cfRule type="cellIs" dxfId="384" priority="369" stopIfTrue="1" operator="lessThan">
      <formula>0</formula>
    </cfRule>
  </conditionalFormatting>
  <conditionalFormatting sqref="AN28">
    <cfRule type="cellIs" dxfId="383" priority="368" stopIfTrue="1" operator="lessThan">
      <formula>0</formula>
    </cfRule>
  </conditionalFormatting>
  <conditionalFormatting sqref="AN30">
    <cfRule type="cellIs" dxfId="382" priority="367" stopIfTrue="1" operator="lessThan">
      <formula>0</formula>
    </cfRule>
  </conditionalFormatting>
  <conditionalFormatting sqref="AN32">
    <cfRule type="cellIs" dxfId="381" priority="366" stopIfTrue="1" operator="lessThan">
      <formula>0</formula>
    </cfRule>
  </conditionalFormatting>
  <conditionalFormatting sqref="AN34">
    <cfRule type="cellIs" dxfId="380" priority="365" stopIfTrue="1" operator="lessThan">
      <formula>0</formula>
    </cfRule>
  </conditionalFormatting>
  <conditionalFormatting sqref="AN38">
    <cfRule type="cellIs" dxfId="379" priority="364" stopIfTrue="1" operator="lessThan">
      <formula>0</formula>
    </cfRule>
  </conditionalFormatting>
  <conditionalFormatting sqref="AN41">
    <cfRule type="cellIs" dxfId="378" priority="363" stopIfTrue="1" operator="lessThan">
      <formula>0</formula>
    </cfRule>
  </conditionalFormatting>
  <conditionalFormatting sqref="AN43">
    <cfRule type="cellIs" dxfId="377" priority="362" stopIfTrue="1" operator="lessThan">
      <formula>0</formula>
    </cfRule>
  </conditionalFormatting>
  <conditionalFormatting sqref="AN47">
    <cfRule type="cellIs" dxfId="376" priority="361" stopIfTrue="1" operator="lessThan">
      <formula>0</formula>
    </cfRule>
  </conditionalFormatting>
  <conditionalFormatting sqref="AN50">
    <cfRule type="cellIs" dxfId="375" priority="360" stopIfTrue="1" operator="lessThan">
      <formula>0</formula>
    </cfRule>
  </conditionalFormatting>
  <conditionalFormatting sqref="AO24:AR24">
    <cfRule type="cellIs" dxfId="374" priority="359" stopIfTrue="1" operator="lessThan">
      <formula>0</formula>
    </cfRule>
  </conditionalFormatting>
  <conditionalFormatting sqref="AO27:AR27">
    <cfRule type="cellIs" dxfId="373" priority="358" stopIfTrue="1" operator="lessThan">
      <formula>0</formula>
    </cfRule>
  </conditionalFormatting>
  <conditionalFormatting sqref="AO31:AR31">
    <cfRule type="cellIs" dxfId="372" priority="357" stopIfTrue="1" operator="lessThan">
      <formula>0</formula>
    </cfRule>
  </conditionalFormatting>
  <conditionalFormatting sqref="AO35:AR35">
    <cfRule type="cellIs" dxfId="371" priority="356" stopIfTrue="1" operator="lessThan">
      <formula>0</formula>
    </cfRule>
  </conditionalFormatting>
  <conditionalFormatting sqref="AO39:AR39">
    <cfRule type="cellIs" dxfId="370" priority="355" stopIfTrue="1" operator="lessThan">
      <formula>0</formula>
    </cfRule>
  </conditionalFormatting>
  <conditionalFormatting sqref="AO42:AR42">
    <cfRule type="cellIs" dxfId="369" priority="354" stopIfTrue="1" operator="lessThan">
      <formula>0</formula>
    </cfRule>
  </conditionalFormatting>
  <conditionalFormatting sqref="AN36">
    <cfRule type="cellIs" dxfId="368" priority="353" stopIfTrue="1" operator="lessThan">
      <formula>0</formula>
    </cfRule>
  </conditionalFormatting>
  <conditionalFormatting sqref="AO36:AR36">
    <cfRule type="cellIs" dxfId="367" priority="352" stopIfTrue="1" operator="lessThan">
      <formula>0</formula>
    </cfRule>
  </conditionalFormatting>
  <conditionalFormatting sqref="AN45">
    <cfRule type="cellIs" dxfId="366" priority="351" stopIfTrue="1" operator="lessThan">
      <formula>0</formula>
    </cfRule>
  </conditionalFormatting>
  <conditionalFormatting sqref="AO45:AR45">
    <cfRule type="cellIs" dxfId="365" priority="350" stopIfTrue="1" operator="lessThan">
      <formula>0</formula>
    </cfRule>
  </conditionalFormatting>
  <conditionalFormatting sqref="AN46">
    <cfRule type="cellIs" dxfId="364" priority="349" stopIfTrue="1" operator="lessThan">
      <formula>0</formula>
    </cfRule>
  </conditionalFormatting>
  <conditionalFormatting sqref="AO46:AR46">
    <cfRule type="cellIs" dxfId="363" priority="348" stopIfTrue="1" operator="lessThan">
      <formula>0</formula>
    </cfRule>
  </conditionalFormatting>
  <conditionalFormatting sqref="AN49">
    <cfRule type="cellIs" dxfId="362" priority="347" stopIfTrue="1" operator="lessThan">
      <formula>0</formula>
    </cfRule>
  </conditionalFormatting>
  <conditionalFormatting sqref="AO49:AR49">
    <cfRule type="cellIs" dxfId="361" priority="346" stopIfTrue="1" operator="lessThan">
      <formula>0</formula>
    </cfRule>
  </conditionalFormatting>
  <conditionalFormatting sqref="AN51">
    <cfRule type="cellIs" dxfId="360" priority="345" stopIfTrue="1" operator="lessThan">
      <formula>0</formula>
    </cfRule>
  </conditionalFormatting>
  <conditionalFormatting sqref="AO51:AR51">
    <cfRule type="cellIs" dxfId="359" priority="344" stopIfTrue="1" operator="lessThan">
      <formula>0</formula>
    </cfRule>
  </conditionalFormatting>
  <conditionalFormatting sqref="AN52">
    <cfRule type="cellIs" dxfId="358" priority="343" stopIfTrue="1" operator="lessThan">
      <formula>0</formula>
    </cfRule>
  </conditionalFormatting>
  <conditionalFormatting sqref="AO52:AR52">
    <cfRule type="cellIs" dxfId="357" priority="342" stopIfTrue="1" operator="lessThan">
      <formula>0</formula>
    </cfRule>
  </conditionalFormatting>
  <conditionalFormatting sqref="AN53">
    <cfRule type="cellIs" dxfId="356" priority="341" stopIfTrue="1" operator="lessThan">
      <formula>0</formula>
    </cfRule>
  </conditionalFormatting>
  <conditionalFormatting sqref="AO53:AR53">
    <cfRule type="cellIs" dxfId="355" priority="340" stopIfTrue="1" operator="lessThan">
      <formula>0</formula>
    </cfRule>
  </conditionalFormatting>
  <conditionalFormatting sqref="AD23">
    <cfRule type="cellIs" dxfId="354" priority="339" stopIfTrue="1" operator="lessThan">
      <formula>0</formula>
    </cfRule>
  </conditionalFormatting>
  <conditionalFormatting sqref="AD26">
    <cfRule type="cellIs" dxfId="353" priority="338" stopIfTrue="1" operator="lessThan">
      <formula>0</formula>
    </cfRule>
  </conditionalFormatting>
  <conditionalFormatting sqref="AD28">
    <cfRule type="cellIs" dxfId="352" priority="337" stopIfTrue="1" operator="lessThan">
      <formula>0</formula>
    </cfRule>
  </conditionalFormatting>
  <conditionalFormatting sqref="AD30">
    <cfRule type="cellIs" dxfId="351" priority="336" stopIfTrue="1" operator="lessThan">
      <formula>0</formula>
    </cfRule>
  </conditionalFormatting>
  <conditionalFormatting sqref="AD32">
    <cfRule type="cellIs" dxfId="350" priority="335" stopIfTrue="1" operator="lessThan">
      <formula>0</formula>
    </cfRule>
  </conditionalFormatting>
  <conditionalFormatting sqref="AD34">
    <cfRule type="cellIs" dxfId="349" priority="334" stopIfTrue="1" operator="lessThan">
      <formula>0</formula>
    </cfRule>
  </conditionalFormatting>
  <conditionalFormatting sqref="AD38">
    <cfRule type="cellIs" dxfId="348" priority="333" stopIfTrue="1" operator="lessThan">
      <formula>0</formula>
    </cfRule>
  </conditionalFormatting>
  <conditionalFormatting sqref="AD41">
    <cfRule type="cellIs" dxfId="347" priority="332" stopIfTrue="1" operator="lessThan">
      <formula>0</formula>
    </cfRule>
  </conditionalFormatting>
  <conditionalFormatting sqref="AD47">
    <cfRule type="cellIs" dxfId="346" priority="330" stopIfTrue="1" operator="lessThan">
      <formula>0</formula>
    </cfRule>
  </conditionalFormatting>
  <conditionalFormatting sqref="AD50">
    <cfRule type="cellIs" dxfId="345" priority="329" stopIfTrue="1" operator="lessThan">
      <formula>0</formula>
    </cfRule>
  </conditionalFormatting>
  <conditionalFormatting sqref="AD36">
    <cfRule type="cellIs" dxfId="344" priority="328" stopIfTrue="1" operator="lessThan">
      <formula>0</formula>
    </cfRule>
  </conditionalFormatting>
  <conditionalFormatting sqref="AD45">
    <cfRule type="cellIs" dxfId="343" priority="327" stopIfTrue="1" operator="lessThan">
      <formula>0</formula>
    </cfRule>
  </conditionalFormatting>
  <conditionalFormatting sqref="AD46">
    <cfRule type="cellIs" dxfId="342" priority="326" stopIfTrue="1" operator="lessThan">
      <formula>0</formula>
    </cfRule>
  </conditionalFormatting>
  <conditionalFormatting sqref="AD49">
    <cfRule type="cellIs" dxfId="341" priority="325" stopIfTrue="1" operator="lessThan">
      <formula>0</formula>
    </cfRule>
  </conditionalFormatting>
  <conditionalFormatting sqref="AD51">
    <cfRule type="cellIs" dxfId="340" priority="324" stopIfTrue="1" operator="lessThan">
      <formula>0</formula>
    </cfRule>
  </conditionalFormatting>
  <conditionalFormatting sqref="AD52">
    <cfRule type="cellIs" dxfId="339" priority="323" stopIfTrue="1" operator="lessThan">
      <formula>0</formula>
    </cfRule>
  </conditionalFormatting>
  <conditionalFormatting sqref="AD53">
    <cfRule type="cellIs" dxfId="338" priority="322" stopIfTrue="1" operator="lessThan">
      <formula>0</formula>
    </cfRule>
  </conditionalFormatting>
  <conditionalFormatting sqref="AD56">
    <cfRule type="cellIs" dxfId="337" priority="321" stopIfTrue="1" operator="lessThan">
      <formula>0</formula>
    </cfRule>
  </conditionalFormatting>
  <conditionalFormatting sqref="AD57">
    <cfRule type="cellIs" dxfId="336" priority="320" stopIfTrue="1" operator="lessThan">
      <formula>0</formula>
    </cfRule>
  </conditionalFormatting>
  <conditionalFormatting sqref="AI23">
    <cfRule type="cellIs" dxfId="335" priority="319" stopIfTrue="1" operator="lessThan">
      <formula>0</formula>
    </cfRule>
  </conditionalFormatting>
  <conditionalFormatting sqref="AI26">
    <cfRule type="cellIs" dxfId="334" priority="318" stopIfTrue="1" operator="lessThan">
      <formula>0</formula>
    </cfRule>
  </conditionalFormatting>
  <conditionalFormatting sqref="AI28">
    <cfRule type="cellIs" dxfId="333" priority="317" stopIfTrue="1" operator="lessThan">
      <formula>0</formula>
    </cfRule>
  </conditionalFormatting>
  <conditionalFormatting sqref="AI30">
    <cfRule type="cellIs" dxfId="332" priority="316" stopIfTrue="1" operator="lessThan">
      <formula>0</formula>
    </cfRule>
  </conditionalFormatting>
  <conditionalFormatting sqref="AI32">
    <cfRule type="cellIs" dxfId="331" priority="315" stopIfTrue="1" operator="lessThan">
      <formula>0</formula>
    </cfRule>
  </conditionalFormatting>
  <conditionalFormatting sqref="AI34">
    <cfRule type="cellIs" dxfId="330" priority="314" stopIfTrue="1" operator="lessThan">
      <formula>0</formula>
    </cfRule>
  </conditionalFormatting>
  <conditionalFormatting sqref="AI38">
    <cfRule type="cellIs" dxfId="329" priority="313" stopIfTrue="1" operator="lessThan">
      <formula>0</formula>
    </cfRule>
  </conditionalFormatting>
  <conditionalFormatting sqref="AI41">
    <cfRule type="cellIs" dxfId="328" priority="312" stopIfTrue="1" operator="lessThan">
      <formula>0</formula>
    </cfRule>
  </conditionalFormatting>
  <conditionalFormatting sqref="AI43">
    <cfRule type="cellIs" dxfId="327" priority="311" stopIfTrue="1" operator="lessThan">
      <formula>0</formula>
    </cfRule>
  </conditionalFormatting>
  <conditionalFormatting sqref="AI47">
    <cfRule type="cellIs" dxfId="326" priority="310" stopIfTrue="1" operator="lessThan">
      <formula>0</formula>
    </cfRule>
  </conditionalFormatting>
  <conditionalFormatting sqref="AI50">
    <cfRule type="cellIs" dxfId="325" priority="309" stopIfTrue="1" operator="lessThan">
      <formula>0</formula>
    </cfRule>
  </conditionalFormatting>
  <conditionalFormatting sqref="AI36">
    <cfRule type="cellIs" dxfId="324" priority="308" stopIfTrue="1" operator="lessThan">
      <formula>0</formula>
    </cfRule>
  </conditionalFormatting>
  <conditionalFormatting sqref="AI45">
    <cfRule type="cellIs" dxfId="323" priority="307" stopIfTrue="1" operator="lessThan">
      <formula>0</formula>
    </cfRule>
  </conditionalFormatting>
  <conditionalFormatting sqref="AI46">
    <cfRule type="cellIs" dxfId="322" priority="306" stopIfTrue="1" operator="lessThan">
      <formula>0</formula>
    </cfRule>
  </conditionalFormatting>
  <conditionalFormatting sqref="AI49">
    <cfRule type="cellIs" dxfId="321" priority="305" stopIfTrue="1" operator="lessThan">
      <formula>0</formula>
    </cfRule>
  </conditionalFormatting>
  <conditionalFormatting sqref="AI51">
    <cfRule type="cellIs" dxfId="320" priority="304" stopIfTrue="1" operator="lessThan">
      <formula>0</formula>
    </cfRule>
  </conditionalFormatting>
  <conditionalFormatting sqref="AI52">
    <cfRule type="cellIs" dxfId="319" priority="303" stopIfTrue="1" operator="lessThan">
      <formula>0</formula>
    </cfRule>
  </conditionalFormatting>
  <conditionalFormatting sqref="AI53">
    <cfRule type="cellIs" dxfId="318" priority="302" stopIfTrue="1" operator="lessThan">
      <formula>0</formula>
    </cfRule>
  </conditionalFormatting>
  <conditionalFormatting sqref="AI56">
    <cfRule type="cellIs" dxfId="317" priority="301" stopIfTrue="1" operator="lessThan">
      <formula>0</formula>
    </cfRule>
  </conditionalFormatting>
  <conditionalFormatting sqref="AI57">
    <cfRule type="cellIs" dxfId="316" priority="300" stopIfTrue="1" operator="lessThan">
      <formula>0</formula>
    </cfRule>
  </conditionalFormatting>
  <conditionalFormatting sqref="AN56">
    <cfRule type="cellIs" dxfId="315" priority="299" stopIfTrue="1" operator="lessThan">
      <formula>0</formula>
    </cfRule>
  </conditionalFormatting>
  <conditionalFormatting sqref="AO56:AR56">
    <cfRule type="cellIs" dxfId="314" priority="298" stopIfTrue="1" operator="lessThan">
      <formula>0</formula>
    </cfRule>
  </conditionalFormatting>
  <conditionalFormatting sqref="AN57">
    <cfRule type="cellIs" dxfId="313" priority="297" stopIfTrue="1" operator="lessThan">
      <formula>0</formula>
    </cfRule>
  </conditionalFormatting>
  <conditionalFormatting sqref="AO57:AR57">
    <cfRule type="cellIs" dxfId="312" priority="296" stopIfTrue="1" operator="lessThan">
      <formula>0</formula>
    </cfRule>
  </conditionalFormatting>
  <conditionalFormatting sqref="J56">
    <cfRule type="cellIs" dxfId="311" priority="295" stopIfTrue="1" operator="lessThan">
      <formula>0</formula>
    </cfRule>
  </conditionalFormatting>
  <conditionalFormatting sqref="K56:O56">
    <cfRule type="cellIs" dxfId="310" priority="294" stopIfTrue="1" operator="lessThan">
      <formula>0</formula>
    </cfRule>
  </conditionalFormatting>
  <conditionalFormatting sqref="J57">
    <cfRule type="cellIs" dxfId="309" priority="293" stopIfTrue="1" operator="lessThan">
      <formula>0</formula>
    </cfRule>
  </conditionalFormatting>
  <conditionalFormatting sqref="K57:O57">
    <cfRule type="cellIs" dxfId="308" priority="292" stopIfTrue="1" operator="lessThan">
      <formula>0</formula>
    </cfRule>
  </conditionalFormatting>
  <conditionalFormatting sqref="P56">
    <cfRule type="cellIs" dxfId="307" priority="291" stopIfTrue="1" operator="lessThan">
      <formula>0</formula>
    </cfRule>
  </conditionalFormatting>
  <conditionalFormatting sqref="Q56:W56">
    <cfRule type="cellIs" dxfId="306" priority="290" stopIfTrue="1" operator="lessThan">
      <formula>0</formula>
    </cfRule>
  </conditionalFormatting>
  <conditionalFormatting sqref="P57">
    <cfRule type="cellIs" dxfId="305" priority="289" stopIfTrue="1" operator="lessThan">
      <formula>0</formula>
    </cfRule>
  </conditionalFormatting>
  <conditionalFormatting sqref="Q57:W57">
    <cfRule type="cellIs" dxfId="304" priority="288" stopIfTrue="1" operator="lessThan">
      <formula>0</formula>
    </cfRule>
  </conditionalFormatting>
  <conditionalFormatting sqref="X56:Z56">
    <cfRule type="cellIs" dxfId="303" priority="287" stopIfTrue="1" operator="lessThan">
      <formula>0</formula>
    </cfRule>
  </conditionalFormatting>
  <conditionalFormatting sqref="X57:Z57">
    <cfRule type="cellIs" dxfId="302" priority="286" stopIfTrue="1" operator="lessThan">
      <formula>0</formula>
    </cfRule>
  </conditionalFormatting>
  <conditionalFormatting sqref="AA56:AC56">
    <cfRule type="cellIs" dxfId="301" priority="285" stopIfTrue="1" operator="lessThan">
      <formula>0</formula>
    </cfRule>
  </conditionalFormatting>
  <conditionalFormatting sqref="AA57:AC57">
    <cfRule type="cellIs" dxfId="300" priority="284" stopIfTrue="1" operator="lessThan">
      <formula>0</formula>
    </cfRule>
  </conditionalFormatting>
  <conditionalFormatting sqref="AV56">
    <cfRule type="cellIs" dxfId="299" priority="282" stopIfTrue="1" operator="lessThan">
      <formula>0</formula>
    </cfRule>
  </conditionalFormatting>
  <conditionalFormatting sqref="AV57">
    <cfRule type="cellIs" dxfId="298" priority="280" stopIfTrue="1" operator="lessThan">
      <formula>0</formula>
    </cfRule>
  </conditionalFormatting>
  <conditionalFormatting sqref="AU23">
    <cfRule type="cellIs" dxfId="297" priority="253" stopIfTrue="1" operator="lessThan">
      <formula>0</formula>
    </cfRule>
  </conditionalFormatting>
  <conditionalFormatting sqref="AT32">
    <cfRule type="cellIs" dxfId="296" priority="242" stopIfTrue="1" operator="lessThan">
      <formula>0</formula>
    </cfRule>
  </conditionalFormatting>
  <conditionalFormatting sqref="AU32">
    <cfRule type="cellIs" dxfId="295" priority="241" stopIfTrue="1" operator="lessThan">
      <formula>0</formula>
    </cfRule>
  </conditionalFormatting>
  <conditionalFormatting sqref="AS36">
    <cfRule type="cellIs" dxfId="294" priority="237" stopIfTrue="1" operator="lessThan">
      <formula>0</formula>
    </cfRule>
  </conditionalFormatting>
  <conditionalFormatting sqref="AT36">
    <cfRule type="cellIs" dxfId="293" priority="236" stopIfTrue="1" operator="lessThan">
      <formula>0</formula>
    </cfRule>
  </conditionalFormatting>
  <conditionalFormatting sqref="AU38">
    <cfRule type="cellIs" dxfId="292" priority="232" stopIfTrue="1" operator="lessThan">
      <formula>0</formula>
    </cfRule>
  </conditionalFormatting>
  <conditionalFormatting sqref="AS41">
    <cfRule type="cellIs" dxfId="291" priority="231" stopIfTrue="1" operator="lessThan">
      <formula>0</formula>
    </cfRule>
  </conditionalFormatting>
  <conditionalFormatting sqref="AT43">
    <cfRule type="cellIs" dxfId="290" priority="227" stopIfTrue="1" operator="lessThan">
      <formula>0</formula>
    </cfRule>
  </conditionalFormatting>
  <conditionalFormatting sqref="AU43">
    <cfRule type="cellIs" dxfId="289" priority="226" stopIfTrue="1" operator="lessThan">
      <formula>0</formula>
    </cfRule>
  </conditionalFormatting>
  <conditionalFormatting sqref="AS46">
    <cfRule type="cellIs" dxfId="288" priority="222" stopIfTrue="1" operator="lessThan">
      <formula>0</formula>
    </cfRule>
  </conditionalFormatting>
  <conditionalFormatting sqref="AT46">
    <cfRule type="cellIs" dxfId="287" priority="221" stopIfTrue="1" operator="lessThan">
      <formula>0</formula>
    </cfRule>
  </conditionalFormatting>
  <conditionalFormatting sqref="AS49">
    <cfRule type="cellIs" dxfId="286" priority="216" stopIfTrue="1" operator="lessThan">
      <formula>0</formula>
    </cfRule>
  </conditionalFormatting>
  <conditionalFormatting sqref="AT50">
    <cfRule type="cellIs" dxfId="285" priority="212" stopIfTrue="1" operator="lessThan">
      <formula>0</formula>
    </cfRule>
  </conditionalFormatting>
  <conditionalFormatting sqref="AU50">
    <cfRule type="cellIs" dxfId="284" priority="211" stopIfTrue="1" operator="lessThan">
      <formula>0</formula>
    </cfRule>
  </conditionalFormatting>
  <conditionalFormatting sqref="AS52">
    <cfRule type="cellIs" dxfId="283" priority="207" stopIfTrue="1" operator="lessThan">
      <formula>0</formula>
    </cfRule>
  </conditionalFormatting>
  <conditionalFormatting sqref="AU53">
    <cfRule type="cellIs" dxfId="282" priority="202" stopIfTrue="1" operator="lessThan">
      <formula>0</formula>
    </cfRule>
  </conditionalFormatting>
  <conditionalFormatting sqref="AS56">
    <cfRule type="cellIs" dxfId="281" priority="201" stopIfTrue="1" operator="lessThan">
      <formula>0</formula>
    </cfRule>
  </conditionalFormatting>
  <conditionalFormatting sqref="AS23">
    <cfRule type="cellIs" dxfId="280" priority="255" stopIfTrue="1" operator="lessThan">
      <formula>0</formula>
    </cfRule>
  </conditionalFormatting>
  <conditionalFormatting sqref="AT23">
    <cfRule type="cellIs" dxfId="279" priority="254" stopIfTrue="1" operator="lessThan">
      <formula>0</formula>
    </cfRule>
  </conditionalFormatting>
  <conditionalFormatting sqref="AU26">
    <cfRule type="cellIs" dxfId="278" priority="250" stopIfTrue="1" operator="lessThan">
      <formula>0</formula>
    </cfRule>
  </conditionalFormatting>
  <conditionalFormatting sqref="AS28">
    <cfRule type="cellIs" dxfId="277" priority="249" stopIfTrue="1" operator="lessThan">
      <formula>0</formula>
    </cfRule>
  </conditionalFormatting>
  <conditionalFormatting sqref="AT28">
    <cfRule type="cellIs" dxfId="276" priority="248" stopIfTrue="1" operator="lessThan">
      <formula>0</formula>
    </cfRule>
  </conditionalFormatting>
  <conditionalFormatting sqref="AU28">
    <cfRule type="cellIs" dxfId="275" priority="247" stopIfTrue="1" operator="lessThan">
      <formula>0</formula>
    </cfRule>
  </conditionalFormatting>
  <conditionalFormatting sqref="AS30">
    <cfRule type="cellIs" dxfId="274" priority="246" stopIfTrue="1" operator="lessThan">
      <formula>0</formula>
    </cfRule>
  </conditionalFormatting>
  <conditionalFormatting sqref="AT30">
    <cfRule type="cellIs" dxfId="273" priority="245" stopIfTrue="1" operator="lessThan">
      <formula>0</formula>
    </cfRule>
  </conditionalFormatting>
  <conditionalFormatting sqref="AU30">
    <cfRule type="cellIs" dxfId="272" priority="244" stopIfTrue="1" operator="lessThan">
      <formula>0</formula>
    </cfRule>
  </conditionalFormatting>
  <conditionalFormatting sqref="AS32">
    <cfRule type="cellIs" dxfId="271" priority="243" stopIfTrue="1" operator="lessThan">
      <formula>0</formula>
    </cfRule>
  </conditionalFormatting>
  <conditionalFormatting sqref="AS34">
    <cfRule type="cellIs" dxfId="270" priority="240" stopIfTrue="1" operator="lessThan">
      <formula>0</formula>
    </cfRule>
  </conditionalFormatting>
  <conditionalFormatting sqref="AT34">
    <cfRule type="cellIs" dxfId="269" priority="239" stopIfTrue="1" operator="lessThan">
      <formula>0</formula>
    </cfRule>
  </conditionalFormatting>
  <conditionalFormatting sqref="AU34">
    <cfRule type="cellIs" dxfId="268" priority="238" stopIfTrue="1" operator="lessThan">
      <formula>0</formula>
    </cfRule>
  </conditionalFormatting>
  <conditionalFormatting sqref="AU36">
    <cfRule type="cellIs" dxfId="267" priority="235" stopIfTrue="1" operator="lessThan">
      <formula>0</formula>
    </cfRule>
  </conditionalFormatting>
  <conditionalFormatting sqref="AS38">
    <cfRule type="cellIs" dxfId="266" priority="234" stopIfTrue="1" operator="lessThan">
      <formula>0</formula>
    </cfRule>
  </conditionalFormatting>
  <conditionalFormatting sqref="AT38">
    <cfRule type="cellIs" dxfId="265" priority="233" stopIfTrue="1" operator="lessThan">
      <formula>0</formula>
    </cfRule>
  </conditionalFormatting>
  <conditionalFormatting sqref="AT41">
    <cfRule type="cellIs" dxfId="264" priority="230" stopIfTrue="1" operator="lessThan">
      <formula>0</formula>
    </cfRule>
  </conditionalFormatting>
  <conditionalFormatting sqref="AU41">
    <cfRule type="cellIs" dxfId="263" priority="229" stopIfTrue="1" operator="lessThan">
      <formula>0</formula>
    </cfRule>
  </conditionalFormatting>
  <conditionalFormatting sqref="AS43">
    <cfRule type="cellIs" dxfId="262" priority="228" stopIfTrue="1" operator="lessThan">
      <formula>0</formula>
    </cfRule>
  </conditionalFormatting>
  <conditionalFormatting sqref="AU46">
    <cfRule type="cellIs" dxfId="261" priority="220" stopIfTrue="1" operator="lessThan">
      <formula>0</formula>
    </cfRule>
  </conditionalFormatting>
  <conditionalFormatting sqref="AS47">
    <cfRule type="cellIs" dxfId="260" priority="219" stopIfTrue="1" operator="lessThan">
      <formula>0</formula>
    </cfRule>
  </conditionalFormatting>
  <conditionalFormatting sqref="AT47">
    <cfRule type="cellIs" dxfId="259" priority="218" stopIfTrue="1" operator="lessThan">
      <formula>0</formula>
    </cfRule>
  </conditionalFormatting>
  <conditionalFormatting sqref="AT49">
    <cfRule type="cellIs" dxfId="258" priority="215" stopIfTrue="1" operator="lessThan">
      <formula>0</formula>
    </cfRule>
  </conditionalFormatting>
  <conditionalFormatting sqref="AU49">
    <cfRule type="cellIs" dxfId="257" priority="214" stopIfTrue="1" operator="lessThan">
      <formula>0</formula>
    </cfRule>
  </conditionalFormatting>
  <conditionalFormatting sqref="AS50">
    <cfRule type="cellIs" dxfId="256" priority="213" stopIfTrue="1" operator="lessThan">
      <formula>0</formula>
    </cfRule>
  </conditionalFormatting>
  <conditionalFormatting sqref="AS51">
    <cfRule type="cellIs" dxfId="255" priority="210" stopIfTrue="1" operator="lessThan">
      <formula>0</formula>
    </cfRule>
  </conditionalFormatting>
  <conditionalFormatting sqref="AT51">
    <cfRule type="cellIs" dxfId="254" priority="209" stopIfTrue="1" operator="lessThan">
      <formula>0</formula>
    </cfRule>
  </conditionalFormatting>
  <conditionalFormatting sqref="AU52">
    <cfRule type="cellIs" dxfId="253" priority="205" stopIfTrue="1" operator="lessThan">
      <formula>0</formula>
    </cfRule>
  </conditionalFormatting>
  <conditionalFormatting sqref="AS53">
    <cfRule type="cellIs" dxfId="252" priority="204" stopIfTrue="1" operator="lessThan">
      <formula>0</formula>
    </cfRule>
  </conditionalFormatting>
  <conditionalFormatting sqref="AT53">
    <cfRule type="cellIs" dxfId="251" priority="203" stopIfTrue="1" operator="lessThan">
      <formula>0</formula>
    </cfRule>
  </conditionalFormatting>
  <conditionalFormatting sqref="AT56">
    <cfRule type="cellIs" dxfId="250" priority="200" stopIfTrue="1" operator="lessThan">
      <formula>0</formula>
    </cfRule>
  </conditionalFormatting>
  <conditionalFormatting sqref="AU56">
    <cfRule type="cellIs" dxfId="249" priority="199" stopIfTrue="1" operator="lessThan">
      <formula>0</formula>
    </cfRule>
  </conditionalFormatting>
  <conditionalFormatting sqref="AS45">
    <cfRule type="cellIs" dxfId="248" priority="195" stopIfTrue="1" operator="lessThan">
      <formula>0</formula>
    </cfRule>
  </conditionalFormatting>
  <conditionalFormatting sqref="AT45">
    <cfRule type="cellIs" dxfId="247" priority="194" stopIfTrue="1" operator="lessThan">
      <formula>0</formula>
    </cfRule>
  </conditionalFormatting>
  <conditionalFormatting sqref="AU45">
    <cfRule type="cellIs" dxfId="246" priority="193" stopIfTrue="1" operator="lessThan">
      <formula>0</formula>
    </cfRule>
  </conditionalFormatting>
  <conditionalFormatting sqref="Q5">
    <cfRule type="cellIs" dxfId="245" priority="192" stopIfTrue="1" operator="lessThan">
      <formula>0</formula>
    </cfRule>
  </conditionalFormatting>
  <conditionalFormatting sqref="P9">
    <cfRule type="cellIs" dxfId="244" priority="191" stopIfTrue="1" operator="lessThan">
      <formula>0</formula>
    </cfRule>
  </conditionalFormatting>
  <conditionalFormatting sqref="Q10:Q11">
    <cfRule type="cellIs" dxfId="243" priority="190" stopIfTrue="1" operator="lessThan">
      <formula>0</formula>
    </cfRule>
  </conditionalFormatting>
  <conditionalFormatting sqref="P11:P14">
    <cfRule type="cellIs" dxfId="242" priority="189" stopIfTrue="1" operator="lessThan">
      <formula>0</formula>
    </cfRule>
  </conditionalFormatting>
  <conditionalFormatting sqref="P23">
    <cfRule type="cellIs" dxfId="241" priority="188" stopIfTrue="1" operator="lessThan">
      <formula>0</formula>
    </cfRule>
  </conditionalFormatting>
  <conditionalFormatting sqref="Q24">
    <cfRule type="cellIs" dxfId="240" priority="187" stopIfTrue="1" operator="lessThan">
      <formula>0</formula>
    </cfRule>
  </conditionalFormatting>
  <conditionalFormatting sqref="P26">
    <cfRule type="cellIs" dxfId="239" priority="186" stopIfTrue="1" operator="lessThan">
      <formula>0</formula>
    </cfRule>
  </conditionalFormatting>
  <conditionalFormatting sqref="Q27">
    <cfRule type="cellIs" dxfId="238" priority="185" stopIfTrue="1" operator="lessThan">
      <formula>0</formula>
    </cfRule>
  </conditionalFormatting>
  <conditionalFormatting sqref="P28">
    <cfRule type="cellIs" dxfId="237" priority="184" stopIfTrue="1" operator="lessThan">
      <formula>0</formula>
    </cfRule>
  </conditionalFormatting>
  <conditionalFormatting sqref="P30">
    <cfRule type="cellIs" dxfId="236" priority="183" stopIfTrue="1" operator="lessThan">
      <formula>0</formula>
    </cfRule>
  </conditionalFormatting>
  <conditionalFormatting sqref="Q31">
    <cfRule type="cellIs" dxfId="235" priority="182" stopIfTrue="1" operator="lessThan">
      <formula>0</formula>
    </cfRule>
  </conditionalFormatting>
  <conditionalFormatting sqref="P32">
    <cfRule type="cellIs" dxfId="234" priority="181" stopIfTrue="1" operator="lessThan">
      <formula>0</formula>
    </cfRule>
  </conditionalFormatting>
  <conditionalFormatting sqref="P34">
    <cfRule type="cellIs" dxfId="233" priority="180" stopIfTrue="1" operator="lessThan">
      <formula>0</formula>
    </cfRule>
  </conditionalFormatting>
  <conditionalFormatting sqref="P36">
    <cfRule type="cellIs" dxfId="232" priority="179" stopIfTrue="1" operator="lessThan">
      <formula>0</formula>
    </cfRule>
  </conditionalFormatting>
  <conditionalFormatting sqref="P38">
    <cfRule type="cellIs" dxfId="231" priority="178" stopIfTrue="1" operator="lessThan">
      <formula>0</formula>
    </cfRule>
  </conditionalFormatting>
  <conditionalFormatting sqref="Q39">
    <cfRule type="cellIs" dxfId="230" priority="177" stopIfTrue="1" operator="lessThan">
      <formula>0</formula>
    </cfRule>
  </conditionalFormatting>
  <conditionalFormatting sqref="P41">
    <cfRule type="cellIs" dxfId="229" priority="176" stopIfTrue="1" operator="lessThan">
      <formula>0</formula>
    </cfRule>
  </conditionalFormatting>
  <conditionalFormatting sqref="P43">
    <cfRule type="cellIs" dxfId="228" priority="175" stopIfTrue="1" operator="lessThan">
      <formula>0</formula>
    </cfRule>
  </conditionalFormatting>
  <conditionalFormatting sqref="P45:P47">
    <cfRule type="cellIs" dxfId="227" priority="174" stopIfTrue="1" operator="lessThan">
      <formula>0</formula>
    </cfRule>
  </conditionalFormatting>
  <conditionalFormatting sqref="P49:P53">
    <cfRule type="cellIs" dxfId="226" priority="173" stopIfTrue="1" operator="lessThan">
      <formula>0</formula>
    </cfRule>
  </conditionalFormatting>
  <conditionalFormatting sqref="D5:E6">
    <cfRule type="cellIs" dxfId="225" priority="172" stopIfTrue="1" operator="lessThan">
      <formula>0</formula>
    </cfRule>
  </conditionalFormatting>
  <conditionalFormatting sqref="D11:D13">
    <cfRule type="cellIs" dxfId="224" priority="171" stopIfTrue="1" operator="lessThan">
      <formula>0</formula>
    </cfRule>
  </conditionalFormatting>
  <conditionalFormatting sqref="D11:D13">
    <cfRule type="cellIs" dxfId="223" priority="170" stopIfTrue="1" operator="lessThan">
      <formula>0</formula>
    </cfRule>
  </conditionalFormatting>
  <conditionalFormatting sqref="D14">
    <cfRule type="cellIs" dxfId="222" priority="169" stopIfTrue="1" operator="lessThan">
      <formula>0</formula>
    </cfRule>
  </conditionalFormatting>
  <conditionalFormatting sqref="D14">
    <cfRule type="cellIs" dxfId="221" priority="168" stopIfTrue="1" operator="lessThan">
      <formula>0</formula>
    </cfRule>
  </conditionalFormatting>
  <conditionalFormatting sqref="D23">
    <cfRule type="cellIs" dxfId="220" priority="167" stopIfTrue="1" operator="lessThan">
      <formula>0</formula>
    </cfRule>
  </conditionalFormatting>
  <conditionalFormatting sqref="D23">
    <cfRule type="cellIs" dxfId="219" priority="166" stopIfTrue="1" operator="lessThan">
      <formula>0</formula>
    </cfRule>
  </conditionalFormatting>
  <conditionalFormatting sqref="E24">
    <cfRule type="cellIs" dxfId="218" priority="165" stopIfTrue="1" operator="lessThan">
      <formula>0</formula>
    </cfRule>
  </conditionalFormatting>
  <conditionalFormatting sqref="E24">
    <cfRule type="cellIs" dxfId="217" priority="164" stopIfTrue="1" operator="lessThan">
      <formula>0</formula>
    </cfRule>
  </conditionalFormatting>
  <conditionalFormatting sqref="D26">
    <cfRule type="cellIs" dxfId="216" priority="163" stopIfTrue="1" operator="lessThan">
      <formula>0</formula>
    </cfRule>
  </conditionalFormatting>
  <conditionalFormatting sqref="D26">
    <cfRule type="cellIs" dxfId="215" priority="162" stopIfTrue="1" operator="lessThan">
      <formula>0</formula>
    </cfRule>
  </conditionalFormatting>
  <conditionalFormatting sqref="E27">
    <cfRule type="cellIs" dxfId="214" priority="161" stopIfTrue="1" operator="lessThan">
      <formula>0</formula>
    </cfRule>
  </conditionalFormatting>
  <conditionalFormatting sqref="E27">
    <cfRule type="cellIs" dxfId="213" priority="160" stopIfTrue="1" operator="lessThan">
      <formula>0</formula>
    </cfRule>
  </conditionalFormatting>
  <conditionalFormatting sqref="D28">
    <cfRule type="cellIs" dxfId="212" priority="159" stopIfTrue="1" operator="lessThan">
      <formula>0</formula>
    </cfRule>
  </conditionalFormatting>
  <conditionalFormatting sqref="D28">
    <cfRule type="cellIs" dxfId="211" priority="158" stopIfTrue="1" operator="lessThan">
      <formula>0</formula>
    </cfRule>
  </conditionalFormatting>
  <conditionalFormatting sqref="D30">
    <cfRule type="cellIs" dxfId="210" priority="157" stopIfTrue="1" operator="lessThan">
      <formula>0</formula>
    </cfRule>
  </conditionalFormatting>
  <conditionalFormatting sqref="D30">
    <cfRule type="cellIs" dxfId="209" priority="156" stopIfTrue="1" operator="lessThan">
      <formula>0</formula>
    </cfRule>
  </conditionalFormatting>
  <conditionalFormatting sqref="E31">
    <cfRule type="cellIs" dxfId="208" priority="155" stopIfTrue="1" operator="lessThan">
      <formula>0</formula>
    </cfRule>
  </conditionalFormatting>
  <conditionalFormatting sqref="E31">
    <cfRule type="cellIs" dxfId="207" priority="154" stopIfTrue="1" operator="lessThan">
      <formula>0</formula>
    </cfRule>
  </conditionalFormatting>
  <conditionalFormatting sqref="D32">
    <cfRule type="cellIs" dxfId="206" priority="153" stopIfTrue="1" operator="lessThan">
      <formula>0</formula>
    </cfRule>
  </conditionalFormatting>
  <conditionalFormatting sqref="D32">
    <cfRule type="cellIs" dxfId="205" priority="152" stopIfTrue="1" operator="lessThan">
      <formula>0</formula>
    </cfRule>
  </conditionalFormatting>
  <conditionalFormatting sqref="D34">
    <cfRule type="cellIs" dxfId="204" priority="151" stopIfTrue="1" operator="lessThan">
      <formula>0</formula>
    </cfRule>
  </conditionalFormatting>
  <conditionalFormatting sqref="D34">
    <cfRule type="cellIs" dxfId="203" priority="150" stopIfTrue="1" operator="lessThan">
      <formula>0</formula>
    </cfRule>
  </conditionalFormatting>
  <conditionalFormatting sqref="D36">
    <cfRule type="cellIs" dxfId="202" priority="149" stopIfTrue="1" operator="lessThan">
      <formula>0</formula>
    </cfRule>
  </conditionalFormatting>
  <conditionalFormatting sqref="D36">
    <cfRule type="cellIs" dxfId="201" priority="148" stopIfTrue="1" operator="lessThan">
      <formula>0</formula>
    </cfRule>
  </conditionalFormatting>
  <conditionalFormatting sqref="E35:E36">
    <cfRule type="cellIs" dxfId="200" priority="147" stopIfTrue="1" operator="lessThan">
      <formula>0</formula>
    </cfRule>
  </conditionalFormatting>
  <conditionalFormatting sqref="E35:E36">
    <cfRule type="cellIs" dxfId="199" priority="146" stopIfTrue="1" operator="lessThan">
      <formula>0</formula>
    </cfRule>
  </conditionalFormatting>
  <conditionalFormatting sqref="D38">
    <cfRule type="cellIs" dxfId="198" priority="145" stopIfTrue="1" operator="lessThan">
      <formula>0</formula>
    </cfRule>
  </conditionalFormatting>
  <conditionalFormatting sqref="D38">
    <cfRule type="cellIs" dxfId="197" priority="144" stopIfTrue="1" operator="lessThan">
      <formula>0</formula>
    </cfRule>
  </conditionalFormatting>
  <conditionalFormatting sqref="E39">
    <cfRule type="cellIs" dxfId="196" priority="143" stopIfTrue="1" operator="lessThan">
      <formula>0</formula>
    </cfRule>
  </conditionalFormatting>
  <conditionalFormatting sqref="E39">
    <cfRule type="cellIs" dxfId="195" priority="142" stopIfTrue="1" operator="lessThan">
      <formula>0</formula>
    </cfRule>
  </conditionalFormatting>
  <conditionalFormatting sqref="D41">
    <cfRule type="cellIs" dxfId="194" priority="141" stopIfTrue="1" operator="lessThan">
      <formula>0</formula>
    </cfRule>
  </conditionalFormatting>
  <conditionalFormatting sqref="D41">
    <cfRule type="cellIs" dxfId="193" priority="140" stopIfTrue="1" operator="lessThan">
      <formula>0</formula>
    </cfRule>
  </conditionalFormatting>
  <conditionalFormatting sqref="E42">
    <cfRule type="cellIs" dxfId="192" priority="139" stopIfTrue="1" operator="lessThan">
      <formula>0</formula>
    </cfRule>
  </conditionalFormatting>
  <conditionalFormatting sqref="E42">
    <cfRule type="cellIs" dxfId="191" priority="138" stopIfTrue="1" operator="lessThan">
      <formula>0</formula>
    </cfRule>
  </conditionalFormatting>
  <conditionalFormatting sqref="D43">
    <cfRule type="cellIs" dxfId="190" priority="137" stopIfTrue="1" operator="lessThan">
      <formula>0</formula>
    </cfRule>
  </conditionalFormatting>
  <conditionalFormatting sqref="D43">
    <cfRule type="cellIs" dxfId="189" priority="136" stopIfTrue="1" operator="lessThan">
      <formula>0</formula>
    </cfRule>
  </conditionalFormatting>
  <conditionalFormatting sqref="D45:E46">
    <cfRule type="cellIs" dxfId="188" priority="135" stopIfTrue="1" operator="lessThan">
      <formula>0</formula>
    </cfRule>
  </conditionalFormatting>
  <conditionalFormatting sqref="D45:E46">
    <cfRule type="cellIs" dxfId="187" priority="134" stopIfTrue="1" operator="lessThan">
      <formula>0</formula>
    </cfRule>
  </conditionalFormatting>
  <conditionalFormatting sqref="D45:E46">
    <cfRule type="cellIs" dxfId="186" priority="133" stopIfTrue="1" operator="lessThan">
      <formula>0</formula>
    </cfRule>
  </conditionalFormatting>
  <conditionalFormatting sqref="D47">
    <cfRule type="cellIs" dxfId="185" priority="132" stopIfTrue="1" operator="lessThan">
      <formula>0</formula>
    </cfRule>
  </conditionalFormatting>
  <conditionalFormatting sqref="D47">
    <cfRule type="cellIs" dxfId="184" priority="131" stopIfTrue="1" operator="lessThan">
      <formula>0</formula>
    </cfRule>
  </conditionalFormatting>
  <conditionalFormatting sqref="D47">
    <cfRule type="cellIs" dxfId="183" priority="130" stopIfTrue="1" operator="lessThan">
      <formula>0</formula>
    </cfRule>
  </conditionalFormatting>
  <conditionalFormatting sqref="D49:D53">
    <cfRule type="cellIs" dxfId="182" priority="129" stopIfTrue="1" operator="lessThan">
      <formula>0</formula>
    </cfRule>
  </conditionalFormatting>
  <conditionalFormatting sqref="D49:D53">
    <cfRule type="cellIs" dxfId="181" priority="128" stopIfTrue="1" operator="lessThan">
      <formula>0</formula>
    </cfRule>
  </conditionalFormatting>
  <conditionalFormatting sqref="D49:D53">
    <cfRule type="cellIs" dxfId="180" priority="127" stopIfTrue="1" operator="lessThan">
      <formula>0</formula>
    </cfRule>
  </conditionalFormatting>
  <conditionalFormatting sqref="D56:D57">
    <cfRule type="cellIs" dxfId="179" priority="126" stopIfTrue="1" operator="lessThan">
      <formula>0</formula>
    </cfRule>
  </conditionalFormatting>
  <conditionalFormatting sqref="D56:D57">
    <cfRule type="cellIs" dxfId="178" priority="125" stopIfTrue="1" operator="lessThan">
      <formula>0</formula>
    </cfRule>
  </conditionalFormatting>
  <conditionalFormatting sqref="D56:D57">
    <cfRule type="cellIs" dxfId="177" priority="124" stopIfTrue="1" operator="lessThan">
      <formula>0</formula>
    </cfRule>
  </conditionalFormatting>
  <conditionalFormatting sqref="J5:K7">
    <cfRule type="cellIs" dxfId="176" priority="123" stopIfTrue="1" operator="lessThan">
      <formula>0</formula>
    </cfRule>
  </conditionalFormatting>
  <conditionalFormatting sqref="J5:K7">
    <cfRule type="cellIs" dxfId="175" priority="122" stopIfTrue="1" operator="lessThan">
      <formula>0</formula>
    </cfRule>
  </conditionalFormatting>
  <conditionalFormatting sqref="J5:K7">
    <cfRule type="cellIs" dxfId="174" priority="121" stopIfTrue="1" operator="lessThan">
      <formula>0</formula>
    </cfRule>
  </conditionalFormatting>
  <conditionalFormatting sqref="J9">
    <cfRule type="cellIs" dxfId="173" priority="120" stopIfTrue="1" operator="lessThan">
      <formula>0</formula>
    </cfRule>
  </conditionalFormatting>
  <conditionalFormatting sqref="J9">
    <cfRule type="cellIs" dxfId="172" priority="119" stopIfTrue="1" operator="lessThan">
      <formula>0</formula>
    </cfRule>
  </conditionalFormatting>
  <conditionalFormatting sqref="J9">
    <cfRule type="cellIs" dxfId="171" priority="118" stopIfTrue="1" operator="lessThan">
      <formula>0</formula>
    </cfRule>
  </conditionalFormatting>
  <conditionalFormatting sqref="J11:J14">
    <cfRule type="cellIs" dxfId="170" priority="117" stopIfTrue="1" operator="lessThan">
      <formula>0</formula>
    </cfRule>
  </conditionalFormatting>
  <conditionalFormatting sqref="J11:J14">
    <cfRule type="cellIs" dxfId="169" priority="116" stopIfTrue="1" operator="lessThan">
      <formula>0</formula>
    </cfRule>
  </conditionalFormatting>
  <conditionalFormatting sqref="J11:J14">
    <cfRule type="cellIs" dxfId="168" priority="115" stopIfTrue="1" operator="lessThan">
      <formula>0</formula>
    </cfRule>
  </conditionalFormatting>
  <conditionalFormatting sqref="J16:K16">
    <cfRule type="cellIs" dxfId="167" priority="114" stopIfTrue="1" operator="lessThan">
      <formula>0</formula>
    </cfRule>
  </conditionalFormatting>
  <conditionalFormatting sqref="J16:K16">
    <cfRule type="cellIs" dxfId="166" priority="113" stopIfTrue="1" operator="lessThan">
      <formula>0</formula>
    </cfRule>
  </conditionalFormatting>
  <conditionalFormatting sqref="J16:K16">
    <cfRule type="cellIs" dxfId="165" priority="112" stopIfTrue="1" operator="lessThan">
      <formula>0</formula>
    </cfRule>
  </conditionalFormatting>
  <conditionalFormatting sqref="J23">
    <cfRule type="cellIs" dxfId="164" priority="111" stopIfTrue="1" operator="lessThan">
      <formula>0</formula>
    </cfRule>
  </conditionalFormatting>
  <conditionalFormatting sqref="J23">
    <cfRule type="cellIs" dxfId="163" priority="110" stopIfTrue="1" operator="lessThan">
      <formula>0</formula>
    </cfRule>
  </conditionalFormatting>
  <conditionalFormatting sqref="J23">
    <cfRule type="cellIs" dxfId="162" priority="109" stopIfTrue="1" operator="lessThan">
      <formula>0</formula>
    </cfRule>
  </conditionalFormatting>
  <conditionalFormatting sqref="K24">
    <cfRule type="cellIs" dxfId="161" priority="108" stopIfTrue="1" operator="lessThan">
      <formula>0</formula>
    </cfRule>
  </conditionalFormatting>
  <conditionalFormatting sqref="K24">
    <cfRule type="cellIs" dxfId="160" priority="107" stopIfTrue="1" operator="lessThan">
      <formula>0</formula>
    </cfRule>
  </conditionalFormatting>
  <conditionalFormatting sqref="K24">
    <cfRule type="cellIs" dxfId="159" priority="106" stopIfTrue="1" operator="lessThan">
      <formula>0</formula>
    </cfRule>
  </conditionalFormatting>
  <conditionalFormatting sqref="J26">
    <cfRule type="cellIs" dxfId="158" priority="105" stopIfTrue="1" operator="lessThan">
      <formula>0</formula>
    </cfRule>
  </conditionalFormatting>
  <conditionalFormatting sqref="J26">
    <cfRule type="cellIs" dxfId="157" priority="104" stopIfTrue="1" operator="lessThan">
      <formula>0</formula>
    </cfRule>
  </conditionalFormatting>
  <conditionalFormatting sqref="J26">
    <cfRule type="cellIs" dxfId="156" priority="103" stopIfTrue="1" operator="lessThan">
      <formula>0</formula>
    </cfRule>
  </conditionalFormatting>
  <conditionalFormatting sqref="K27">
    <cfRule type="cellIs" dxfId="155" priority="102" stopIfTrue="1" operator="lessThan">
      <formula>0</formula>
    </cfRule>
  </conditionalFormatting>
  <conditionalFormatting sqref="K27">
    <cfRule type="cellIs" dxfId="154" priority="101" stopIfTrue="1" operator="lessThan">
      <formula>0</formula>
    </cfRule>
  </conditionalFormatting>
  <conditionalFormatting sqref="K27">
    <cfRule type="cellIs" dxfId="153" priority="100" stopIfTrue="1" operator="lessThan">
      <formula>0</formula>
    </cfRule>
  </conditionalFormatting>
  <conditionalFormatting sqref="J28">
    <cfRule type="cellIs" dxfId="152" priority="99" stopIfTrue="1" operator="lessThan">
      <formula>0</formula>
    </cfRule>
  </conditionalFormatting>
  <conditionalFormatting sqref="J28">
    <cfRule type="cellIs" dxfId="151" priority="98" stopIfTrue="1" operator="lessThan">
      <formula>0</formula>
    </cfRule>
  </conditionalFormatting>
  <conditionalFormatting sqref="J28">
    <cfRule type="cellIs" dxfId="150" priority="97" stopIfTrue="1" operator="lessThan">
      <formula>0</formula>
    </cfRule>
  </conditionalFormatting>
  <conditionalFormatting sqref="J30">
    <cfRule type="cellIs" dxfId="149" priority="96" stopIfTrue="1" operator="lessThan">
      <formula>0</formula>
    </cfRule>
  </conditionalFormatting>
  <conditionalFormatting sqref="J30">
    <cfRule type="cellIs" dxfId="148" priority="95" stopIfTrue="1" operator="lessThan">
      <formula>0</formula>
    </cfRule>
  </conditionalFormatting>
  <conditionalFormatting sqref="J30">
    <cfRule type="cellIs" dxfId="147" priority="94" stopIfTrue="1" operator="lessThan">
      <formula>0</formula>
    </cfRule>
  </conditionalFormatting>
  <conditionalFormatting sqref="K31">
    <cfRule type="cellIs" dxfId="146" priority="93" stopIfTrue="1" operator="lessThan">
      <formula>0</formula>
    </cfRule>
  </conditionalFormatting>
  <conditionalFormatting sqref="K31">
    <cfRule type="cellIs" dxfId="145" priority="92" stopIfTrue="1" operator="lessThan">
      <formula>0</formula>
    </cfRule>
  </conditionalFormatting>
  <conditionalFormatting sqref="K31">
    <cfRule type="cellIs" dxfId="144" priority="91" stopIfTrue="1" operator="lessThan">
      <formula>0</formula>
    </cfRule>
  </conditionalFormatting>
  <conditionalFormatting sqref="K31">
    <cfRule type="cellIs" dxfId="143" priority="90" stopIfTrue="1" operator="lessThan">
      <formula>0</formula>
    </cfRule>
  </conditionalFormatting>
  <conditionalFormatting sqref="J32">
    <cfRule type="cellIs" dxfId="142" priority="89" stopIfTrue="1" operator="lessThan">
      <formula>0</formula>
    </cfRule>
  </conditionalFormatting>
  <conditionalFormatting sqref="J32">
    <cfRule type="cellIs" dxfId="141" priority="88" stopIfTrue="1" operator="lessThan">
      <formula>0</formula>
    </cfRule>
  </conditionalFormatting>
  <conditionalFormatting sqref="J32">
    <cfRule type="cellIs" dxfId="140" priority="87" stopIfTrue="1" operator="lessThan">
      <formula>0</formula>
    </cfRule>
  </conditionalFormatting>
  <conditionalFormatting sqref="J32">
    <cfRule type="cellIs" dxfId="139" priority="86" stopIfTrue="1" operator="lessThan">
      <formula>0</formula>
    </cfRule>
  </conditionalFormatting>
  <conditionalFormatting sqref="J34">
    <cfRule type="cellIs" dxfId="138" priority="85" stopIfTrue="1" operator="lessThan">
      <formula>0</formula>
    </cfRule>
  </conditionalFormatting>
  <conditionalFormatting sqref="J34">
    <cfRule type="cellIs" dxfId="137" priority="84" stopIfTrue="1" operator="lessThan">
      <formula>0</formula>
    </cfRule>
  </conditionalFormatting>
  <conditionalFormatting sqref="J34">
    <cfRule type="cellIs" dxfId="136" priority="83" stopIfTrue="1" operator="lessThan">
      <formula>0</formula>
    </cfRule>
  </conditionalFormatting>
  <conditionalFormatting sqref="J34">
    <cfRule type="cellIs" dxfId="135" priority="82" stopIfTrue="1" operator="lessThan">
      <formula>0</formula>
    </cfRule>
  </conditionalFormatting>
  <conditionalFormatting sqref="J36">
    <cfRule type="cellIs" dxfId="134" priority="81" stopIfTrue="1" operator="lessThan">
      <formula>0</formula>
    </cfRule>
  </conditionalFormatting>
  <conditionalFormatting sqref="J36">
    <cfRule type="cellIs" dxfId="133" priority="80" stopIfTrue="1" operator="lessThan">
      <formula>0</formula>
    </cfRule>
  </conditionalFormatting>
  <conditionalFormatting sqref="J36">
    <cfRule type="cellIs" dxfId="132" priority="79" stopIfTrue="1" operator="lessThan">
      <formula>0</formula>
    </cfRule>
  </conditionalFormatting>
  <conditionalFormatting sqref="J36">
    <cfRule type="cellIs" dxfId="131" priority="78" stopIfTrue="1" operator="lessThan">
      <formula>0</formula>
    </cfRule>
  </conditionalFormatting>
  <conditionalFormatting sqref="J38">
    <cfRule type="cellIs" dxfId="130" priority="77" stopIfTrue="1" operator="lessThan">
      <formula>0</formula>
    </cfRule>
  </conditionalFormatting>
  <conditionalFormatting sqref="J38">
    <cfRule type="cellIs" dxfId="129" priority="76" stopIfTrue="1" operator="lessThan">
      <formula>0</formula>
    </cfRule>
  </conditionalFormatting>
  <conditionalFormatting sqref="J38">
    <cfRule type="cellIs" dxfId="128" priority="75" stopIfTrue="1" operator="lessThan">
      <formula>0</formula>
    </cfRule>
  </conditionalFormatting>
  <conditionalFormatting sqref="J38">
    <cfRule type="cellIs" dxfId="127" priority="74" stopIfTrue="1" operator="lessThan">
      <formula>0</formula>
    </cfRule>
  </conditionalFormatting>
  <conditionalFormatting sqref="K39">
    <cfRule type="cellIs" dxfId="126" priority="73" stopIfTrue="1" operator="lessThan">
      <formula>0</formula>
    </cfRule>
  </conditionalFormatting>
  <conditionalFormatting sqref="K39">
    <cfRule type="cellIs" dxfId="125" priority="72" stopIfTrue="1" operator="lessThan">
      <formula>0</formula>
    </cfRule>
  </conditionalFormatting>
  <conditionalFormatting sqref="K39">
    <cfRule type="cellIs" dxfId="124" priority="71" stopIfTrue="1" operator="lessThan">
      <formula>0</formula>
    </cfRule>
  </conditionalFormatting>
  <conditionalFormatting sqref="K39">
    <cfRule type="cellIs" dxfId="123" priority="70" stopIfTrue="1" operator="lessThan">
      <formula>0</formula>
    </cfRule>
  </conditionalFormatting>
  <conditionalFormatting sqref="J41">
    <cfRule type="cellIs" dxfId="122" priority="69" stopIfTrue="1" operator="lessThan">
      <formula>0</formula>
    </cfRule>
  </conditionalFormatting>
  <conditionalFormatting sqref="J41">
    <cfRule type="cellIs" dxfId="121" priority="68" stopIfTrue="1" operator="lessThan">
      <formula>0</formula>
    </cfRule>
  </conditionalFormatting>
  <conditionalFormatting sqref="J41">
    <cfRule type="cellIs" dxfId="120" priority="67" stopIfTrue="1" operator="lessThan">
      <formula>0</formula>
    </cfRule>
  </conditionalFormatting>
  <conditionalFormatting sqref="J41">
    <cfRule type="cellIs" dxfId="119" priority="66" stopIfTrue="1" operator="lessThan">
      <formula>0</formula>
    </cfRule>
  </conditionalFormatting>
  <conditionalFormatting sqref="J43">
    <cfRule type="cellIs" dxfId="118" priority="65" stopIfTrue="1" operator="lessThan">
      <formula>0</formula>
    </cfRule>
  </conditionalFormatting>
  <conditionalFormatting sqref="J43">
    <cfRule type="cellIs" dxfId="117" priority="64" stopIfTrue="1" operator="lessThan">
      <formula>0</formula>
    </cfRule>
  </conditionalFormatting>
  <conditionalFormatting sqref="J43">
    <cfRule type="cellIs" dxfId="116" priority="63" stopIfTrue="1" operator="lessThan">
      <formula>0</formula>
    </cfRule>
  </conditionalFormatting>
  <conditionalFormatting sqref="J43">
    <cfRule type="cellIs" dxfId="115" priority="62" stopIfTrue="1" operator="lessThan">
      <formula>0</formula>
    </cfRule>
  </conditionalFormatting>
  <conditionalFormatting sqref="J45:J47">
    <cfRule type="cellIs" dxfId="114" priority="61" stopIfTrue="1" operator="lessThan">
      <formula>0</formula>
    </cfRule>
  </conditionalFormatting>
  <conditionalFormatting sqref="J45:J47">
    <cfRule type="cellIs" dxfId="113" priority="60" stopIfTrue="1" operator="lessThan">
      <formula>0</formula>
    </cfRule>
  </conditionalFormatting>
  <conditionalFormatting sqref="J45:J47">
    <cfRule type="cellIs" dxfId="112" priority="59" stopIfTrue="1" operator="lessThan">
      <formula>0</formula>
    </cfRule>
  </conditionalFormatting>
  <conditionalFormatting sqref="J45:J47">
    <cfRule type="cellIs" dxfId="111" priority="58" stopIfTrue="1" operator="lessThan">
      <formula>0</formula>
    </cfRule>
  </conditionalFormatting>
  <conditionalFormatting sqref="J49:J53">
    <cfRule type="cellIs" dxfId="110" priority="57" stopIfTrue="1" operator="lessThan">
      <formula>0</formula>
    </cfRule>
  </conditionalFormatting>
  <conditionalFormatting sqref="J49:J53">
    <cfRule type="cellIs" dxfId="109" priority="56" stopIfTrue="1" operator="lessThan">
      <formula>0</formula>
    </cfRule>
  </conditionalFormatting>
  <conditionalFormatting sqref="J49:J53">
    <cfRule type="cellIs" dxfId="108" priority="55" stopIfTrue="1" operator="lessThan">
      <formula>0</formula>
    </cfRule>
  </conditionalFormatting>
  <conditionalFormatting sqref="J49:J53">
    <cfRule type="cellIs" dxfId="107" priority="54" stopIfTrue="1" operator="lessThan">
      <formula>0</formula>
    </cfRule>
  </conditionalFormatting>
  <conditionalFormatting sqref="O5:O7">
    <cfRule type="cellIs" dxfId="106" priority="53" stopIfTrue="1" operator="lessThan">
      <formula>0</formula>
    </cfRule>
  </conditionalFormatting>
  <conditionalFormatting sqref="O5:O7">
    <cfRule type="cellIs" dxfId="105" priority="52" stopIfTrue="1" operator="lessThan">
      <formula>0</formula>
    </cfRule>
  </conditionalFormatting>
  <conditionalFormatting sqref="O5:O7">
    <cfRule type="cellIs" dxfId="104" priority="51" stopIfTrue="1" operator="lessThan">
      <formula>0</formula>
    </cfRule>
  </conditionalFormatting>
  <conditionalFormatting sqref="O5:O7">
    <cfRule type="cellIs" dxfId="103" priority="50" stopIfTrue="1" operator="lessThan">
      <formula>0</formula>
    </cfRule>
  </conditionalFormatting>
  <conditionalFormatting sqref="O10:O11">
    <cfRule type="cellIs" dxfId="102" priority="49" stopIfTrue="1" operator="lessThan">
      <formula>0</formula>
    </cfRule>
  </conditionalFormatting>
  <conditionalFormatting sqref="O10:O11">
    <cfRule type="cellIs" dxfId="101" priority="48" stopIfTrue="1" operator="lessThan">
      <formula>0</formula>
    </cfRule>
  </conditionalFormatting>
  <conditionalFormatting sqref="O10:O11">
    <cfRule type="cellIs" dxfId="100" priority="47" stopIfTrue="1" operator="lessThan">
      <formula>0</formula>
    </cfRule>
  </conditionalFormatting>
  <conditionalFormatting sqref="O10:O11">
    <cfRule type="cellIs" dxfId="99" priority="46" stopIfTrue="1" operator="lessThan">
      <formula>0</formula>
    </cfRule>
  </conditionalFormatting>
  <conditionalFormatting sqref="O16">
    <cfRule type="cellIs" dxfId="98" priority="45" stopIfTrue="1" operator="lessThan">
      <formula>0</formula>
    </cfRule>
  </conditionalFormatting>
  <conditionalFormatting sqref="O16">
    <cfRule type="cellIs" dxfId="97" priority="44" stopIfTrue="1" operator="lessThan">
      <formula>0</formula>
    </cfRule>
  </conditionalFormatting>
  <conditionalFormatting sqref="O16">
    <cfRule type="cellIs" dxfId="96" priority="43" stopIfTrue="1" operator="lessThan">
      <formula>0</formula>
    </cfRule>
  </conditionalFormatting>
  <conditionalFormatting sqref="O16">
    <cfRule type="cellIs" dxfId="95" priority="42" stopIfTrue="1" operator="lessThan">
      <formula>0</formula>
    </cfRule>
  </conditionalFormatting>
  <conditionalFormatting sqref="O24">
    <cfRule type="cellIs" dxfId="94" priority="41" stopIfTrue="1" operator="lessThan">
      <formula>0</formula>
    </cfRule>
  </conditionalFormatting>
  <conditionalFormatting sqref="O24">
    <cfRule type="cellIs" dxfId="93" priority="40" stopIfTrue="1" operator="lessThan">
      <formula>0</formula>
    </cfRule>
  </conditionalFormatting>
  <conditionalFormatting sqref="O24">
    <cfRule type="cellIs" dxfId="92" priority="39" stopIfTrue="1" operator="lessThan">
      <formula>0</formula>
    </cfRule>
  </conditionalFormatting>
  <conditionalFormatting sqref="O24">
    <cfRule type="cellIs" dxfId="91" priority="38" stopIfTrue="1" operator="lessThan">
      <formula>0</formula>
    </cfRule>
  </conditionalFormatting>
  <conditionalFormatting sqref="O27">
    <cfRule type="cellIs" dxfId="90" priority="37" stopIfTrue="1" operator="lessThan">
      <formula>0</formula>
    </cfRule>
  </conditionalFormatting>
  <conditionalFormatting sqref="O27">
    <cfRule type="cellIs" dxfId="89" priority="36" stopIfTrue="1" operator="lessThan">
      <formula>0</formula>
    </cfRule>
  </conditionalFormatting>
  <conditionalFormatting sqref="O27">
    <cfRule type="cellIs" dxfId="88" priority="35" stopIfTrue="1" operator="lessThan">
      <formula>0</formula>
    </cfRule>
  </conditionalFormatting>
  <conditionalFormatting sqref="O27">
    <cfRule type="cellIs" dxfId="87" priority="34" stopIfTrue="1" operator="lessThan">
      <formula>0</formula>
    </cfRule>
  </conditionalFormatting>
  <conditionalFormatting sqref="O31">
    <cfRule type="cellIs" dxfId="86" priority="33" stopIfTrue="1" operator="lessThan">
      <formula>0</formula>
    </cfRule>
  </conditionalFormatting>
  <conditionalFormatting sqref="O31">
    <cfRule type="cellIs" dxfId="85" priority="32" stopIfTrue="1" operator="lessThan">
      <formula>0</formula>
    </cfRule>
  </conditionalFormatting>
  <conditionalFormatting sqref="O31">
    <cfRule type="cellIs" dxfId="84" priority="31" stopIfTrue="1" operator="lessThan">
      <formula>0</formula>
    </cfRule>
  </conditionalFormatting>
  <conditionalFormatting sqref="O31">
    <cfRule type="cellIs" dxfId="83" priority="30" stopIfTrue="1" operator="lessThan">
      <formula>0</formula>
    </cfRule>
  </conditionalFormatting>
  <conditionalFormatting sqref="O35:O36">
    <cfRule type="cellIs" dxfId="82" priority="29" stopIfTrue="1" operator="lessThan">
      <formula>0</formula>
    </cfRule>
  </conditionalFormatting>
  <conditionalFormatting sqref="O35:O36">
    <cfRule type="cellIs" dxfId="81" priority="28" stopIfTrue="1" operator="lessThan">
      <formula>0</formula>
    </cfRule>
  </conditionalFormatting>
  <conditionalFormatting sqref="O35:O36">
    <cfRule type="cellIs" dxfId="80" priority="27" stopIfTrue="1" operator="lessThan">
      <formula>0</formula>
    </cfRule>
  </conditionalFormatting>
  <conditionalFormatting sqref="O35:O36">
    <cfRule type="cellIs" dxfId="79" priority="26" stopIfTrue="1" operator="lessThan">
      <formula>0</formula>
    </cfRule>
  </conditionalFormatting>
  <conditionalFormatting sqref="O39">
    <cfRule type="cellIs" dxfId="78" priority="25" stopIfTrue="1" operator="lessThan">
      <formula>0</formula>
    </cfRule>
  </conditionalFormatting>
  <conditionalFormatting sqref="O39">
    <cfRule type="cellIs" dxfId="77" priority="24" stopIfTrue="1" operator="lessThan">
      <formula>0</formula>
    </cfRule>
  </conditionalFormatting>
  <conditionalFormatting sqref="O39">
    <cfRule type="cellIs" dxfId="76" priority="23" stopIfTrue="1" operator="lessThan">
      <formula>0</formula>
    </cfRule>
  </conditionalFormatting>
  <conditionalFormatting sqref="O39">
    <cfRule type="cellIs" dxfId="75" priority="22" stopIfTrue="1" operator="lessThan">
      <formula>0</formula>
    </cfRule>
  </conditionalFormatting>
  <conditionalFormatting sqref="O42">
    <cfRule type="cellIs" dxfId="74" priority="21" stopIfTrue="1" operator="lessThan">
      <formula>0</formula>
    </cfRule>
  </conditionalFormatting>
  <conditionalFormatting sqref="O42">
    <cfRule type="cellIs" dxfId="73" priority="20" stopIfTrue="1" operator="lessThan">
      <formula>0</formula>
    </cfRule>
  </conditionalFormatting>
  <conditionalFormatting sqref="O42">
    <cfRule type="cellIs" dxfId="72" priority="19" stopIfTrue="1" operator="lessThan">
      <formula>0</formula>
    </cfRule>
  </conditionalFormatting>
  <conditionalFormatting sqref="O42">
    <cfRule type="cellIs" dxfId="71" priority="18" stopIfTrue="1" operator="lessThan">
      <formula>0</formula>
    </cfRule>
  </conditionalFormatting>
  <conditionalFormatting sqref="O45:O46">
    <cfRule type="cellIs" dxfId="70" priority="17" stopIfTrue="1" operator="lessThan">
      <formula>0</formula>
    </cfRule>
  </conditionalFormatting>
  <conditionalFormatting sqref="O45:O46">
    <cfRule type="cellIs" dxfId="69" priority="16" stopIfTrue="1" operator="lessThan">
      <formula>0</formula>
    </cfRule>
  </conditionalFormatting>
  <conditionalFormatting sqref="O45:O46">
    <cfRule type="cellIs" dxfId="68" priority="15" stopIfTrue="1" operator="lessThan">
      <formula>0</formula>
    </cfRule>
  </conditionalFormatting>
  <conditionalFormatting sqref="O45:O46">
    <cfRule type="cellIs" dxfId="67" priority="14" stopIfTrue="1" operator="lessThan">
      <formula>0</formula>
    </cfRule>
  </conditionalFormatting>
  <conditionalFormatting sqref="O49">
    <cfRule type="cellIs" dxfId="66" priority="13" stopIfTrue="1" operator="lessThan">
      <formula>0</formula>
    </cfRule>
  </conditionalFormatting>
  <conditionalFormatting sqref="O49">
    <cfRule type="cellIs" dxfId="65" priority="12" stopIfTrue="1" operator="lessThan">
      <formula>0</formula>
    </cfRule>
  </conditionalFormatting>
  <conditionalFormatting sqref="O49">
    <cfRule type="cellIs" dxfId="64" priority="11" stopIfTrue="1" operator="lessThan">
      <formula>0</formula>
    </cfRule>
  </conditionalFormatting>
  <conditionalFormatting sqref="O49">
    <cfRule type="cellIs" dxfId="63" priority="10" stopIfTrue="1" operator="lessThan">
      <formula>0</formula>
    </cfRule>
  </conditionalFormatting>
  <conditionalFormatting sqref="O51:O53">
    <cfRule type="cellIs" dxfId="62" priority="9" stopIfTrue="1" operator="lessThan">
      <formula>0</formula>
    </cfRule>
  </conditionalFormatting>
  <conditionalFormatting sqref="O51:O53">
    <cfRule type="cellIs" dxfId="61" priority="8" stopIfTrue="1" operator="lessThan">
      <formula>0</formula>
    </cfRule>
  </conditionalFormatting>
  <conditionalFormatting sqref="O51:O53">
    <cfRule type="cellIs" dxfId="60" priority="7" stopIfTrue="1" operator="lessThan">
      <formula>0</formula>
    </cfRule>
  </conditionalFormatting>
  <conditionalFormatting sqref="O51:O53">
    <cfRule type="cellIs" dxfId="59" priority="6" stopIfTrue="1" operator="lessThan">
      <formula>0</formula>
    </cfRule>
  </conditionalFormatting>
  <conditionalFormatting sqref="D46:E46">
    <cfRule type="cellIs" dxfId="58" priority="5" stopIfTrue="1" operator="lessThan">
      <formula>0</formula>
    </cfRule>
  </conditionalFormatting>
  <conditionalFormatting sqref="D47">
    <cfRule type="cellIs" dxfId="57" priority="4" stopIfTrue="1" operator="lessThan">
      <formula>0</formula>
    </cfRule>
  </conditionalFormatting>
  <conditionalFormatting sqref="D47">
    <cfRule type="cellIs" dxfId="56" priority="3" stopIfTrue="1" operator="lessThan">
      <formula>0</formula>
    </cfRule>
  </conditionalFormatting>
  <conditionalFormatting sqref="D47">
    <cfRule type="cellIs" dxfId="55" priority="2" stopIfTrue="1" operator="lessThan">
      <formula>0</formula>
    </cfRule>
  </conditionalFormatting>
  <conditionalFormatting sqref="D47">
    <cfRule type="cellIs" dxfId="54" priority="1" stopIfTrue="1" operator="lessThan">
      <formula>0</formula>
    </cfRule>
  </conditionalFormatting>
  <dataValidations count="10">
    <dataValidation allowBlank="1" showErrorMessage="1" prompt="Non input cell – does not accept input from user" sqref="AV11:AW12" xr:uid="{00000000-0002-0000-0200-000000000000}"/>
    <dataValidation allowBlank="1" showInputMessage="1" showErrorMessage="1" prompt="Requires calculation from user" sqref="D54:AD55 AI54:AI55 AN54:AU55" xr:uid="{00000000-0002-0000-0200-000001000000}"/>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xr:uid="{00000000-0002-0000-0200-000002000000}"/>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xr:uid="{00000000-0002-0000-0200-000003000000}"/>
    <dataValidation allowBlank="1" showInputMessage="1" showErrorMessage="1" prompt="Does not accept input from user" sqref="AN24:AN25 AS24:AU25 D21:D22 J21:J22 P21:P22 U21:U22 X21:X22 AA21:AA22 AD21:AD22 AI21:AI22 AN21:AN22 AS21:AU22 D37 J37 P37 U37 X37 AA37 AD37 AI37 AN37 AS37:AU37 J58:AD58 D4:AD4 AS44:AU44" xr:uid="{00000000-0002-0000-0200-000004000000}"/>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xr:uid="{00000000-0002-0000-0200-000005000000}"/>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xr:uid="{00000000-0002-0000-0200-000006000000}"/>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xr:uid="{00000000-0002-0000-0200-000007000000}"/>
    <dataValidation allowBlank="1" showInputMessage="1" showErrorMessage="1" prompt="Accepts input from user" sqref="E17:H17 K17:N17" xr:uid="{00000000-0002-0000-0200-000008000000}"/>
    <dataValidation showInputMessage="1" showErrorMessage="1" prompt="Does not accept input from user" sqref="J15:O15 J20:AD20 AI20 AN20:AU20" xr:uid="{00000000-0002-0000-0200-00000900000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pageSetUpPr fitToPage="1"/>
  </sheetPr>
  <dimension ref="A1:AO79"/>
  <sheetViews>
    <sheetView zoomScale="70" zoomScaleNormal="70" workbookViewId="0">
      <pane xSplit="2" ySplit="3" topLeftCell="L4" activePane="bottomRight" state="frozen"/>
      <selection activeCell="B1" sqref="B1"/>
      <selection pane="topRight" activeCell="B1" sqref="B1"/>
      <selection pane="bottomLeft" activeCell="B1" sqref="B1"/>
      <selection pane="bottomRight" activeCell="L35" sqref="L35"/>
    </sheetView>
  </sheetViews>
  <sheetFormatPr defaultColWidth="0" defaultRowHeight="12.7" zeroHeight="1" x14ac:dyDescent="0.4"/>
  <cols>
    <col min="1" max="1" width="1.703125" style="142" hidden="1" customWidth="1"/>
    <col min="2" max="2" width="68.703125" style="14" customWidth="1"/>
    <col min="3" max="13" width="19.41015625" style="4" customWidth="1"/>
    <col min="14" max="14" width="19.41015625" style="3" customWidth="1"/>
    <col min="15" max="40" width="19.41015625" style="4" customWidth="1"/>
    <col min="41" max="41" width="9.29296875" style="4" customWidth="1"/>
    <col min="42" max="42" width="9.29296875" style="4" hidden="1" customWidth="1"/>
    <col min="43" max="16384" width="9.29296875" style="4" hidden="1"/>
  </cols>
  <sheetData>
    <row r="1" spans="1:40" ht="19" x14ac:dyDescent="0.4">
      <c r="B1" s="99" t="s">
        <v>454</v>
      </c>
    </row>
    <row r="2" spans="1:40" x14ac:dyDescent="0.4"/>
    <row r="3" spans="1:40" s="9" customFormat="1" ht="91.95" customHeight="1" x14ac:dyDescent="0.4">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350000000000001" x14ac:dyDescent="0.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ht="13.35" thickTop="1" thickBot="1" x14ac:dyDescent="0.45">
      <c r="A5" s="142"/>
      <c r="B5" s="190" t="s">
        <v>310</v>
      </c>
      <c r="C5" s="117">
        <v>108061</v>
      </c>
      <c r="D5" s="117">
        <v>114371</v>
      </c>
      <c r="E5" s="346"/>
      <c r="F5" s="346"/>
      <c r="G5" s="312"/>
      <c r="H5" s="117">
        <v>29415733</v>
      </c>
      <c r="I5" s="118">
        <v>25756985</v>
      </c>
      <c r="J5" s="346"/>
      <c r="K5" s="346"/>
      <c r="L5" s="312"/>
      <c r="M5" s="117">
        <v>123352793</v>
      </c>
      <c r="N5" s="117">
        <v>102235049</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13.35" thickTop="1" thickBot="1" x14ac:dyDescent="0.45">
      <c r="A6" s="142"/>
      <c r="B6" s="191" t="s">
        <v>311</v>
      </c>
      <c r="C6" s="117">
        <v>108381</v>
      </c>
      <c r="D6" s="117">
        <v>87033</v>
      </c>
      <c r="E6" s="115">
        <f>'Pt 1 Summary of Data'!E12+'Pt 1 Summary of Data'!G12-'Pt 1 Summary of Data'!H12+'Pt 1 Summary of Data'!E22+'Pt 1 Summary of Data'!G22-'Pt 1 Summary of Data'!H22</f>
        <v>53958</v>
      </c>
      <c r="F6" s="115">
        <f>SUM(C6:E6)</f>
        <v>249372</v>
      </c>
      <c r="G6" s="116"/>
      <c r="H6" s="109">
        <v>29424611</v>
      </c>
      <c r="I6" s="110">
        <v>25343167</v>
      </c>
      <c r="J6" s="115">
        <f>'Pt 1 Summary of Data'!K12+'Pt 1 Summary of Data'!M12-'Pt 1 Summary of Data'!N12+'Pt 1 Summary of Data'!K22+'Pt 1 Summary of Data'!M22-'Pt 1 Summary of Data'!N22</f>
        <v>23443752</v>
      </c>
      <c r="K6" s="115">
        <f>SUM(H6:J6)</f>
        <v>78211530</v>
      </c>
      <c r="L6" s="116">
        <f>'Pt 1 Summary of Data'!O22+'Pt 1 Summary of Data'!O12</f>
        <v>3419541</v>
      </c>
      <c r="M6" s="117">
        <v>124165622</v>
      </c>
      <c r="N6" s="117">
        <v>101899360</v>
      </c>
      <c r="O6" s="115">
        <f>'Pt 1 Summary of Data'!Q12+'Pt 1 Summary of Data'!S12-'Pt 1 Summary of Data'!T12+'Pt 1 Summary of Data'!Q22+'Pt 1 Summary of Data'!S22-'Pt 1 Summary of Data'!T22</f>
        <v>109987797.48823228</v>
      </c>
      <c r="P6" s="115">
        <f>SUM(M6:O6)</f>
        <v>336052779.48823225</v>
      </c>
      <c r="Q6" s="109"/>
      <c r="R6" s="110"/>
      <c r="S6" s="115"/>
      <c r="T6" s="115"/>
      <c r="U6" s="109"/>
      <c r="V6" s="110"/>
      <c r="W6" s="115"/>
      <c r="X6" s="115"/>
      <c r="Y6" s="109"/>
      <c r="Z6" s="110"/>
      <c r="AA6" s="115"/>
      <c r="AB6" s="115"/>
      <c r="AC6" s="292"/>
      <c r="AD6" s="288"/>
      <c r="AE6" s="288"/>
      <c r="AF6" s="288"/>
      <c r="AG6" s="292"/>
      <c r="AH6" s="288"/>
      <c r="AI6" s="288"/>
      <c r="AJ6" s="288"/>
      <c r="AK6" s="292"/>
      <c r="AL6" s="110"/>
      <c r="AM6" s="115"/>
      <c r="AN6" s="253"/>
    </row>
    <row r="7" spans="1:40" ht="13" thickTop="1" x14ac:dyDescent="0.4">
      <c r="B7" s="191" t="s">
        <v>312</v>
      </c>
      <c r="C7" s="117">
        <v>1092</v>
      </c>
      <c r="D7" s="117">
        <v>1097.75</v>
      </c>
      <c r="E7" s="115">
        <f>'Pt 1 Summary of Data'!E37+'Pt 1 Summary of Data'!G37-'Pt 1 Summary of Data'!H37+'Pt 1 Summary of Data'!E38+'Pt 1 Summary of Data'!G38-'Pt 1 Summary of Data'!H38+'Pt 1 Summary of Data'!E39+'Pt 1 Summary of Data'!G39-'Pt 1 Summary of Data'!H39+'Pt 1 Summary of Data'!E40+'Pt 1 Summary of Data'!G40+'Pt 1 Summary of Data'!H40+'Pt 1 Summary of Data'!E41+'Pt 1 Summary of Data'!G41-'Pt 1 Summary of Data'!H41+'Pt 1 Summary of Data'!E42+'Pt 1 Summary of Data'!G42-'Pt 1 Summary of Data'!H42</f>
        <v>313</v>
      </c>
      <c r="F7" s="115">
        <f>SUM(C7:E7)</f>
        <v>2502.75</v>
      </c>
      <c r="G7" s="116"/>
      <c r="H7" s="109">
        <v>163121</v>
      </c>
      <c r="I7" s="110">
        <v>320256</v>
      </c>
      <c r="J7" s="115">
        <f>'Pt 1 Summary of Data'!K37+'Pt 1 Summary of Data'!M37-'Pt 1 Summary of Data'!N37+'Pt 1 Summary of Data'!K38+'Pt 1 Summary of Data'!M38-'Pt 1 Summary of Data'!N38+'Pt 1 Summary of Data'!K39+'Pt 1 Summary of Data'!M39-'Pt 1 Summary of Data'!N39+'Pt 1 Summary of Data'!K40+'Pt 1 Summary of Data'!M40+'Pt 1 Summary of Data'!N40+'Pt 1 Summary of Data'!K41+'Pt 1 Summary of Data'!M41-'Pt 1 Summary of Data'!N41+'Pt 1 Summary of Data'!K42+'Pt 1 Summary of Data'!M42-'Pt 1 Summary of Data'!N42</f>
        <v>258771</v>
      </c>
      <c r="K7" s="115">
        <f>SUM(H7:J7)</f>
        <v>742148</v>
      </c>
      <c r="L7" s="116">
        <f>SUM('Pt 1 Summary of Data'!O37:O42)</f>
        <v>28707.713869267856</v>
      </c>
      <c r="M7" s="117">
        <v>725393</v>
      </c>
      <c r="N7" s="117">
        <v>1261438</v>
      </c>
      <c r="O7" s="115">
        <f>'Pt 1 Summary of Data'!Q37+'Pt 1 Summary of Data'!S37-'Pt 1 Summary of Data'!T37+'Pt 1 Summary of Data'!Q38+'Pt 1 Summary of Data'!S38-'Pt 1 Summary of Data'!T38+'Pt 1 Summary of Data'!Q39+'Pt 1 Summary of Data'!S39-'Pt 1 Summary of Data'!T39+'Pt 1 Summary of Data'!Q40+'Pt 1 Summary of Data'!S40+'Pt 1 Summary of Data'!T40+'Pt 1 Summary of Data'!Q41+'Pt 1 Summary of Data'!S41-'Pt 1 Summary of Data'!T41+'Pt 1 Summary of Data'!Q42+'Pt 1 Summary of Data'!S42-'Pt 1 Summary of Data'!T42</f>
        <v>1348121</v>
      </c>
      <c r="P7" s="115">
        <f>SUM(M7:O7)</f>
        <v>3334952</v>
      </c>
      <c r="Q7" s="109"/>
      <c r="R7" s="110"/>
      <c r="S7" s="115"/>
      <c r="T7" s="115"/>
      <c r="U7" s="109"/>
      <c r="V7" s="110"/>
      <c r="W7" s="115"/>
      <c r="X7" s="115"/>
      <c r="Y7" s="109"/>
      <c r="Z7" s="110"/>
      <c r="AA7" s="115"/>
      <c r="AB7" s="115"/>
      <c r="AC7" s="292"/>
      <c r="AD7" s="288"/>
      <c r="AE7" s="288"/>
      <c r="AF7" s="288"/>
      <c r="AG7" s="292"/>
      <c r="AH7" s="288"/>
      <c r="AI7" s="288"/>
      <c r="AJ7" s="288"/>
      <c r="AK7" s="292"/>
      <c r="AL7" s="110"/>
      <c r="AM7" s="115"/>
      <c r="AN7" s="253"/>
    </row>
    <row r="8" spans="1:40" x14ac:dyDescent="0.4">
      <c r="B8" s="191" t="s">
        <v>483</v>
      </c>
      <c r="C8" s="293"/>
      <c r="D8" s="289"/>
      <c r="E8" s="269"/>
      <c r="F8" s="269"/>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35" x14ac:dyDescent="0.4">
      <c r="B9" s="191" t="s">
        <v>315</v>
      </c>
      <c r="C9" s="292"/>
      <c r="D9" s="288"/>
      <c r="E9" s="115">
        <f>'Pt 2 Premium and Claims'!E15+'Pt 2 Premium and Claims'!G16-'Pt 2 Premium and Claims'!H15</f>
        <v>0</v>
      </c>
      <c r="F9" s="115">
        <f>E9</f>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35" x14ac:dyDescent="0.4">
      <c r="B10" s="191" t="s">
        <v>316</v>
      </c>
      <c r="C10" s="292"/>
      <c r="D10" s="288"/>
      <c r="E10" s="115">
        <f>'Pt 2 Premium and Claims'!E16+'Pt 2 Premium and Claims'!G17-'Pt 2 Premium and Claims'!H16</f>
        <v>0</v>
      </c>
      <c r="F10" s="115">
        <f>E10</f>
        <v>0</v>
      </c>
      <c r="G10" s="116"/>
      <c r="H10" s="292"/>
      <c r="I10" s="288"/>
      <c r="J10" s="115">
        <f>'Pt 2 Premium and Claims'!K16+'Pt 2 Premium and Claims'!M17-'Pt 2 Premium and Claims'!N16</f>
        <v>-1254224</v>
      </c>
      <c r="K10" s="115">
        <f>J10</f>
        <v>-1254224</v>
      </c>
      <c r="L10" s="116">
        <f>'Pt 2 Premium and Claims'!O16</f>
        <v>-1254224</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4">
      <c r="B11" s="191" t="s">
        <v>478</v>
      </c>
      <c r="C11" s="292"/>
      <c r="D11" s="288"/>
      <c r="E11" s="115"/>
      <c r="F11" s="115">
        <f>E11</f>
        <v>0</v>
      </c>
      <c r="G11" s="314"/>
      <c r="H11" s="292"/>
      <c r="I11" s="288"/>
      <c r="J11" s="115">
        <f>'Pt 2 Premium and Claims'!K17+'Pt 2 Premium and Claims'!M18-'Pt 2 Premium and Claims'!N17</f>
        <v>0</v>
      </c>
      <c r="K11" s="115">
        <f>J11</f>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4">
      <c r="A12" s="143"/>
      <c r="B12" s="192" t="s">
        <v>317</v>
      </c>
      <c r="C12" s="114">
        <f>C6+C7</f>
        <v>109473</v>
      </c>
      <c r="D12" s="114">
        <f>D6+D7</f>
        <v>88130.75</v>
      </c>
      <c r="E12" s="114">
        <f>E6+E7-E8-E9-E10-E11</f>
        <v>54271</v>
      </c>
      <c r="F12" s="114">
        <f>F6+F7-F8-F9-F10-F11</f>
        <v>251874.75</v>
      </c>
      <c r="G12" s="311"/>
      <c r="H12" s="114">
        <f>H6+H7</f>
        <v>29587732</v>
      </c>
      <c r="I12" s="114">
        <f>I6+I7</f>
        <v>25663423</v>
      </c>
      <c r="J12" s="114">
        <f>J6+J7-J8-J9-J10-J11</f>
        <v>24956747</v>
      </c>
      <c r="K12" s="114">
        <f>K6+K7-K8-K9-K10-K11</f>
        <v>80207902</v>
      </c>
      <c r="L12" s="311"/>
      <c r="M12" s="114">
        <f>M6+M7</f>
        <v>124891015</v>
      </c>
      <c r="N12" s="114">
        <f>N6+N7</f>
        <v>103160798</v>
      </c>
      <c r="O12" s="114">
        <f>O6+O7-O8-O9-O10-O11</f>
        <v>111335918.48823228</v>
      </c>
      <c r="P12" s="114">
        <f>P6+P7-P8-P9-P10-P11</f>
        <v>339387731.48823225</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5" customHeight="1" x14ac:dyDescent="0.4">
      <c r="A13" s="143"/>
      <c r="B13" s="192" t="s">
        <v>318</v>
      </c>
      <c r="C13" s="293"/>
      <c r="D13" s="289"/>
      <c r="E13" s="289"/>
      <c r="F13" s="289"/>
      <c r="G13" s="311"/>
      <c r="H13" s="293"/>
      <c r="I13" s="289"/>
      <c r="J13" s="289"/>
      <c r="K13" s="289"/>
      <c r="L13" s="311"/>
      <c r="M13" s="293"/>
      <c r="N13" s="289"/>
      <c r="O13" s="289"/>
      <c r="P13" s="289"/>
      <c r="Q13" s="114"/>
      <c r="R13" s="115"/>
      <c r="S13" s="115"/>
      <c r="T13" s="115"/>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7" thickBot="1" x14ac:dyDescent="0.55000000000000004">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 thickTop="1" thickBot="1" x14ac:dyDescent="0.45">
      <c r="B15" s="193" t="s">
        <v>486</v>
      </c>
      <c r="C15" s="117">
        <v>208508</v>
      </c>
      <c r="D15" s="117">
        <v>100798</v>
      </c>
      <c r="E15" s="106">
        <f>SUM('Pt 1 Summary of Data'!E5:E7)+SUM('Pt 1 Summary of Data'!G5:G7)-SUM('Pt 1 Summary of Data'!H5:H7)-SUM(E9:E11)+D55</f>
        <v>28409</v>
      </c>
      <c r="F15" s="115">
        <f>SUM(C15:E15)</f>
        <v>337715</v>
      </c>
      <c r="G15" s="107"/>
      <c r="H15" s="117">
        <v>31145620</v>
      </c>
      <c r="I15" s="118">
        <v>28649576</v>
      </c>
      <c r="J15" s="106">
        <f>SUM('Pt 1 Summary of Data'!K5:K7)+SUM('Pt 1 Summary of Data'!M5:M7)-SUM('Pt 1 Summary of Data'!N5:N7)-SUM(J9:J11)+I55</f>
        <v>23061489</v>
      </c>
      <c r="K15" s="115">
        <f>SUM(H15:J15)</f>
        <v>82856685</v>
      </c>
      <c r="L15" s="107">
        <f>SUM('Pt 1 Summary of Data'!O5:O7)-L9-L10</f>
        <v>3074757</v>
      </c>
      <c r="M15" s="117">
        <v>138502153</v>
      </c>
      <c r="N15" s="117">
        <v>117178397</v>
      </c>
      <c r="O15" s="106">
        <f>SUM('Pt 1 Summary of Data'!Q5:Q7)+SUM('Pt 1 Summary of Data'!S5:S7)-SUM('Pt 1 Summary of Data'!T5:T7)-SUM(O9:O11)+N55</f>
        <v>122819991</v>
      </c>
      <c r="P15" s="115">
        <f>SUM(M15:O15)</f>
        <v>378500541</v>
      </c>
      <c r="Q15" s="117"/>
      <c r="R15" s="118"/>
      <c r="S15" s="106"/>
      <c r="T15" s="106"/>
      <c r="U15" s="117"/>
      <c r="V15" s="118"/>
      <c r="W15" s="106"/>
      <c r="X15" s="106"/>
      <c r="Y15" s="117"/>
      <c r="Z15" s="118"/>
      <c r="AA15" s="106"/>
      <c r="AB15" s="106"/>
      <c r="AC15" s="347"/>
      <c r="AD15" s="346"/>
      <c r="AE15" s="346"/>
      <c r="AF15" s="346"/>
      <c r="AG15" s="347"/>
      <c r="AH15" s="346"/>
      <c r="AI15" s="346"/>
      <c r="AJ15" s="346"/>
      <c r="AK15" s="347"/>
      <c r="AL15" s="118"/>
      <c r="AM15" s="106"/>
      <c r="AN15" s="254"/>
    </row>
    <row r="16" spans="1:40" ht="13" thickTop="1" x14ac:dyDescent="0.4">
      <c r="B16" s="191" t="s">
        <v>313</v>
      </c>
      <c r="C16" s="117">
        <v>110</v>
      </c>
      <c r="D16" s="117">
        <v>249</v>
      </c>
      <c r="E16" s="115">
        <f>SUM('Pt 1 Summary of Data'!E25:E28)+SUM('Pt 1 Summary of Data'!E30:E32)+SUM('Pt 1 Summary of Data'!E34:E35)+SUM('Pt 1 Summary of Data'!G25:G28)+SUM('Pt 1 Summary of Data'!G30:G32)+SUM('Pt 1 Summary of Data'!G34:G35)-SUM('Pt 1 Summary of Data'!H25:H28)-SUM('Pt 1 Summary of Data'!H30:H32)-SUM('Pt 1 Summary of Data'!H34:H35)+D56</f>
        <v>1072</v>
      </c>
      <c r="F16" s="115">
        <f>SUM(C16:E16)</f>
        <v>1431</v>
      </c>
      <c r="G16" s="116"/>
      <c r="H16" s="109">
        <v>16487</v>
      </c>
      <c r="I16" s="110">
        <v>77976</v>
      </c>
      <c r="J16" s="115">
        <f>SUM('Pt 1 Summary of Data'!K25:K28)+SUM('Pt 1 Summary of Data'!K30:K32)+SUM('Pt 1 Summary of Data'!K34:K35)+SUM('Pt 1 Summary of Data'!M25:M28)+SUM('Pt 1 Summary of Data'!M30:M32)+SUM('Pt 1 Summary of Data'!M34:M35)-SUM('Pt 1 Summary of Data'!N25:N28)-SUM('Pt 1 Summary of Data'!N30:N32)-SUM('Pt 1 Summary of Data'!N34:N35)+I56</f>
        <v>929500</v>
      </c>
      <c r="K16" s="115">
        <f>SUM(H16:J16)</f>
        <v>1023963</v>
      </c>
      <c r="L16" s="116">
        <f>SUM('Pt 1 Summary of Data'!O25:O28)+'Pt 1 Summary of Data'!O30+(MAX('Pt 1 Summary of Data'!O31,'Pt 1 Summary of Data'!O32))+SUM('Pt 1 Summary of Data'!O34:O35)</f>
        <v>126006.98159322793</v>
      </c>
      <c r="M16" s="117">
        <v>-119373</v>
      </c>
      <c r="N16" s="117">
        <v>285583</v>
      </c>
      <c r="O16" s="115">
        <f>SUM('Pt 1 Summary of Data'!Q25:Q28)+SUM('Pt 1 Summary of Data'!Q30:Q32)+SUM('Pt 1 Summary of Data'!Q34:Q35)+SUM('Pt 1 Summary of Data'!S25:S28)+SUM('Pt 1 Summary of Data'!S30:S32)+SUM('Pt 1 Summary of Data'!S34:S35)-SUM('Pt 1 Summary of Data'!T25:T28)-SUM('Pt 1 Summary of Data'!T30:T32)-SUM('Pt 1 Summary of Data'!T34:T35)+N56</f>
        <v>7641454.8200000003</v>
      </c>
      <c r="P16" s="115">
        <f>SUM(M16:O16)</f>
        <v>7807664.8200000003</v>
      </c>
      <c r="Q16" s="109"/>
      <c r="R16" s="110"/>
      <c r="S16" s="115"/>
      <c r="T16" s="115"/>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4">
      <c r="A17" s="143"/>
      <c r="B17" s="192" t="s">
        <v>320</v>
      </c>
      <c r="C17" s="114">
        <f>C15-C16</f>
        <v>208398</v>
      </c>
      <c r="D17" s="115">
        <f t="shared" ref="D17:E17" si="0">D15-D16</f>
        <v>100549</v>
      </c>
      <c r="E17" s="115">
        <f t="shared" si="0"/>
        <v>27337</v>
      </c>
      <c r="F17" s="115">
        <f t="shared" ref="F17" si="1">F15-F16</f>
        <v>336284</v>
      </c>
      <c r="G17" s="314"/>
      <c r="H17" s="114">
        <f>H15-H16</f>
        <v>31129133</v>
      </c>
      <c r="I17" s="114">
        <f>I15-I16</f>
        <v>28571600</v>
      </c>
      <c r="J17" s="114">
        <f t="shared" ref="J17:K17" si="2">J15-J16</f>
        <v>22131989</v>
      </c>
      <c r="K17" s="114">
        <f t="shared" si="2"/>
        <v>81832722</v>
      </c>
      <c r="L17" s="314"/>
      <c r="M17" s="114">
        <f>M15-M16</f>
        <v>138621526</v>
      </c>
      <c r="N17" s="114">
        <f>N15-N16</f>
        <v>116892814</v>
      </c>
      <c r="O17" s="114">
        <f t="shared" ref="O17:P17" si="3">O15-O16</f>
        <v>115178536.18000001</v>
      </c>
      <c r="P17" s="114">
        <f t="shared" si="3"/>
        <v>370692876.18000001</v>
      </c>
      <c r="Q17" s="114"/>
      <c r="R17" s="115"/>
      <c r="S17" s="115"/>
      <c r="T17" s="115"/>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7" thickBot="1" x14ac:dyDescent="0.55000000000000004">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4">
      <c r="B19" s="194" t="s">
        <v>469</v>
      </c>
      <c r="C19" s="347"/>
      <c r="D19" s="346"/>
      <c r="E19" s="346"/>
      <c r="F19" s="346"/>
      <c r="G19" s="107"/>
      <c r="H19" s="347"/>
      <c r="I19" s="346"/>
      <c r="J19" s="346"/>
      <c r="K19" s="346"/>
      <c r="L19" s="107">
        <f>L6+L7-L8-L9-L10</f>
        <v>4702472.7138692681</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35" x14ac:dyDescent="0.4">
      <c r="B20" s="191" t="s">
        <v>488</v>
      </c>
      <c r="C20" s="292"/>
      <c r="D20" s="288"/>
      <c r="E20" s="288"/>
      <c r="F20" s="288"/>
      <c r="G20" s="116"/>
      <c r="H20" s="292"/>
      <c r="I20" s="288"/>
      <c r="J20" s="288"/>
      <c r="K20" s="288"/>
      <c r="L20" s="116">
        <f>SUM('Pt 1 Summary of Data'!O44:O47)+SUM('Pt 1 Summary of Data'!O49:O51)</f>
        <v>488560.52248009871</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4">
      <c r="B21" s="191" t="s">
        <v>470</v>
      </c>
      <c r="C21" s="292"/>
      <c r="D21" s="288"/>
      <c r="E21" s="288"/>
      <c r="F21" s="288"/>
      <c r="G21" s="255"/>
      <c r="H21" s="292"/>
      <c r="I21" s="288"/>
      <c r="J21" s="288"/>
      <c r="K21" s="288"/>
      <c r="L21" s="255">
        <f>L19/(L15-L16)</f>
        <v>1.5947342719848607</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4">
      <c r="B22" s="191" t="s">
        <v>481</v>
      </c>
      <c r="C22" s="292"/>
      <c r="D22" s="288"/>
      <c r="E22" s="288"/>
      <c r="F22" s="288"/>
      <c r="G22" s="139"/>
      <c r="H22" s="292"/>
      <c r="I22" s="288"/>
      <c r="J22" s="288"/>
      <c r="K22" s="288"/>
      <c r="L22" s="139">
        <v>6.4600000000000005E-2</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x14ac:dyDescent="0.4">
      <c r="B23" s="192" t="s">
        <v>471</v>
      </c>
      <c r="C23" s="292"/>
      <c r="D23" s="288"/>
      <c r="E23" s="288"/>
      <c r="F23" s="288"/>
      <c r="G23" s="116"/>
      <c r="H23" s="292"/>
      <c r="I23" s="288"/>
      <c r="J23" s="288"/>
      <c r="K23" s="288"/>
      <c r="L23" s="116">
        <f>MAX(L24,L25)</f>
        <v>278951.75174128066</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4">
      <c r="B24" s="191" t="s">
        <v>489</v>
      </c>
      <c r="C24" s="292"/>
      <c r="D24" s="288"/>
      <c r="E24" s="288"/>
      <c r="F24" s="288"/>
      <c r="G24" s="116"/>
      <c r="H24" s="292"/>
      <c r="I24" s="288"/>
      <c r="J24" s="288"/>
      <c r="K24" s="288"/>
      <c r="L24" s="116">
        <f>L15-L16-L19-L20</f>
        <v>-2242283.2179425946</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4">
      <c r="B25" s="191" t="s">
        <v>490</v>
      </c>
      <c r="C25" s="292"/>
      <c r="D25" s="288"/>
      <c r="E25" s="288"/>
      <c r="F25" s="288"/>
      <c r="G25" s="116"/>
      <c r="H25" s="292"/>
      <c r="I25" s="288"/>
      <c r="J25" s="288"/>
      <c r="K25" s="288"/>
      <c r="L25" s="116">
        <f>(L22+0.03)*(L15-L16)</f>
        <v>278951.75174128066</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4">
      <c r="B26" s="199" t="s">
        <v>472</v>
      </c>
      <c r="C26" s="292"/>
      <c r="D26" s="288"/>
      <c r="E26" s="288"/>
      <c r="F26" s="288"/>
      <c r="G26" s="116"/>
      <c r="H26" s="292"/>
      <c r="I26" s="288"/>
      <c r="J26" s="288"/>
      <c r="K26" s="288"/>
      <c r="L26" s="116">
        <f>MIN(L27,L28)</f>
        <v>893519.25581460726</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4">
      <c r="B27" s="191" t="s">
        <v>493</v>
      </c>
      <c r="C27" s="292"/>
      <c r="D27" s="288"/>
      <c r="E27" s="288"/>
      <c r="F27" s="288"/>
      <c r="G27" s="116"/>
      <c r="H27" s="292"/>
      <c r="I27" s="288"/>
      <c r="J27" s="288"/>
      <c r="K27" s="288"/>
      <c r="L27" s="116">
        <f>L16+L20+L23</f>
        <v>893519.25581460726</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x14ac:dyDescent="0.4">
      <c r="B28" s="191" t="s">
        <v>473</v>
      </c>
      <c r="C28" s="292"/>
      <c r="D28" s="288"/>
      <c r="E28" s="288"/>
      <c r="F28" s="288"/>
      <c r="G28" s="116"/>
      <c r="H28" s="292"/>
      <c r="I28" s="288"/>
      <c r="J28" s="288"/>
      <c r="K28" s="288"/>
      <c r="L28" s="116">
        <f>(0.2+L22)*(L15-L16)+L16</f>
        <v>906246.23646365979</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35" x14ac:dyDescent="0.4">
      <c r="B29" s="191" t="s">
        <v>477</v>
      </c>
      <c r="C29" s="292"/>
      <c r="D29" s="288"/>
      <c r="E29" s="288"/>
      <c r="F29" s="288"/>
      <c r="G29" s="116"/>
      <c r="H29" s="292"/>
      <c r="I29" s="288"/>
      <c r="J29" s="288"/>
      <c r="K29" s="288"/>
      <c r="L29" s="116">
        <f>(0.2)*(L15-L16)+L16</f>
        <v>715756.9852745824</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4">
      <c r="B30" s="191" t="s">
        <v>468</v>
      </c>
      <c r="C30" s="292"/>
      <c r="D30" s="288"/>
      <c r="E30" s="288"/>
      <c r="F30" s="288"/>
      <c r="G30" s="116"/>
      <c r="H30" s="292"/>
      <c r="I30" s="288"/>
      <c r="J30" s="288"/>
      <c r="K30" s="288"/>
      <c r="L30" s="116">
        <f>L15-L26</f>
        <v>2181237.7441853927</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35" x14ac:dyDescent="0.4">
      <c r="B31" s="195" t="s">
        <v>474</v>
      </c>
      <c r="C31" s="292"/>
      <c r="D31" s="288"/>
      <c r="E31" s="288"/>
      <c r="F31" s="288"/>
      <c r="G31" s="116"/>
      <c r="H31" s="292"/>
      <c r="I31" s="288"/>
      <c r="J31" s="288"/>
      <c r="K31" s="288"/>
      <c r="L31" s="116">
        <f>MIN(L29,L27)</f>
        <v>715756.9852745824</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4">
      <c r="B32" s="195" t="s">
        <v>475</v>
      </c>
      <c r="C32" s="292"/>
      <c r="D32" s="288"/>
      <c r="E32" s="288"/>
      <c r="F32" s="288"/>
      <c r="G32" s="116"/>
      <c r="H32" s="292"/>
      <c r="I32" s="288"/>
      <c r="J32" s="288"/>
      <c r="K32" s="288"/>
      <c r="L32" s="116">
        <f>L15-L31</f>
        <v>2359000.0147254178</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4">
      <c r="B33" s="195" t="s">
        <v>476</v>
      </c>
      <c r="C33" s="354"/>
      <c r="D33" s="355"/>
      <c r="E33" s="355"/>
      <c r="F33" s="355"/>
      <c r="G33" s="374"/>
      <c r="H33" s="354"/>
      <c r="I33" s="355"/>
      <c r="J33" s="355"/>
      <c r="K33" s="355"/>
      <c r="L33" s="374">
        <f>L19/L32</f>
        <v>1.9934178399810756</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5"/>
    </row>
    <row r="34" spans="1:40" ht="25.35" x14ac:dyDescent="0.4">
      <c r="B34" s="195" t="s">
        <v>479</v>
      </c>
      <c r="C34" s="292"/>
      <c r="D34" s="288"/>
      <c r="E34" s="288"/>
      <c r="F34" s="288"/>
      <c r="G34" s="116"/>
      <c r="H34" s="292"/>
      <c r="I34" s="288"/>
      <c r="J34" s="288"/>
      <c r="K34" s="288"/>
      <c r="L34" s="116">
        <f>1782777.15874079</f>
        <v>1782777.1587407901</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35" x14ac:dyDescent="0.4">
      <c r="B35" s="196" t="s">
        <v>480</v>
      </c>
      <c r="C35" s="292"/>
      <c r="D35" s="288"/>
      <c r="E35" s="288"/>
      <c r="F35" s="288"/>
      <c r="G35" s="116"/>
      <c r="H35" s="292"/>
      <c r="I35" s="288"/>
      <c r="J35" s="288"/>
      <c r="K35" s="288"/>
      <c r="L35" s="116">
        <f>251366.112306477</f>
        <v>251366.11230647701</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350000000000001" x14ac:dyDescent="0.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4">
      <c r="B37" s="193" t="s">
        <v>455</v>
      </c>
      <c r="C37" s="121">
        <v>35.5</v>
      </c>
      <c r="D37" s="121">
        <v>24.833333333333332</v>
      </c>
      <c r="E37" s="256">
        <f>'Pt 1 Summary of Data'!E60+'Pt 1 Summary of Data'!G60-'Pt 1 Summary of Data'!H60</f>
        <v>6.833333333333333</v>
      </c>
      <c r="F37" s="256">
        <f>SUM(C37:E37)</f>
        <v>67.166666666666657</v>
      </c>
      <c r="G37" s="312"/>
      <c r="H37" s="121">
        <v>8855.5833333333339</v>
      </c>
      <c r="I37" s="122">
        <v>7804.583333333333</v>
      </c>
      <c r="J37" s="256">
        <f>'Pt 1 Summary of Data'!K60+'Pt 1 Summary of Data'!M60-'Pt 1 Summary of Data'!N60</f>
        <v>5975.75</v>
      </c>
      <c r="K37" s="256">
        <f>SUM(H37:J37)</f>
        <v>22635.916666666668</v>
      </c>
      <c r="L37" s="312"/>
      <c r="M37" s="121">
        <v>33370.25</v>
      </c>
      <c r="N37" s="122">
        <v>27979.833333333336</v>
      </c>
      <c r="O37" s="256">
        <f>'Pt 1 Summary of Data'!Q60+'Pt 1 Summary of Data'!S60-'Pt 1 Summary of Data'!T60</f>
        <v>28613.416666666668</v>
      </c>
      <c r="P37" s="256">
        <f>SUM(M37:O37)</f>
        <v>89963.5</v>
      </c>
      <c r="Q37" s="121"/>
      <c r="R37" s="122"/>
      <c r="S37" s="256"/>
      <c r="T37" s="256"/>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4">
      <c r="B38" s="191" t="s">
        <v>322</v>
      </c>
      <c r="C38" s="351"/>
      <c r="D38" s="352"/>
      <c r="E38" s="352"/>
      <c r="F38" s="267">
        <f>0</f>
        <v>0</v>
      </c>
      <c r="G38" s="353"/>
      <c r="H38" s="351"/>
      <c r="I38" s="352"/>
      <c r="J38" s="352"/>
      <c r="K38" s="267">
        <f>0.026+((0.016-0.026)/(25000-10000))*(K37-10000)</f>
        <v>1.7576055555555553E-2</v>
      </c>
      <c r="L38" s="353"/>
      <c r="M38" s="351"/>
      <c r="N38" s="352"/>
      <c r="O38" s="352"/>
      <c r="P38" s="267">
        <v>0</v>
      </c>
      <c r="Q38" s="351"/>
      <c r="R38" s="352"/>
      <c r="S38" s="352"/>
      <c r="T38" s="267"/>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4">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4">
      <c r="A40" s="144"/>
      <c r="B40" s="191" t="s">
        <v>324</v>
      </c>
      <c r="C40" s="292"/>
      <c r="D40" s="288"/>
      <c r="E40" s="288"/>
      <c r="F40" s="258">
        <v>1</v>
      </c>
      <c r="G40" s="311"/>
      <c r="H40" s="292"/>
      <c r="I40" s="288"/>
      <c r="J40" s="288"/>
      <c r="K40" s="258">
        <v>1</v>
      </c>
      <c r="L40" s="311"/>
      <c r="M40" s="292"/>
      <c r="N40" s="288"/>
      <c r="O40" s="288"/>
      <c r="P40" s="258">
        <v>1</v>
      </c>
      <c r="Q40" s="292"/>
      <c r="R40" s="288"/>
      <c r="S40" s="288"/>
      <c r="T40" s="258"/>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4">
      <c r="B41" s="191" t="s">
        <v>325</v>
      </c>
      <c r="C41" s="292"/>
      <c r="D41" s="288"/>
      <c r="E41" s="288"/>
      <c r="F41" s="260">
        <f>F38*F40</f>
        <v>0</v>
      </c>
      <c r="G41" s="311"/>
      <c r="H41" s="292"/>
      <c r="I41" s="288"/>
      <c r="J41" s="288"/>
      <c r="K41" s="260">
        <f>K38*K40</f>
        <v>1.7576055555555553E-2</v>
      </c>
      <c r="L41" s="311"/>
      <c r="M41" s="292"/>
      <c r="N41" s="288"/>
      <c r="O41" s="288"/>
      <c r="P41" s="260">
        <f>P38*P40</f>
        <v>0</v>
      </c>
      <c r="Q41" s="292"/>
      <c r="R41" s="288"/>
      <c r="S41" s="288"/>
      <c r="T41" s="260"/>
      <c r="U41" s="292"/>
      <c r="V41" s="288"/>
      <c r="W41" s="288"/>
      <c r="X41" s="260"/>
      <c r="Y41" s="292"/>
      <c r="Z41" s="288"/>
      <c r="AA41" s="288"/>
      <c r="AB41" s="260"/>
      <c r="AC41" s="292"/>
      <c r="AD41" s="288"/>
      <c r="AE41" s="288"/>
      <c r="AF41" s="288"/>
      <c r="AG41" s="292"/>
      <c r="AH41" s="288"/>
      <c r="AI41" s="288"/>
      <c r="AJ41" s="288"/>
      <c r="AK41" s="292"/>
      <c r="AL41" s="288"/>
      <c r="AM41" s="288"/>
      <c r="AN41" s="261"/>
    </row>
    <row r="42" spans="1:40" ht="32.700000000000003" x14ac:dyDescent="0.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4">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4">
      <c r="B44" s="191" t="s">
        <v>491</v>
      </c>
      <c r="C44" s="262">
        <f>C12/C17</f>
        <v>0.52530734460023609</v>
      </c>
      <c r="D44" s="262">
        <f t="shared" ref="D44:F44" si="4">D12/D17</f>
        <v>0.87649553948820969</v>
      </c>
      <c r="E44" s="262">
        <f t="shared" si="4"/>
        <v>1.9852580751362623</v>
      </c>
      <c r="F44" s="262">
        <f t="shared" si="4"/>
        <v>0.74899415375099621</v>
      </c>
      <c r="G44" s="311"/>
      <c r="H44" s="262">
        <f>H12/H17</f>
        <v>0.95048365143995495</v>
      </c>
      <c r="I44" s="262">
        <f t="shared" ref="I44:K44" si="5">I12/I17</f>
        <v>0.89821441571350569</v>
      </c>
      <c r="J44" s="262">
        <f t="shared" si="5"/>
        <v>1.1276323605618999</v>
      </c>
      <c r="K44" s="262">
        <f t="shared" si="5"/>
        <v>0.9801446174551055</v>
      </c>
      <c r="L44" s="311"/>
      <c r="M44" s="262">
        <f>M12/M17</f>
        <v>0.90094964760379281</v>
      </c>
      <c r="N44" s="262">
        <f t="shared" ref="N44:P44" si="6">N12/N17</f>
        <v>0.88252472046741903</v>
      </c>
      <c r="O44" s="262">
        <f t="shared" si="6"/>
        <v>0.96663772765993039</v>
      </c>
      <c r="P44" s="262">
        <f t="shared" si="6"/>
        <v>0.91554964580283249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4">
      <c r="B45" s="191" t="s">
        <v>492</v>
      </c>
      <c r="C45" s="293"/>
      <c r="D45" s="289"/>
      <c r="E45" s="289"/>
      <c r="F45" s="289"/>
      <c r="G45" s="311"/>
      <c r="H45" s="293"/>
      <c r="I45" s="289"/>
      <c r="J45" s="289"/>
      <c r="K45" s="289"/>
      <c r="L45" s="311"/>
      <c r="M45" s="293"/>
      <c r="N45" s="289"/>
      <c r="O45" s="289"/>
      <c r="P45" s="289"/>
      <c r="Q45" s="262"/>
      <c r="R45" s="260"/>
      <c r="S45" s="260"/>
      <c r="T45" s="260"/>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4">
      <c r="B46" s="197" t="s">
        <v>330</v>
      </c>
      <c r="C46" s="292"/>
      <c r="D46" s="288"/>
      <c r="E46" s="288"/>
      <c r="F46" s="260">
        <f>F41</f>
        <v>0</v>
      </c>
      <c r="G46" s="311"/>
      <c r="H46" s="292"/>
      <c r="I46" s="288"/>
      <c r="J46" s="288"/>
      <c r="K46" s="260">
        <f>K41</f>
        <v>1.7576055555555553E-2</v>
      </c>
      <c r="L46" s="311"/>
      <c r="M46" s="292"/>
      <c r="N46" s="288"/>
      <c r="O46" s="288"/>
      <c r="P46" s="260">
        <f>P41</f>
        <v>0</v>
      </c>
      <c r="Q46" s="293"/>
      <c r="R46" s="289"/>
      <c r="S46" s="289"/>
      <c r="T46" s="260"/>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4">
      <c r="A47" s="143"/>
      <c r="B47" s="199" t="s">
        <v>329</v>
      </c>
      <c r="C47" s="292"/>
      <c r="D47" s="288"/>
      <c r="E47" s="288"/>
      <c r="F47" s="260">
        <f>F44+F46</f>
        <v>0.74899415375099621</v>
      </c>
      <c r="G47" s="311"/>
      <c r="H47" s="292"/>
      <c r="I47" s="288"/>
      <c r="J47" s="288"/>
      <c r="K47" s="260">
        <f>K44+K46</f>
        <v>0.99772067301066103</v>
      </c>
      <c r="L47" s="311"/>
      <c r="M47" s="292"/>
      <c r="N47" s="288"/>
      <c r="O47" s="288"/>
      <c r="P47" s="260">
        <f>P44+P46</f>
        <v>0.91554964580283249</v>
      </c>
      <c r="Q47" s="292"/>
      <c r="R47" s="288"/>
      <c r="S47" s="288"/>
      <c r="T47" s="260"/>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350000000000001" x14ac:dyDescent="0.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4">
      <c r="B49" s="190" t="s">
        <v>332</v>
      </c>
      <c r="C49" s="140">
        <v>0.8</v>
      </c>
      <c r="D49" s="140">
        <v>0.8</v>
      </c>
      <c r="E49" s="140">
        <v>0.8</v>
      </c>
      <c r="F49" s="140">
        <v>0.8</v>
      </c>
      <c r="G49" s="312"/>
      <c r="H49" s="140">
        <v>0.8</v>
      </c>
      <c r="I49" s="141">
        <v>0.8</v>
      </c>
      <c r="J49" s="141">
        <v>0.8</v>
      </c>
      <c r="K49" s="141">
        <v>0.8</v>
      </c>
      <c r="L49" s="312"/>
      <c r="M49" s="140">
        <v>0.85</v>
      </c>
      <c r="N49" s="141">
        <v>0.85</v>
      </c>
      <c r="O49" s="141">
        <v>0.85</v>
      </c>
      <c r="P49" s="141">
        <v>0.85</v>
      </c>
      <c r="Q49" s="140"/>
      <c r="R49" s="141"/>
      <c r="S49" s="141"/>
      <c r="T49" s="141"/>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4">
      <c r="A50" s="142"/>
      <c r="B50" s="197" t="s">
        <v>333</v>
      </c>
      <c r="C50" s="293"/>
      <c r="D50" s="289"/>
      <c r="E50" s="289"/>
      <c r="F50" s="260">
        <f>F47</f>
        <v>0.74899415375099621</v>
      </c>
      <c r="G50" s="311"/>
      <c r="H50" s="293"/>
      <c r="I50" s="289"/>
      <c r="J50" s="289"/>
      <c r="K50" s="260">
        <f>K47</f>
        <v>0.99772067301066103</v>
      </c>
      <c r="L50" s="311"/>
      <c r="M50" s="293"/>
      <c r="N50" s="289"/>
      <c r="O50" s="289"/>
      <c r="P50" s="260">
        <f>P47</f>
        <v>0.91554964580283249</v>
      </c>
      <c r="Q50" s="293"/>
      <c r="R50" s="289"/>
      <c r="S50" s="289"/>
      <c r="T50" s="260"/>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4">
      <c r="B51" s="195" t="s">
        <v>334</v>
      </c>
      <c r="C51" s="292"/>
      <c r="D51" s="288"/>
      <c r="E51" s="288"/>
      <c r="F51" s="115">
        <f>E15-E16</f>
        <v>27337</v>
      </c>
      <c r="G51" s="311"/>
      <c r="H51" s="292"/>
      <c r="I51" s="288"/>
      <c r="J51" s="288"/>
      <c r="K51" s="115">
        <f>J15-J16</f>
        <v>22131989</v>
      </c>
      <c r="L51" s="311"/>
      <c r="M51" s="292"/>
      <c r="N51" s="288"/>
      <c r="O51" s="288"/>
      <c r="P51" s="115">
        <f>O15-O16</f>
        <v>115178536.18000001</v>
      </c>
      <c r="Q51" s="292"/>
      <c r="R51" s="288"/>
      <c r="S51" s="288"/>
      <c r="T51" s="115"/>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4">
      <c r="A52" s="143"/>
      <c r="B52" s="192" t="s">
        <v>335</v>
      </c>
      <c r="C52" s="292"/>
      <c r="D52" s="288"/>
      <c r="E52" s="288"/>
      <c r="F52" s="115">
        <v>0</v>
      </c>
      <c r="G52" s="311"/>
      <c r="H52" s="292"/>
      <c r="I52" s="288"/>
      <c r="J52" s="288"/>
      <c r="K52" s="115">
        <v>0</v>
      </c>
      <c r="L52" s="311"/>
      <c r="M52" s="292"/>
      <c r="N52" s="288"/>
      <c r="O52" s="288"/>
      <c r="P52" s="115">
        <v>0</v>
      </c>
      <c r="Q52" s="292"/>
      <c r="R52" s="288"/>
      <c r="S52" s="288"/>
      <c r="T52" s="115"/>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350000000000001" x14ac:dyDescent="0.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2" customHeight="1" x14ac:dyDescent="0.4">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4">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4">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4">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4">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4">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4">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4">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4">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4">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4">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2" hidden="1" customHeight="1" x14ac:dyDescent="0.4">
      <c r="B65" s="146"/>
    </row>
    <row r="66" spans="1:14" hidden="1" x14ac:dyDescent="0.4"/>
    <row r="67" spans="1:14" hidden="1" x14ac:dyDescent="0.4"/>
    <row r="68" spans="1:14" hidden="1" x14ac:dyDescent="0.4">
      <c r="B68" s="147"/>
    </row>
    <row r="69" spans="1:14" ht="12.75" hidden="1" customHeight="1" x14ac:dyDescent="0.4">
      <c r="B69" s="146"/>
    </row>
    <row r="70" spans="1:14" hidden="1" x14ac:dyDescent="0.4"/>
    <row r="71" spans="1:14" hidden="1" x14ac:dyDescent="0.4"/>
    <row r="72" spans="1:14" hidden="1" x14ac:dyDescent="0.4">
      <c r="A72" s="14"/>
      <c r="B72" s="13"/>
      <c r="N72" s="4"/>
    </row>
    <row r="73" spans="1:14" hidden="1" x14ac:dyDescent="0.4">
      <c r="A73" s="14"/>
      <c r="B73" s="36"/>
      <c r="N73" s="4"/>
    </row>
    <row r="74" spans="1:14" hidden="1" x14ac:dyDescent="0.4"/>
    <row r="75" spans="1:14" hidden="1" x14ac:dyDescent="0.4"/>
    <row r="76" spans="1:14" hidden="1" x14ac:dyDescent="0.4"/>
    <row r="77" spans="1:14" hidden="1" x14ac:dyDescent="0.4"/>
    <row r="78" spans="1:14" hidden="1" x14ac:dyDescent="0.4"/>
    <row r="79" spans="1:14" hidden="1" x14ac:dyDescent="0.4"/>
  </sheetData>
  <sheetProtection algorithmName="SHA-512" hashValue="YI5sk5pM8VU/uxNhNMBh4l7F0HmzlRQEXBJT3g9uRaBY4Y3HaFH205wOZkRyegw8NUewKyf7pUIxjbDnXEfaFw==" saltValue="6YqKLFw2KhQA4zJ4fNnTgQ==" spinCount="100000" sheet="1" objects="1" scenarios="1"/>
  <conditionalFormatting sqref="C37:D37">
    <cfRule type="cellIs" dxfId="53" priority="38" stopIfTrue="1" operator="lessThan">
      <formula>0</formula>
    </cfRule>
  </conditionalFormatting>
  <conditionalFormatting sqref="C15:C16">
    <cfRule type="cellIs" dxfId="52" priority="51" stopIfTrue="1" operator="lessThan">
      <formula>0</formula>
    </cfRule>
  </conditionalFormatting>
  <conditionalFormatting sqref="C5:D7">
    <cfRule type="cellIs" dxfId="51" priority="52" stopIfTrue="1" operator="lessThan">
      <formula>0</formula>
    </cfRule>
  </conditionalFormatting>
  <conditionalFormatting sqref="H15:H16">
    <cfRule type="cellIs" dxfId="50" priority="35" stopIfTrue="1" operator="lessThan">
      <formula>0</formula>
    </cfRule>
  </conditionalFormatting>
  <conditionalFormatting sqref="Q37">
    <cfRule type="cellIs" dxfId="49" priority="25" stopIfTrue="1" operator="lessThan">
      <formula>0</formula>
    </cfRule>
  </conditionalFormatting>
  <conditionalFormatting sqref="M37">
    <cfRule type="cellIs" dxfId="48" priority="29" stopIfTrue="1" operator="lessThan">
      <formula>0</formula>
    </cfRule>
  </conditionalFormatting>
  <conditionalFormatting sqref="H49:K49">
    <cfRule type="cellIs" dxfId="47" priority="32" stopIfTrue="1" operator="lessThan">
      <formula>0</formula>
    </cfRule>
  </conditionalFormatting>
  <conditionalFormatting sqref="Q49:T49">
    <cfRule type="cellIs" dxfId="46" priority="24" stopIfTrue="1" operator="lessThan">
      <formula>0</formula>
    </cfRule>
  </conditionalFormatting>
  <conditionalFormatting sqref="M5:N7">
    <cfRule type="cellIs" dxfId="45" priority="31" stopIfTrue="1" operator="lessThan">
      <formula>0</formula>
    </cfRule>
  </conditionalFormatting>
  <conditionalFormatting sqref="L22">
    <cfRule type="cellIs" dxfId="44" priority="34" stopIfTrue="1" operator="lessThan">
      <formula>0</formula>
    </cfRule>
  </conditionalFormatting>
  <conditionalFormatting sqref="G22">
    <cfRule type="cellIs" dxfId="43" priority="40" stopIfTrue="1" operator="lessThan">
      <formula>0</formula>
    </cfRule>
  </conditionalFormatting>
  <conditionalFormatting sqref="C49:F49">
    <cfRule type="cellIs" dxfId="42" priority="37" stopIfTrue="1" operator="lessThan">
      <formula>0</formula>
    </cfRule>
  </conditionalFormatting>
  <conditionalFormatting sqref="H5:H7">
    <cfRule type="cellIs" dxfId="41" priority="36" stopIfTrue="1" operator="lessThan">
      <formula>0</formula>
    </cfRule>
  </conditionalFormatting>
  <conditionalFormatting sqref="H37">
    <cfRule type="cellIs" dxfId="40" priority="33" stopIfTrue="1" operator="lessThan">
      <formula>0</formula>
    </cfRule>
  </conditionalFormatting>
  <conditionalFormatting sqref="M15:M16">
    <cfRule type="cellIs" dxfId="39" priority="30" stopIfTrue="1" operator="lessThan">
      <formula>0</formula>
    </cfRule>
  </conditionalFormatting>
  <conditionalFormatting sqref="M49:P49">
    <cfRule type="cellIs" dxfId="38" priority="28" stopIfTrue="1" operator="lessThan">
      <formula>0</formula>
    </cfRule>
  </conditionalFormatting>
  <conditionalFormatting sqref="Q5:Q7">
    <cfRule type="cellIs" dxfId="37" priority="27" stopIfTrue="1" operator="lessThan">
      <formula>0</formula>
    </cfRule>
  </conditionalFormatting>
  <conditionalFormatting sqref="Q15:Q16">
    <cfRule type="cellIs" dxfId="36" priority="26" stopIfTrue="1" operator="lessThan">
      <formula>0</formula>
    </cfRule>
  </conditionalFormatting>
  <conditionalFormatting sqref="U5:U7">
    <cfRule type="cellIs" dxfId="35" priority="23" stopIfTrue="1" operator="lessThan">
      <formula>0</formula>
    </cfRule>
  </conditionalFormatting>
  <conditionalFormatting sqref="U15:U16">
    <cfRule type="cellIs" dxfId="34" priority="22" stopIfTrue="1" operator="lessThan">
      <formula>0</formula>
    </cfRule>
  </conditionalFormatting>
  <conditionalFormatting sqref="U37">
    <cfRule type="cellIs" dxfId="33" priority="21" stopIfTrue="1" operator="lessThan">
      <formula>0</formula>
    </cfRule>
  </conditionalFormatting>
  <conditionalFormatting sqref="U49:X49">
    <cfRule type="cellIs" dxfId="32" priority="20" stopIfTrue="1" operator="lessThan">
      <formula>0</formula>
    </cfRule>
  </conditionalFormatting>
  <conditionalFormatting sqref="Y5:Y7">
    <cfRule type="cellIs" dxfId="31" priority="19" stopIfTrue="1" operator="lessThan">
      <formula>0</formula>
    </cfRule>
  </conditionalFormatting>
  <conditionalFormatting sqref="Y15:Y16">
    <cfRule type="cellIs" dxfId="30" priority="18" stopIfTrue="1" operator="lessThan">
      <formula>0</formula>
    </cfRule>
  </conditionalFormatting>
  <conditionalFormatting sqref="Y37">
    <cfRule type="cellIs" dxfId="29" priority="17" stopIfTrue="1" operator="lessThan">
      <formula>0</formula>
    </cfRule>
  </conditionalFormatting>
  <conditionalFormatting sqref="Y49:AB49">
    <cfRule type="cellIs" dxfId="28" priority="16" stopIfTrue="1" operator="lessThan">
      <formula>0</formula>
    </cfRule>
  </conditionalFormatting>
  <conditionalFormatting sqref="AL49:AN49">
    <cfRule type="cellIs" dxfId="27" priority="12" stopIfTrue="1" operator="lessThan">
      <formula>0</formula>
    </cfRule>
  </conditionalFormatting>
  <conditionalFormatting sqref="C15:D16">
    <cfRule type="cellIs" dxfId="26" priority="11" stopIfTrue="1" operator="lessThan">
      <formula>0</formula>
    </cfRule>
  </conditionalFormatting>
  <conditionalFormatting sqref="C49:F49">
    <cfRule type="cellIs" dxfId="25" priority="10" stopIfTrue="1" operator="lessThan">
      <formula>0</formula>
    </cfRule>
  </conditionalFormatting>
  <conditionalFormatting sqref="H5:H7">
    <cfRule type="cellIs" dxfId="24" priority="9" stopIfTrue="1" operator="lessThan">
      <formula>0</formula>
    </cfRule>
  </conditionalFormatting>
  <conditionalFormatting sqref="H15:H16">
    <cfRule type="cellIs" dxfId="23" priority="8" stopIfTrue="1" operator="lessThan">
      <formula>0</formula>
    </cfRule>
  </conditionalFormatting>
  <conditionalFormatting sqref="H37">
    <cfRule type="cellIs" dxfId="22" priority="7" stopIfTrue="1" operator="lessThan">
      <formula>0</formula>
    </cfRule>
  </conditionalFormatting>
  <conditionalFormatting sqref="H49:K49">
    <cfRule type="cellIs" dxfId="21" priority="6" stopIfTrue="1" operator="lessThan">
      <formula>0</formula>
    </cfRule>
  </conditionalFormatting>
  <conditionalFormatting sqref="H49:K49">
    <cfRule type="cellIs" dxfId="20" priority="5" stopIfTrue="1" operator="lessThan">
      <formula>0</formula>
    </cfRule>
  </conditionalFormatting>
  <conditionalFormatting sqref="L22">
    <cfRule type="cellIs" dxfId="19" priority="4" stopIfTrue="1" operator="lessThan">
      <formula>0</formula>
    </cfRule>
  </conditionalFormatting>
  <conditionalFormatting sqref="L22">
    <cfRule type="cellIs" dxfId="18" priority="3" stopIfTrue="1" operator="lessThan">
      <formula>0</formula>
    </cfRule>
  </conditionalFormatting>
  <conditionalFormatting sqref="M15:N16">
    <cfRule type="cellIs" dxfId="17" priority="2" stopIfTrue="1" operator="lessThan">
      <formula>0</formula>
    </cfRule>
  </conditionalFormatting>
  <conditionalFormatting sqref="M49:P49">
    <cfRule type="cellIs" dxfId="16"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xr:uid="{00000000-0002-0000-0300-000000000000}"/>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xr:uid="{00000000-0002-0000-0300-00000100000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xr:uid="{00000000-0002-0000-0300-000002000000}"/>
    <dataValidation allowBlank="1" showInputMessage="1" showErrorMessage="1" prompt="Does not accept input from user" sqref="O57:O63 S57 W57" xr:uid="{00000000-0002-0000-0300-000003000000}"/>
    <dataValidation allowBlank="1" showInputMessage="1" showErrorMessage="1" prompt="Does not accept input from user" sqref="M8:AB11 M18:AB36 AL8:AN11 AL18:AN36" xr:uid="{00000000-0002-0000-0300-000004000000}"/>
    <dataValidation allowBlank="1" showInputMessage="1" showErrorMessage="1" prompt="Does not accept input from user" sqref="M38:O43 Q38:S43 U38:W43 Y38:AA43 AL38:AM43" xr:uid="{00000000-0002-0000-0300-000005000000}"/>
    <dataValidation allowBlank="1" showInputMessage="1" showErrorMessage="1" prompt="Does not accept input from user" sqref="Q12:AB12 AL12:AN12" xr:uid="{00000000-0002-0000-0300-000006000000}"/>
    <dataValidation allowBlank="1" showInputMessage="1" showErrorMessage="1" prompt="Requires calculation from user" sqref="Q13:AB13 AL13:AN13" xr:uid="{00000000-0002-0000-0300-000007000000}"/>
    <dataValidation showInputMessage="1" showErrorMessage="1" prompt="Accepts input from user" sqref="S58:S63 W58:W63" xr:uid="{00000000-0002-0000-0300-000008000000}"/>
    <dataValidation allowBlank="1" showInputMessage="1" showErrorMessage="1" prompt="Does not accept input from user" sqref="Y57:AB63 AL57:AL63 AN57:AN63 AM57" xr:uid="{00000000-0002-0000-0300-000009000000}"/>
    <dataValidation allowBlank="1" showInputMessage="1" showErrorMessage="1" prompt="Does not accept input from user" sqref="Q44:AB44 AL44:AN44" xr:uid="{00000000-0002-0000-0300-00000A000000}"/>
    <dataValidation allowBlank="1" showInputMessage="1" showErrorMessage="1" prompt="Requires calculation from user" sqref="Q45:AB45 AL45:AN45" xr:uid="{00000000-0002-0000-0300-00000B000000}"/>
    <dataValidation allowBlank="1" showInputMessage="1" showErrorMessage="1" prompt="Does not accept input from user" sqref="AC4:AJ63" xr:uid="{00000000-0002-0000-0300-00000C000000}"/>
    <dataValidation allowBlank="1" showInputMessage="1" showErrorMessage="1" prompt="Does not accept input from user" sqref="AK4:AK63" xr:uid="{00000000-0002-0000-0300-00000D000000}"/>
    <dataValidation showInputMessage="1" showErrorMessage="1" prompt="Accepts input from user" sqref="AM58:AM63" xr:uid="{00000000-0002-0000-0300-00000E000000}"/>
    <dataValidation allowBlank="1" showInputMessage="1" showErrorMessage="1" prompt="Accepts input from user" sqref="E8 F8 G8" xr:uid="{00000000-0002-0000-0300-00000F000000}"/>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 sqref="C2"/>
    </sheetView>
  </sheetViews>
  <sheetFormatPr defaultColWidth="0" defaultRowHeight="12.7" zeroHeight="1" x14ac:dyDescent="0.4"/>
  <cols>
    <col min="1" max="1" width="1.703125" style="5" hidden="1" customWidth="1"/>
    <col min="2" max="2" width="72" style="3" customWidth="1"/>
    <col min="3" max="8" width="18.1171875" style="3" customWidth="1"/>
    <col min="9" max="9" width="18.1171875" style="1" customWidth="1"/>
    <col min="10" max="11" width="18.1171875" style="3" customWidth="1"/>
    <col min="12" max="12" width="9.29296875" style="3" customWidth="1"/>
    <col min="13" max="13" width="9.29296875" style="3" hidden="1" customWidth="1"/>
    <col min="14" max="16384" width="9.29296875" style="3" hidden="1"/>
  </cols>
  <sheetData>
    <row r="1" spans="2:11" ht="19" x14ac:dyDescent="0.4">
      <c r="B1" s="99" t="s">
        <v>456</v>
      </c>
    </row>
    <row r="2" spans="2:11" x14ac:dyDescent="0.4"/>
    <row r="3" spans="2:11" s="9" customFormat="1" ht="54.7" x14ac:dyDescent="0.4">
      <c r="B3" s="165" t="s">
        <v>354</v>
      </c>
      <c r="C3" s="167" t="s">
        <v>396</v>
      </c>
      <c r="D3" s="169" t="s">
        <v>397</v>
      </c>
      <c r="E3" s="169" t="s">
        <v>398</v>
      </c>
      <c r="F3" s="169" t="s">
        <v>399</v>
      </c>
      <c r="G3" s="169" t="s">
        <v>400</v>
      </c>
      <c r="H3" s="169" t="s">
        <v>401</v>
      </c>
      <c r="I3" s="169" t="s">
        <v>402</v>
      </c>
      <c r="J3" s="168" t="s">
        <v>403</v>
      </c>
      <c r="K3" s="210" t="s">
        <v>404</v>
      </c>
    </row>
    <row r="4" spans="2:11" s="5" customFormat="1" ht="16.350000000000001" x14ac:dyDescent="0.5">
      <c r="B4" s="205" t="s">
        <v>347</v>
      </c>
      <c r="C4" s="148"/>
      <c r="D4" s="149"/>
      <c r="E4" s="149"/>
      <c r="F4" s="149"/>
      <c r="G4" s="149"/>
      <c r="H4" s="149"/>
      <c r="I4" s="364"/>
      <c r="J4" s="364"/>
      <c r="K4" s="208"/>
    </row>
    <row r="5" spans="2:11" ht="16.7" thickBot="1" x14ac:dyDescent="0.55000000000000004">
      <c r="B5" s="205" t="s">
        <v>348</v>
      </c>
      <c r="C5" s="263"/>
      <c r="D5" s="264"/>
      <c r="E5" s="264"/>
      <c r="F5" s="264"/>
      <c r="G5" s="264"/>
      <c r="H5" s="264"/>
      <c r="I5" s="264"/>
      <c r="J5" s="264"/>
      <c r="K5" s="265"/>
    </row>
    <row r="6" spans="2:11" ht="13.35" thickTop="1" thickBot="1" x14ac:dyDescent="0.45">
      <c r="B6" s="206" t="s">
        <v>101</v>
      </c>
      <c r="C6" s="362"/>
      <c r="D6" s="123">
        <v>0</v>
      </c>
      <c r="E6" s="123">
        <v>0</v>
      </c>
      <c r="F6" s="363"/>
      <c r="G6" s="123"/>
      <c r="H6" s="123"/>
      <c r="I6" s="363"/>
      <c r="J6" s="363"/>
      <c r="K6" s="371"/>
    </row>
    <row r="7" spans="2:11" ht="13.35" thickTop="1" thickBot="1" x14ac:dyDescent="0.45">
      <c r="B7" s="155" t="s">
        <v>102</v>
      </c>
      <c r="C7" s="124">
        <v>0</v>
      </c>
      <c r="D7" s="123">
        <v>0</v>
      </c>
      <c r="E7" s="123">
        <v>0</v>
      </c>
      <c r="F7" s="126"/>
      <c r="G7" s="126"/>
      <c r="H7" s="126"/>
      <c r="I7" s="373"/>
      <c r="J7" s="373"/>
      <c r="K7" s="209"/>
    </row>
    <row r="8" spans="2:11" ht="13.35" thickTop="1" thickBot="1" x14ac:dyDescent="0.45">
      <c r="B8" s="155" t="s">
        <v>103</v>
      </c>
      <c r="C8" s="361"/>
      <c r="D8" s="123">
        <v>0</v>
      </c>
      <c r="E8" s="123">
        <v>0</v>
      </c>
      <c r="F8" s="364"/>
      <c r="G8" s="126"/>
      <c r="H8" s="126"/>
      <c r="I8" s="373"/>
      <c r="J8" s="373"/>
      <c r="K8" s="372"/>
    </row>
    <row r="9" spans="2:11" ht="13.2" customHeight="1" thickTop="1" x14ac:dyDescent="0.4">
      <c r="B9" s="155" t="s">
        <v>104</v>
      </c>
      <c r="C9" s="124">
        <v>0</v>
      </c>
      <c r="D9" s="123">
        <v>0</v>
      </c>
      <c r="E9" s="123">
        <v>0</v>
      </c>
      <c r="F9" s="126"/>
      <c r="G9" s="126"/>
      <c r="H9" s="126"/>
      <c r="I9" s="373"/>
      <c r="J9" s="373"/>
      <c r="K9" s="209"/>
    </row>
    <row r="10" spans="2:11" ht="16.7" thickBot="1" x14ac:dyDescent="0.55000000000000004">
      <c r="B10" s="205" t="s">
        <v>349</v>
      </c>
      <c r="C10" s="70"/>
      <c r="D10" s="74"/>
      <c r="E10" s="74"/>
      <c r="F10" s="74"/>
      <c r="G10" s="74"/>
      <c r="H10" s="74"/>
      <c r="I10" s="74"/>
      <c r="J10" s="74"/>
      <c r="K10" s="266"/>
    </row>
    <row r="11" spans="2:11" s="5" customFormat="1" ht="13.35" thickTop="1" thickBot="1" x14ac:dyDescent="0.45">
      <c r="B11" s="206" t="s">
        <v>457</v>
      </c>
      <c r="C11" s="123">
        <v>0</v>
      </c>
      <c r="D11" s="123">
        <v>0</v>
      </c>
      <c r="E11" s="123">
        <v>0</v>
      </c>
      <c r="F11" s="119"/>
      <c r="G11" s="119"/>
      <c r="H11" s="119"/>
      <c r="I11" s="312"/>
      <c r="J11" s="312"/>
      <c r="K11" s="365"/>
    </row>
    <row r="12" spans="2:11" ht="13.35" thickTop="1" thickBot="1" x14ac:dyDescent="0.45">
      <c r="B12" s="207" t="s">
        <v>93</v>
      </c>
      <c r="C12" s="123">
        <v>0</v>
      </c>
      <c r="D12" s="123">
        <v>0</v>
      </c>
      <c r="E12" s="123">
        <v>0</v>
      </c>
      <c r="F12" s="113"/>
      <c r="G12" s="113"/>
      <c r="H12" s="113"/>
      <c r="I12" s="311"/>
      <c r="J12" s="311"/>
      <c r="K12" s="366"/>
    </row>
    <row r="13" spans="2:11" ht="13.35" thickTop="1" thickBot="1" x14ac:dyDescent="0.45">
      <c r="B13" s="207" t="s">
        <v>94</v>
      </c>
      <c r="C13" s="123">
        <v>0</v>
      </c>
      <c r="D13" s="123">
        <v>0</v>
      </c>
      <c r="E13" s="123">
        <v>0</v>
      </c>
      <c r="F13" s="113"/>
      <c r="G13" s="113"/>
      <c r="H13" s="113"/>
      <c r="I13" s="311"/>
      <c r="J13" s="311"/>
      <c r="K13" s="366"/>
    </row>
    <row r="14" spans="2:11" ht="13" thickTop="1" x14ac:dyDescent="0.4">
      <c r="B14" s="207" t="s">
        <v>95</v>
      </c>
      <c r="C14" s="123">
        <v>0</v>
      </c>
      <c r="D14" s="123">
        <v>0</v>
      </c>
      <c r="E14" s="123">
        <v>0</v>
      </c>
      <c r="F14" s="113"/>
      <c r="G14" s="113"/>
      <c r="H14" s="113"/>
      <c r="I14" s="311"/>
      <c r="J14" s="311"/>
      <c r="K14" s="366"/>
    </row>
    <row r="15" spans="2:11" ht="16.7" thickBot="1" x14ac:dyDescent="0.55000000000000004">
      <c r="B15" s="205" t="s">
        <v>350</v>
      </c>
      <c r="C15" s="70"/>
      <c r="D15" s="74"/>
      <c r="E15" s="74"/>
      <c r="F15" s="74"/>
      <c r="G15" s="74"/>
      <c r="H15" s="74"/>
      <c r="I15" s="74"/>
      <c r="J15" s="74"/>
      <c r="K15" s="266"/>
    </row>
    <row r="16" spans="2:11" s="5" customFormat="1" ht="13.35" thickTop="1" thickBot="1" x14ac:dyDescent="0.45">
      <c r="B16" s="206" t="s">
        <v>206</v>
      </c>
      <c r="C16" s="123">
        <v>0</v>
      </c>
      <c r="D16" s="123">
        <v>0</v>
      </c>
      <c r="E16" s="123">
        <v>0</v>
      </c>
      <c r="F16" s="119"/>
      <c r="G16" s="119"/>
      <c r="H16" s="119"/>
      <c r="I16" s="312"/>
      <c r="J16" s="312"/>
      <c r="K16" s="365"/>
    </row>
    <row r="17" spans="2:12" s="5" customFormat="1" ht="13.35" thickTop="1" thickBot="1" x14ac:dyDescent="0.45">
      <c r="B17" s="207" t="s">
        <v>203</v>
      </c>
      <c r="C17" s="123">
        <v>0</v>
      </c>
      <c r="D17" s="123">
        <v>0</v>
      </c>
      <c r="E17" s="123">
        <v>0</v>
      </c>
      <c r="F17" s="113"/>
      <c r="G17" s="113"/>
      <c r="H17" s="113"/>
      <c r="I17" s="311"/>
      <c r="J17" s="311"/>
      <c r="K17" s="366"/>
    </row>
    <row r="18" spans="2:12" ht="26" thickTop="1" thickBot="1" x14ac:dyDescent="0.45">
      <c r="B18" s="155" t="s">
        <v>207</v>
      </c>
      <c r="C18" s="123">
        <v>0</v>
      </c>
      <c r="D18" s="123">
        <v>0</v>
      </c>
      <c r="E18" s="123">
        <v>0</v>
      </c>
      <c r="F18" s="139"/>
      <c r="G18" s="139"/>
      <c r="H18" s="139"/>
      <c r="I18" s="353"/>
      <c r="J18" s="353"/>
      <c r="K18" s="367"/>
    </row>
    <row r="19" spans="2:12" ht="13.35" thickTop="1" thickBot="1" x14ac:dyDescent="0.45">
      <c r="B19" s="155" t="s">
        <v>208</v>
      </c>
      <c r="C19" s="351"/>
      <c r="D19" s="123">
        <v>0</v>
      </c>
      <c r="E19" s="123">
        <v>0</v>
      </c>
      <c r="F19" s="369"/>
      <c r="G19" s="139"/>
      <c r="H19" s="139"/>
      <c r="I19" s="353"/>
      <c r="J19" s="353"/>
      <c r="K19" s="370"/>
    </row>
    <row r="20" spans="2:12" ht="26" thickTop="1" thickBot="1" x14ac:dyDescent="0.45">
      <c r="B20" s="155" t="s">
        <v>209</v>
      </c>
      <c r="C20" s="123">
        <v>0</v>
      </c>
      <c r="D20" s="123">
        <v>0</v>
      </c>
      <c r="E20" s="123">
        <v>0</v>
      </c>
      <c r="F20" s="139"/>
      <c r="G20" s="139"/>
      <c r="H20" s="139"/>
      <c r="I20" s="353"/>
      <c r="J20" s="353"/>
      <c r="K20" s="367"/>
    </row>
    <row r="21" spans="2:12" ht="13.35" thickTop="1" thickBot="1" x14ac:dyDescent="0.45">
      <c r="B21" s="155" t="s">
        <v>210</v>
      </c>
      <c r="C21" s="351"/>
      <c r="D21" s="123">
        <v>0</v>
      </c>
      <c r="E21" s="123">
        <v>0</v>
      </c>
      <c r="F21" s="369"/>
      <c r="G21" s="139"/>
      <c r="H21" s="139"/>
      <c r="I21" s="353"/>
      <c r="J21" s="353"/>
      <c r="K21" s="370"/>
    </row>
    <row r="22" spans="2:12" s="5" customFormat="1" ht="13.35" thickTop="1" thickBot="1" x14ac:dyDescent="0.45">
      <c r="B22" s="211" t="s">
        <v>211</v>
      </c>
      <c r="C22" s="123">
        <v>0</v>
      </c>
      <c r="D22" s="123">
        <v>0</v>
      </c>
      <c r="E22" s="123">
        <v>0</v>
      </c>
      <c r="F22" s="212"/>
      <c r="G22" s="212"/>
      <c r="H22" s="212"/>
      <c r="I22" s="359"/>
      <c r="J22" s="359"/>
      <c r="K22" s="368"/>
    </row>
    <row r="23" spans="2:12" s="5" customFormat="1" ht="100.2" customHeight="1" x14ac:dyDescent="0.4">
      <c r="B23" s="102" t="s">
        <v>212</v>
      </c>
      <c r="C23" s="388" t="s">
        <v>544</v>
      </c>
      <c r="D23" s="389"/>
      <c r="E23" s="389"/>
      <c r="F23" s="389"/>
      <c r="G23" s="389"/>
      <c r="H23" s="389"/>
      <c r="I23" s="389"/>
      <c r="J23" s="389"/>
      <c r="K23" s="390"/>
    </row>
    <row r="24" spans="2:12" s="5" customFormat="1" ht="100.2" customHeight="1" x14ac:dyDescent="0.4">
      <c r="B24" s="101" t="s">
        <v>213</v>
      </c>
      <c r="C24" s="391" t="s">
        <v>545</v>
      </c>
      <c r="D24" s="392"/>
      <c r="E24" s="392"/>
      <c r="F24" s="392"/>
      <c r="G24" s="392"/>
      <c r="H24" s="392"/>
      <c r="I24" s="392"/>
      <c r="J24" s="392"/>
      <c r="K24" s="393"/>
      <c r="L24" s="2"/>
    </row>
    <row r="25" spans="2:12" x14ac:dyDescent="0.4">
      <c r="I25" s="3"/>
    </row>
    <row r="26" spans="2:12" ht="13.2" hidden="1" customHeight="1" x14ac:dyDescent="0.4">
      <c r="B26" s="37"/>
      <c r="C26" s="37"/>
      <c r="I26" s="3"/>
    </row>
    <row r="27" spans="2:12" hidden="1" x14ac:dyDescent="0.4">
      <c r="I27" s="3"/>
    </row>
    <row r="28" spans="2:12" hidden="1" x14ac:dyDescent="0.4">
      <c r="I28" s="3"/>
    </row>
    <row r="29" spans="2:12" hidden="1" x14ac:dyDescent="0.4">
      <c r="I29" s="3"/>
    </row>
    <row r="30" spans="2:12" hidden="1" x14ac:dyDescent="0.4">
      <c r="I30" s="3"/>
    </row>
    <row r="31" spans="2:12" hidden="1" x14ac:dyDescent="0.4"/>
  </sheetData>
  <sheetProtection password="D429" sheet="1" objects="1" scenarios="1"/>
  <mergeCells count="2">
    <mergeCell ref="C23:K23"/>
    <mergeCell ref="C24:K24"/>
  </mergeCells>
  <conditionalFormatting sqref="C12:H14 G6:H9 D6:E9 C11:E14">
    <cfRule type="cellIs" dxfId="15" priority="18" stopIfTrue="1" operator="lessThan">
      <formula>0</formula>
    </cfRule>
  </conditionalFormatting>
  <conditionalFormatting sqref="K7">
    <cfRule type="cellIs" dxfId="14" priority="11" stopIfTrue="1" operator="lessThan">
      <formula>0</formula>
    </cfRule>
  </conditionalFormatting>
  <conditionalFormatting sqref="C7">
    <cfRule type="cellIs" dxfId="13" priority="15" stopIfTrue="1" operator="lessThan">
      <formula>0</formula>
    </cfRule>
  </conditionalFormatting>
  <conditionalFormatting sqref="C9">
    <cfRule type="cellIs" dxfId="12" priority="14" stopIfTrue="1" operator="lessThan">
      <formula>0</formula>
    </cfRule>
  </conditionalFormatting>
  <conditionalFormatting sqref="F9">
    <cfRule type="cellIs" dxfId="11" priority="13" stopIfTrue="1" operator="lessThan">
      <formula>0</formula>
    </cfRule>
  </conditionalFormatting>
  <conditionalFormatting sqref="K22">
    <cfRule type="cellIs" dxfId="10" priority="5" stopIfTrue="1" operator="lessThan">
      <formula>0</formula>
    </cfRule>
  </conditionalFormatting>
  <conditionalFormatting sqref="F7">
    <cfRule type="cellIs" dxfId="9" priority="12" stopIfTrue="1" operator="lessThan">
      <formula>0</formula>
    </cfRule>
  </conditionalFormatting>
  <conditionalFormatting sqref="K9">
    <cfRule type="cellIs" dxfId="8" priority="10" stopIfTrue="1" operator="lessThan">
      <formula>0</formula>
    </cfRule>
  </conditionalFormatting>
  <conditionalFormatting sqref="K12:K14">
    <cfRule type="cellIs" dxfId="7" priority="9" stopIfTrue="1" operator="lessThan">
      <formula>0</formula>
    </cfRule>
  </conditionalFormatting>
  <conditionalFormatting sqref="C16:H17">
    <cfRule type="cellIs" dxfId="6" priority="8" stopIfTrue="1" operator="lessThan">
      <formula>0</formula>
    </cfRule>
  </conditionalFormatting>
  <conditionalFormatting sqref="K16:K17">
    <cfRule type="cellIs" dxfId="5" priority="7" stopIfTrue="1" operator="lessThan">
      <formula>0</formula>
    </cfRule>
  </conditionalFormatting>
  <conditionalFormatting sqref="C22:H22">
    <cfRule type="cellIs" dxfId="4" priority="6" stopIfTrue="1" operator="lessThan">
      <formula>0</formula>
    </cfRule>
  </conditionalFormatting>
  <conditionalFormatting sqref="C16:E18">
    <cfRule type="cellIs" dxfId="3" priority="4" stopIfTrue="1" operator="lessThan">
      <formula>0</formula>
    </cfRule>
  </conditionalFormatting>
  <conditionalFormatting sqref="D19:E22">
    <cfRule type="cellIs" dxfId="2" priority="3" stopIfTrue="1" operator="lessThan">
      <formula>0</formula>
    </cfRule>
  </conditionalFormatting>
  <conditionalFormatting sqref="C20">
    <cfRule type="cellIs" dxfId="1" priority="2" stopIfTrue="1" operator="lessThan">
      <formula>0</formula>
    </cfRule>
  </conditionalFormatting>
  <conditionalFormatting sqref="C22">
    <cfRule type="cellIs" dxfId="0" priority="1"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xr:uid="{00000000-0002-0000-0400-000000000000}"/>
    <dataValidation allowBlank="1" showInputMessage="1" showErrorMessage="1" prompt="Does not accept input from user" sqref="I4:J22 C5:H5 C6 C8 F6 F8 C10:H10 C15:H15 F19 F21 C19 C21 K21 K19 K15 K10 K8 K5:K6" xr:uid="{00000000-0002-0000-0400-000001000000}"/>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L218"/>
  <sheetViews>
    <sheetView topLeftCell="B1" zoomScale="80" zoomScaleNormal="80" workbookViewId="0">
      <selection activeCell="B1" sqref="B1"/>
    </sheetView>
  </sheetViews>
  <sheetFormatPr defaultColWidth="0" defaultRowHeight="12.7" zeroHeight="1" x14ac:dyDescent="0.4"/>
  <cols>
    <col min="1" max="1" width="1.703125" style="5" hidden="1" customWidth="1"/>
    <col min="2" max="2" width="81.41015625" style="3" customWidth="1"/>
    <col min="3" max="3" width="28.29296875" style="3" customWidth="1"/>
    <col min="4" max="4" width="12.1171875" style="3" customWidth="1"/>
    <col min="5" max="5" width="12.1171875" style="3" hidden="1" customWidth="1"/>
    <col min="6" max="6" width="3.29296875" style="3" hidden="1" customWidth="1"/>
    <col min="7" max="7" width="13.41015625" style="3" hidden="1" customWidth="1"/>
    <col min="8" max="8" width="14.1171875" style="3" hidden="1" customWidth="1"/>
    <col min="9" max="9" width="4.29296875" style="3" hidden="1" customWidth="1"/>
    <col min="10" max="10" width="15.29296875" style="3" hidden="1" customWidth="1"/>
    <col min="11" max="11" width="18.1171875" style="3" hidden="1" customWidth="1"/>
    <col min="12" max="12" width="12.41015625" style="3" hidden="1" customWidth="1"/>
    <col min="13" max="13" width="9.29296875" style="3" hidden="1" customWidth="1"/>
    <col min="14" max="16384" width="9.29296875" style="3" hidden="1"/>
  </cols>
  <sheetData>
    <row r="1" spans="1:12" ht="19" x14ac:dyDescent="0.4">
      <c r="B1" s="99" t="s">
        <v>458</v>
      </c>
    </row>
    <row r="2" spans="1:12" s="11" customFormat="1" x14ac:dyDescent="0.4">
      <c r="B2" s="20"/>
      <c r="C2" s="16"/>
      <c r="D2" s="21"/>
      <c r="E2" s="22"/>
      <c r="F2" s="22"/>
      <c r="G2" s="21"/>
      <c r="H2" s="23"/>
      <c r="I2" s="23"/>
      <c r="J2" s="21"/>
      <c r="K2" s="24"/>
      <c r="L2" s="24"/>
    </row>
    <row r="3" spans="1:12" s="4" customFormat="1" ht="19" x14ac:dyDescent="0.4">
      <c r="A3" s="9"/>
      <c r="B3" s="78" t="s">
        <v>354</v>
      </c>
      <c r="C3" s="77" t="s">
        <v>96</v>
      </c>
      <c r="D3" s="14"/>
      <c r="E3" s="14"/>
      <c r="F3" s="14"/>
      <c r="G3" s="14"/>
      <c r="H3" s="14"/>
      <c r="I3" s="15"/>
      <c r="J3" s="14"/>
      <c r="K3" s="14"/>
      <c r="L3" s="14"/>
    </row>
    <row r="4" spans="1:12" s="2" customFormat="1" ht="27" customHeight="1" x14ac:dyDescent="0.4">
      <c r="A4" s="26"/>
      <c r="B4" s="38" t="s">
        <v>214</v>
      </c>
      <c r="C4" s="65"/>
      <c r="D4" s="27"/>
      <c r="E4" s="27"/>
      <c r="F4" s="27"/>
      <c r="G4" s="27"/>
      <c r="H4" s="27"/>
      <c r="I4" s="27"/>
      <c r="J4" s="27"/>
      <c r="K4" s="27"/>
    </row>
    <row r="5" spans="1:12" s="2" customFormat="1" x14ac:dyDescent="0.4">
      <c r="B5" s="59"/>
      <c r="C5" s="59"/>
    </row>
    <row r="6" spans="1:12" s="5" customFormat="1" ht="24.75" customHeight="1" x14ac:dyDescent="0.4">
      <c r="B6" s="57" t="s">
        <v>195</v>
      </c>
      <c r="C6" s="40"/>
      <c r="D6" s="41"/>
      <c r="E6" s="41"/>
      <c r="F6" s="41"/>
      <c r="G6" s="41"/>
      <c r="H6" s="41"/>
      <c r="I6" s="41"/>
      <c r="J6" s="41"/>
    </row>
    <row r="7" spans="1:12" s="5" customFormat="1" x14ac:dyDescent="0.4">
      <c r="B7" s="50" t="s">
        <v>80</v>
      </c>
      <c r="C7" s="28"/>
      <c r="D7" s="29"/>
      <c r="E7" s="29"/>
      <c r="F7" s="29"/>
      <c r="G7" s="29"/>
      <c r="H7" s="29"/>
      <c r="I7" s="27"/>
      <c r="J7" s="27"/>
      <c r="K7" s="2"/>
    </row>
    <row r="8" spans="1:12" s="5" customFormat="1" ht="18" customHeight="1" x14ac:dyDescent="0.4">
      <c r="B8" s="66"/>
      <c r="C8" s="28"/>
      <c r="D8" s="29"/>
      <c r="E8" s="29"/>
      <c r="F8" s="29"/>
      <c r="G8" s="29"/>
      <c r="H8" s="29"/>
      <c r="I8" s="27"/>
      <c r="J8" s="27"/>
      <c r="K8" s="2"/>
    </row>
    <row r="9" spans="1:12" s="5" customFormat="1" ht="18" customHeight="1" x14ac:dyDescent="0.4">
      <c r="B9" s="66"/>
      <c r="C9" s="28"/>
      <c r="D9" s="29"/>
      <c r="E9" s="29"/>
      <c r="F9" s="29"/>
      <c r="G9" s="29"/>
      <c r="H9" s="29"/>
      <c r="I9" s="27"/>
      <c r="J9" s="27"/>
      <c r="K9" s="2"/>
    </row>
    <row r="10" spans="1:12" s="5" customFormat="1" ht="18" customHeight="1" x14ac:dyDescent="0.4">
      <c r="B10" s="66"/>
      <c r="C10" s="28"/>
      <c r="D10" s="29"/>
      <c r="E10" s="29"/>
      <c r="F10" s="29"/>
      <c r="G10" s="29"/>
      <c r="H10" s="29"/>
      <c r="I10" s="27"/>
      <c r="J10" s="27"/>
      <c r="K10" s="2"/>
    </row>
    <row r="11" spans="1:12" s="5" customFormat="1" ht="18" customHeight="1" x14ac:dyDescent="0.4">
      <c r="B11" s="66"/>
      <c r="C11" s="28"/>
      <c r="D11" s="29"/>
      <c r="E11" s="29"/>
      <c r="F11" s="29"/>
      <c r="G11" s="29"/>
      <c r="H11" s="29"/>
      <c r="I11" s="27"/>
      <c r="J11" s="27"/>
      <c r="K11" s="2"/>
    </row>
    <row r="12" spans="1:12" s="5" customFormat="1" ht="18" customHeight="1" x14ac:dyDescent="0.4">
      <c r="B12" s="66"/>
      <c r="C12" s="28"/>
      <c r="D12" s="29"/>
      <c r="E12" s="29"/>
      <c r="F12" s="29"/>
      <c r="G12" s="29"/>
      <c r="H12" s="29"/>
      <c r="I12" s="27"/>
      <c r="J12" s="27"/>
      <c r="K12" s="2"/>
    </row>
    <row r="13" spans="1:12" s="5" customFormat="1" ht="18" customHeight="1" x14ac:dyDescent="0.4">
      <c r="B13" s="66"/>
      <c r="C13" s="28"/>
      <c r="D13" s="29"/>
      <c r="E13" s="29"/>
      <c r="F13" s="29"/>
      <c r="G13" s="29"/>
      <c r="H13" s="29"/>
      <c r="I13" s="27"/>
      <c r="J13" s="27"/>
      <c r="K13" s="2"/>
    </row>
    <row r="14" spans="1:12" s="5" customFormat="1" ht="18" customHeight="1" x14ac:dyDescent="0.4">
      <c r="B14" s="66"/>
      <c r="C14" s="28"/>
      <c r="D14" s="29"/>
      <c r="E14" s="29"/>
      <c r="F14" s="29"/>
      <c r="G14" s="29"/>
      <c r="H14" s="29"/>
      <c r="I14" s="27"/>
      <c r="J14" s="27"/>
      <c r="K14" s="2"/>
    </row>
    <row r="15" spans="1:12" s="5" customFormat="1" ht="18" customHeight="1" x14ac:dyDescent="0.4">
      <c r="B15" s="66"/>
      <c r="C15" s="28"/>
      <c r="D15" s="29"/>
      <c r="E15" s="29"/>
      <c r="F15" s="29"/>
      <c r="G15" s="29"/>
      <c r="H15" s="29"/>
      <c r="I15" s="27"/>
      <c r="J15" s="27"/>
      <c r="K15" s="2"/>
    </row>
    <row r="16" spans="1:12" s="5" customFormat="1" ht="18" customHeight="1" x14ac:dyDescent="0.4">
      <c r="B16" s="66"/>
      <c r="C16" s="28"/>
      <c r="D16" s="29"/>
      <c r="E16" s="29"/>
      <c r="F16" s="29"/>
      <c r="G16" s="29"/>
      <c r="H16" s="29"/>
      <c r="I16" s="27"/>
      <c r="J16" s="27"/>
      <c r="K16" s="2"/>
    </row>
    <row r="17" spans="2:11" s="5" customFormat="1" ht="18" customHeight="1" x14ac:dyDescent="0.4">
      <c r="B17" s="66"/>
      <c r="C17" s="28"/>
      <c r="D17" s="29"/>
      <c r="E17" s="29"/>
      <c r="F17" s="29"/>
      <c r="G17" s="29"/>
      <c r="H17" s="29"/>
      <c r="I17" s="27"/>
      <c r="J17" s="27"/>
      <c r="K17" s="2"/>
    </row>
    <row r="18" spans="2:11" s="5" customFormat="1" ht="18" customHeight="1" x14ac:dyDescent="0.4">
      <c r="B18" s="66"/>
      <c r="C18" s="28"/>
      <c r="D18" s="29"/>
      <c r="E18" s="29"/>
      <c r="F18" s="29"/>
      <c r="G18" s="29"/>
      <c r="H18" s="29"/>
      <c r="I18" s="27"/>
      <c r="J18" s="27"/>
      <c r="K18" s="2"/>
    </row>
    <row r="19" spans="2:11" s="2" customFormat="1" x14ac:dyDescent="0.4">
      <c r="B19" s="59"/>
      <c r="C19" s="59"/>
    </row>
    <row r="20" spans="2:11" s="5" customFormat="1" ht="28.2" customHeight="1" x14ac:dyDescent="0.4">
      <c r="B20" s="57" t="s">
        <v>196</v>
      </c>
      <c r="C20" s="40"/>
      <c r="D20" s="41"/>
      <c r="E20" s="41"/>
      <c r="F20" s="41"/>
      <c r="G20" s="41"/>
      <c r="H20" s="41"/>
      <c r="I20" s="41"/>
      <c r="J20" s="41"/>
    </row>
    <row r="21" spans="2:11" s="5" customFormat="1" x14ac:dyDescent="0.4">
      <c r="B21" s="50" t="s">
        <v>80</v>
      </c>
      <c r="C21" s="29"/>
      <c r="D21" s="29"/>
      <c r="E21" s="29"/>
      <c r="F21" s="29"/>
      <c r="G21" s="29"/>
      <c r="H21" s="29"/>
      <c r="I21" s="29"/>
      <c r="J21" s="29"/>
    </row>
    <row r="22" spans="2:11" s="5" customFormat="1" ht="19.2" customHeight="1" x14ac:dyDescent="0.4">
      <c r="B22" s="66"/>
      <c r="C22" s="29"/>
      <c r="D22" s="29"/>
      <c r="E22" s="29"/>
      <c r="F22" s="29"/>
      <c r="G22" s="29"/>
      <c r="H22" s="29"/>
      <c r="I22" s="29"/>
      <c r="J22" s="29"/>
    </row>
    <row r="23" spans="2:11" s="5" customFormat="1" ht="19.2" customHeight="1" x14ac:dyDescent="0.4">
      <c r="B23" s="66"/>
      <c r="C23" s="29"/>
      <c r="D23" s="29"/>
      <c r="E23" s="29"/>
      <c r="F23" s="29"/>
      <c r="G23" s="29"/>
      <c r="H23" s="29"/>
      <c r="I23" s="29"/>
      <c r="J23" s="29"/>
    </row>
    <row r="24" spans="2:11" s="5" customFormat="1" ht="19.2" customHeight="1" x14ac:dyDescent="0.4">
      <c r="B24" s="66"/>
      <c r="C24" s="29"/>
      <c r="D24" s="29"/>
      <c r="E24" s="29"/>
      <c r="F24" s="29"/>
      <c r="G24" s="29"/>
      <c r="H24" s="29"/>
      <c r="I24" s="29"/>
      <c r="J24" s="29"/>
    </row>
    <row r="25" spans="2:11" s="5" customFormat="1" ht="19.2" customHeight="1" x14ac:dyDescent="0.4">
      <c r="B25" s="66"/>
      <c r="C25" s="29"/>
      <c r="D25" s="29"/>
      <c r="E25" s="29"/>
      <c r="F25" s="29"/>
      <c r="G25" s="29"/>
      <c r="H25" s="29"/>
      <c r="I25" s="29"/>
      <c r="J25" s="29"/>
    </row>
    <row r="26" spans="2:11" s="5" customFormat="1" ht="19.2" customHeight="1" x14ac:dyDescent="0.4">
      <c r="B26" s="66"/>
      <c r="C26" s="29"/>
      <c r="D26" s="29"/>
      <c r="E26" s="29"/>
      <c r="F26" s="29"/>
      <c r="G26" s="29"/>
      <c r="H26" s="29"/>
      <c r="I26" s="29"/>
      <c r="J26" s="29"/>
    </row>
    <row r="27" spans="2:11" s="5" customFormat="1" ht="19.2" customHeight="1" x14ac:dyDescent="0.4">
      <c r="B27" s="66"/>
      <c r="C27" s="29"/>
      <c r="D27" s="29"/>
      <c r="E27" s="29"/>
      <c r="F27" s="29"/>
      <c r="G27" s="29"/>
      <c r="H27" s="29"/>
      <c r="I27" s="29"/>
      <c r="J27" s="29"/>
    </row>
    <row r="28" spans="2:11" s="5" customFormat="1" ht="19.2" customHeight="1" x14ac:dyDescent="0.4">
      <c r="B28" s="66"/>
      <c r="C28" s="29"/>
      <c r="D28" s="29"/>
      <c r="E28" s="29"/>
      <c r="F28" s="29"/>
      <c r="G28" s="29"/>
      <c r="H28" s="29"/>
      <c r="I28" s="29"/>
      <c r="J28" s="29"/>
    </row>
    <row r="29" spans="2:11" s="5" customFormat="1" ht="19.2" customHeight="1" x14ac:dyDescent="0.4">
      <c r="B29" s="66"/>
      <c r="C29" s="29"/>
      <c r="D29" s="29"/>
      <c r="E29" s="29"/>
      <c r="F29" s="29"/>
      <c r="G29" s="29"/>
      <c r="H29" s="29"/>
      <c r="I29" s="29"/>
      <c r="J29" s="29"/>
    </row>
    <row r="30" spans="2:11" s="5" customFormat="1" ht="19.2" customHeight="1" x14ac:dyDescent="0.4">
      <c r="B30" s="66"/>
      <c r="C30" s="29"/>
      <c r="D30" s="29"/>
      <c r="E30" s="29"/>
      <c r="F30" s="29"/>
      <c r="G30" s="29"/>
      <c r="H30" s="29"/>
      <c r="I30" s="29"/>
      <c r="J30" s="29"/>
    </row>
    <row r="31" spans="2:11" s="5" customFormat="1" ht="19.2" customHeight="1" x14ac:dyDescent="0.4">
      <c r="B31" s="66"/>
      <c r="C31" s="29"/>
      <c r="D31" s="29"/>
      <c r="E31" s="29"/>
      <c r="F31" s="29"/>
      <c r="G31" s="29"/>
      <c r="H31" s="29"/>
      <c r="I31" s="29"/>
      <c r="J31" s="29"/>
    </row>
    <row r="32" spans="2:11" s="5" customFormat="1" ht="19.2" customHeight="1" x14ac:dyDescent="0.4">
      <c r="B32" s="66"/>
      <c r="C32" s="29"/>
      <c r="D32" s="29"/>
      <c r="E32" s="29"/>
      <c r="F32" s="29"/>
      <c r="G32" s="29"/>
      <c r="H32" s="29"/>
      <c r="I32" s="29"/>
      <c r="J32" s="29"/>
    </row>
    <row r="33" spans="1:10" s="2" customFormat="1" x14ac:dyDescent="0.4">
      <c r="B33" s="59"/>
      <c r="C33" s="59"/>
    </row>
    <row r="34" spans="1:10" s="5" customFormat="1" ht="53.25" customHeight="1" x14ac:dyDescent="0.4">
      <c r="B34" s="52" t="s">
        <v>200</v>
      </c>
      <c r="C34" s="53"/>
      <c r="D34" s="41"/>
      <c r="E34" s="41"/>
      <c r="F34" s="41"/>
      <c r="G34" s="41"/>
      <c r="H34" s="41"/>
      <c r="I34" s="41"/>
    </row>
    <row r="35" spans="1:10" s="5" customFormat="1" x14ac:dyDescent="0.4">
      <c r="B35" s="213" t="s">
        <v>97</v>
      </c>
      <c r="C35" s="214" t="s">
        <v>98</v>
      </c>
      <c r="D35" s="41"/>
      <c r="E35" s="41"/>
      <c r="F35" s="41"/>
      <c r="G35" s="41"/>
      <c r="H35" s="41"/>
      <c r="I35" s="41"/>
      <c r="J35" s="41"/>
    </row>
    <row r="36" spans="1:10" s="5" customFormat="1" ht="18" customHeight="1" x14ac:dyDescent="0.4">
      <c r="B36" s="215"/>
      <c r="C36" s="216"/>
      <c r="D36" s="41"/>
      <c r="E36" s="41"/>
      <c r="F36" s="41"/>
      <c r="G36" s="41"/>
      <c r="H36" s="41"/>
      <c r="I36" s="41"/>
    </row>
    <row r="37" spans="1:10" s="5" customFormat="1" ht="18" customHeight="1" x14ac:dyDescent="0.4">
      <c r="B37" s="215"/>
      <c r="C37" s="216"/>
      <c r="D37" s="41"/>
      <c r="E37" s="41"/>
      <c r="F37" s="41"/>
      <c r="G37" s="41"/>
      <c r="H37" s="41"/>
      <c r="I37" s="41"/>
    </row>
    <row r="38" spans="1:10" s="5" customFormat="1" ht="18" customHeight="1" x14ac:dyDescent="0.4">
      <c r="B38" s="215"/>
      <c r="C38" s="216"/>
      <c r="D38" s="41"/>
      <c r="E38" s="41"/>
      <c r="F38" s="41"/>
      <c r="G38" s="41"/>
      <c r="H38" s="41"/>
      <c r="I38" s="41"/>
    </row>
    <row r="39" spans="1:10" s="5" customFormat="1" ht="18" customHeight="1" x14ac:dyDescent="0.4">
      <c r="B39" s="215"/>
      <c r="C39" s="216"/>
      <c r="D39" s="41"/>
      <c r="E39" s="41"/>
      <c r="F39" s="41"/>
      <c r="G39" s="41"/>
      <c r="H39" s="41"/>
      <c r="I39" s="41"/>
    </row>
    <row r="40" spans="1:10" s="5" customFormat="1" ht="18" customHeight="1" x14ac:dyDescent="0.4">
      <c r="B40" s="215"/>
      <c r="C40" s="216"/>
      <c r="D40" s="41"/>
      <c r="E40" s="41"/>
      <c r="F40" s="41"/>
      <c r="G40" s="41"/>
      <c r="H40" s="41"/>
      <c r="I40" s="41"/>
    </row>
    <row r="41" spans="1:10" s="5" customFormat="1" ht="18" customHeight="1" x14ac:dyDescent="0.4">
      <c r="B41" s="215"/>
      <c r="C41" s="216"/>
      <c r="D41" s="41"/>
      <c r="E41" s="41"/>
      <c r="F41" s="41"/>
      <c r="G41" s="41"/>
      <c r="H41" s="41"/>
      <c r="I41" s="41"/>
    </row>
    <row r="42" spans="1:10" s="5" customFormat="1" ht="18" customHeight="1" x14ac:dyDescent="0.4">
      <c r="A42" s="12"/>
      <c r="B42" s="215"/>
      <c r="C42" s="216"/>
      <c r="D42" s="41"/>
      <c r="E42" s="41"/>
      <c r="F42" s="41"/>
      <c r="G42" s="41"/>
      <c r="H42" s="41"/>
      <c r="I42" s="41"/>
    </row>
    <row r="43" spans="1:10" s="5" customFormat="1" ht="18" customHeight="1" x14ac:dyDescent="0.4">
      <c r="B43" s="215"/>
      <c r="C43" s="216"/>
      <c r="D43" s="41"/>
      <c r="E43" s="41"/>
      <c r="F43" s="41"/>
      <c r="G43" s="41"/>
      <c r="H43" s="41"/>
      <c r="I43" s="41"/>
    </row>
    <row r="44" spans="1:10" s="5" customFormat="1" ht="18" customHeight="1" x14ac:dyDescent="0.4">
      <c r="B44" s="215"/>
      <c r="C44" s="216"/>
      <c r="D44" s="41"/>
      <c r="E44" s="41"/>
      <c r="F44" s="41"/>
      <c r="G44" s="41"/>
      <c r="H44" s="41"/>
      <c r="I44" s="41"/>
    </row>
    <row r="45" spans="1:10" s="5" customFormat="1" ht="18" customHeight="1" x14ac:dyDescent="0.4">
      <c r="B45" s="215"/>
      <c r="C45" s="216"/>
      <c r="D45" s="41"/>
      <c r="E45" s="41"/>
      <c r="F45" s="41"/>
      <c r="G45" s="41"/>
      <c r="H45" s="41"/>
      <c r="I45" s="41"/>
    </row>
    <row r="46" spans="1:10" s="5" customFormat="1" ht="18" customHeight="1" x14ac:dyDescent="0.4">
      <c r="B46" s="217"/>
      <c r="C46" s="218"/>
      <c r="D46" s="41"/>
      <c r="E46" s="41"/>
      <c r="F46" s="41"/>
      <c r="G46" s="41"/>
      <c r="H46" s="41"/>
      <c r="I46" s="41"/>
    </row>
    <row r="47" spans="1:10" s="2" customFormat="1" x14ac:dyDescent="0.4">
      <c r="B47" s="59"/>
      <c r="C47" s="59"/>
    </row>
    <row r="48" spans="1:10" s="5" customFormat="1" ht="38" x14ac:dyDescent="0.4">
      <c r="B48" s="54" t="s">
        <v>197</v>
      </c>
      <c r="C48" s="55"/>
      <c r="D48" s="40"/>
      <c r="E48" s="41"/>
      <c r="F48" s="41"/>
      <c r="G48" s="41"/>
      <c r="H48" s="41"/>
      <c r="I48" s="41"/>
    </row>
    <row r="49" spans="2:10" s="5" customFormat="1" x14ac:dyDescent="0.4">
      <c r="B49" s="213" t="s">
        <v>123</v>
      </c>
      <c r="C49" s="214" t="s">
        <v>99</v>
      </c>
      <c r="D49" s="27"/>
      <c r="E49" s="27"/>
      <c r="F49" s="27"/>
      <c r="G49" s="27"/>
      <c r="H49" s="27"/>
      <c r="I49" s="27"/>
      <c r="J49" s="27"/>
    </row>
    <row r="50" spans="2:10" s="5" customFormat="1" ht="18" customHeight="1" x14ac:dyDescent="0.4">
      <c r="B50" s="215"/>
      <c r="C50" s="216"/>
      <c r="D50" s="51"/>
      <c r="E50" s="27"/>
      <c r="F50" s="27"/>
      <c r="G50" s="27"/>
      <c r="H50" s="27"/>
      <c r="I50" s="27"/>
      <c r="J50" s="27"/>
    </row>
    <row r="51" spans="2:10" s="5" customFormat="1" ht="18" customHeight="1" x14ac:dyDescent="0.4">
      <c r="B51" s="215"/>
      <c r="C51" s="216"/>
      <c r="D51" s="51"/>
      <c r="E51" s="27"/>
      <c r="F51" s="27"/>
      <c r="G51" s="27"/>
      <c r="H51" s="27"/>
      <c r="I51" s="27"/>
      <c r="J51" s="27"/>
    </row>
    <row r="52" spans="2:10" s="5" customFormat="1" ht="18" customHeight="1" x14ac:dyDescent="0.4">
      <c r="B52" s="215"/>
      <c r="C52" s="216"/>
      <c r="D52" s="51"/>
      <c r="E52" s="27"/>
      <c r="F52" s="27"/>
      <c r="G52" s="27"/>
      <c r="H52" s="27"/>
      <c r="I52" s="27"/>
      <c r="J52" s="27"/>
    </row>
    <row r="53" spans="2:10" s="5" customFormat="1" ht="18" customHeight="1" x14ac:dyDescent="0.4">
      <c r="B53" s="215"/>
      <c r="C53" s="216"/>
      <c r="D53" s="51"/>
      <c r="E53" s="27"/>
      <c r="F53" s="27"/>
      <c r="G53" s="27"/>
      <c r="H53" s="27"/>
      <c r="I53" s="27"/>
      <c r="J53" s="27"/>
    </row>
    <row r="54" spans="2:10" s="5" customFormat="1" ht="18" customHeight="1" x14ac:dyDescent="0.4">
      <c r="B54" s="215"/>
      <c r="C54" s="216"/>
      <c r="D54" s="51"/>
      <c r="E54" s="27"/>
      <c r="F54" s="27"/>
      <c r="G54" s="27"/>
      <c r="H54" s="27"/>
      <c r="I54" s="27"/>
      <c r="J54" s="27"/>
    </row>
    <row r="55" spans="2:10" s="5" customFormat="1" ht="18" customHeight="1" x14ac:dyDescent="0.4">
      <c r="B55" s="215"/>
      <c r="C55" s="216"/>
      <c r="D55" s="51"/>
      <c r="E55" s="27"/>
      <c r="F55" s="27"/>
      <c r="G55" s="27"/>
      <c r="H55" s="27"/>
      <c r="I55" s="27"/>
      <c r="J55" s="27"/>
    </row>
    <row r="56" spans="2:10" s="5" customFormat="1" ht="18" customHeight="1" x14ac:dyDescent="0.4">
      <c r="B56" s="215"/>
      <c r="C56" s="216"/>
      <c r="D56" s="51"/>
      <c r="E56" s="27"/>
      <c r="F56" s="27"/>
      <c r="G56" s="27"/>
      <c r="H56" s="27"/>
      <c r="I56" s="27"/>
      <c r="J56" s="27"/>
    </row>
    <row r="57" spans="2:10" s="5" customFormat="1" ht="18" customHeight="1" x14ac:dyDescent="0.4">
      <c r="B57" s="215"/>
      <c r="C57" s="216"/>
      <c r="D57" s="51"/>
      <c r="E57" s="27"/>
      <c r="F57" s="27"/>
      <c r="G57" s="27"/>
      <c r="H57" s="27"/>
      <c r="I57" s="27"/>
      <c r="J57" s="27"/>
    </row>
    <row r="58" spans="2:10" s="5" customFormat="1" ht="18" customHeight="1" x14ac:dyDescent="0.4">
      <c r="B58" s="215"/>
      <c r="C58" s="216"/>
      <c r="D58" s="51"/>
      <c r="E58" s="27"/>
      <c r="F58" s="27"/>
      <c r="G58" s="27"/>
      <c r="H58" s="27"/>
      <c r="I58" s="27"/>
      <c r="J58" s="27"/>
    </row>
    <row r="59" spans="2:10" s="5" customFormat="1" ht="18" customHeight="1" x14ac:dyDescent="0.4">
      <c r="B59" s="217"/>
      <c r="C59" s="218"/>
      <c r="D59" s="51"/>
      <c r="E59" s="27"/>
      <c r="F59" s="27"/>
      <c r="G59" s="27"/>
      <c r="H59" s="27"/>
      <c r="I59" s="27"/>
      <c r="J59" s="27"/>
    </row>
    <row r="60" spans="2:10" s="2" customFormat="1" x14ac:dyDescent="0.4">
      <c r="B60" s="59"/>
      <c r="C60" s="59"/>
    </row>
    <row r="61" spans="2:10" s="5" customFormat="1" ht="74.099999999999994" customHeight="1" x14ac:dyDescent="0.4">
      <c r="B61" s="58" t="s">
        <v>201</v>
      </c>
      <c r="C61" s="27"/>
      <c r="D61" s="27"/>
      <c r="E61" s="27"/>
      <c r="F61" s="27"/>
      <c r="G61" s="27"/>
      <c r="H61" s="27"/>
    </row>
    <row r="62" spans="2:10" s="5" customFormat="1" ht="19.5" customHeight="1" x14ac:dyDescent="0.4">
      <c r="B62" s="67"/>
      <c r="C62" s="29"/>
      <c r="D62" s="29"/>
      <c r="E62" s="29"/>
      <c r="F62" s="29"/>
      <c r="G62" s="29"/>
      <c r="H62" s="29"/>
    </row>
    <row r="63" spans="2:10" s="5" customFormat="1" ht="19.5" customHeight="1" x14ac:dyDescent="0.4">
      <c r="B63" s="67"/>
      <c r="C63" s="29"/>
      <c r="D63" s="29"/>
      <c r="E63" s="29"/>
      <c r="F63" s="29"/>
      <c r="G63" s="29"/>
      <c r="H63" s="29"/>
    </row>
    <row r="64" spans="2:10" s="5" customFormat="1" ht="19.5" customHeight="1" x14ac:dyDescent="0.4">
      <c r="B64" s="67"/>
      <c r="C64" s="29"/>
      <c r="D64" s="29"/>
      <c r="E64" s="29"/>
      <c r="F64" s="29"/>
      <c r="G64" s="29"/>
      <c r="H64" s="29"/>
    </row>
    <row r="65" spans="1:3" x14ac:dyDescent="0.4">
      <c r="B65" s="7"/>
    </row>
    <row r="66" spans="1:3" hidden="1" x14ac:dyDescent="0.4">
      <c r="B66" s="30"/>
      <c r="C66" s="30"/>
    </row>
    <row r="67" spans="1:3" hidden="1" x14ac:dyDescent="0.4">
      <c r="A67" s="30"/>
      <c r="B67" s="37"/>
      <c r="C67" s="37"/>
    </row>
    <row r="68" spans="1:3" hidden="1" x14ac:dyDescent="0.4">
      <c r="A68" s="30"/>
      <c r="B68" s="30"/>
      <c r="C68" s="4"/>
    </row>
    <row r="69" spans="1:3" hidden="1" x14ac:dyDescent="0.4">
      <c r="B69" s="30"/>
      <c r="C69" s="4"/>
    </row>
    <row r="70" spans="1:3" hidden="1" x14ac:dyDescent="0.4">
      <c r="B70" s="37"/>
      <c r="C70" s="37"/>
    </row>
    <row r="71" spans="1:3" ht="13.2" hidden="1" customHeight="1" x14ac:dyDescent="0.4">
      <c r="B71" s="37"/>
      <c r="C71" s="37"/>
    </row>
    <row r="72" spans="1:3" hidden="1" x14ac:dyDescent="0.4">
      <c r="B72" s="7"/>
    </row>
    <row r="73" spans="1:3" hidden="1" x14ac:dyDescent="0.4">
      <c r="B73" s="7"/>
    </row>
    <row r="74" spans="1:3" hidden="1" x14ac:dyDescent="0.4">
      <c r="B74" s="7"/>
    </row>
    <row r="75" spans="1:3" hidden="1" x14ac:dyDescent="0.4">
      <c r="B75" s="7"/>
    </row>
    <row r="76" spans="1:3" hidden="1" x14ac:dyDescent="0.4">
      <c r="B76" s="7"/>
    </row>
    <row r="77" spans="1:3" hidden="1" x14ac:dyDescent="0.4">
      <c r="B77" s="7"/>
    </row>
    <row r="78" spans="1:3" hidden="1" x14ac:dyDescent="0.4">
      <c r="B78" s="7"/>
    </row>
    <row r="79" spans="1:3" hidden="1" x14ac:dyDescent="0.4">
      <c r="B79" s="7"/>
    </row>
    <row r="80" spans="1:3" hidden="1" x14ac:dyDescent="0.4">
      <c r="B80" s="7"/>
    </row>
    <row r="81" spans="2:2" hidden="1" x14ac:dyDescent="0.4">
      <c r="B81" s="7"/>
    </row>
    <row r="82" spans="2:2" hidden="1" x14ac:dyDescent="0.4">
      <c r="B82" s="7"/>
    </row>
    <row r="83" spans="2:2" hidden="1" x14ac:dyDescent="0.4">
      <c r="B83" s="7"/>
    </row>
    <row r="84" spans="2:2" hidden="1" x14ac:dyDescent="0.4">
      <c r="B84" s="7"/>
    </row>
    <row r="85" spans="2:2" hidden="1" x14ac:dyDescent="0.4">
      <c r="B85" s="7"/>
    </row>
    <row r="86" spans="2:2" hidden="1" x14ac:dyDescent="0.4">
      <c r="B86" s="7"/>
    </row>
    <row r="87" spans="2:2" hidden="1" x14ac:dyDescent="0.4">
      <c r="B87" s="7"/>
    </row>
    <row r="88" spans="2:2" hidden="1" x14ac:dyDescent="0.4">
      <c r="B88" s="7"/>
    </row>
    <row r="89" spans="2:2" hidden="1" x14ac:dyDescent="0.4">
      <c r="B89" s="7"/>
    </row>
    <row r="90" spans="2:2" hidden="1" x14ac:dyDescent="0.4">
      <c r="B90" s="7"/>
    </row>
    <row r="91" spans="2:2" hidden="1" x14ac:dyDescent="0.4">
      <c r="B91" s="7"/>
    </row>
    <row r="92" spans="2:2" hidden="1" x14ac:dyDescent="0.4">
      <c r="B92" s="7"/>
    </row>
    <row r="93" spans="2:2" hidden="1" x14ac:dyDescent="0.4">
      <c r="B93" s="7"/>
    </row>
    <row r="94" spans="2:2" hidden="1" x14ac:dyDescent="0.4">
      <c r="B94" s="7"/>
    </row>
    <row r="95" spans="2:2" hidden="1" x14ac:dyDescent="0.4">
      <c r="B95" s="7"/>
    </row>
    <row r="96" spans="2:2" hidden="1" x14ac:dyDescent="0.4">
      <c r="B96" s="7"/>
    </row>
    <row r="97" spans="2:2" hidden="1" x14ac:dyDescent="0.4">
      <c r="B97" s="7"/>
    </row>
    <row r="98" spans="2:2" hidden="1" x14ac:dyDescent="0.4">
      <c r="B98" s="7"/>
    </row>
    <row r="99" spans="2:2" hidden="1" x14ac:dyDescent="0.4">
      <c r="B99" s="7"/>
    </row>
    <row r="100" spans="2:2" hidden="1" x14ac:dyDescent="0.4">
      <c r="B100" s="7"/>
    </row>
    <row r="101" spans="2:2" hidden="1" x14ac:dyDescent="0.4">
      <c r="B101" s="7"/>
    </row>
    <row r="102" spans="2:2" hidden="1" x14ac:dyDescent="0.4">
      <c r="B102" s="7"/>
    </row>
    <row r="103" spans="2:2" hidden="1" x14ac:dyDescent="0.4">
      <c r="B103" s="7"/>
    </row>
    <row r="104" spans="2:2" hidden="1" x14ac:dyDescent="0.4">
      <c r="B104" s="7"/>
    </row>
    <row r="105" spans="2:2" hidden="1" x14ac:dyDescent="0.4">
      <c r="B105" s="7"/>
    </row>
    <row r="106" spans="2:2" hidden="1" x14ac:dyDescent="0.4">
      <c r="B106" s="7"/>
    </row>
    <row r="107" spans="2:2" hidden="1" x14ac:dyDescent="0.4">
      <c r="B107" s="7"/>
    </row>
    <row r="108" spans="2:2" hidden="1" x14ac:dyDescent="0.4">
      <c r="B108" s="7"/>
    </row>
    <row r="109" spans="2:2" hidden="1" x14ac:dyDescent="0.4">
      <c r="B109" s="7"/>
    </row>
    <row r="110" spans="2:2" hidden="1" x14ac:dyDescent="0.4">
      <c r="B110" s="7"/>
    </row>
    <row r="111" spans="2:2" hidden="1" x14ac:dyDescent="0.4">
      <c r="B111" s="7"/>
    </row>
    <row r="112" spans="2:2" hidden="1" x14ac:dyDescent="0.4">
      <c r="B112" s="7"/>
    </row>
    <row r="113" spans="2:2" hidden="1" x14ac:dyDescent="0.4">
      <c r="B113" s="7"/>
    </row>
    <row r="114" spans="2:2" hidden="1" x14ac:dyDescent="0.4">
      <c r="B114" s="7"/>
    </row>
    <row r="115" spans="2:2" hidden="1" x14ac:dyDescent="0.4">
      <c r="B115" s="7"/>
    </row>
    <row r="116" spans="2:2" hidden="1" x14ac:dyDescent="0.4">
      <c r="B116" s="7"/>
    </row>
    <row r="117" spans="2:2" hidden="1" x14ac:dyDescent="0.4">
      <c r="B117" s="7"/>
    </row>
    <row r="118" spans="2:2" hidden="1" x14ac:dyDescent="0.4">
      <c r="B118" s="7"/>
    </row>
    <row r="119" spans="2:2" hidden="1" x14ac:dyDescent="0.4">
      <c r="B119" s="7"/>
    </row>
    <row r="120" spans="2:2" hidden="1" x14ac:dyDescent="0.4">
      <c r="B120" s="7"/>
    </row>
    <row r="121" spans="2:2" hidden="1" x14ac:dyDescent="0.4">
      <c r="B121" s="7"/>
    </row>
    <row r="122" spans="2:2" hidden="1" x14ac:dyDescent="0.4">
      <c r="B122" s="7"/>
    </row>
    <row r="123" spans="2:2" hidden="1" x14ac:dyDescent="0.4">
      <c r="B123" s="7"/>
    </row>
    <row r="124" spans="2:2" hidden="1" x14ac:dyDescent="0.4">
      <c r="B124" s="7"/>
    </row>
    <row r="125" spans="2:2" hidden="1" x14ac:dyDescent="0.4">
      <c r="B125" s="7"/>
    </row>
    <row r="126" spans="2:2" hidden="1" x14ac:dyDescent="0.4">
      <c r="B126" s="7"/>
    </row>
    <row r="127" spans="2:2" hidden="1" x14ac:dyDescent="0.4">
      <c r="B127" s="7"/>
    </row>
    <row r="128" spans="2:2" hidden="1" x14ac:dyDescent="0.4">
      <c r="B128" s="7"/>
    </row>
    <row r="129" spans="2:2" hidden="1" x14ac:dyDescent="0.4">
      <c r="B129" s="7"/>
    </row>
    <row r="130" spans="2:2" hidden="1" x14ac:dyDescent="0.4">
      <c r="B130" s="7"/>
    </row>
    <row r="131" spans="2:2" hidden="1" x14ac:dyDescent="0.4">
      <c r="B131" s="7"/>
    </row>
    <row r="132" spans="2:2" hidden="1" x14ac:dyDescent="0.4">
      <c r="B132" s="7"/>
    </row>
    <row r="133" spans="2:2" hidden="1" x14ac:dyDescent="0.4">
      <c r="B133" s="7"/>
    </row>
    <row r="134" spans="2:2" hidden="1" x14ac:dyDescent="0.4">
      <c r="B134" s="7"/>
    </row>
    <row r="135" spans="2:2" hidden="1" x14ac:dyDescent="0.4">
      <c r="B135" s="7"/>
    </row>
    <row r="136" spans="2:2" hidden="1" x14ac:dyDescent="0.4">
      <c r="B136" s="7"/>
    </row>
    <row r="137" spans="2:2" hidden="1" x14ac:dyDescent="0.4">
      <c r="B137" s="7"/>
    </row>
    <row r="138" spans="2:2" hidden="1" x14ac:dyDescent="0.4">
      <c r="B138" s="7"/>
    </row>
    <row r="139" spans="2:2" hidden="1" x14ac:dyDescent="0.4">
      <c r="B139" s="7"/>
    </row>
    <row r="140" spans="2:2" hidden="1" x14ac:dyDescent="0.4">
      <c r="B140" s="7"/>
    </row>
    <row r="141" spans="2:2" hidden="1" x14ac:dyDescent="0.4">
      <c r="B141" s="7"/>
    </row>
    <row r="142" spans="2:2" hidden="1" x14ac:dyDescent="0.4">
      <c r="B142" s="7"/>
    </row>
    <row r="143" spans="2:2" hidden="1" x14ac:dyDescent="0.4">
      <c r="B143" s="7"/>
    </row>
    <row r="144" spans="2:2" hidden="1" x14ac:dyDescent="0.4">
      <c r="B144" s="7"/>
    </row>
    <row r="145" spans="2:5" hidden="1" x14ac:dyDescent="0.4">
      <c r="B145" s="7"/>
    </row>
    <row r="146" spans="2:5" hidden="1" x14ac:dyDescent="0.4">
      <c r="B146" s="7"/>
    </row>
    <row r="147" spans="2:5" hidden="1" x14ac:dyDescent="0.4">
      <c r="B147" s="7"/>
    </row>
    <row r="148" spans="2:5" hidden="1" x14ac:dyDescent="0.4">
      <c r="B148" s="7"/>
    </row>
    <row r="149" spans="2:5" hidden="1" x14ac:dyDescent="0.4">
      <c r="B149" s="7"/>
    </row>
    <row r="150" spans="2:5" hidden="1" x14ac:dyDescent="0.4">
      <c r="B150" s="7"/>
    </row>
    <row r="151" spans="2:5" hidden="1" x14ac:dyDescent="0.4">
      <c r="B151" s="7"/>
    </row>
    <row r="152" spans="2:5" hidden="1" x14ac:dyDescent="0.4">
      <c r="B152" s="7"/>
    </row>
    <row r="153" spans="2:5" hidden="1" x14ac:dyDescent="0.4">
      <c r="B153" s="7"/>
    </row>
    <row r="154" spans="2:5" hidden="1" x14ac:dyDescent="0.4">
      <c r="B154" s="7"/>
    </row>
    <row r="155" spans="2:5" hidden="1" x14ac:dyDescent="0.4">
      <c r="B155" s="7"/>
    </row>
    <row r="156" spans="2:5" hidden="1" x14ac:dyDescent="0.4">
      <c r="B156" s="7"/>
    </row>
    <row r="157" spans="2:5" hidden="1" x14ac:dyDescent="0.4">
      <c r="B157" s="7"/>
    </row>
    <row r="158" spans="2:5" hidden="1" x14ac:dyDescent="0.4">
      <c r="B158" s="7"/>
      <c r="E158" s="56"/>
    </row>
    <row r="159" spans="2:5" hidden="1" x14ac:dyDescent="0.4">
      <c r="B159" s="7"/>
      <c r="E159" s="56"/>
    </row>
    <row r="160" spans="2:5" hidden="1" x14ac:dyDescent="0.4">
      <c r="B160" s="7"/>
    </row>
    <row r="161" spans="2:2" hidden="1" x14ac:dyDescent="0.4">
      <c r="B161" s="7"/>
    </row>
    <row r="162" spans="2:2" hidden="1" x14ac:dyDescent="0.4">
      <c r="B162" s="7"/>
    </row>
    <row r="163" spans="2:2" hidden="1" x14ac:dyDescent="0.4">
      <c r="B163" s="7"/>
    </row>
    <row r="164" spans="2:2" hidden="1" x14ac:dyDescent="0.4">
      <c r="B164" s="7"/>
    </row>
    <row r="165" spans="2:2" hidden="1" x14ac:dyDescent="0.4">
      <c r="B165" s="7"/>
    </row>
    <row r="166" spans="2:2" hidden="1" x14ac:dyDescent="0.4">
      <c r="B166" s="7"/>
    </row>
    <row r="167" spans="2:2" hidden="1" x14ac:dyDescent="0.4">
      <c r="B167" s="7"/>
    </row>
    <row r="168" spans="2:2" hidden="1" x14ac:dyDescent="0.4">
      <c r="B168" s="7"/>
    </row>
    <row r="169" spans="2:2" hidden="1" x14ac:dyDescent="0.4">
      <c r="B169" s="7"/>
    </row>
    <row r="170" spans="2:2" hidden="1" x14ac:dyDescent="0.4">
      <c r="B170" s="7"/>
    </row>
    <row r="171" spans="2:2" hidden="1" x14ac:dyDescent="0.4">
      <c r="B171" s="7"/>
    </row>
    <row r="172" spans="2:2" hidden="1" x14ac:dyDescent="0.4">
      <c r="B172" s="7"/>
    </row>
    <row r="173" spans="2:2" hidden="1" x14ac:dyDescent="0.4">
      <c r="B173" s="7"/>
    </row>
    <row r="174" spans="2:2" hidden="1" x14ac:dyDescent="0.4">
      <c r="B174" s="7"/>
    </row>
    <row r="175" spans="2:2" hidden="1" x14ac:dyDescent="0.4">
      <c r="B175" s="7"/>
    </row>
    <row r="176" spans="2:2" hidden="1" x14ac:dyDescent="0.4">
      <c r="B176" s="7"/>
    </row>
    <row r="177" spans="2:2" hidden="1" x14ac:dyDescent="0.4">
      <c r="B177" s="7"/>
    </row>
    <row r="178" spans="2:2" hidden="1" x14ac:dyDescent="0.4">
      <c r="B178" s="7"/>
    </row>
    <row r="179" spans="2:2" hidden="1" x14ac:dyDescent="0.4">
      <c r="B179" s="7"/>
    </row>
    <row r="180" spans="2:2" hidden="1" x14ac:dyDescent="0.4">
      <c r="B180" s="7"/>
    </row>
    <row r="181" spans="2:2" hidden="1" x14ac:dyDescent="0.4">
      <c r="B181" s="7"/>
    </row>
    <row r="182" spans="2:2" hidden="1" x14ac:dyDescent="0.4">
      <c r="B182" s="7"/>
    </row>
    <row r="183" spans="2:2" hidden="1" x14ac:dyDescent="0.4">
      <c r="B183" s="7"/>
    </row>
    <row r="184" spans="2:2" hidden="1" x14ac:dyDescent="0.4">
      <c r="B184" s="7"/>
    </row>
    <row r="185" spans="2:2" hidden="1" x14ac:dyDescent="0.4">
      <c r="B185" s="7"/>
    </row>
    <row r="186" spans="2:2" hidden="1" x14ac:dyDescent="0.4">
      <c r="B186" s="7"/>
    </row>
    <row r="187" spans="2:2" hidden="1" x14ac:dyDescent="0.4">
      <c r="B187" s="7"/>
    </row>
    <row r="188" spans="2:2" hidden="1" x14ac:dyDescent="0.4">
      <c r="B188" s="7"/>
    </row>
    <row r="189" spans="2:2" hidden="1" x14ac:dyDescent="0.4">
      <c r="B189" s="7"/>
    </row>
    <row r="190" spans="2:2" hidden="1" x14ac:dyDescent="0.4">
      <c r="B190" s="7"/>
    </row>
    <row r="191" spans="2:2" hidden="1" x14ac:dyDescent="0.4">
      <c r="B191" s="7"/>
    </row>
    <row r="192" spans="2:2" hidden="1" x14ac:dyDescent="0.4">
      <c r="B192" s="7"/>
    </row>
    <row r="193" spans="2:2" hidden="1" x14ac:dyDescent="0.4">
      <c r="B193" s="7"/>
    </row>
    <row r="194" spans="2:2" hidden="1" x14ac:dyDescent="0.4">
      <c r="B194" s="7"/>
    </row>
    <row r="195" spans="2:2" hidden="1" x14ac:dyDescent="0.4">
      <c r="B195" s="7"/>
    </row>
    <row r="196" spans="2:2" hidden="1" x14ac:dyDescent="0.4">
      <c r="B196" s="7"/>
    </row>
    <row r="197" spans="2:2" hidden="1" x14ac:dyDescent="0.4">
      <c r="B197" s="1"/>
    </row>
    <row r="198" spans="2:2" hidden="1" x14ac:dyDescent="0.4">
      <c r="B198" s="7"/>
    </row>
    <row r="199" spans="2:2" hidden="1" x14ac:dyDescent="0.4">
      <c r="B199" s="7"/>
    </row>
    <row r="200" spans="2:2" hidden="1" x14ac:dyDescent="0.4">
      <c r="B200" s="7"/>
    </row>
    <row r="201" spans="2:2" hidden="1" x14ac:dyDescent="0.4">
      <c r="B201" s="7"/>
    </row>
    <row r="202" spans="2:2" hidden="1" x14ac:dyDescent="0.4">
      <c r="B202" s="7"/>
    </row>
    <row r="203" spans="2:2" hidden="1" x14ac:dyDescent="0.4">
      <c r="B203" s="7"/>
    </row>
    <row r="204" spans="2:2" hidden="1" x14ac:dyDescent="0.4"/>
    <row r="205" spans="2:2" hidden="1" x14ac:dyDescent="0.4">
      <c r="B205" s="1"/>
    </row>
    <row r="206" spans="2:2" hidden="1" x14ac:dyDescent="0.4">
      <c r="B206" s="7"/>
    </row>
    <row r="207" spans="2:2" hidden="1" x14ac:dyDescent="0.4">
      <c r="B207" s="7"/>
    </row>
    <row r="208" spans="2:2" hidden="1" x14ac:dyDescent="0.4">
      <c r="B208" s="7"/>
    </row>
    <row r="209" spans="2:3" hidden="1" x14ac:dyDescent="0.4">
      <c r="B209" s="7"/>
    </row>
    <row r="210" spans="2:3" hidden="1" x14ac:dyDescent="0.4">
      <c r="B210" s="7"/>
    </row>
    <row r="211" spans="2:3" hidden="1" x14ac:dyDescent="0.4">
      <c r="B211" s="7"/>
    </row>
    <row r="212" spans="2:3" hidden="1" x14ac:dyDescent="0.4"/>
    <row r="213" spans="2:3" hidden="1" x14ac:dyDescent="0.4"/>
    <row r="214" spans="2:3" hidden="1" x14ac:dyDescent="0.4">
      <c r="B214" s="17"/>
      <c r="C214" s="1"/>
    </row>
    <row r="215" spans="2:3" hidden="1" x14ac:dyDescent="0.4">
      <c r="B215" s="18"/>
    </row>
    <row r="216" spans="2:3" hidden="1" x14ac:dyDescent="0.4">
      <c r="B216" s="17"/>
    </row>
    <row r="217" spans="2:3" hidden="1" x14ac:dyDescent="0.4">
      <c r="B217" s="17"/>
    </row>
    <row r="218" spans="2:3" hidden="1" x14ac:dyDescent="0.4">
      <c r="B218" s="17"/>
    </row>
  </sheetData>
  <sheetProtection password="D429" sheet="1" objects="1" scenarios="1"/>
  <dataValidations count="1">
    <dataValidation showInputMessage="1" showErrorMessage="1" prompt="Accepts input from user" sqref="C4 B8:B18 B22:B32 B36:C46 B50:C59 B62:B64" xr:uid="{00000000-0002-0000-0500-000000000000}"/>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D127" sqref="D127"/>
    </sheetView>
  </sheetViews>
  <sheetFormatPr defaultColWidth="0" defaultRowHeight="12.7" zeroHeight="1" x14ac:dyDescent="0.4"/>
  <cols>
    <col min="1" max="1" width="1.703125" style="5" hidden="1" customWidth="1"/>
    <col min="2" max="2" width="67" style="3" customWidth="1"/>
    <col min="3" max="3" width="9.29296875" style="3" customWidth="1"/>
    <col min="4" max="4" width="114" style="3" customWidth="1"/>
    <col min="5" max="5" width="9.29296875" style="3" customWidth="1"/>
    <col min="6" max="6" width="9.29296875" style="3" hidden="1" customWidth="1"/>
    <col min="7" max="16384" width="9.29296875" style="3" hidden="1"/>
  </cols>
  <sheetData>
    <row r="1" spans="1:5" ht="19" x14ac:dyDescent="0.6">
      <c r="B1" s="98" t="s">
        <v>459</v>
      </c>
    </row>
    <row r="2" spans="1:5" s="5" customFormat="1" ht="19" x14ac:dyDescent="0.6">
      <c r="B2" s="49"/>
    </row>
    <row r="3" spans="1:5" s="8" customFormat="1" ht="32.700000000000003" x14ac:dyDescent="0.5">
      <c r="A3" s="12"/>
      <c r="B3" s="224" t="s">
        <v>460</v>
      </c>
      <c r="C3" s="225" t="s">
        <v>461</v>
      </c>
      <c r="D3" s="226" t="s">
        <v>462</v>
      </c>
    </row>
    <row r="4" spans="1:5" ht="13.7" x14ac:dyDescent="0.4">
      <c r="B4" s="271" t="s">
        <v>54</v>
      </c>
      <c r="C4" s="272"/>
      <c r="D4" s="273"/>
      <c r="E4" s="7"/>
    </row>
    <row r="5" spans="1:5" ht="35.25" customHeight="1" x14ac:dyDescent="0.4">
      <c r="B5" s="380" t="s">
        <v>501</v>
      </c>
      <c r="C5" s="150"/>
      <c r="D5" s="221" t="s">
        <v>504</v>
      </c>
      <c r="E5" s="7"/>
    </row>
    <row r="6" spans="1:5" ht="35.25" customHeight="1" x14ac:dyDescent="0.4">
      <c r="B6" s="380" t="s">
        <v>502</v>
      </c>
      <c r="C6" s="150"/>
      <c r="D6" s="222" t="s">
        <v>505</v>
      </c>
      <c r="E6" s="7"/>
    </row>
    <row r="7" spans="1:5" ht="35.25" customHeight="1" x14ac:dyDescent="0.4">
      <c r="B7" s="381" t="s">
        <v>508</v>
      </c>
      <c r="C7" s="150"/>
      <c r="D7" s="222" t="s">
        <v>507</v>
      </c>
      <c r="E7" s="7"/>
    </row>
    <row r="8" spans="1:5" ht="35.25" customHeight="1" x14ac:dyDescent="0.4">
      <c r="B8" s="380" t="s">
        <v>503</v>
      </c>
      <c r="C8" s="150"/>
      <c r="D8" s="222" t="s">
        <v>506</v>
      </c>
      <c r="E8" s="7"/>
    </row>
    <row r="9" spans="1:5" ht="35.25" customHeight="1" x14ac:dyDescent="0.4">
      <c r="B9" s="219"/>
      <c r="C9" s="150"/>
      <c r="D9" s="222"/>
      <c r="E9" s="7"/>
    </row>
    <row r="10" spans="1:5" ht="35.25" customHeight="1" x14ac:dyDescent="0.4">
      <c r="B10" s="219"/>
      <c r="C10" s="150"/>
      <c r="D10" s="222"/>
      <c r="E10" s="7"/>
    </row>
    <row r="11" spans="1:5" ht="35.25" customHeight="1" x14ac:dyDescent="0.4">
      <c r="B11" s="219"/>
      <c r="C11" s="150"/>
      <c r="D11" s="222"/>
      <c r="E11" s="7"/>
    </row>
    <row r="12" spans="1:5" ht="35.25" customHeight="1" x14ac:dyDescent="0.4">
      <c r="B12" s="220"/>
      <c r="C12" s="150"/>
      <c r="D12" s="222"/>
      <c r="E12" s="7"/>
    </row>
    <row r="13" spans="1:5" ht="35.25" customHeight="1" x14ac:dyDescent="0.4">
      <c r="B13" s="219"/>
      <c r="C13" s="150"/>
      <c r="D13" s="222"/>
      <c r="E13" s="7"/>
    </row>
    <row r="14" spans="1:5" ht="35.25" customHeight="1" x14ac:dyDescent="0.4">
      <c r="B14" s="219"/>
      <c r="C14" s="150"/>
      <c r="D14" s="222"/>
      <c r="E14" s="7"/>
    </row>
    <row r="15" spans="1:5" ht="35.25" customHeight="1" x14ac:dyDescent="0.4">
      <c r="B15" s="219"/>
      <c r="C15" s="150"/>
      <c r="D15" s="222"/>
      <c r="E15" s="7"/>
    </row>
    <row r="16" spans="1:5" ht="35.25" customHeight="1" x14ac:dyDescent="0.4">
      <c r="B16" s="219"/>
      <c r="C16" s="150"/>
      <c r="D16" s="222"/>
      <c r="E16" s="7"/>
    </row>
    <row r="17" spans="2:5" ht="35.25" customHeight="1" x14ac:dyDescent="0.4">
      <c r="B17" s="219"/>
      <c r="C17" s="150"/>
      <c r="D17" s="222"/>
      <c r="E17" s="7"/>
    </row>
    <row r="18" spans="2:5" ht="35.25" customHeight="1" x14ac:dyDescent="0.4">
      <c r="B18" s="219"/>
      <c r="C18" s="150"/>
      <c r="D18" s="222"/>
      <c r="E18" s="7"/>
    </row>
    <row r="19" spans="2:5" ht="35.25" customHeight="1" x14ac:dyDescent="0.4">
      <c r="B19" s="219"/>
      <c r="C19" s="150"/>
      <c r="D19" s="222"/>
      <c r="E19" s="7"/>
    </row>
    <row r="20" spans="2:5" ht="35.25" customHeight="1" x14ac:dyDescent="0.4">
      <c r="B20" s="219"/>
      <c r="C20" s="150"/>
      <c r="D20" s="222"/>
      <c r="E20" s="7"/>
    </row>
    <row r="21" spans="2:5" ht="35.25" customHeight="1" x14ac:dyDescent="0.4">
      <c r="B21" s="219"/>
      <c r="C21" s="150"/>
      <c r="D21" s="222"/>
      <c r="E21" s="7"/>
    </row>
    <row r="22" spans="2:5" ht="35.25" customHeight="1" x14ac:dyDescent="0.4">
      <c r="B22" s="219"/>
      <c r="C22" s="150"/>
      <c r="D22" s="222"/>
      <c r="E22" s="7"/>
    </row>
    <row r="23" spans="2:5" ht="35.25" customHeight="1" x14ac:dyDescent="0.4">
      <c r="B23" s="219"/>
      <c r="C23" s="150"/>
      <c r="D23" s="222"/>
      <c r="E23" s="7"/>
    </row>
    <row r="24" spans="2:5" ht="35.25" customHeight="1" x14ac:dyDescent="0.4">
      <c r="B24" s="219"/>
      <c r="C24" s="151"/>
      <c r="D24" s="222"/>
      <c r="E24" s="7"/>
    </row>
    <row r="25" spans="2:5" ht="16.350000000000001" x14ac:dyDescent="0.5">
      <c r="B25" s="274" t="s">
        <v>55</v>
      </c>
      <c r="C25" s="275"/>
      <c r="D25" s="276"/>
      <c r="E25" s="7"/>
    </row>
    <row r="26" spans="2:5" ht="13.7" x14ac:dyDescent="0.4">
      <c r="B26" s="277" t="s">
        <v>67</v>
      </c>
      <c r="C26" s="278"/>
      <c r="D26" s="279"/>
      <c r="E26" s="7"/>
    </row>
    <row r="27" spans="2:5" ht="35.25" customHeight="1" x14ac:dyDescent="0.4">
      <c r="B27" s="380" t="s">
        <v>509</v>
      </c>
      <c r="C27" s="150"/>
      <c r="D27" s="223" t="s">
        <v>510</v>
      </c>
      <c r="E27" s="7"/>
    </row>
    <row r="28" spans="2:5" ht="35.25" customHeight="1" x14ac:dyDescent="0.4">
      <c r="B28" s="219"/>
      <c r="C28" s="150"/>
      <c r="D28" s="222"/>
      <c r="E28" s="7"/>
    </row>
    <row r="29" spans="2:5" ht="35.25" customHeight="1" x14ac:dyDescent="0.4">
      <c r="B29" s="219"/>
      <c r="C29" s="150"/>
      <c r="D29" s="222"/>
      <c r="E29" s="7"/>
    </row>
    <row r="30" spans="2:5" ht="35.25" customHeight="1" x14ac:dyDescent="0.4">
      <c r="B30" s="219"/>
      <c r="C30" s="150"/>
      <c r="D30" s="222"/>
      <c r="E30" s="7"/>
    </row>
    <row r="31" spans="2:5" ht="35.25" customHeight="1" x14ac:dyDescent="0.4">
      <c r="B31" s="219"/>
      <c r="C31" s="150"/>
      <c r="D31" s="222"/>
      <c r="E31" s="7"/>
    </row>
    <row r="32" spans="2:5" ht="35.25" customHeight="1" x14ac:dyDescent="0.4">
      <c r="B32" s="219"/>
      <c r="C32" s="150"/>
      <c r="D32" s="222"/>
      <c r="E32" s="7"/>
    </row>
    <row r="33" spans="2:5" ht="13.7" x14ac:dyDescent="0.4">
      <c r="B33" s="280" t="s">
        <v>68</v>
      </c>
      <c r="C33" s="281"/>
      <c r="D33" s="282"/>
      <c r="E33" s="7"/>
    </row>
    <row r="34" spans="2:5" ht="35.25" customHeight="1" x14ac:dyDescent="0.4">
      <c r="B34" s="380" t="s">
        <v>511</v>
      </c>
      <c r="C34" s="150"/>
      <c r="D34" s="223" t="s">
        <v>510</v>
      </c>
      <c r="E34" s="7"/>
    </row>
    <row r="35" spans="2:5" ht="35.25" customHeight="1" x14ac:dyDescent="0.4">
      <c r="B35" s="219"/>
      <c r="C35" s="150"/>
      <c r="D35" s="222"/>
      <c r="E35" s="7"/>
    </row>
    <row r="36" spans="2:5" ht="35.25" customHeight="1" x14ac:dyDescent="0.4">
      <c r="B36" s="219"/>
      <c r="C36" s="150"/>
      <c r="D36" s="222"/>
      <c r="E36" s="7"/>
    </row>
    <row r="37" spans="2:5" ht="35.25" customHeight="1" x14ac:dyDescent="0.4">
      <c r="B37" s="219"/>
      <c r="C37" s="150"/>
      <c r="D37" s="222"/>
      <c r="E37" s="7"/>
    </row>
    <row r="38" spans="2:5" ht="35.25" customHeight="1" x14ac:dyDescent="0.4">
      <c r="B38" s="219"/>
      <c r="C38" s="150"/>
      <c r="D38" s="222"/>
      <c r="E38" s="7"/>
    </row>
    <row r="39" spans="2:5" ht="35.25" customHeight="1" x14ac:dyDescent="0.4">
      <c r="B39" s="219"/>
      <c r="C39" s="151"/>
      <c r="D39" s="222"/>
      <c r="E39" s="7"/>
    </row>
    <row r="40" spans="2:5" ht="13.7" x14ac:dyDescent="0.4">
      <c r="B40" s="280" t="s">
        <v>126</v>
      </c>
      <c r="C40" s="281"/>
      <c r="D40" s="282"/>
      <c r="E40" s="7"/>
    </row>
    <row r="41" spans="2:5" ht="35.25" customHeight="1" x14ac:dyDescent="0.4">
      <c r="B41" s="380" t="s">
        <v>512</v>
      </c>
      <c r="C41" s="150"/>
      <c r="D41" s="222" t="s">
        <v>513</v>
      </c>
      <c r="E41" s="7"/>
    </row>
    <row r="42" spans="2:5" ht="35.25" customHeight="1" x14ac:dyDescent="0.4">
      <c r="B42" s="219"/>
      <c r="C42" s="150"/>
      <c r="D42" s="222"/>
      <c r="E42" s="7"/>
    </row>
    <row r="43" spans="2:5" ht="35.25" customHeight="1" x14ac:dyDescent="0.4">
      <c r="B43" s="219"/>
      <c r="C43" s="150"/>
      <c r="D43" s="222"/>
      <c r="E43" s="7"/>
    </row>
    <row r="44" spans="2:5" ht="35.25" customHeight="1" x14ac:dyDescent="0.4">
      <c r="B44" s="219"/>
      <c r="C44" s="150"/>
      <c r="D44" s="222"/>
      <c r="E44" s="7"/>
    </row>
    <row r="45" spans="2:5" ht="35.25" customHeight="1" x14ac:dyDescent="0.4">
      <c r="B45" s="219"/>
      <c r="C45" s="150"/>
      <c r="D45" s="222"/>
      <c r="E45" s="7"/>
    </row>
    <row r="46" spans="2:5" ht="35.25" customHeight="1" x14ac:dyDescent="0.4">
      <c r="B46" s="219"/>
      <c r="C46" s="151"/>
      <c r="D46" s="222"/>
      <c r="E46" s="7"/>
    </row>
    <row r="47" spans="2:5" ht="13.7" x14ac:dyDescent="0.4">
      <c r="B47" s="280" t="s">
        <v>69</v>
      </c>
      <c r="C47" s="281"/>
      <c r="D47" s="282"/>
      <c r="E47" s="7"/>
    </row>
    <row r="48" spans="2:5" ht="35.25" customHeight="1" x14ac:dyDescent="0.4">
      <c r="B48" s="380" t="s">
        <v>514</v>
      </c>
      <c r="C48" s="150"/>
      <c r="D48" s="222" t="s">
        <v>513</v>
      </c>
      <c r="E48" s="7"/>
    </row>
    <row r="49" spans="2:5" ht="35.25" customHeight="1" x14ac:dyDescent="0.4">
      <c r="B49" s="219"/>
      <c r="C49" s="150"/>
      <c r="D49" s="222"/>
      <c r="E49" s="7"/>
    </row>
    <row r="50" spans="2:5" ht="35.25" customHeight="1" x14ac:dyDescent="0.4">
      <c r="B50" s="219"/>
      <c r="C50" s="150"/>
      <c r="D50" s="222"/>
      <c r="E50" s="7"/>
    </row>
    <row r="51" spans="2:5" ht="35.25" customHeight="1" x14ac:dyDescent="0.4">
      <c r="B51" s="219"/>
      <c r="C51" s="150"/>
      <c r="D51" s="222"/>
      <c r="E51" s="7"/>
    </row>
    <row r="52" spans="2:5" ht="35.25" customHeight="1" x14ac:dyDescent="0.4">
      <c r="B52" s="219"/>
      <c r="C52" s="150"/>
      <c r="D52" s="222"/>
      <c r="E52" s="7"/>
    </row>
    <row r="53" spans="2:5" ht="35.25" customHeight="1" x14ac:dyDescent="0.4">
      <c r="B53" s="219"/>
      <c r="C53" s="151"/>
      <c r="D53" s="222"/>
      <c r="E53" s="7"/>
    </row>
    <row r="54" spans="2:5" ht="16.350000000000001" x14ac:dyDescent="0.5">
      <c r="B54" s="274" t="s">
        <v>56</v>
      </c>
      <c r="C54" s="275"/>
      <c r="D54" s="276"/>
      <c r="E54" s="7"/>
    </row>
    <row r="55" spans="2:5" ht="13.7" x14ac:dyDescent="0.4">
      <c r="B55" s="277" t="s">
        <v>127</v>
      </c>
      <c r="C55" s="278"/>
      <c r="D55" s="279"/>
      <c r="E55" s="7"/>
    </row>
    <row r="56" spans="2:5" ht="35.25" customHeight="1" x14ac:dyDescent="0.4">
      <c r="B56" s="380" t="s">
        <v>515</v>
      </c>
      <c r="C56" s="152"/>
      <c r="D56" s="382" t="s">
        <v>518</v>
      </c>
      <c r="E56" s="7"/>
    </row>
    <row r="57" spans="2:5" ht="35.25" customHeight="1" x14ac:dyDescent="0.4">
      <c r="B57" s="380"/>
      <c r="C57" s="152"/>
      <c r="D57" s="385"/>
      <c r="E57" s="7"/>
    </row>
    <row r="58" spans="2:5" ht="35.25" customHeight="1" x14ac:dyDescent="0.4">
      <c r="B58" s="380"/>
      <c r="C58" s="152"/>
      <c r="D58" s="382"/>
      <c r="E58" s="7"/>
    </row>
    <row r="59" spans="2:5" ht="35.25" customHeight="1" x14ac:dyDescent="0.4">
      <c r="B59" s="380"/>
      <c r="C59" s="152"/>
      <c r="D59" s="382"/>
      <c r="E59" s="7"/>
    </row>
    <row r="60" spans="2:5" ht="35.25" customHeight="1" x14ac:dyDescent="0.4">
      <c r="B60" s="380"/>
      <c r="C60" s="152"/>
      <c r="D60" s="382"/>
      <c r="E60" s="7"/>
    </row>
    <row r="61" spans="2:5" ht="35.25" customHeight="1" x14ac:dyDescent="0.4">
      <c r="B61" s="219"/>
      <c r="C61" s="152"/>
      <c r="D61" s="222"/>
      <c r="E61" s="7"/>
    </row>
    <row r="62" spans="2:5" ht="35.25" customHeight="1" x14ac:dyDescent="0.4">
      <c r="B62" s="219"/>
      <c r="C62" s="152"/>
      <c r="D62" s="222"/>
      <c r="E62" s="7"/>
    </row>
    <row r="63" spans="2:5" ht="35.25" customHeight="1" x14ac:dyDescent="0.4">
      <c r="B63" s="219"/>
      <c r="C63" s="152"/>
      <c r="D63" s="222"/>
      <c r="E63" s="7"/>
    </row>
    <row r="64" spans="2:5" ht="35.25" customHeight="1" x14ac:dyDescent="0.4">
      <c r="B64" s="219"/>
      <c r="C64" s="152"/>
      <c r="D64" s="222"/>
      <c r="E64" s="7"/>
    </row>
    <row r="65" spans="2:5" ht="35.25" customHeight="1" x14ac:dyDescent="0.4">
      <c r="B65" s="219"/>
      <c r="C65" s="152"/>
      <c r="D65" s="222"/>
      <c r="E65" s="7"/>
    </row>
    <row r="66" spans="2:5" ht="13.7" x14ac:dyDescent="0.4">
      <c r="B66" s="280" t="s">
        <v>113</v>
      </c>
      <c r="C66" s="281"/>
      <c r="D66" s="282"/>
      <c r="E66" s="7"/>
    </row>
    <row r="67" spans="2:5" ht="35.25" customHeight="1" x14ac:dyDescent="0.4">
      <c r="B67" s="380" t="s">
        <v>520</v>
      </c>
      <c r="C67" s="152"/>
      <c r="D67" s="222" t="s">
        <v>519</v>
      </c>
      <c r="E67" s="7"/>
    </row>
    <row r="68" spans="2:5" ht="35.25" customHeight="1" x14ac:dyDescent="0.4">
      <c r="B68" s="219"/>
      <c r="C68" s="152"/>
      <c r="D68" s="222"/>
      <c r="E68" s="7"/>
    </row>
    <row r="69" spans="2:5" ht="35.25" customHeight="1" x14ac:dyDescent="0.4">
      <c r="B69" s="219"/>
      <c r="C69" s="152"/>
      <c r="D69" s="222"/>
      <c r="E69" s="7"/>
    </row>
    <row r="70" spans="2:5" ht="35.25" customHeight="1" x14ac:dyDescent="0.4">
      <c r="B70" s="219"/>
      <c r="C70" s="152"/>
      <c r="D70" s="222"/>
      <c r="E70" s="7"/>
    </row>
    <row r="71" spans="2:5" ht="35.25" customHeight="1" x14ac:dyDescent="0.4">
      <c r="B71" s="219"/>
      <c r="C71" s="152"/>
      <c r="D71" s="222"/>
      <c r="E71" s="7"/>
    </row>
    <row r="72" spans="2:5" ht="35.25" customHeight="1" x14ac:dyDescent="0.4">
      <c r="B72" s="219"/>
      <c r="C72" s="152"/>
      <c r="D72" s="222"/>
      <c r="E72" s="7"/>
    </row>
    <row r="73" spans="2:5" ht="35.25" customHeight="1" x14ac:dyDescent="0.4">
      <c r="B73" s="219"/>
      <c r="C73" s="152"/>
      <c r="D73" s="222"/>
      <c r="E73" s="7"/>
    </row>
    <row r="74" spans="2:5" ht="35.25" customHeight="1" x14ac:dyDescent="0.4">
      <c r="B74" s="219"/>
      <c r="C74" s="152"/>
      <c r="D74" s="222"/>
      <c r="E74" s="7"/>
    </row>
    <row r="75" spans="2:5" ht="35.25" customHeight="1" x14ac:dyDescent="0.4">
      <c r="B75" s="219"/>
      <c r="C75" s="152"/>
      <c r="D75" s="222"/>
      <c r="E75" s="7"/>
    </row>
    <row r="76" spans="2:5" ht="35.25" customHeight="1" x14ac:dyDescent="0.4">
      <c r="B76" s="219"/>
      <c r="C76" s="152"/>
      <c r="D76" s="222"/>
      <c r="E76" s="7"/>
    </row>
    <row r="77" spans="2:5" ht="13.7" x14ac:dyDescent="0.4">
      <c r="B77" s="280" t="s">
        <v>70</v>
      </c>
      <c r="C77" s="281"/>
      <c r="D77" s="282"/>
      <c r="E77" s="7"/>
    </row>
    <row r="78" spans="2:5" ht="35.25" customHeight="1" x14ac:dyDescent="0.4">
      <c r="B78" s="380" t="s">
        <v>521</v>
      </c>
      <c r="C78" s="152"/>
      <c r="D78" s="222" t="s">
        <v>522</v>
      </c>
      <c r="E78" s="7"/>
    </row>
    <row r="79" spans="2:5" ht="35.25" customHeight="1" x14ac:dyDescent="0.4">
      <c r="B79" s="219"/>
      <c r="C79" s="152"/>
      <c r="D79" s="222"/>
      <c r="E79" s="7"/>
    </row>
    <row r="80" spans="2:5" ht="35.25" customHeight="1" x14ac:dyDescent="0.4">
      <c r="B80" s="219"/>
      <c r="C80" s="152"/>
      <c r="D80" s="222"/>
      <c r="E80" s="7"/>
    </row>
    <row r="81" spans="2:5" ht="35.25" customHeight="1" x14ac:dyDescent="0.4">
      <c r="B81" s="219"/>
      <c r="C81" s="152"/>
      <c r="D81" s="222"/>
      <c r="E81" s="7"/>
    </row>
    <row r="82" spans="2:5" ht="35.25" customHeight="1" x14ac:dyDescent="0.4">
      <c r="B82" s="219"/>
      <c r="C82" s="152"/>
      <c r="D82" s="222"/>
      <c r="E82" s="7"/>
    </row>
    <row r="83" spans="2:5" ht="35.25" customHeight="1" x14ac:dyDescent="0.4">
      <c r="B83" s="219"/>
      <c r="C83" s="152"/>
      <c r="D83" s="222"/>
      <c r="E83" s="7"/>
    </row>
    <row r="84" spans="2:5" ht="35.25" customHeight="1" x14ac:dyDescent="0.4">
      <c r="B84" s="219"/>
      <c r="C84" s="152"/>
      <c r="D84" s="222"/>
      <c r="E84" s="7"/>
    </row>
    <row r="85" spans="2:5" ht="35.25" customHeight="1" x14ac:dyDescent="0.4">
      <c r="B85" s="219"/>
      <c r="C85" s="152"/>
      <c r="D85" s="222"/>
      <c r="E85" s="7"/>
    </row>
    <row r="86" spans="2:5" ht="35.25" customHeight="1" x14ac:dyDescent="0.4">
      <c r="B86" s="219"/>
      <c r="C86" s="152"/>
      <c r="D86" s="222"/>
      <c r="E86" s="7"/>
    </row>
    <row r="87" spans="2:5" ht="35.25" customHeight="1" x14ac:dyDescent="0.4">
      <c r="B87" s="219"/>
      <c r="C87" s="152"/>
      <c r="D87" s="222"/>
      <c r="E87" s="7"/>
    </row>
    <row r="88" spans="2:5" ht="13.7" x14ac:dyDescent="0.4">
      <c r="B88" s="280" t="s">
        <v>71</v>
      </c>
      <c r="C88" s="281"/>
      <c r="D88" s="282"/>
      <c r="E88" s="7"/>
    </row>
    <row r="89" spans="2:5" ht="35.25" customHeight="1" x14ac:dyDescent="0.4">
      <c r="B89" s="380" t="s">
        <v>523</v>
      </c>
      <c r="C89" s="152"/>
      <c r="D89" s="222" t="s">
        <v>524</v>
      </c>
      <c r="E89" s="7"/>
    </row>
    <row r="90" spans="2:5" ht="35.25" customHeight="1" x14ac:dyDescent="0.4">
      <c r="B90" s="219"/>
      <c r="C90" s="152"/>
      <c r="D90" s="222"/>
      <c r="E90" s="7"/>
    </row>
    <row r="91" spans="2:5" ht="35.25" customHeight="1" x14ac:dyDescent="0.4">
      <c r="B91" s="219"/>
      <c r="C91" s="152"/>
      <c r="D91" s="222"/>
      <c r="E91" s="7"/>
    </row>
    <row r="92" spans="2:5" ht="35.25" customHeight="1" x14ac:dyDescent="0.4">
      <c r="B92" s="219"/>
      <c r="C92" s="152"/>
      <c r="D92" s="222"/>
      <c r="E92" s="7"/>
    </row>
    <row r="93" spans="2:5" ht="35.25" customHeight="1" x14ac:dyDescent="0.4">
      <c r="B93" s="219"/>
      <c r="C93" s="152"/>
      <c r="D93" s="222"/>
      <c r="E93" s="7"/>
    </row>
    <row r="94" spans="2:5" ht="35.25" customHeight="1" x14ac:dyDescent="0.4">
      <c r="B94" s="219"/>
      <c r="C94" s="152"/>
      <c r="D94" s="222"/>
      <c r="E94" s="7"/>
    </row>
    <row r="95" spans="2:5" ht="35.25" customHeight="1" x14ac:dyDescent="0.4">
      <c r="B95" s="219"/>
      <c r="C95" s="152"/>
      <c r="D95" s="222"/>
      <c r="E95" s="7"/>
    </row>
    <row r="96" spans="2:5" ht="35.25" customHeight="1" x14ac:dyDescent="0.4">
      <c r="B96" s="219"/>
      <c r="C96" s="152"/>
      <c r="D96" s="222"/>
      <c r="E96" s="7"/>
    </row>
    <row r="97" spans="2:5" ht="35.25" customHeight="1" x14ac:dyDescent="0.4">
      <c r="B97" s="219"/>
      <c r="C97" s="152"/>
      <c r="D97" s="222"/>
      <c r="E97" s="7"/>
    </row>
    <row r="98" spans="2:5" ht="35.25" customHeight="1" x14ac:dyDescent="0.4">
      <c r="B98" s="219"/>
      <c r="C98" s="152"/>
      <c r="D98" s="222"/>
      <c r="E98" s="7"/>
    </row>
    <row r="99" spans="2:5" ht="13.7" x14ac:dyDescent="0.4">
      <c r="B99" s="280" t="s">
        <v>199</v>
      </c>
      <c r="C99" s="281"/>
      <c r="D99" s="282"/>
      <c r="E99" s="7"/>
    </row>
    <row r="100" spans="2:5" ht="35.25" customHeight="1" x14ac:dyDescent="0.4">
      <c r="B100" s="383" t="s">
        <v>525</v>
      </c>
      <c r="C100" s="152"/>
      <c r="D100" s="222" t="s">
        <v>526</v>
      </c>
      <c r="E100" s="7"/>
    </row>
    <row r="101" spans="2:5" ht="35.25" customHeight="1" x14ac:dyDescent="0.4">
      <c r="B101" s="219"/>
      <c r="C101" s="152"/>
      <c r="D101" s="222"/>
      <c r="E101" s="7"/>
    </row>
    <row r="102" spans="2:5" ht="35.25" customHeight="1" x14ac:dyDescent="0.4">
      <c r="B102" s="219"/>
      <c r="C102" s="152"/>
      <c r="D102" s="222"/>
      <c r="E102" s="7"/>
    </row>
    <row r="103" spans="2:5" ht="35.25" customHeight="1" x14ac:dyDescent="0.4">
      <c r="B103" s="219"/>
      <c r="C103" s="152"/>
      <c r="D103" s="222"/>
      <c r="E103" s="7"/>
    </row>
    <row r="104" spans="2:5" ht="35.25" customHeight="1" x14ac:dyDescent="0.4">
      <c r="B104" s="219"/>
      <c r="C104" s="152"/>
      <c r="D104" s="222"/>
      <c r="E104" s="7"/>
    </row>
    <row r="105" spans="2:5" ht="35.25" customHeight="1" x14ac:dyDescent="0.4">
      <c r="B105" s="219"/>
      <c r="C105" s="152"/>
      <c r="D105" s="222"/>
      <c r="E105" s="7"/>
    </row>
    <row r="106" spans="2:5" ht="35.25" customHeight="1" x14ac:dyDescent="0.4">
      <c r="B106" s="219"/>
      <c r="C106" s="152"/>
      <c r="D106" s="222"/>
      <c r="E106" s="7"/>
    </row>
    <row r="107" spans="2:5" ht="35.25" customHeight="1" x14ac:dyDescent="0.4">
      <c r="B107" s="219"/>
      <c r="C107" s="152"/>
      <c r="D107" s="222"/>
      <c r="E107" s="7"/>
    </row>
    <row r="108" spans="2:5" ht="35.25" customHeight="1" x14ac:dyDescent="0.4">
      <c r="B108" s="219"/>
      <c r="C108" s="152"/>
      <c r="D108" s="222"/>
      <c r="E108" s="7"/>
    </row>
    <row r="109" spans="2:5" ht="35.25" customHeight="1" x14ac:dyDescent="0.4">
      <c r="B109" s="219"/>
      <c r="C109" s="152"/>
      <c r="D109" s="222"/>
      <c r="E109" s="7"/>
    </row>
    <row r="110" spans="2:5" s="5" customFormat="1" ht="13.7" x14ac:dyDescent="0.4">
      <c r="B110" s="280" t="s">
        <v>100</v>
      </c>
      <c r="C110" s="281"/>
      <c r="D110" s="282"/>
      <c r="E110" s="27"/>
    </row>
    <row r="111" spans="2:5" s="5" customFormat="1" ht="35.25" customHeight="1" x14ac:dyDescent="0.4">
      <c r="B111" s="381" t="s">
        <v>527</v>
      </c>
      <c r="C111" s="152"/>
      <c r="D111" s="222" t="s">
        <v>528</v>
      </c>
      <c r="E111" s="27"/>
    </row>
    <row r="112" spans="2:5" s="5" customFormat="1" ht="35.25" customHeight="1" x14ac:dyDescent="0.4">
      <c r="B112" s="219"/>
      <c r="C112" s="152"/>
      <c r="D112" s="222"/>
      <c r="E112" s="27"/>
    </row>
    <row r="113" spans="2:5" s="5" customFormat="1" ht="35.25" customHeight="1" x14ac:dyDescent="0.4">
      <c r="B113" s="219"/>
      <c r="C113" s="152"/>
      <c r="D113" s="222"/>
      <c r="E113" s="27"/>
    </row>
    <row r="114" spans="2:5" s="5" customFormat="1" ht="35.25" customHeight="1" x14ac:dyDescent="0.4">
      <c r="B114" s="219"/>
      <c r="C114" s="152"/>
      <c r="D114" s="222"/>
      <c r="E114" s="27"/>
    </row>
    <row r="115" spans="2:5" s="5" customFormat="1" ht="35.25" customHeight="1" x14ac:dyDescent="0.4">
      <c r="B115" s="219"/>
      <c r="C115" s="152"/>
      <c r="D115" s="222"/>
      <c r="E115" s="27"/>
    </row>
    <row r="116" spans="2:5" s="5" customFormat="1" ht="35.25" customHeight="1" x14ac:dyDescent="0.4">
      <c r="B116" s="219"/>
      <c r="C116" s="152"/>
      <c r="D116" s="222"/>
      <c r="E116" s="27"/>
    </row>
    <row r="117" spans="2:5" s="5" customFormat="1" ht="35.25" customHeight="1" x14ac:dyDescent="0.4">
      <c r="B117" s="219"/>
      <c r="C117" s="152"/>
      <c r="D117" s="222"/>
      <c r="E117" s="27"/>
    </row>
    <row r="118" spans="2:5" s="5" customFormat="1" ht="35.25" customHeight="1" x14ac:dyDescent="0.4">
      <c r="B118" s="219"/>
      <c r="C118" s="152"/>
      <c r="D118" s="222"/>
      <c r="E118" s="27"/>
    </row>
    <row r="119" spans="2:5" s="5" customFormat="1" ht="35.25" customHeight="1" x14ac:dyDescent="0.4">
      <c r="B119" s="219"/>
      <c r="C119" s="152"/>
      <c r="D119" s="222"/>
      <c r="E119" s="27"/>
    </row>
    <row r="120" spans="2:5" s="5" customFormat="1" ht="35.25" customHeight="1" x14ac:dyDescent="0.4">
      <c r="B120" s="219"/>
      <c r="C120" s="152"/>
      <c r="D120" s="222"/>
      <c r="E120" s="27"/>
    </row>
    <row r="121" spans="2:5" ht="16.350000000000001" x14ac:dyDescent="0.5">
      <c r="B121" s="274" t="s">
        <v>57</v>
      </c>
      <c r="C121" s="275"/>
      <c r="D121" s="276"/>
      <c r="E121" s="7"/>
    </row>
    <row r="122" spans="2:5" ht="13.7" x14ac:dyDescent="0.4">
      <c r="B122" s="280" t="s">
        <v>72</v>
      </c>
      <c r="C122" s="281"/>
      <c r="D122" s="282"/>
      <c r="E122" s="7"/>
    </row>
    <row r="123" spans="2:5" ht="35.25" customHeight="1" x14ac:dyDescent="0.4">
      <c r="B123" s="383" t="s">
        <v>529</v>
      </c>
      <c r="C123" s="150"/>
      <c r="D123" s="384" t="s">
        <v>530</v>
      </c>
      <c r="E123" s="7"/>
    </row>
    <row r="124" spans="2:5" s="5" customFormat="1" ht="35.25" customHeight="1" x14ac:dyDescent="0.4">
      <c r="B124" s="380" t="s">
        <v>517</v>
      </c>
      <c r="C124" s="150"/>
      <c r="D124" s="382" t="s">
        <v>531</v>
      </c>
      <c r="E124" s="27"/>
    </row>
    <row r="125" spans="2:5" s="5" customFormat="1" ht="35.25" customHeight="1" x14ac:dyDescent="0.4">
      <c r="B125" s="380" t="s">
        <v>516</v>
      </c>
      <c r="C125" s="150"/>
      <c r="D125" s="382" t="s">
        <v>532</v>
      </c>
      <c r="E125" s="27"/>
    </row>
    <row r="126" spans="2:5" s="5" customFormat="1" ht="35.25" customHeight="1" x14ac:dyDescent="0.4">
      <c r="B126" s="219" t="s">
        <v>533</v>
      </c>
      <c r="C126" s="150"/>
      <c r="D126" s="382" t="s">
        <v>531</v>
      </c>
      <c r="E126" s="27"/>
    </row>
    <row r="127" spans="2:5" s="5" customFormat="1" ht="35.25" customHeight="1" x14ac:dyDescent="0.4">
      <c r="B127" s="219"/>
      <c r="C127" s="150"/>
      <c r="D127" s="382"/>
      <c r="E127" s="27"/>
    </row>
    <row r="128" spans="2:5" s="5" customFormat="1" ht="35.25" customHeight="1" x14ac:dyDescent="0.4">
      <c r="B128" s="219"/>
      <c r="C128" s="150"/>
      <c r="D128" s="222"/>
      <c r="E128" s="27"/>
    </row>
    <row r="129" spans="2:5" s="5" customFormat="1" ht="35.25" customHeight="1" x14ac:dyDescent="0.4">
      <c r="B129" s="219"/>
      <c r="C129" s="150"/>
      <c r="D129" s="222"/>
      <c r="E129" s="27"/>
    </row>
    <row r="130" spans="2:5" s="5" customFormat="1" ht="35.25" customHeight="1" x14ac:dyDescent="0.4">
      <c r="B130" s="219"/>
      <c r="C130" s="150"/>
      <c r="D130" s="222"/>
      <c r="E130" s="27"/>
    </row>
    <row r="131" spans="2:5" s="5" customFormat="1" ht="35.25" customHeight="1" x14ac:dyDescent="0.4">
      <c r="B131" s="219"/>
      <c r="C131" s="150"/>
      <c r="D131" s="222"/>
      <c r="E131" s="27"/>
    </row>
    <row r="132" spans="2:5" s="5" customFormat="1" ht="35.25" customHeight="1" x14ac:dyDescent="0.4">
      <c r="B132" s="219"/>
      <c r="C132" s="151"/>
      <c r="D132" s="222"/>
      <c r="E132" s="27"/>
    </row>
    <row r="133" spans="2:5" ht="13.7" x14ac:dyDescent="0.4">
      <c r="B133" s="280" t="s">
        <v>73</v>
      </c>
      <c r="C133" s="281"/>
      <c r="D133" s="282"/>
      <c r="E133" s="7"/>
    </row>
    <row r="134" spans="2:5" s="5" customFormat="1" ht="35.25" customHeight="1" x14ac:dyDescent="0.4">
      <c r="B134" s="383" t="s">
        <v>534</v>
      </c>
      <c r="C134" s="150"/>
      <c r="D134" s="384" t="s">
        <v>530</v>
      </c>
      <c r="E134" s="27"/>
    </row>
    <row r="135" spans="2:5" s="5" customFormat="1" ht="35.25" customHeight="1" x14ac:dyDescent="0.4">
      <c r="B135" s="380" t="s">
        <v>516</v>
      </c>
      <c r="C135" s="150"/>
      <c r="D135" s="382" t="s">
        <v>535</v>
      </c>
      <c r="E135" s="27"/>
    </row>
    <row r="136" spans="2:5" s="5" customFormat="1" ht="35.25" customHeight="1" x14ac:dyDescent="0.4">
      <c r="B136" s="219"/>
      <c r="C136" s="150"/>
      <c r="D136" s="222"/>
      <c r="E136" s="27"/>
    </row>
    <row r="137" spans="2:5" s="5" customFormat="1" ht="35.25" customHeight="1" x14ac:dyDescent="0.4">
      <c r="B137" s="219"/>
      <c r="C137" s="150"/>
      <c r="D137" s="222"/>
      <c r="E137" s="27"/>
    </row>
    <row r="138" spans="2:5" s="5" customFormat="1" ht="35.25" customHeight="1" x14ac:dyDescent="0.4">
      <c r="B138" s="219"/>
      <c r="C138" s="150"/>
      <c r="D138" s="222"/>
      <c r="E138" s="27"/>
    </row>
    <row r="139" spans="2:5" s="5" customFormat="1" ht="35.25" customHeight="1" x14ac:dyDescent="0.4">
      <c r="B139" s="219"/>
      <c r="C139" s="150"/>
      <c r="D139" s="222"/>
      <c r="E139" s="27"/>
    </row>
    <row r="140" spans="2:5" s="5" customFormat="1" ht="35.25" customHeight="1" x14ac:dyDescent="0.4">
      <c r="B140" s="219"/>
      <c r="C140" s="150"/>
      <c r="D140" s="222"/>
      <c r="E140" s="27"/>
    </row>
    <row r="141" spans="2:5" s="5" customFormat="1" ht="35.25" customHeight="1" x14ac:dyDescent="0.4">
      <c r="B141" s="219"/>
      <c r="C141" s="150"/>
      <c r="D141" s="222"/>
      <c r="E141" s="27"/>
    </row>
    <row r="142" spans="2:5" s="5" customFormat="1" ht="35.25" customHeight="1" x14ac:dyDescent="0.4">
      <c r="B142" s="219"/>
      <c r="C142" s="150"/>
      <c r="D142" s="222"/>
      <c r="E142" s="27"/>
    </row>
    <row r="143" spans="2:5" s="5" customFormat="1" ht="35.25" customHeight="1" x14ac:dyDescent="0.4">
      <c r="B143" s="219"/>
      <c r="C143" s="151"/>
      <c r="D143" s="222"/>
      <c r="E143" s="27"/>
    </row>
    <row r="144" spans="2:5" ht="13.7" x14ac:dyDescent="0.4">
      <c r="B144" s="280" t="s">
        <v>74</v>
      </c>
      <c r="C144" s="281"/>
      <c r="D144" s="282"/>
      <c r="E144" s="7"/>
    </row>
    <row r="145" spans="2:5" s="5" customFormat="1" ht="35.25" customHeight="1" x14ac:dyDescent="0.4">
      <c r="B145" s="386" t="s">
        <v>536</v>
      </c>
      <c r="C145" s="150"/>
      <c r="D145" s="387" t="s">
        <v>537</v>
      </c>
      <c r="E145" s="27"/>
    </row>
    <row r="146" spans="2:5" s="5" customFormat="1" ht="35.25" customHeight="1" x14ac:dyDescent="0.4">
      <c r="B146" s="219"/>
      <c r="C146" s="150"/>
      <c r="D146" s="222"/>
      <c r="E146" s="27"/>
    </row>
    <row r="147" spans="2:5" s="5" customFormat="1" ht="35.25" customHeight="1" x14ac:dyDescent="0.4">
      <c r="B147" s="219"/>
      <c r="C147" s="150"/>
      <c r="D147" s="222"/>
      <c r="E147" s="27"/>
    </row>
    <row r="148" spans="2:5" s="5" customFormat="1" ht="35.25" customHeight="1" x14ac:dyDescent="0.4">
      <c r="B148" s="219"/>
      <c r="C148" s="150"/>
      <c r="D148" s="222"/>
      <c r="E148" s="27"/>
    </row>
    <row r="149" spans="2:5" s="5" customFormat="1" ht="35.25" customHeight="1" x14ac:dyDescent="0.4">
      <c r="B149" s="219"/>
      <c r="C149" s="150"/>
      <c r="D149" s="222"/>
      <c r="E149" s="27"/>
    </row>
    <row r="150" spans="2:5" s="5" customFormat="1" ht="35.25" customHeight="1" x14ac:dyDescent="0.4">
      <c r="B150" s="219"/>
      <c r="C150" s="150"/>
      <c r="D150" s="222"/>
      <c r="E150" s="27"/>
    </row>
    <row r="151" spans="2:5" s="5" customFormat="1" ht="35.25" customHeight="1" x14ac:dyDescent="0.4">
      <c r="B151" s="219"/>
      <c r="C151" s="150"/>
      <c r="D151" s="222"/>
      <c r="E151" s="27"/>
    </row>
    <row r="152" spans="2:5" s="5" customFormat="1" ht="35.25" customHeight="1" x14ac:dyDescent="0.4">
      <c r="B152" s="219"/>
      <c r="C152" s="150"/>
      <c r="D152" s="222"/>
      <c r="E152" s="27"/>
    </row>
    <row r="153" spans="2:5" s="5" customFormat="1" ht="35.25" customHeight="1" x14ac:dyDescent="0.4">
      <c r="B153" s="219"/>
      <c r="C153" s="150"/>
      <c r="D153" s="222"/>
      <c r="E153" s="27"/>
    </row>
    <row r="154" spans="2:5" s="5" customFormat="1" ht="35.25" customHeight="1" x14ac:dyDescent="0.4">
      <c r="B154" s="219"/>
      <c r="C154" s="151"/>
      <c r="D154" s="222"/>
      <c r="E154" s="27"/>
    </row>
    <row r="155" spans="2:5" ht="13.7" x14ac:dyDescent="0.4">
      <c r="B155" s="280" t="s">
        <v>75</v>
      </c>
      <c r="C155" s="281"/>
      <c r="D155" s="282"/>
      <c r="E155" s="7"/>
    </row>
    <row r="156" spans="2:5" s="5" customFormat="1" ht="35.25" customHeight="1" x14ac:dyDescent="0.4">
      <c r="B156" s="386" t="s">
        <v>538</v>
      </c>
      <c r="C156" s="150"/>
      <c r="D156" s="222" t="s">
        <v>539</v>
      </c>
      <c r="E156" s="27"/>
    </row>
    <row r="157" spans="2:5" s="5" customFormat="1" ht="35.25" customHeight="1" x14ac:dyDescent="0.4">
      <c r="B157" s="219"/>
      <c r="C157" s="150"/>
      <c r="D157" s="222"/>
      <c r="E157" s="27"/>
    </row>
    <row r="158" spans="2:5" s="5" customFormat="1" ht="35.25" customHeight="1" x14ac:dyDescent="0.4">
      <c r="B158" s="219"/>
      <c r="C158" s="150"/>
      <c r="D158" s="222"/>
      <c r="E158" s="27"/>
    </row>
    <row r="159" spans="2:5" s="5" customFormat="1" ht="35.25" customHeight="1" x14ac:dyDescent="0.4">
      <c r="B159" s="219"/>
      <c r="C159" s="150"/>
      <c r="D159" s="222"/>
      <c r="E159" s="27"/>
    </row>
    <row r="160" spans="2:5" s="5" customFormat="1" ht="35.25" customHeight="1" x14ac:dyDescent="0.4">
      <c r="B160" s="219"/>
      <c r="C160" s="150"/>
      <c r="D160" s="222"/>
      <c r="E160" s="27"/>
    </row>
    <row r="161" spans="2:5" s="5" customFormat="1" ht="35.25" customHeight="1" x14ac:dyDescent="0.4">
      <c r="B161" s="219"/>
      <c r="C161" s="150"/>
      <c r="D161" s="222"/>
      <c r="E161" s="27"/>
    </row>
    <row r="162" spans="2:5" s="5" customFormat="1" ht="35.25" customHeight="1" x14ac:dyDescent="0.4">
      <c r="B162" s="219"/>
      <c r="C162" s="150"/>
      <c r="D162" s="222"/>
      <c r="E162" s="27"/>
    </row>
    <row r="163" spans="2:5" s="5" customFormat="1" ht="35.25" customHeight="1" x14ac:dyDescent="0.4">
      <c r="B163" s="219"/>
      <c r="C163" s="150"/>
      <c r="D163" s="222"/>
      <c r="E163" s="27"/>
    </row>
    <row r="164" spans="2:5" s="5" customFormat="1" ht="35.25" customHeight="1" x14ac:dyDescent="0.4">
      <c r="B164" s="219"/>
      <c r="C164" s="150"/>
      <c r="D164" s="222"/>
      <c r="E164" s="27"/>
    </row>
    <row r="165" spans="2:5" s="5" customFormat="1" ht="35.25" customHeight="1" x14ac:dyDescent="0.4">
      <c r="B165" s="219"/>
      <c r="C165" s="151"/>
      <c r="D165" s="222"/>
      <c r="E165" s="27"/>
    </row>
    <row r="166" spans="2:5" ht="13.7" x14ac:dyDescent="0.4">
      <c r="B166" s="280" t="s">
        <v>76</v>
      </c>
      <c r="C166" s="281"/>
      <c r="D166" s="282"/>
      <c r="E166" s="7"/>
    </row>
    <row r="167" spans="2:5" s="5" customFormat="1" ht="35.25" customHeight="1" x14ac:dyDescent="0.4">
      <c r="B167" s="386" t="s">
        <v>540</v>
      </c>
      <c r="C167" s="150"/>
      <c r="D167" s="222" t="s">
        <v>539</v>
      </c>
      <c r="E167" s="27"/>
    </row>
    <row r="168" spans="2:5" s="5" customFormat="1" ht="35.25" customHeight="1" x14ac:dyDescent="0.4">
      <c r="B168" s="219"/>
      <c r="C168" s="150"/>
      <c r="D168" s="222"/>
      <c r="E168" s="27"/>
    </row>
    <row r="169" spans="2:5" s="5" customFormat="1" ht="35.25" customHeight="1" x14ac:dyDescent="0.4">
      <c r="B169" s="219"/>
      <c r="C169" s="150"/>
      <c r="D169" s="222"/>
      <c r="E169" s="27"/>
    </row>
    <row r="170" spans="2:5" s="5" customFormat="1" ht="35.25" customHeight="1" x14ac:dyDescent="0.4">
      <c r="B170" s="219"/>
      <c r="C170" s="150"/>
      <c r="D170" s="222"/>
      <c r="E170" s="27"/>
    </row>
    <row r="171" spans="2:5" s="5" customFormat="1" ht="35.25" customHeight="1" x14ac:dyDescent="0.4">
      <c r="B171" s="219"/>
      <c r="C171" s="150"/>
      <c r="D171" s="222"/>
      <c r="E171" s="27"/>
    </row>
    <row r="172" spans="2:5" s="5" customFormat="1" ht="35.25" customHeight="1" x14ac:dyDescent="0.4">
      <c r="B172" s="219"/>
      <c r="C172" s="150"/>
      <c r="D172" s="222"/>
      <c r="E172" s="27"/>
    </row>
    <row r="173" spans="2:5" s="5" customFormat="1" ht="35.25" customHeight="1" x14ac:dyDescent="0.4">
      <c r="B173" s="219"/>
      <c r="C173" s="150"/>
      <c r="D173" s="222"/>
      <c r="E173" s="27"/>
    </row>
    <row r="174" spans="2:5" s="5" customFormat="1" ht="35.25" customHeight="1" x14ac:dyDescent="0.4">
      <c r="B174" s="219"/>
      <c r="C174" s="150"/>
      <c r="D174" s="222"/>
      <c r="E174" s="27"/>
    </row>
    <row r="175" spans="2:5" s="5" customFormat="1" ht="35.25" customHeight="1" x14ac:dyDescent="0.4">
      <c r="B175" s="219"/>
      <c r="C175" s="150"/>
      <c r="D175" s="222"/>
      <c r="E175" s="27"/>
    </row>
    <row r="176" spans="2:5" s="5" customFormat="1" ht="35.25" customHeight="1" x14ac:dyDescent="0.4">
      <c r="B176" s="219"/>
      <c r="C176" s="151"/>
      <c r="D176" s="222"/>
      <c r="E176" s="27"/>
    </row>
    <row r="177" spans="2:5" ht="13.7" x14ac:dyDescent="0.4">
      <c r="B177" s="280" t="s">
        <v>78</v>
      </c>
      <c r="C177" s="281"/>
      <c r="D177" s="282"/>
      <c r="E177" s="1"/>
    </row>
    <row r="178" spans="2:5" s="5" customFormat="1" ht="35.25" customHeight="1" x14ac:dyDescent="0.4">
      <c r="B178" s="386" t="s">
        <v>541</v>
      </c>
      <c r="C178" s="150"/>
      <c r="D178" s="222" t="s">
        <v>539</v>
      </c>
      <c r="E178" s="27"/>
    </row>
    <row r="179" spans="2:5" s="5" customFormat="1" ht="35.25" customHeight="1" x14ac:dyDescent="0.4">
      <c r="B179" s="219"/>
      <c r="C179" s="150"/>
      <c r="D179" s="222"/>
      <c r="E179" s="27"/>
    </row>
    <row r="180" spans="2:5" s="5" customFormat="1" ht="35.25" customHeight="1" x14ac:dyDescent="0.4">
      <c r="B180" s="219"/>
      <c r="C180" s="150"/>
      <c r="D180" s="222"/>
      <c r="E180" s="27"/>
    </row>
    <row r="181" spans="2:5" s="5" customFormat="1" ht="35.25" customHeight="1" x14ac:dyDescent="0.4">
      <c r="B181" s="219"/>
      <c r="C181" s="150"/>
      <c r="D181" s="222"/>
      <c r="E181" s="27"/>
    </row>
    <row r="182" spans="2:5" s="5" customFormat="1" ht="35.25" customHeight="1" x14ac:dyDescent="0.4">
      <c r="B182" s="219"/>
      <c r="C182" s="150"/>
      <c r="D182" s="222"/>
      <c r="E182" s="27"/>
    </row>
    <row r="183" spans="2:5" s="5" customFormat="1" ht="35.25" customHeight="1" x14ac:dyDescent="0.4">
      <c r="B183" s="219"/>
      <c r="C183" s="150"/>
      <c r="D183" s="222"/>
      <c r="E183" s="27"/>
    </row>
    <row r="184" spans="2:5" s="5" customFormat="1" ht="35.25" customHeight="1" x14ac:dyDescent="0.4">
      <c r="B184" s="219"/>
      <c r="C184" s="150"/>
      <c r="D184" s="222"/>
      <c r="E184" s="27"/>
    </row>
    <row r="185" spans="2:5" s="5" customFormat="1" ht="35.25" customHeight="1" x14ac:dyDescent="0.4">
      <c r="B185" s="219"/>
      <c r="C185" s="150"/>
      <c r="D185" s="222"/>
      <c r="E185" s="27"/>
    </row>
    <row r="186" spans="2:5" s="5" customFormat="1" ht="35.25" customHeight="1" x14ac:dyDescent="0.4">
      <c r="B186" s="219"/>
      <c r="C186" s="150"/>
      <c r="D186" s="222"/>
      <c r="E186" s="27"/>
    </row>
    <row r="187" spans="2:5" s="5" customFormat="1" ht="35.25" customHeight="1" x14ac:dyDescent="0.4">
      <c r="B187" s="219"/>
      <c r="C187" s="151"/>
      <c r="D187" s="222"/>
    </row>
    <row r="188" spans="2:5" ht="13.7" x14ac:dyDescent="0.4">
      <c r="B188" s="280" t="s">
        <v>79</v>
      </c>
      <c r="C188" s="281"/>
      <c r="D188" s="282"/>
      <c r="E188" s="1"/>
    </row>
    <row r="189" spans="2:5" s="5" customFormat="1" ht="35.25" customHeight="1" x14ac:dyDescent="0.4">
      <c r="B189" s="219" t="s">
        <v>542</v>
      </c>
      <c r="C189" s="150"/>
      <c r="D189" s="222" t="s">
        <v>513</v>
      </c>
      <c r="E189" s="27"/>
    </row>
    <row r="190" spans="2:5" s="5" customFormat="1" ht="35.25" customHeight="1" x14ac:dyDescent="0.4">
      <c r="B190" s="219"/>
      <c r="C190" s="150"/>
      <c r="D190" s="222"/>
      <c r="E190" s="27"/>
    </row>
    <row r="191" spans="2:5" s="5" customFormat="1" ht="35.25" customHeight="1" x14ac:dyDescent="0.4">
      <c r="B191" s="219"/>
      <c r="C191" s="150"/>
      <c r="D191" s="222"/>
      <c r="E191" s="27"/>
    </row>
    <row r="192" spans="2:5" s="5" customFormat="1" ht="35.25" customHeight="1" x14ac:dyDescent="0.4">
      <c r="B192" s="219"/>
      <c r="C192" s="150"/>
      <c r="D192" s="222"/>
      <c r="E192" s="27"/>
    </row>
    <row r="193" spans="2:5" s="5" customFormat="1" ht="35.25" customHeight="1" x14ac:dyDescent="0.4">
      <c r="B193" s="219"/>
      <c r="C193" s="150"/>
      <c r="D193" s="222"/>
      <c r="E193" s="27"/>
    </row>
    <row r="194" spans="2:5" s="5" customFormat="1" ht="35.25" customHeight="1" x14ac:dyDescent="0.4">
      <c r="B194" s="219"/>
      <c r="C194" s="150"/>
      <c r="D194" s="222"/>
      <c r="E194" s="27"/>
    </row>
    <row r="195" spans="2:5" s="5" customFormat="1" ht="35.25" customHeight="1" x14ac:dyDescent="0.4">
      <c r="B195" s="219"/>
      <c r="C195" s="150"/>
      <c r="D195" s="222"/>
      <c r="E195" s="27"/>
    </row>
    <row r="196" spans="2:5" s="5" customFormat="1" ht="35.25" customHeight="1" x14ac:dyDescent="0.4">
      <c r="B196" s="219"/>
      <c r="C196" s="150"/>
      <c r="D196" s="222"/>
      <c r="E196" s="27"/>
    </row>
    <row r="197" spans="2:5" s="5" customFormat="1" ht="35.25" customHeight="1" x14ac:dyDescent="0.4">
      <c r="B197" s="219"/>
      <c r="C197" s="150"/>
      <c r="D197" s="222"/>
      <c r="E197" s="27"/>
    </row>
    <row r="198" spans="2:5" s="5" customFormat="1" ht="35.25" customHeight="1" x14ac:dyDescent="0.4">
      <c r="B198" s="219"/>
      <c r="C198" s="151"/>
      <c r="D198" s="222"/>
    </row>
    <row r="199" spans="2:5" ht="13.7" x14ac:dyDescent="0.4">
      <c r="B199" s="280" t="s">
        <v>81</v>
      </c>
      <c r="C199" s="281"/>
      <c r="D199" s="282"/>
      <c r="E199" s="1"/>
    </row>
    <row r="200" spans="2:5" s="5" customFormat="1" ht="35.25" customHeight="1" x14ac:dyDescent="0.4">
      <c r="B200" s="386" t="s">
        <v>543</v>
      </c>
      <c r="C200" s="150"/>
      <c r="D200" s="222" t="s">
        <v>528</v>
      </c>
      <c r="E200" s="27"/>
    </row>
    <row r="201" spans="2:5" s="5" customFormat="1" ht="35.25" customHeight="1" x14ac:dyDescent="0.4">
      <c r="B201" s="219"/>
      <c r="C201" s="150"/>
      <c r="D201" s="222"/>
      <c r="E201" s="27"/>
    </row>
    <row r="202" spans="2:5" s="5" customFormat="1" ht="35.25" customHeight="1" x14ac:dyDescent="0.4">
      <c r="B202" s="219"/>
      <c r="C202" s="150"/>
      <c r="D202" s="222"/>
      <c r="E202" s="27"/>
    </row>
    <row r="203" spans="2:5" s="5" customFormat="1" ht="35.25" customHeight="1" x14ac:dyDescent="0.4">
      <c r="B203" s="219"/>
      <c r="C203" s="150"/>
      <c r="D203" s="222"/>
      <c r="E203" s="27"/>
    </row>
    <row r="204" spans="2:5" s="5" customFormat="1" ht="35.25" customHeight="1" x14ac:dyDescent="0.4">
      <c r="B204" s="219"/>
      <c r="C204" s="150"/>
      <c r="D204" s="222"/>
      <c r="E204" s="27"/>
    </row>
    <row r="205" spans="2:5" s="5" customFormat="1" ht="35.25" customHeight="1" x14ac:dyDescent="0.4">
      <c r="B205" s="219"/>
      <c r="C205" s="150"/>
      <c r="D205" s="222"/>
      <c r="E205" s="27"/>
    </row>
    <row r="206" spans="2:5" s="5" customFormat="1" ht="35.25" customHeight="1" x14ac:dyDescent="0.4">
      <c r="B206" s="219"/>
      <c r="C206" s="150"/>
      <c r="D206" s="222"/>
      <c r="E206" s="27"/>
    </row>
    <row r="207" spans="2:5" s="5" customFormat="1" ht="35.25" customHeight="1" x14ac:dyDescent="0.4">
      <c r="B207" s="219"/>
      <c r="C207" s="150"/>
      <c r="D207" s="222"/>
      <c r="E207" s="27"/>
    </row>
    <row r="208" spans="2:5" s="5" customFormat="1" ht="35.25" customHeight="1" x14ac:dyDescent="0.4">
      <c r="B208" s="219"/>
      <c r="C208" s="150"/>
      <c r="D208" s="222"/>
      <c r="E208" s="27"/>
    </row>
    <row r="209" spans="1:4" s="5" customFormat="1" ht="35.25" customHeight="1" x14ac:dyDescent="0.4">
      <c r="B209" s="227"/>
      <c r="C209" s="228"/>
      <c r="D209" s="229"/>
    </row>
    <row r="210" spans="1:4" x14ac:dyDescent="0.4"/>
    <row r="211" spans="1:4" hidden="1" x14ac:dyDescent="0.4">
      <c r="A211" s="30"/>
      <c r="B211" s="30"/>
      <c r="C211" s="30"/>
    </row>
    <row r="212" spans="1:4" hidden="1" x14ac:dyDescent="0.4">
      <c r="A212" s="30"/>
      <c r="B212" s="37"/>
      <c r="C212" s="37"/>
    </row>
    <row r="213" spans="1:4" hidden="1" x14ac:dyDescent="0.4">
      <c r="A213" s="30"/>
      <c r="B213" s="30"/>
      <c r="C213" s="4"/>
    </row>
    <row r="214" spans="1:4" hidden="1" x14ac:dyDescent="0.4">
      <c r="B214" s="30"/>
      <c r="C214" s="4"/>
    </row>
    <row r="215" spans="1:4" hidden="1" x14ac:dyDescent="0.4">
      <c r="B215" s="37"/>
      <c r="C215" s="37"/>
    </row>
    <row r="216" spans="1:4" ht="13.2" hidden="1" customHeight="1" x14ac:dyDescent="0.4">
      <c r="B216" s="37"/>
      <c r="C216" s="37"/>
    </row>
    <row r="217" spans="1:4" x14ac:dyDescent="0.4"/>
  </sheetData>
  <sheetProtection password="D429" sheet="1" objects="1" scenarios="1"/>
  <dataValidations count="4">
    <dataValidation showInputMessage="1" showErrorMessage="1" prompt="Accepts input from user" sqref="D124:D132 D56 D58:D65 D5:D24 B27:B32 D27:D32 B34:B39 D34:D39 B41:B46 D41:D46 D48:D53 B48:B53 D200:D209 B5:B24 D67:D76 D78:D87 D89:D98 D100:D109 B123:B132 D111:D120 D134:D143 B134:B143 B145:B154 D145:D154 D156:D165 B156:B165 B167:B176 D167:D176 B178:B187 D178:D187 B189:B198 D189:D198 B200:B209 B56:B65 B67:B76 B78:B87 B89:B98 B100:B109 B111:B120" xr:uid="{00000000-0002-0000-0600-000000000000}"/>
    <dataValidation allowBlank="1" showErrorMessage="1" prompt="Non input cell – does not accept input from user" sqref="D166 D4 D33 D40 D47 D54:D55 D121:D122 C66:D66 C77:D77 C88:D88 C99:D99 C110:D110 D133 D144 D155 D199 D177 D188 D25:D26" xr:uid="{00000000-0002-0000-0600-000001000000}"/>
    <dataValidation allowBlank="1" showInputMessage="1" showErrorMessage="1" prompt="Does not accept input from user" sqref="C4:C55 C121:C209" xr:uid="{00000000-0002-0000-0600-000002000000}"/>
    <dataValidation type="list" showInputMessage="1" showErrorMessage="1" prompt="Accepts input from user" sqref="C56:C65 C67:C76 C78:C87 C89:C98 C100:C109 C111:C120" xr:uid="{00000000-0002-0000-0600-00000300000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2"/>
    <pageSetUpPr fitToPage="1"/>
  </sheetPr>
  <dimension ref="A1:N10"/>
  <sheetViews>
    <sheetView zoomScale="80" zoomScaleNormal="80" workbookViewId="0">
      <selection activeCell="A4" sqref="A4"/>
    </sheetView>
  </sheetViews>
  <sheetFormatPr defaultColWidth="0" defaultRowHeight="12.7" zeroHeight="1" x14ac:dyDescent="0.4"/>
  <cols>
    <col min="1" max="1" width="111.29296875" style="3" customWidth="1"/>
    <col min="2" max="2" width="9.1171875" style="3" customWidth="1"/>
    <col min="3" max="3" width="45.703125" style="3" hidden="1" customWidth="1"/>
    <col min="4" max="4" width="7" style="3" hidden="1" customWidth="1"/>
    <col min="5" max="5" width="10.87890625" style="3" hidden="1" customWidth="1"/>
    <col min="6" max="6" width="11.703125" style="3" hidden="1" customWidth="1"/>
    <col min="7" max="7" width="9.1171875" style="3" hidden="1" customWidth="1"/>
    <col min="8" max="8" width="14" style="3" hidden="1" customWidth="1"/>
    <col min="9" max="9" width="13.87890625" style="3" hidden="1" customWidth="1"/>
    <col min="10" max="10" width="9.1171875" style="3" hidden="1" customWidth="1"/>
    <col min="11" max="11" width="12.29296875" style="3" hidden="1" customWidth="1"/>
    <col min="12" max="12" width="12" style="3" hidden="1" customWidth="1"/>
    <col min="13" max="14" width="0" style="3" hidden="1" customWidth="1"/>
    <col min="15" max="15" width="9.1171875" style="3" hidden="1" customWidth="1"/>
    <col min="16" max="16384" width="9.1171875" style="3" hidden="1"/>
  </cols>
  <sheetData>
    <row r="1" spans="1:14" x14ac:dyDescent="0.4">
      <c r="A1" s="79" t="s">
        <v>105</v>
      </c>
    </row>
    <row r="2" spans="1:14" ht="14.35" x14ac:dyDescent="0.4">
      <c r="H2" s="39"/>
      <c r="I2" s="39"/>
    </row>
    <row r="3" spans="1:14" s="42" customFormat="1" ht="112.2" customHeight="1" x14ac:dyDescent="0.4">
      <c r="A3" s="47" t="s">
        <v>198</v>
      </c>
      <c r="B3" s="46"/>
      <c r="C3" s="46"/>
      <c r="D3" s="46"/>
      <c r="E3" s="46"/>
      <c r="F3" s="46"/>
      <c r="G3" s="46"/>
      <c r="H3" s="46"/>
      <c r="I3" s="46"/>
      <c r="J3" s="46"/>
      <c r="K3" s="46"/>
      <c r="L3" s="46"/>
      <c r="M3" s="46"/>
      <c r="N3" s="46"/>
    </row>
    <row r="4" spans="1:14" s="42" customFormat="1" ht="16.5" customHeight="1" x14ac:dyDescent="0.4">
      <c r="A4" s="48"/>
      <c r="B4" s="39"/>
      <c r="C4" s="39"/>
      <c r="D4" s="39"/>
      <c r="E4" s="39"/>
      <c r="F4" s="39"/>
      <c r="G4" s="39"/>
      <c r="H4" s="3"/>
      <c r="I4" s="3"/>
      <c r="J4" s="39"/>
      <c r="K4" s="39"/>
      <c r="L4" s="39"/>
      <c r="M4" s="39"/>
      <c r="N4" s="39"/>
    </row>
    <row r="5" spans="1:14" ht="14.35" x14ac:dyDescent="0.4">
      <c r="A5" s="3" t="s">
        <v>106</v>
      </c>
      <c r="E5" s="39"/>
      <c r="F5" s="39"/>
      <c r="G5" s="39"/>
      <c r="J5" s="39"/>
    </row>
    <row r="6" spans="1:14" ht="14.35" x14ac:dyDescent="0.4">
      <c r="A6" s="3" t="s">
        <v>107</v>
      </c>
      <c r="E6" s="39"/>
      <c r="F6" s="39"/>
      <c r="G6" s="39"/>
      <c r="J6" s="39"/>
    </row>
    <row r="7" spans="1:14" x14ac:dyDescent="0.4"/>
    <row r="8" spans="1:14" x14ac:dyDescent="0.4">
      <c r="A8" s="3" t="s">
        <v>108</v>
      </c>
    </row>
    <row r="9" spans="1:14" x14ac:dyDescent="0.4">
      <c r="A9" s="3" t="s">
        <v>109</v>
      </c>
    </row>
    <row r="10" spans="1:14" x14ac:dyDescent="0.4"/>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pageSetUpPr fitToPage="1"/>
  </sheetPr>
  <dimension ref="A1:I64"/>
  <sheetViews>
    <sheetView zoomScale="80" zoomScaleNormal="80" workbookViewId="0"/>
  </sheetViews>
  <sheetFormatPr defaultColWidth="0" defaultRowHeight="12.7" zeroHeight="1" x14ac:dyDescent="0.4"/>
  <cols>
    <col min="1" max="1" width="35" style="31" customWidth="1"/>
    <col min="2" max="2" width="26.41015625" style="31" customWidth="1"/>
    <col min="3" max="3" width="9.1171875" style="31" customWidth="1"/>
    <col min="4" max="4" width="30.703125" style="34" customWidth="1"/>
    <col min="5" max="5" width="9.1171875" style="31" customWidth="1"/>
    <col min="6" max="6" width="19.703125" style="31" customWidth="1"/>
    <col min="7" max="7" width="9.1171875" style="31" customWidth="1"/>
    <col min="8" max="8" width="12" style="31" customWidth="1"/>
    <col min="9" max="9" width="9.1171875" style="31" customWidth="1"/>
    <col min="10" max="10" width="9.1171875" style="31" hidden="1" customWidth="1"/>
    <col min="11" max="16384" width="9.1171875" style="31" hidden="1"/>
  </cols>
  <sheetData>
    <row r="1" spans="1:8" x14ac:dyDescent="0.4">
      <c r="A1" s="80"/>
      <c r="B1" s="80"/>
      <c r="D1" s="32"/>
      <c r="F1" s="33"/>
      <c r="H1" s="33"/>
    </row>
    <row r="2" spans="1:8" ht="30.7" x14ac:dyDescent="0.4">
      <c r="A2" s="82" t="s">
        <v>463</v>
      </c>
      <c r="B2" s="83"/>
      <c r="C2" s="84"/>
      <c r="D2" s="85" t="s">
        <v>465</v>
      </c>
      <c r="E2" s="84"/>
      <c r="F2" s="85" t="s">
        <v>466</v>
      </c>
      <c r="G2" s="84"/>
      <c r="H2" s="85" t="s">
        <v>467</v>
      </c>
    </row>
    <row r="3" spans="1:8" x14ac:dyDescent="0.4">
      <c r="A3" s="237" t="s">
        <v>130</v>
      </c>
      <c r="B3" s="238" t="s">
        <v>131</v>
      </c>
      <c r="C3" s="84"/>
      <c r="D3" s="81" t="s">
        <v>132</v>
      </c>
      <c r="E3" s="84"/>
      <c r="F3" s="86">
        <v>2011</v>
      </c>
      <c r="G3" s="84"/>
      <c r="H3" s="87" t="s">
        <v>133</v>
      </c>
    </row>
    <row r="4" spans="1:8" x14ac:dyDescent="0.4">
      <c r="A4" s="235">
        <v>0</v>
      </c>
      <c r="B4" s="236">
        <v>0</v>
      </c>
      <c r="C4" s="84"/>
      <c r="D4" s="88" t="s">
        <v>134</v>
      </c>
      <c r="E4" s="84"/>
      <c r="F4" s="89">
        <v>2012</v>
      </c>
      <c r="G4" s="84"/>
      <c r="H4" s="90" t="s">
        <v>135</v>
      </c>
    </row>
    <row r="5" spans="1:8" x14ac:dyDescent="0.4">
      <c r="A5" s="235">
        <v>1000</v>
      </c>
      <c r="B5" s="236">
        <v>8.3000000000000004E-2</v>
      </c>
      <c r="C5" s="84"/>
      <c r="D5" s="88" t="s">
        <v>136</v>
      </c>
      <c r="E5" s="84"/>
      <c r="F5" s="89">
        <v>2013</v>
      </c>
      <c r="G5" s="84"/>
      <c r="H5" s="84"/>
    </row>
    <row r="6" spans="1:8" x14ac:dyDescent="0.4">
      <c r="A6" s="235">
        <v>2500</v>
      </c>
      <c r="B6" s="236">
        <v>5.1999999999999998E-2</v>
      </c>
      <c r="C6" s="84"/>
      <c r="D6" s="88" t="s">
        <v>137</v>
      </c>
      <c r="E6" s="84"/>
      <c r="F6" s="89">
        <v>2014</v>
      </c>
      <c r="G6" s="84"/>
      <c r="H6" s="84"/>
    </row>
    <row r="7" spans="1:8" x14ac:dyDescent="0.4">
      <c r="A7" s="235">
        <v>5000</v>
      </c>
      <c r="B7" s="236">
        <v>3.6999999999999998E-2</v>
      </c>
      <c r="C7" s="84"/>
      <c r="D7" s="88" t="s">
        <v>138</v>
      </c>
      <c r="E7" s="84"/>
      <c r="F7" s="89">
        <v>2015</v>
      </c>
      <c r="G7" s="84"/>
      <c r="H7" s="84"/>
    </row>
    <row r="8" spans="1:8" x14ac:dyDescent="0.4">
      <c r="A8" s="235">
        <v>10000</v>
      </c>
      <c r="B8" s="236">
        <v>2.5999999999999999E-2</v>
      </c>
      <c r="C8" s="84"/>
      <c r="D8" s="88" t="s">
        <v>139</v>
      </c>
      <c r="E8" s="84"/>
      <c r="F8" s="89">
        <v>2016</v>
      </c>
      <c r="G8" s="84"/>
      <c r="H8" s="84"/>
    </row>
    <row r="9" spans="1:8" x14ac:dyDescent="0.4">
      <c r="A9" s="235">
        <v>25000</v>
      </c>
      <c r="B9" s="236">
        <v>1.6E-2</v>
      </c>
      <c r="C9" s="84"/>
      <c r="D9" s="88" t="s">
        <v>140</v>
      </c>
      <c r="E9" s="84"/>
      <c r="F9" s="89">
        <v>2017</v>
      </c>
      <c r="G9" s="84"/>
      <c r="H9" s="84"/>
    </row>
    <row r="10" spans="1:8" x14ac:dyDescent="0.4">
      <c r="A10" s="235">
        <v>50000</v>
      </c>
      <c r="B10" s="236">
        <v>1.2E-2</v>
      </c>
      <c r="C10" s="84"/>
      <c r="D10" s="88" t="s">
        <v>141</v>
      </c>
      <c r="E10" s="84"/>
      <c r="F10" s="89">
        <v>2018</v>
      </c>
      <c r="G10" s="84"/>
      <c r="H10" s="84"/>
    </row>
    <row r="11" spans="1:8" x14ac:dyDescent="0.4">
      <c r="A11" s="239">
        <v>75000</v>
      </c>
      <c r="B11" s="240">
        <v>0</v>
      </c>
      <c r="C11" s="84"/>
      <c r="D11" s="88" t="s">
        <v>142</v>
      </c>
      <c r="E11" s="84"/>
      <c r="F11" s="89">
        <v>2019</v>
      </c>
      <c r="G11" s="84"/>
      <c r="H11" s="84"/>
    </row>
    <row r="12" spans="1:8" x14ac:dyDescent="0.4">
      <c r="A12" s="84"/>
      <c r="B12" s="84"/>
      <c r="C12" s="84"/>
      <c r="D12" s="88" t="s">
        <v>143</v>
      </c>
      <c r="E12" s="84"/>
      <c r="F12" s="89">
        <v>2020</v>
      </c>
      <c r="G12" s="84"/>
      <c r="H12" s="84"/>
    </row>
    <row r="13" spans="1:8" x14ac:dyDescent="0.4">
      <c r="A13" s="84"/>
      <c r="B13" s="84"/>
      <c r="C13" s="84"/>
      <c r="D13" s="88" t="s">
        <v>144</v>
      </c>
      <c r="E13" s="84"/>
      <c r="F13" s="89">
        <v>2021</v>
      </c>
      <c r="G13" s="84"/>
      <c r="H13" s="84"/>
    </row>
    <row r="14" spans="1:8" x14ac:dyDescent="0.4">
      <c r="A14" s="84"/>
      <c r="B14" s="84"/>
      <c r="C14" s="84"/>
      <c r="D14" s="88" t="s">
        <v>145</v>
      </c>
      <c r="E14" s="84"/>
      <c r="F14" s="89">
        <v>2022</v>
      </c>
      <c r="G14" s="84"/>
      <c r="H14" s="84"/>
    </row>
    <row r="15" spans="1:8" ht="15.35" x14ac:dyDescent="0.4">
      <c r="A15" s="82" t="s">
        <v>464</v>
      </c>
      <c r="B15" s="83"/>
      <c r="C15" s="84"/>
      <c r="D15" s="88" t="s">
        <v>146</v>
      </c>
      <c r="E15" s="84"/>
      <c r="F15" s="89">
        <v>2023</v>
      </c>
      <c r="G15" s="84"/>
      <c r="H15" s="84"/>
    </row>
    <row r="16" spans="1:8" x14ac:dyDescent="0.4">
      <c r="A16" s="237" t="s">
        <v>147</v>
      </c>
      <c r="B16" s="238" t="s">
        <v>148</v>
      </c>
      <c r="C16" s="84"/>
      <c r="D16" s="88" t="s">
        <v>150</v>
      </c>
      <c r="E16" s="84"/>
      <c r="F16" s="89">
        <v>2024</v>
      </c>
      <c r="G16" s="84"/>
      <c r="H16" s="84"/>
    </row>
    <row r="17" spans="1:8" x14ac:dyDescent="0.4">
      <c r="A17" s="241">
        <v>0</v>
      </c>
      <c r="B17" s="243">
        <v>1</v>
      </c>
      <c r="C17" s="84"/>
      <c r="D17" s="88" t="s">
        <v>151</v>
      </c>
      <c r="E17" s="84"/>
      <c r="F17" s="89">
        <v>2025</v>
      </c>
      <c r="G17" s="84"/>
      <c r="H17" s="84"/>
    </row>
    <row r="18" spans="1:8" x14ac:dyDescent="0.4">
      <c r="A18" s="242">
        <v>2500</v>
      </c>
      <c r="B18" s="244">
        <v>1.1639999999999999</v>
      </c>
      <c r="C18" s="84"/>
      <c r="D18" s="88" t="s">
        <v>152</v>
      </c>
      <c r="E18" s="84"/>
      <c r="F18" s="89">
        <v>2026</v>
      </c>
      <c r="G18" s="84"/>
      <c r="H18" s="84"/>
    </row>
    <row r="19" spans="1:8" x14ac:dyDescent="0.4">
      <c r="A19" s="242">
        <v>5000</v>
      </c>
      <c r="B19" s="244">
        <v>1.4019999999999999</v>
      </c>
      <c r="C19" s="84"/>
      <c r="D19" s="88" t="s">
        <v>153</v>
      </c>
      <c r="E19" s="84"/>
      <c r="F19" s="89">
        <v>2027</v>
      </c>
      <c r="G19" s="84"/>
      <c r="H19" s="84"/>
    </row>
    <row r="20" spans="1:8" x14ac:dyDescent="0.4">
      <c r="A20" s="245">
        <v>10000</v>
      </c>
      <c r="B20" s="246">
        <v>1.736</v>
      </c>
      <c r="C20" s="84"/>
      <c r="D20" s="88" t="s">
        <v>154</v>
      </c>
      <c r="E20" s="84"/>
      <c r="F20" s="89">
        <v>2028</v>
      </c>
      <c r="G20" s="84"/>
      <c r="H20" s="84"/>
    </row>
    <row r="21" spans="1:8" x14ac:dyDescent="0.4">
      <c r="A21" s="84"/>
      <c r="B21" s="84"/>
      <c r="C21" s="84"/>
      <c r="D21" s="88" t="s">
        <v>155</v>
      </c>
      <c r="E21" s="84"/>
      <c r="F21" s="89">
        <v>2029</v>
      </c>
      <c r="G21" s="84"/>
      <c r="H21" s="84"/>
    </row>
    <row r="22" spans="1:8" x14ac:dyDescent="0.4">
      <c r="A22" s="84"/>
      <c r="B22" s="84"/>
      <c r="C22" s="84"/>
      <c r="D22" s="88" t="s">
        <v>156</v>
      </c>
      <c r="E22" s="84"/>
      <c r="F22" s="89">
        <v>2030</v>
      </c>
      <c r="G22" s="84"/>
      <c r="H22" s="84"/>
    </row>
    <row r="23" spans="1:8" x14ac:dyDescent="0.4">
      <c r="A23" s="84"/>
      <c r="B23" s="84"/>
      <c r="C23" s="84"/>
      <c r="D23" s="88" t="s">
        <v>157</v>
      </c>
      <c r="E23" s="84"/>
      <c r="F23" s="89">
        <v>2031</v>
      </c>
      <c r="G23" s="84"/>
      <c r="H23" s="84"/>
    </row>
    <row r="24" spans="1:8" x14ac:dyDescent="0.4">
      <c r="A24" s="84"/>
      <c r="B24" s="84"/>
      <c r="C24" s="84"/>
      <c r="D24" s="88" t="s">
        <v>158</v>
      </c>
      <c r="E24" s="84"/>
      <c r="F24" s="89">
        <v>2032</v>
      </c>
      <c r="G24" s="84"/>
      <c r="H24" s="84"/>
    </row>
    <row r="25" spans="1:8" x14ac:dyDescent="0.4">
      <c r="A25" s="84"/>
      <c r="B25" s="84"/>
      <c r="C25" s="84"/>
      <c r="D25" s="88" t="s">
        <v>159</v>
      </c>
      <c r="E25" s="84"/>
      <c r="F25" s="89">
        <v>2033</v>
      </c>
      <c r="G25" s="84"/>
      <c r="H25" s="84"/>
    </row>
    <row r="26" spans="1:8" x14ac:dyDescent="0.4">
      <c r="A26" s="84"/>
      <c r="B26" s="84"/>
      <c r="C26" s="84"/>
      <c r="D26" s="88" t="s">
        <v>160</v>
      </c>
      <c r="E26" s="84"/>
      <c r="F26" s="89">
        <v>2034</v>
      </c>
      <c r="G26" s="84"/>
      <c r="H26" s="84"/>
    </row>
    <row r="27" spans="1:8" x14ac:dyDescent="0.4">
      <c r="A27" s="84"/>
      <c r="B27" s="84"/>
      <c r="C27" s="84"/>
      <c r="D27" s="88" t="s">
        <v>161</v>
      </c>
      <c r="E27" s="84"/>
      <c r="F27" s="89">
        <v>2035</v>
      </c>
      <c r="G27" s="84"/>
      <c r="H27" s="84"/>
    </row>
    <row r="28" spans="1:8" x14ac:dyDescent="0.4">
      <c r="A28" s="84"/>
      <c r="B28" s="84"/>
      <c r="C28" s="84"/>
      <c r="D28" s="88" t="s">
        <v>162</v>
      </c>
      <c r="E28" s="84"/>
      <c r="F28" s="89">
        <v>2036</v>
      </c>
      <c r="G28" s="84"/>
      <c r="H28" s="84"/>
    </row>
    <row r="29" spans="1:8" x14ac:dyDescent="0.4">
      <c r="A29" s="84"/>
      <c r="B29" s="84"/>
      <c r="C29" s="84"/>
      <c r="D29" s="88" t="s">
        <v>163</v>
      </c>
      <c r="E29" s="84"/>
      <c r="F29" s="89">
        <v>2037</v>
      </c>
      <c r="G29" s="84"/>
      <c r="H29" s="84"/>
    </row>
    <row r="30" spans="1:8" x14ac:dyDescent="0.4">
      <c r="A30" s="84"/>
      <c r="B30" s="84"/>
      <c r="C30" s="84"/>
      <c r="D30" s="88" t="s">
        <v>164</v>
      </c>
      <c r="E30" s="84"/>
      <c r="F30" s="89">
        <v>2038</v>
      </c>
      <c r="G30" s="84"/>
      <c r="H30" s="84"/>
    </row>
    <row r="31" spans="1:8" x14ac:dyDescent="0.4">
      <c r="A31" s="84"/>
      <c r="B31" s="84"/>
      <c r="C31" s="84"/>
      <c r="D31" s="88" t="s">
        <v>165</v>
      </c>
      <c r="E31" s="84"/>
      <c r="F31" s="89">
        <v>2039</v>
      </c>
      <c r="G31" s="84"/>
      <c r="H31" s="84"/>
    </row>
    <row r="32" spans="1:8" x14ac:dyDescent="0.4">
      <c r="A32" s="84"/>
      <c r="B32" s="84"/>
      <c r="C32" s="84"/>
      <c r="D32" s="88" t="s">
        <v>166</v>
      </c>
      <c r="E32" s="84"/>
      <c r="F32" s="89">
        <v>2040</v>
      </c>
      <c r="G32" s="84"/>
      <c r="H32" s="84"/>
    </row>
    <row r="33" spans="1:8" x14ac:dyDescent="0.4">
      <c r="A33" s="84"/>
      <c r="B33" s="84"/>
      <c r="C33" s="84"/>
      <c r="D33" s="88" t="s">
        <v>167</v>
      </c>
      <c r="E33" s="84"/>
      <c r="F33" s="89">
        <v>2041</v>
      </c>
      <c r="G33" s="84"/>
      <c r="H33" s="84"/>
    </row>
    <row r="34" spans="1:8" x14ac:dyDescent="0.4">
      <c r="A34" s="84"/>
      <c r="B34" s="84"/>
      <c r="C34" s="84"/>
      <c r="D34" s="88" t="s">
        <v>168</v>
      </c>
      <c r="E34" s="84"/>
      <c r="F34" s="89">
        <v>2042</v>
      </c>
      <c r="G34" s="84"/>
      <c r="H34" s="84"/>
    </row>
    <row r="35" spans="1:8" x14ac:dyDescent="0.4">
      <c r="A35" s="84"/>
      <c r="B35" s="84"/>
      <c r="C35" s="84"/>
      <c r="D35" s="88" t="s">
        <v>169</v>
      </c>
      <c r="E35" s="84"/>
      <c r="F35" s="89">
        <v>2043</v>
      </c>
      <c r="G35" s="84"/>
      <c r="H35" s="84"/>
    </row>
    <row r="36" spans="1:8" x14ac:dyDescent="0.4">
      <c r="A36" s="84"/>
      <c r="B36" s="84"/>
      <c r="C36" s="84"/>
      <c r="D36" s="88" t="s">
        <v>170</v>
      </c>
      <c r="E36" s="84"/>
      <c r="F36" s="89">
        <v>2044</v>
      </c>
      <c r="G36" s="84"/>
      <c r="H36" s="84"/>
    </row>
    <row r="37" spans="1:8" x14ac:dyDescent="0.4">
      <c r="A37" s="84"/>
      <c r="B37" s="84"/>
      <c r="C37" s="84"/>
      <c r="D37" s="88" t="s">
        <v>171</v>
      </c>
      <c r="E37" s="84"/>
      <c r="F37" s="89">
        <v>2045</v>
      </c>
      <c r="G37" s="84"/>
      <c r="H37" s="84"/>
    </row>
    <row r="38" spans="1:8" x14ac:dyDescent="0.4">
      <c r="A38" s="84"/>
      <c r="B38" s="84"/>
      <c r="C38" s="84"/>
      <c r="D38" s="88" t="s">
        <v>172</v>
      </c>
      <c r="E38" s="84"/>
      <c r="F38" s="89">
        <v>2046</v>
      </c>
      <c r="G38" s="84"/>
      <c r="H38" s="84"/>
    </row>
    <row r="39" spans="1:8" x14ac:dyDescent="0.4">
      <c r="A39" s="84"/>
      <c r="B39" s="84"/>
      <c r="C39" s="84"/>
      <c r="D39" s="88" t="s">
        <v>173</v>
      </c>
      <c r="E39" s="84"/>
      <c r="F39" s="89">
        <v>2047</v>
      </c>
      <c r="G39" s="84"/>
      <c r="H39" s="84"/>
    </row>
    <row r="40" spans="1:8" x14ac:dyDescent="0.4">
      <c r="A40" s="84"/>
      <c r="B40" s="84"/>
      <c r="C40" s="84"/>
      <c r="D40" s="88" t="s">
        <v>174</v>
      </c>
      <c r="E40" s="84"/>
      <c r="F40" s="89">
        <v>2048</v>
      </c>
      <c r="G40" s="84"/>
      <c r="H40" s="84"/>
    </row>
    <row r="41" spans="1:8" x14ac:dyDescent="0.4">
      <c r="A41" s="84"/>
      <c r="B41" s="84"/>
      <c r="C41" s="84"/>
      <c r="D41" s="88" t="s">
        <v>175</v>
      </c>
      <c r="E41" s="84"/>
      <c r="F41" s="89">
        <v>2049</v>
      </c>
      <c r="G41" s="84"/>
      <c r="H41" s="84"/>
    </row>
    <row r="42" spans="1:8" x14ac:dyDescent="0.4">
      <c r="A42" s="84"/>
      <c r="B42" s="84"/>
      <c r="C42" s="84"/>
      <c r="D42" s="88" t="s">
        <v>176</v>
      </c>
      <c r="E42" s="84"/>
      <c r="F42" s="89">
        <v>2050</v>
      </c>
      <c r="G42" s="84"/>
      <c r="H42" s="84"/>
    </row>
    <row r="43" spans="1:8" x14ac:dyDescent="0.4">
      <c r="A43" s="84"/>
      <c r="B43" s="84"/>
      <c r="C43" s="84"/>
      <c r="D43" s="88" t="s">
        <v>177</v>
      </c>
      <c r="E43" s="84"/>
      <c r="F43" s="89">
        <v>2051</v>
      </c>
      <c r="G43" s="84"/>
      <c r="H43" s="84"/>
    </row>
    <row r="44" spans="1:8" x14ac:dyDescent="0.4">
      <c r="A44" s="84"/>
      <c r="B44" s="84"/>
      <c r="C44" s="84"/>
      <c r="D44" s="88" t="s">
        <v>178</v>
      </c>
      <c r="E44" s="84"/>
      <c r="F44" s="89">
        <v>2052</v>
      </c>
      <c r="G44" s="84"/>
      <c r="H44" s="84"/>
    </row>
    <row r="45" spans="1:8" x14ac:dyDescent="0.4">
      <c r="A45" s="84"/>
      <c r="B45" s="84"/>
      <c r="C45" s="84"/>
      <c r="D45" s="88" t="s">
        <v>179</v>
      </c>
      <c r="E45" s="84"/>
      <c r="F45" s="89">
        <v>2053</v>
      </c>
      <c r="G45" s="84"/>
      <c r="H45" s="84"/>
    </row>
    <row r="46" spans="1:8" x14ac:dyDescent="0.4">
      <c r="A46" s="84"/>
      <c r="B46" s="84"/>
      <c r="C46" s="84"/>
      <c r="D46" s="88" t="s">
        <v>180</v>
      </c>
      <c r="E46" s="84"/>
      <c r="F46" s="89">
        <v>2054</v>
      </c>
      <c r="G46" s="84"/>
      <c r="H46" s="84"/>
    </row>
    <row r="47" spans="1:8" x14ac:dyDescent="0.4">
      <c r="A47" s="84"/>
      <c r="B47" s="84"/>
      <c r="C47" s="84"/>
      <c r="D47" s="88" t="s">
        <v>181</v>
      </c>
      <c r="E47" s="84"/>
      <c r="F47" s="89">
        <v>2055</v>
      </c>
      <c r="G47" s="84"/>
      <c r="H47" s="84"/>
    </row>
    <row r="48" spans="1:8" x14ac:dyDescent="0.4">
      <c r="A48" s="84"/>
      <c r="B48" s="84"/>
      <c r="C48" s="84"/>
      <c r="D48" s="88" t="s">
        <v>182</v>
      </c>
      <c r="E48" s="84"/>
      <c r="F48" s="89">
        <v>2056</v>
      </c>
      <c r="G48" s="84"/>
      <c r="H48" s="84"/>
    </row>
    <row r="49" spans="1:8" x14ac:dyDescent="0.4">
      <c r="A49" s="84"/>
      <c r="B49" s="84"/>
      <c r="C49" s="84"/>
      <c r="D49" s="88" t="s">
        <v>183</v>
      </c>
      <c r="E49" s="84"/>
      <c r="F49" s="89">
        <v>2057</v>
      </c>
      <c r="G49" s="84"/>
      <c r="H49" s="84"/>
    </row>
    <row r="50" spans="1:8" x14ac:dyDescent="0.4">
      <c r="A50" s="84"/>
      <c r="B50" s="84"/>
      <c r="C50" s="84"/>
      <c r="D50" s="88" t="s">
        <v>184</v>
      </c>
      <c r="E50" s="84"/>
      <c r="F50" s="89">
        <v>2058</v>
      </c>
      <c r="G50" s="84"/>
      <c r="H50" s="84"/>
    </row>
    <row r="51" spans="1:8" x14ac:dyDescent="0.4">
      <c r="A51" s="84"/>
      <c r="B51" s="84"/>
      <c r="C51" s="84"/>
      <c r="D51" s="88" t="s">
        <v>185</v>
      </c>
      <c r="E51" s="84"/>
      <c r="F51" s="89">
        <v>2059</v>
      </c>
      <c r="G51" s="84"/>
      <c r="H51" s="84"/>
    </row>
    <row r="52" spans="1:8" x14ac:dyDescent="0.4">
      <c r="A52" s="84"/>
      <c r="B52" s="84"/>
      <c r="C52" s="84"/>
      <c r="D52" s="88" t="s">
        <v>186</v>
      </c>
      <c r="E52" s="84"/>
      <c r="F52" s="91">
        <v>2060</v>
      </c>
      <c r="G52" s="84"/>
      <c r="H52" s="84"/>
    </row>
    <row r="53" spans="1:8" x14ac:dyDescent="0.4">
      <c r="A53" s="84"/>
      <c r="B53" s="84"/>
      <c r="C53" s="84"/>
      <c r="D53" s="88" t="s">
        <v>187</v>
      </c>
      <c r="E53" s="84"/>
      <c r="F53" s="84"/>
      <c r="G53" s="84"/>
      <c r="H53" s="84"/>
    </row>
    <row r="54" spans="1:8" x14ac:dyDescent="0.4">
      <c r="A54" s="84"/>
      <c r="B54" s="84"/>
      <c r="C54" s="84"/>
      <c r="D54" s="88" t="s">
        <v>188</v>
      </c>
      <c r="E54" s="84"/>
      <c r="F54" s="84"/>
      <c r="G54" s="84"/>
      <c r="H54" s="84"/>
    </row>
    <row r="55" spans="1:8" x14ac:dyDescent="0.4">
      <c r="A55" s="84"/>
      <c r="B55" s="84"/>
      <c r="C55" s="84"/>
      <c r="D55" s="88" t="s">
        <v>189</v>
      </c>
      <c r="E55" s="84"/>
      <c r="F55" s="84"/>
      <c r="G55" s="84"/>
      <c r="H55" s="84"/>
    </row>
    <row r="56" spans="1:8" x14ac:dyDescent="0.4">
      <c r="A56" s="84"/>
      <c r="B56" s="84"/>
      <c r="C56" s="84"/>
      <c r="D56" s="88" t="s">
        <v>190</v>
      </c>
      <c r="E56" s="84"/>
      <c r="F56" s="84"/>
      <c r="G56" s="84"/>
      <c r="H56" s="84"/>
    </row>
    <row r="57" spans="1:8" x14ac:dyDescent="0.4">
      <c r="A57" s="84"/>
      <c r="B57" s="84"/>
      <c r="C57" s="84"/>
      <c r="D57" s="88" t="s">
        <v>191</v>
      </c>
      <c r="E57" s="84"/>
      <c r="F57" s="84"/>
      <c r="G57" s="84"/>
      <c r="H57" s="84"/>
    </row>
    <row r="58" spans="1:8" x14ac:dyDescent="0.4">
      <c r="A58" s="84"/>
      <c r="B58" s="84"/>
      <c r="C58" s="84"/>
      <c r="D58" s="88" t="s">
        <v>192</v>
      </c>
      <c r="E58" s="84"/>
      <c r="F58" s="84"/>
      <c r="G58" s="84"/>
      <c r="H58" s="84"/>
    </row>
    <row r="59" spans="1:8" x14ac:dyDescent="0.4">
      <c r="A59" s="84"/>
      <c r="B59" s="84"/>
      <c r="C59" s="84"/>
      <c r="D59" s="88" t="s">
        <v>193</v>
      </c>
      <c r="E59" s="84"/>
      <c r="F59" s="84"/>
      <c r="G59" s="84"/>
      <c r="H59" s="84"/>
    </row>
    <row r="60" spans="1:8" x14ac:dyDescent="0.4">
      <c r="A60" s="84"/>
      <c r="B60" s="84"/>
      <c r="C60" s="84"/>
      <c r="D60" s="92" t="s">
        <v>194</v>
      </c>
      <c r="E60" s="84"/>
      <c r="F60" s="84"/>
      <c r="G60" s="84"/>
      <c r="H60" s="84"/>
    </row>
    <row r="61" spans="1:8" x14ac:dyDescent="0.4">
      <c r="A61" s="84"/>
      <c r="B61" s="84"/>
      <c r="C61" s="84"/>
      <c r="D61" s="93" t="s">
        <v>149</v>
      </c>
      <c r="E61" s="84"/>
      <c r="F61" s="84"/>
      <c r="G61" s="84"/>
      <c r="H61" s="84"/>
    </row>
    <row r="62" spans="1:8" x14ac:dyDescent="0.4"/>
    <row r="63" spans="1:8" hidden="1" x14ac:dyDescent="0.4"/>
    <row r="64" spans="1:8" hidden="1" x14ac:dyDescent="0.4"/>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Grace Guan</cp:lastModifiedBy>
  <cp:lastPrinted>2014-12-18T11:24:00Z</cp:lastPrinted>
  <dcterms:created xsi:type="dcterms:W3CDTF">2012-03-15T16:14:51Z</dcterms:created>
  <dcterms:modified xsi:type="dcterms:W3CDTF">2017-12-06T23:06:37Z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