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24"/>
  <workbookPr codeName="ThisWorkbook" autoCompressPictures="0"/>
  <workbookProtection workbookPassword="D429" lockStructure="1"/>
  <bookViews>
    <workbookView xWindow="0" yWindow="-20" windowWidth="12800" windowHeight="154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000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I5" i="4" l="1"/>
  <c r="G15" i="10"/>
  <c r="G7" i="10"/>
  <c r="G20" i="10"/>
  <c r="G19" i="10"/>
  <c r="G24" i="10"/>
  <c r="G25" i="10"/>
  <c r="G23" i="10"/>
  <c r="G27" i="10"/>
  <c r="G29" i="10"/>
  <c r="G31" i="10"/>
  <c r="G32" i="10"/>
  <c r="G28" i="10"/>
  <c r="G26" i="10"/>
  <c r="G30" i="10"/>
  <c r="G21" i="10"/>
  <c r="G33" i="10"/>
  <c r="E5" i="4"/>
  <c r="G5" i="4"/>
  <c r="H5" i="4"/>
  <c r="E7" i="10"/>
  <c r="F7" i="10"/>
  <c r="E15" i="10"/>
  <c r="F15" i="10"/>
  <c r="E37" i="10"/>
  <c r="F37" i="10"/>
  <c r="F17" i="10"/>
  <c r="E12" i="10"/>
  <c r="C17" i="10"/>
  <c r="D17" i="10"/>
  <c r="F12" i="10"/>
  <c r="F44" i="10"/>
  <c r="E17" i="10"/>
  <c r="E44" i="10"/>
  <c r="F40" i="10"/>
  <c r="E6" i="10"/>
  <c r="F6" i="10"/>
  <c r="E9" i="10"/>
  <c r="E10" i="10"/>
  <c r="E11" i="10"/>
  <c r="E8" i="10"/>
  <c r="F8" i="10"/>
  <c r="F9" i="10"/>
  <c r="F10" i="10"/>
  <c r="F11" i="10"/>
  <c r="E16" i="10"/>
  <c r="F16" i="10"/>
  <c r="C44" i="10"/>
  <c r="D44" i="10"/>
  <c r="F38" i="10"/>
  <c r="G9" i="10"/>
  <c r="G10" i="10"/>
  <c r="G6" i="10"/>
  <c r="G8" i="10"/>
  <c r="G16" i="10"/>
  <c r="F41" i="10"/>
  <c r="F46" i="10"/>
  <c r="F47" i="10"/>
  <c r="F50" i="10"/>
  <c r="F51" i="10"/>
  <c r="F52" i="10"/>
  <c r="F49" i="10"/>
  <c r="I24" i="18"/>
  <c r="E24" i="18"/>
  <c r="I55" i="18"/>
  <c r="H55" i="18"/>
  <c r="G55" i="18"/>
  <c r="F55" i="18"/>
  <c r="E55" i="18"/>
  <c r="D55" i="18"/>
  <c r="I54" i="18"/>
  <c r="H54" i="18"/>
  <c r="G54" i="18"/>
  <c r="F54" i="18"/>
  <c r="E54" i="18"/>
  <c r="D54" i="18"/>
  <c r="I60" i="4"/>
  <c r="H60" i="4"/>
  <c r="G60" i="4"/>
  <c r="F60" i="4"/>
  <c r="E60" i="4"/>
  <c r="D60" i="4"/>
  <c r="I22" i="4"/>
  <c r="H22" i="4"/>
  <c r="G22" i="4"/>
  <c r="F22" i="4"/>
  <c r="E22" i="4"/>
  <c r="D22" i="4"/>
  <c r="F5" i="4"/>
  <c r="D5" i="4"/>
  <c r="I12" i="4"/>
  <c r="H12" i="4"/>
  <c r="G12" i="4"/>
  <c r="F12" i="4"/>
  <c r="E12" i="4"/>
  <c r="D12" i="4"/>
</calcChain>
</file>

<file path=xl/sharedStrings.xml><?xml version="1.0" encoding="utf-8"?>
<sst xmlns="http://schemas.openxmlformats.org/spreadsheetml/2006/main" count="722" uniqueCount="573">
  <si>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</si>
  <si>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</si>
  <si>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</si>
  <si>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</si>
  <si>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</si>
  <si>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</si>
  <si>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</si>
  <si>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</si>
  <si>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</si>
  <si>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</si>
  <si>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</si>
  <si>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</si>
  <si>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</si>
  <si>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</si>
  <si>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</si>
  <si>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</si>
  <si>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</si>
  <si>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</si>
  <si>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</si>
  <si>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</si>
  <si>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</si>
  <si>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</si>
  <si>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</si>
  <si>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</si>
  <si>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</si>
  <si>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</si>
  <si>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</si>
  <si>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</si>
  <si>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</si>
  <si>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</si>
  <si>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</si>
  <si>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</si>
  <si>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</si>
  <si>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</si>
  <si>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</si>
  <si>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</si>
  <si>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</si>
  <si>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</si>
  <si>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</si>
  <si>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</si>
  <si>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</si>
  <si>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</si>
  <si>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</si>
  <si>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</si>
  <si>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</si>
  <si>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</si>
  <si>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</si>
  <si>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</si>
  <si>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</si>
  <si>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</si>
  <si>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</si>
  <si>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</si>
  <si>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</si>
  <si>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</si>
  <si>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</si>
  <si>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</si>
  <si>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</si>
  <si>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</si>
  <si>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</si>
  <si>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</si>
  <si>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</si>
  <si>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</si>
  <si>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</si>
  <si>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</si>
  <si>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</si>
  <si>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</si>
  <si>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</si>
  <si>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</si>
  <si>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</si>
  <si>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</si>
  <si>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</si>
  <si>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</si>
  <si>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</si>
  <si>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</si>
  <si>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</si>
  <si>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</si>
  <si>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</si>
  <si>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</si>
  <si>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</si>
  <si>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</si>
  <si>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</si>
  <si>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</si>
  <si>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</si>
  <si>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</si>
  <si>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</si>
  <si>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</si>
  <si>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</si>
  <si>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</si>
  <si>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</si>
  <si>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</si>
  <si>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</si>
  <si>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</si>
  <si>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</si>
  <si>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</si>
  <si>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</si>
  <si>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</si>
  <si>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</si>
  <si>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</si>
  <si>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</si>
  <si>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</si>
  <si>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</si>
  <si>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</si>
  <si>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</si>
  <si>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</si>
  <si>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</si>
  <si>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</si>
  <si>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</si>
  <si>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</si>
  <si>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</si>
  <si>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</si>
  <si>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</si>
  <si>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</si>
  <si>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</si>
  <si>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</si>
  <si>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</si>
  <si>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</si>
  <si>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</si>
  <si>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</si>
  <si>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</si>
  <si>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</si>
  <si>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</si>
  <si>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</si>
  <si>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</si>
  <si>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</si>
  <si>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</si>
  <si>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</si>
  <si>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</si>
  <si>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</si>
  <si>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</si>
  <si>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</si>
  <si>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</si>
  <si>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</si>
  <si>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</si>
  <si>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</si>
  <si>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</si>
  <si>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</si>
  <si>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</si>
  <si>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</si>
  <si>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</si>
  <si>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</si>
  <si>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</si>
  <si>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</si>
  <si>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</si>
  <si>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</si>
  <si>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</si>
  <si>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</si>
  <si>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</si>
  <si>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</si>
  <si>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</si>
  <si>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</si>
  <si>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</si>
  <si>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</si>
  <si>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</si>
  <si>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</si>
  <si>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</si>
  <si>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</si>
  <si>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</si>
  <si>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</si>
  <si>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</si>
  <si>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</si>
  <si>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</si>
  <si>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</si>
  <si>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</si>
  <si>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</si>
  <si>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</si>
  <si>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</si>
  <si>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</si>
  <si>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</si>
  <si>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</si>
  <si>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</si>
  <si>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</si>
  <si>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</si>
  <si>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</si>
  <si>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</si>
  <si>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</si>
  <si>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</si>
  <si>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</si>
  <si>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</si>
  <si>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</si>
  <si>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</si>
  <si>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</si>
  <si>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</si>
  <si>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</si>
  <si>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</si>
  <si>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</si>
  <si>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</si>
  <si>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</si>
  <si>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</si>
  <si>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</si>
  <si>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</si>
  <si>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</si>
  <si>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</si>
  <si>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</si>
  <si>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</si>
  <si>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</si>
  <si>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</si>
  <si>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</si>
  <si>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</si>
  <si>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</si>
  <si>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</si>
  <si>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</si>
  <si>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</si>
  <si>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</si>
  <si>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</si>
  <si>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</si>
  <si>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</si>
  <si>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</si>
  <si>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</si>
  <si>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</si>
  <si>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</si>
  <si>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</si>
  <si>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</si>
  <si>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</si>
  <si>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</si>
  <si>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</si>
  <si>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</si>
  <si>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</si>
  <si>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</si>
  <si>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</si>
  <si>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</si>
  <si>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</si>
  <si>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</si>
  <si>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</si>
  <si>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</si>
  <si>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</si>
  <si>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</si>
  <si>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</si>
  <si>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</si>
  <si>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</si>
  <si>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</si>
  <si>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</si>
  <si>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</si>
  <si>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</si>
  <si>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</si>
  <si>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</si>
  <si>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</si>
  <si>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</si>
  <si>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</si>
  <si>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</si>
  <si>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</si>
  <si>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</si>
  <si>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</si>
  <si>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</si>
  <si>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</si>
  <si>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</si>
  <si>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</si>
  <si>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</si>
  <si>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</si>
  <si>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</si>
  <si>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</si>
  <si>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</si>
  <si>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</si>
  <si>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</si>
  <si>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</si>
  <si>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</si>
  <si>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</si>
  <si>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</si>
  <si>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</si>
  <si>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</si>
  <si>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</si>
  <si>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</si>
  <si>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</si>
  <si>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</si>
  <si>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</si>
  <si>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</si>
  <si>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</si>
  <si>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</si>
  <si>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</si>
  <si>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</si>
  <si>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</si>
  <si>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</si>
  <si>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</si>
  <si>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</si>
  <si>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</si>
  <si>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</si>
  <si>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</si>
  <si>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</si>
  <si>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</si>
  <si>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</si>
  <si>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</si>
  <si>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</si>
  <si>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</si>
  <si>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</si>
  <si>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</si>
  <si>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</si>
  <si>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</si>
  <si>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</si>
  <si>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</si>
  <si>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</si>
  <si>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</si>
  <si>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</si>
  <si>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</si>
  <si>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</si>
  <si>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</si>
  <si>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</si>
  <si>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</si>
  <si>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</si>
  <si>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</si>
  <si>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</si>
  <si>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</si>
  <si>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</si>
  <si>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</si>
  <si>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</si>
  <si>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</si>
  <si>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</si>
  <si>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</si>
  <si>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</si>
  <si>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</si>
  <si>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</si>
  <si>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</si>
  <si>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</si>
  <si>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</si>
  <si>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</si>
  <si>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</si>
  <si>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</si>
  <si>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</si>
  <si>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</si>
  <si>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</si>
  <si>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</si>
  <si>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</si>
  <si>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</si>
  <si>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</si>
  <si>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</si>
  <si>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</si>
  <si>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</si>
  <si>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</si>
  <si>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</si>
  <si>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</si>
  <si>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</si>
  <si>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</si>
  <si>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</si>
  <si>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</si>
  <si>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</si>
  <si>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</si>
  <si>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</si>
  <si>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</si>
  <si>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</si>
  <si>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</si>
  <si>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</si>
  <si>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</si>
  <si>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</si>
  <si>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</si>
  <si>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</si>
  <si>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</si>
  <si>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</si>
  <si>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</si>
  <si>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</si>
  <si>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</si>
  <si>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</si>
  <si>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</si>
  <si>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</si>
  <si>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</si>
  <si>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</si>
  <si>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</si>
  <si>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</si>
  <si>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</si>
  <si>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</si>
  <si>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</si>
  <si>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</si>
  <si>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</si>
  <si>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</si>
  <si>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</si>
  <si>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</si>
  <si>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</si>
  <si>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</si>
  <si>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</si>
  <si>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</si>
  <si>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</si>
  <si>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</si>
  <si>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</si>
  <si>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</si>
  <si>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</si>
  <si>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</si>
  <si>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</si>
  <si>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</si>
  <si>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</si>
  <si>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</si>
  <si>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</si>
  <si>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</si>
  <si>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</si>
  <si>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</si>
  <si>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</si>
  <si>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</si>
  <si>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</si>
  <si>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</si>
  <si>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</si>
  <si>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</si>
  <si>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</si>
  <si>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</si>
  <si>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</si>
  <si>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</si>
  <si>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</si>
  <si>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</si>
  <si>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</si>
  <si>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</si>
  <si>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</si>
  <si>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</si>
  <si>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</si>
  <si>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</si>
  <si>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</si>
  <si>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</si>
  <si>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</si>
  <si>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</si>
  <si>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</si>
  <si>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</si>
  <si>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</si>
  <si>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</si>
  <si>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</si>
  <si>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</si>
  <si>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</si>
  <si>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</si>
  <si>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</si>
  <si>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</si>
  <si>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</si>
  <si>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</si>
  <si>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</si>
  <si>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</si>
  <si>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</si>
  <si>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</si>
  <si>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</si>
  <si>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</si>
  <si>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</si>
  <si>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</si>
  <si>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</si>
  <si>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</si>
  <si>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</si>
  <si>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</si>
  <si>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</si>
  <si>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</si>
  <si>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</si>
  <si>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</si>
  <si>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</si>
  <si>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</si>
  <si>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</si>
  <si>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</si>
  <si>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</si>
  <si>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</si>
  <si>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</si>
  <si>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</si>
  <si>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</si>
  <si>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</si>
  <si>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</si>
  <si>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</si>
  <si>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</si>
  <si>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</si>
  <si>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</si>
  <si>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</si>
  <si>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</si>
  <si>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</si>
  <si>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</si>
  <si>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</si>
  <si>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</si>
  <si>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</si>
  <si>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</si>
  <si>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</si>
  <si>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</si>
  <si>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</si>
  <si>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</si>
  <si>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</si>
  <si>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</si>
  <si>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</si>
  <si>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</si>
  <si>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</si>
  <si>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</si>
  <si>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</si>
  <si>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</si>
  <si>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</si>
  <si>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</si>
  <si>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</si>
  <si>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</si>
  <si>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</si>
  <si>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</si>
  <si>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</si>
  <si>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</si>
  <si>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</si>
  <si>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</si>
  <si>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</si>
  <si>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</si>
  <si>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</si>
  <si>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</si>
  <si>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</si>
  <si>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</si>
  <si>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</si>
  <si>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</si>
  <si>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</si>
  <si>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</si>
  <si>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</si>
  <si>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</si>
  <si>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</si>
  <si>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</si>
  <si>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</si>
  <si>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</si>
  <si>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</si>
  <si>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</si>
  <si>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Oscar Insurance Corporation</t>
  </si>
  <si>
    <t>2014</t>
  </si>
  <si>
    <t>295 Lafayette Street, 7th Floor New York City, NY 10012</t>
  </si>
  <si>
    <t>462043136</t>
  </si>
  <si>
    <t>679</t>
  </si>
  <si>
    <t>N/A</t>
  </si>
  <si>
    <t>Incurred but Not Reported Reserves for Oscar NY with incurred dates between 1/1/14 - 12/31/14 and estimated as of 12/31/14</t>
  </si>
  <si>
    <t>Incurred but Not Reported Reserves for Oscar NY with incurred dates between 1/1/14 - 12/31/14 and estimated as of 3/31/14</t>
  </si>
  <si>
    <t>Premium Deficiency Reserve for 2015 policy year, estimated as of 12/31/2014</t>
  </si>
  <si>
    <t>Amount of prescription drug rebates due to Oscar NY but not yet paid as of 12/31 and 3/31 for the corresponding columns</t>
  </si>
  <si>
    <t>N/A - amount paid is based on prior year premiums and Oscar NY did not have products in 2013</t>
  </si>
  <si>
    <t>Includes New York State's licensing fees, MTA and Franchise taxes for 2014</t>
  </si>
  <si>
    <t>Includes Risk Adjustment administration fees due to HHS</t>
  </si>
  <si>
    <t>NCQA Accredidation Fees</t>
  </si>
  <si>
    <t>HEDIS Reporting and Compliance</t>
  </si>
  <si>
    <t>Diabetes Care Management Program</t>
  </si>
  <si>
    <t>Baby Care Care Management Program</t>
  </si>
  <si>
    <t>Delegated Case Management</t>
  </si>
  <si>
    <t>Post-Discharge Planning</t>
  </si>
  <si>
    <t>Healthix</t>
  </si>
  <si>
    <t>Delegated Discharge Planning</t>
  </si>
  <si>
    <t>Prospective Drug Utilization Reviews</t>
  </si>
  <si>
    <t>Delegated Prospective Utilization Review Vendors</t>
  </si>
  <si>
    <t>Prospective Drug Utilization Review Diabetes Program</t>
  </si>
  <si>
    <t>Prospective Drug Utilization Review Baby Care Program</t>
  </si>
  <si>
    <t>Well Child Visit Call Campaign</t>
  </si>
  <si>
    <t>Wellness Assessments</t>
  </si>
  <si>
    <t>Patient Coaching &amp; Education Blog</t>
  </si>
  <si>
    <t>Flu Vaccine Incentive Program and VNS Flu program</t>
  </si>
  <si>
    <t>Wellness Incentive Program</t>
  </si>
  <si>
    <t>Public Reporting for Quality of Care</t>
  </si>
  <si>
    <t>Care Router</t>
  </si>
  <si>
    <t>Patient / Member Portal</t>
  </si>
  <si>
    <t>Navinet</t>
  </si>
  <si>
    <t>Delegated medical management</t>
  </si>
  <si>
    <t>Delegated Claims Vendor</t>
  </si>
  <si>
    <t>Internal staff</t>
  </si>
  <si>
    <t>Staff Salaries and Benefits</t>
  </si>
  <si>
    <t>Fees paid marketing and administrative activities</t>
  </si>
  <si>
    <t>Marketing and administrative fees</t>
  </si>
  <si>
    <t>Cost of internal resources dedicated to staffing and recruitment</t>
  </si>
  <si>
    <t>IT and personnel expenses related to designing and testing new product concepts</t>
  </si>
  <si>
    <t>Expenses related to maintaining office space, including office supplies, lease costs, utilities, printing and required insurance</t>
  </si>
  <si>
    <t>Cost of internal call center staff, including salaries and benefits, and related IT expenses to administer Oscar's Call Center</t>
  </si>
  <si>
    <t>Delegated vendor fees for consulting contracts including actuarial and finance, as well as audit fees</t>
  </si>
  <si>
    <t>Cost of internal resources, calculated as internal staff salaries times the percentage of time spent, used to outreach members for activities not directly associated with quality improvement</t>
  </si>
  <si>
    <t>Recruiting</t>
  </si>
  <si>
    <t>Product Development</t>
  </si>
  <si>
    <t>Office Expenses</t>
  </si>
  <si>
    <t>Member Call Center</t>
  </si>
  <si>
    <t>Consultant Fees</t>
  </si>
  <si>
    <t>Member Communication</t>
  </si>
  <si>
    <t>Total amount of claims incurred for Oscar NY between 1/1/14-12/31/14 and paid between 1/1/14-12/31/14 -  includes Medical, Rx, Dental and Vision claims, as well as HCRA (NY state claims-based assessment), Covered Lives Assessment (NY state census-based assessment) and deducted by CSR advance payment amounts</t>
  </si>
  <si>
    <t>Total amount of claims incurred for Oscar NY between 1/1/14-12/31/14 and paid between 1/1/14-3/31/15 -  includes Medical, Rx, Dental and Vision claims, as well as HCRA (NY state claims-based assessment), Covered Lives Assessment (NY state census-based assessment) -  CSR advanced payments were reported separately per the specified line item (2.18)</t>
  </si>
  <si>
    <t xml:space="preserve">Amount of PCORI paid for 2014 -  in the 12/31 column, this amount is included in Regulatory Authority License and Fees total -  in the 3/31 column, this tax was reallocated per line item </t>
  </si>
  <si>
    <t>Federal Reinsurance contributions due based on Oscar NY's 2014 membership per the regulation's methodology -  for the 12/31 column, this amount was booked in the Net Assumed Less Ceded Reinsurance Premium Earned line item</t>
  </si>
  <si>
    <t>Fees paid to attain NCQA accreditation -  allocation to market segments was not required since Oscar Insurance Corporation offered only individual products in New York for the 2014 MLR reporting year and therefore, all expenses were allocated to the New York Individual Market</t>
  </si>
  <si>
    <t>Cost of contracted vendor and internal resources, calculated as internal staff salaries times the percentage of time spent on HEDIS metric calculations and report development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</si>
  <si>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on administration of Oscar's Diabetes program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</si>
  <si>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on administration of Oscar's Baby Care program -  allocation to market segments was not required since Oscar Insurance Corporation offered only individual products in New York for the 2014 MLR reporting year and therefore, all expenses were allocated to the New York Individual Market</t>
  </si>
  <si>
    <t>Amount paid to delegated care management vendors, Alicare Care Management and Value Options ICM -  allocation to market segments was not required since Oscar Insurance Corporation offered only individual products in New York for the 2014 MLR reporting year and therefore, all expenses were allocated to the New York Individual Market</t>
  </si>
  <si>
    <t>Cost of relevant contracted vendors and internal resources, calculated as internal staff salaries times the percentage of time spent on administration of Oscar's Transitional Care (Post-Discharge planning) program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</si>
  <si>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and IT costs required in developing and maintaining Healthix -  allocation to market segments was not required since Oscar Insurance Corporation offered only individual products in New York for the 2014 MLR reporting year and therefore, all expenses were allocated to the New York Individual Market</t>
  </si>
  <si>
    <t>Amount paid to delegated care management vendors, Alicare Care Management, for discharge planning activities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</si>
  <si>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and IT costs required to conduct prospective drug utilization reviews -  allocation to market segments was not required since Oscar Insurance Corporation offered only individual products in New York for the 2014 MLR reporting year and therefore, all expenses were allocated to the New York Individual Market</t>
  </si>
  <si>
    <t>Amount paid to delegated vendors, Alicare Care Management and Value Options ICM, for prospective utilization reviews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</si>
  <si>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encourage well child visits among Oscar's members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</si>
  <si>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used to outreach members and faciliate completion of wellness assessments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</si>
  <si>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wellness coaching and education blog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</si>
  <si>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the program to encourage flu vaccines among Oscar's members -  allocation to market segments was not required since Oscar Insurance Corporation offered only individual products in New York for the 2014 MLR reporting year and therefore, all expenses were allocated to the New York Individual Market</t>
  </si>
  <si>
    <t>Cost of internal resources, calculated as internal staff salaries times the percentage of time spent, to develop the program to encourage wellness visits among Oscar's members -  allocation to market segments was not required since Oscar Insurance Corporation offered only individual products in New York for the 2014 MLR reporting year and therefore, all expenses were allocated to the New York Individual Market</t>
  </si>
  <si>
    <t>Internal staff and IT costs associated with metric calculations and development of quality reports including CAHPS -  allocation to market segments was not required since Oscar Insurance Corporation offered only individual products in New York for the 2014 MLR reporting year and therefore, all expenses were allocated to the New York Individual Market</t>
  </si>
  <si>
    <t>IT cost and internal resources dedicated to the creation of interactive search tool to enable members to find information on quality of provider's available based on type of procedure or diagnosis -  allocation to market segments was not required since Oscar Insurance Corporation offered only individual products in New York for the 2014 MLR reporting year and therefore, all expenses were allocated to the New York Individual Market</t>
  </si>
  <si>
    <t>IT cost and internal resource dedicated to the creation of member portal, allowing secure and easy access to personal health records -  allocation to market segments was not required since Oscar Insurance Corporation offered only individual products in New York for the 2014 MLR reporting year and therefore, all expenses were allocated to the New York Individual Market</t>
  </si>
  <si>
    <t>IT cost and internal resources dedicated to the implementation of Navinet payer-provider solutions -  allocation to market segments was not required since Oscar Insurance Corporation offered only individual products in New York for the 2014 MLR reporting year and therefore, all expenses were allocated to the New York Individual Market</t>
  </si>
  <si>
    <t>Vendor fees for delegated medical management vendors for activities, such as retrospective and concurrent utilization reviews, that are not associated with quality improvement -  allocation to market segments was not required since Oscar Insurance Corporation offered only individual products in New York for the 2014 MLR reporting year and therefore, all expenses were allocated to the New York Individual Market</t>
  </si>
  <si>
    <t>Cost of contracted claims processing vendor, S&amp;S, to perform claims adjudication and activites related to EOBs as well as printing and mailing claims checks to providers and members -  allocation to market segments was not required since Oscar Insurance Corporation offered only individual products in New York for the 2014 MLR reporting year and therefore, all expenses were allocated to the New York Individual Market</t>
  </si>
  <si>
    <t>Internal staff and IT costs associated with claims processing, including vendor management, claims settlement and communication with members and providers around claims payments -  allocation to market segments was not required since Oscar Insurance Corporation offered only individual products in New York for the 2014 MLR reporting year and therefore, all expenses were allocated to the New York Individual Market</t>
  </si>
  <si>
    <t>Cost of internal staff, including salaries and benefits -  allocation to market segments was not required since Oscar Insurance Corporation offered only individual products in New York for the 2014 MLR reporting year and therefore, all expenses were allocated to the New York Individual Market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</si>
</sst>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2" formatCode="_-&quot;$&quot;* #,##0_-;\-&quot;$&quot;* #,##0_-;_-&quot;$&quot;* &quot;-&quot;_-;_-@_-"/>
    <numFmt numFmtId="41" formatCode="_-* #,##0_-;\-* #,##0_-;_-* &quot;-&quot;_-;_-@_-"/>
    <numFmt numFmtId="164" formatCode="&quot;$&quot;#,##0_);[Red]\(&quot;$&quot;#,##0\)"/>
    <numFmt numFmtId="165" formatCode="_(&quot;$&quot;* #,##0.00_);_(&quot;$&quot;* \(#,##0.00\);_(&quot;$&quot;* &quot;-&quot;??_);_(@_)"/>
    <numFmt numFmtId="166" formatCode="_(* #,##0.00_);_(* \(#,##0.00\);_(* &quot;-&quot;??_);_(@_)"/>
    <numFmt numFmtId="167" formatCode="_(&quot;$&quot;* #,##0_);_(&quot;$&quot;* \(#,##0\);_(&quot;$&quot;* &quot;-&quot;??_);_(@_)"/>
    <numFmt numFmtId="168" formatCode="0.0%"/>
    <numFmt numFmtId="169" formatCode="_(* #,##0_);_(* \(#,##0\);_(* &quot;-&quot;??_);_(@_)"/>
    <numFmt numFmtId="170" formatCode="_(* #,##0.0_);_(* \(#,##0.0\);_(* &quot;-&quot;??_);_(@_)"/>
    <numFmt numFmtId="171" formatCode="0.000"/>
    <numFmt numFmtId="172"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u/>
      <sz val="10"/>
      <color theme="10"/>
      <name val="Arial"/>
      <family val="2"/>
    </font>
    <font>
      <u/>
      <sz val="10"/>
      <color theme="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auto="1"/>
      </right>
      <top style="thin">
        <color rgb="FF808080"/>
      </top>
      <bottom/>
      <diagonal/>
    </border>
  </borders>
  <cellStyleXfs count="481">
    <xf numFmtId="0" fontId="0"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166"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165"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7"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70"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0" fillId="0" borderId="0" xfId="140" applyFont="1" applyAlignment="1"/>
    <xf numFmtId="0" fontId="20"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5" applyNumberFormat="1" applyFont="1" applyFill="1" applyBorder="1" applyAlignment="1" applyProtection="1">
      <alignment horizontal="left" vertical="center"/>
    </xf>
    <xf numFmtId="167" fontId="0" fillId="0" borderId="0" xfId="9"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6" applyFont="1" applyFill="1" applyAlignment="1"/>
    <xf numFmtId="0" fontId="31" fillId="0" borderId="0" xfId="136" applyFill="1"/>
    <xf numFmtId="0" fontId="3" fillId="0" borderId="0" xfId="263" applyFont="1" applyFill="1" applyBorder="1" applyAlignment="1">
      <alignment horizontal="center"/>
    </xf>
    <xf numFmtId="0" fontId="0" fillId="0" borderId="0" xfId="136" applyFont="1" applyFill="1"/>
    <xf numFmtId="0" fontId="31" fillId="0" borderId="0" xfId="136" applyFill="1" applyBorder="1"/>
    <xf numFmtId="0" fontId="0" fillId="0" borderId="0" xfId="0" applyFont="1" applyFill="1" applyProtection="1"/>
    <xf numFmtId="0" fontId="20" fillId="0" borderId="0" xfId="136" applyFont="1" applyFill="1" applyAlignment="1" applyProtection="1"/>
    <xf numFmtId="0" fontId="20" fillId="0" borderId="0" xfId="136"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1" fillId="0" borderId="0" xfId="136"/>
    <xf numFmtId="0" fontId="0" fillId="0" borderId="0" xfId="136"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164" fontId="0" fillId="26" borderId="16" xfId="0" applyNumberFormat="1" applyFont="1" applyFill="1" applyBorder="1"/>
    <xf numFmtId="164" fontId="24" fillId="26" borderId="17" xfId="116" applyNumberFormat="1" applyFont="1" applyFill="1" applyBorder="1" applyAlignment="1">
      <alignment vertical="top" wrapText="1"/>
    </xf>
    <xf numFmtId="164" fontId="24" fillId="26" borderId="18" xfId="116" applyNumberFormat="1" applyFont="1" applyFill="1" applyBorder="1" applyAlignment="1">
      <alignment vertical="top" wrapText="1"/>
    </xf>
    <xf numFmtId="164" fontId="0" fillId="26" borderId="19" xfId="0" applyNumberFormat="1" applyFont="1" applyFill="1" applyBorder="1"/>
    <xf numFmtId="164" fontId="0" fillId="26" borderId="20" xfId="0" applyNumberFormat="1" applyFont="1" applyFill="1" applyBorder="1"/>
    <xf numFmtId="164" fontId="0" fillId="26" borderId="21" xfId="0" applyNumberFormat="1" applyFont="1" applyFill="1" applyBorder="1"/>
    <xf numFmtId="164" fontId="24" fillId="26" borderId="22" xfId="116" applyNumberFormat="1" applyFont="1" applyFill="1" applyBorder="1" applyAlignment="1">
      <alignment vertical="top" wrapText="1"/>
    </xf>
    <xf numFmtId="164" fontId="0" fillId="26" borderId="23" xfId="0" applyNumberFormat="1" applyFont="1" applyFill="1" applyBorder="1"/>
    <xf numFmtId="0" fontId="20" fillId="0" borderId="0" xfId="135" applyFont="1" applyAlignment="1"/>
    <xf numFmtId="0" fontId="20" fillId="25" borderId="13" xfId="0" applyFont="1" applyFill="1" applyBorder="1" applyAlignment="1">
      <alignment horizontal="center" wrapText="1"/>
    </xf>
    <xf numFmtId="0" fontId="25" fillId="25" borderId="11" xfId="114" applyFont="1" applyFill="1" applyBorder="1" applyAlignment="1" applyProtection="1">
      <alignment horizontal="center" vertical="center" wrapText="1"/>
    </xf>
    <xf numFmtId="0" fontId="20" fillId="0" borderId="0" xfId="0" applyFont="1"/>
    <xf numFmtId="0" fontId="31" fillId="0" borderId="0" xfId="136" applyFill="1" applyAlignment="1"/>
    <xf numFmtId="0" fontId="3" fillId="0" borderId="24" xfId="263" applyFont="1" applyFill="1" applyBorder="1" applyAlignment="1">
      <alignment vertical="top" wrapText="1"/>
    </xf>
    <xf numFmtId="0" fontId="27" fillId="25" borderId="25" xfId="114" applyFont="1" applyFill="1" applyBorder="1" applyAlignment="1">
      <alignment vertical="top"/>
    </xf>
    <xf numFmtId="0" fontId="27" fillId="25" borderId="26" xfId="114" applyFont="1" applyFill="1" applyBorder="1" applyAlignment="1">
      <alignment vertical="top" wrapText="1"/>
    </xf>
    <xf numFmtId="0" fontId="31" fillId="0" borderId="0" xfId="136" applyFill="1" applyAlignment="1">
      <alignment vertical="top"/>
    </xf>
    <xf numFmtId="0" fontId="27" fillId="25" borderId="27" xfId="114" applyFont="1" applyFill="1" applyBorder="1" applyAlignment="1">
      <alignment vertical="top" wrapText="1"/>
    </xf>
    <xf numFmtId="0" fontId="31" fillId="0" borderId="24" xfId="136" applyNumberFormat="1" applyFill="1" applyBorder="1" applyAlignment="1">
      <alignment vertical="top"/>
    </xf>
    <xf numFmtId="0" fontId="0" fillId="0" borderId="24" xfId="136" applyFont="1" applyFill="1" applyBorder="1" applyAlignment="1">
      <alignment vertical="top"/>
    </xf>
    <xf numFmtId="0" fontId="3" fillId="0" borderId="28" xfId="263" applyFont="1" applyFill="1" applyBorder="1" applyAlignment="1">
      <alignment vertical="top" wrapText="1"/>
    </xf>
    <xf numFmtId="0" fontId="31" fillId="0" borderId="28" xfId="136" applyNumberFormat="1" applyFill="1" applyBorder="1" applyAlignment="1">
      <alignment vertical="top"/>
    </xf>
    <xf numFmtId="0" fontId="0" fillId="0" borderId="29" xfId="136" applyFont="1" applyFill="1" applyBorder="1" applyAlignment="1">
      <alignment vertical="top"/>
    </xf>
    <xf numFmtId="0" fontId="31" fillId="0" borderId="29" xfId="136" applyNumberFormat="1" applyFill="1" applyBorder="1" applyAlignment="1">
      <alignment vertical="top"/>
    </xf>
    <xf numFmtId="0" fontId="3" fillId="0" borderId="29" xfId="263" applyFont="1" applyFill="1" applyBorder="1" applyAlignment="1">
      <alignment vertical="top" wrapText="1"/>
    </xf>
    <xf numFmtId="0" fontId="3"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0" fillId="27" borderId="30" xfId="114" applyFill="1" applyBorder="1" applyAlignment="1" applyProtection="1">
      <alignment vertical="center"/>
    </xf>
    <xf numFmtId="0" fontId="10" fillId="27" borderId="31" xfId="114" applyFill="1" applyBorder="1" applyAlignment="1" applyProtection="1">
      <alignment vertical="center"/>
    </xf>
    <xf numFmtId="0" fontId="10" fillId="25" borderId="27" xfId="197" applyFont="1" applyFill="1" applyBorder="1" applyAlignment="1">
      <alignment horizontal="center"/>
    </xf>
    <xf numFmtId="0" fontId="10" fillId="27" borderId="32" xfId="197" applyFont="1" applyFill="1" applyBorder="1" applyAlignment="1" applyProtection="1">
      <alignment horizontal="center" vertical="center" wrapText="1"/>
    </xf>
    <xf numFmtId="0" fontId="10"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6" applyAlignment="1">
      <alignment wrapText="1"/>
    </xf>
    <xf numFmtId="164" fontId="0" fillId="28" borderId="20" xfId="63" applyNumberFormat="1" applyFont="1" applyFill="1" applyBorder="1" applyAlignment="1" applyProtection="1">
      <alignment vertical="top"/>
      <protection locked="0"/>
    </xf>
    <xf numFmtId="164" fontId="0" fillId="28" borderId="21" xfId="63" applyNumberFormat="1" applyFont="1" applyFill="1" applyBorder="1" applyAlignment="1" applyProtection="1">
      <alignment vertical="top"/>
      <protection locked="0"/>
    </xf>
    <xf numFmtId="164" fontId="0" fillId="28" borderId="14" xfId="63" applyNumberFormat="1" applyFont="1" applyFill="1" applyBorder="1" applyAlignment="1" applyProtection="1">
      <alignment vertical="top"/>
      <protection locked="0"/>
    </xf>
    <xf numFmtId="164" fontId="0" fillId="26" borderId="14" xfId="0" applyNumberFormat="1" applyFont="1" applyFill="1" applyBorder="1" applyProtection="1">
      <protection locked="0"/>
    </xf>
    <xf numFmtId="164" fontId="0" fillId="0" borderId="19" xfId="122" applyNumberFormat="1" applyFont="1" applyFill="1" applyBorder="1" applyAlignment="1" applyProtection="1">
      <alignment vertical="top"/>
      <protection locked="0"/>
    </xf>
    <xf numFmtId="164" fontId="0" fillId="0" borderId="16" xfId="122" applyNumberFormat="1" applyFont="1" applyFill="1" applyBorder="1" applyAlignment="1" applyProtection="1">
      <alignment vertical="top"/>
      <protection locked="0"/>
    </xf>
    <xf numFmtId="164" fontId="0" fillId="0" borderId="16" xfId="122" applyNumberFormat="1" applyFont="1" applyFill="1" applyBorder="1" applyAlignment="1" applyProtection="1">
      <protection locked="0"/>
    </xf>
    <xf numFmtId="164" fontId="0" fillId="0" borderId="19" xfId="122" applyNumberFormat="1" applyFont="1" applyFill="1" applyBorder="1" applyAlignment="1" applyProtection="1">
      <protection locked="0"/>
    </xf>
    <xf numFmtId="164" fontId="0" fillId="0" borderId="23" xfId="122" applyNumberFormat="1" applyFont="1" applyFill="1" applyBorder="1" applyAlignment="1" applyProtection="1">
      <alignment vertical="top"/>
      <protection locked="0"/>
    </xf>
    <xf numFmtId="164" fontId="0" fillId="28" borderId="19" xfId="63" applyNumberFormat="1" applyFont="1" applyFill="1" applyBorder="1" applyAlignment="1" applyProtection="1">
      <alignment vertical="top"/>
      <protection locked="0"/>
    </xf>
    <xf numFmtId="164" fontId="0" fillId="28" borderId="16" xfId="63" applyNumberFormat="1" applyFont="1" applyFill="1" applyBorder="1" applyAlignment="1" applyProtection="1">
      <alignment vertical="top"/>
      <protection locked="0"/>
    </xf>
    <xf numFmtId="164" fontId="0" fillId="28" borderId="23" xfId="63" applyNumberFormat="1" applyFont="1" applyFill="1" applyBorder="1" applyAlignment="1" applyProtection="1">
      <alignment vertical="top"/>
      <protection locked="0"/>
    </xf>
    <xf numFmtId="164" fontId="0" fillId="0" borderId="20" xfId="122" applyNumberFormat="1" applyFont="1" applyFill="1" applyBorder="1" applyAlignment="1" applyProtection="1">
      <alignment vertical="top"/>
      <protection locked="0"/>
    </xf>
    <xf numFmtId="164" fontId="0" fillId="0" borderId="21" xfId="122" applyNumberFormat="1" applyFont="1" applyFill="1" applyBorder="1" applyAlignment="1" applyProtection="1">
      <alignment vertical="top"/>
      <protection locked="0"/>
    </xf>
    <xf numFmtId="164" fontId="0" fillId="0" borderId="14" xfId="122" applyNumberFormat="1" applyFont="1" applyFill="1" applyBorder="1" applyAlignment="1" applyProtection="1">
      <alignment vertical="top"/>
      <protection locked="0"/>
    </xf>
    <xf numFmtId="164"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164" fontId="0" fillId="0" borderId="21" xfId="122" applyNumberFormat="1" applyFont="1" applyFill="1" applyBorder="1" applyAlignment="1" applyProtection="1">
      <protection locked="0"/>
    </xf>
    <xf numFmtId="0" fontId="11"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6"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6" applyFont="1" applyFill="1" applyBorder="1" applyAlignment="1" applyProtection="1">
      <alignment vertical="top"/>
    </xf>
    <xf numFmtId="168" fontId="0" fillId="0" borderId="23" xfId="122" applyNumberFormat="1" applyFont="1" applyFill="1" applyBorder="1" applyAlignment="1" applyProtection="1">
      <alignment vertical="top"/>
      <protection locked="0"/>
    </xf>
    <xf numFmtId="168" fontId="0" fillId="0" borderId="20" xfId="122" applyNumberFormat="1" applyFont="1" applyFill="1" applyBorder="1" applyAlignment="1" applyProtection="1">
      <alignment vertical="top"/>
      <protection locked="0"/>
    </xf>
    <xf numFmtId="168"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0" fillId="0" borderId="0" xfId="135" applyFont="1" applyFill="1" applyAlignment="1" applyProtection="1"/>
    <xf numFmtId="170"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0" fillId="0" borderId="0" xfId="136" applyFont="1" applyFill="1" applyBorder="1" applyAlignment="1" applyProtection="1">
      <alignment horizontal="left" vertical="top" wrapText="1"/>
    </xf>
    <xf numFmtId="0" fontId="20"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1"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6" applyFont="1" applyFill="1" applyBorder="1" applyAlignment="1">
      <alignment vertical="top" wrapText="1"/>
    </xf>
    <xf numFmtId="0" fontId="20"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0"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164" fontId="24" fillId="26" borderId="38" xfId="116" applyNumberFormat="1" applyFont="1" applyFill="1" applyBorder="1" applyAlignment="1">
      <alignment vertical="top" wrapText="1"/>
    </xf>
    <xf numFmtId="164" fontId="0" fillId="0" borderId="38" xfId="122" applyNumberFormat="1" applyFont="1" applyFill="1" applyBorder="1" applyAlignment="1" applyProtection="1">
      <alignment vertical="top"/>
      <protection locked="0"/>
    </xf>
    <xf numFmtId="0" fontId="10" fillId="25" borderId="39" xfId="114" applyFont="1" applyFill="1" applyBorder="1" applyAlignment="1">
      <alignment horizontal="center" vertical="center" wrapText="1"/>
    </xf>
    <xf numFmtId="49" fontId="11" fillId="25" borderId="40" xfId="117" applyNumberFormat="1" applyFont="1" applyFill="1" applyBorder="1" applyAlignment="1">
      <alignment horizontal="center" vertical="center" wrapText="1"/>
    </xf>
    <xf numFmtId="0" fontId="12" fillId="25" borderId="39" xfId="120" applyFont="1" applyFill="1" applyBorder="1" applyAlignment="1">
      <alignment horizontal="center" vertical="center" wrapText="1"/>
    </xf>
    <xf numFmtId="0" fontId="12" fillId="25" borderId="41" xfId="120" applyFont="1" applyFill="1" applyBorder="1" applyAlignment="1">
      <alignment horizontal="center" vertical="center" wrapText="1"/>
    </xf>
    <xf numFmtId="0" fontId="12" fillId="25" borderId="40" xfId="120" applyFont="1" applyFill="1" applyBorder="1" applyAlignment="1">
      <alignment horizontal="center" vertical="center" wrapText="1"/>
    </xf>
    <xf numFmtId="0" fontId="12" fillId="25" borderId="42" xfId="120" applyFont="1" applyFill="1" applyBorder="1" applyAlignment="1">
      <alignment horizontal="center" vertical="center" wrapText="1"/>
    </xf>
    <xf numFmtId="0" fontId="11" fillId="25" borderId="43" xfId="116" applyFont="1" applyFill="1" applyBorder="1" applyAlignment="1">
      <alignment vertical="top" wrapText="1"/>
    </xf>
    <xf numFmtId="0" fontId="0" fillId="25" borderId="44" xfId="116" applyFont="1" applyFill="1" applyBorder="1" applyAlignment="1">
      <alignment vertical="top" wrapText="1"/>
    </xf>
    <xf numFmtId="164" fontId="0" fillId="0" borderId="33" xfId="122" applyNumberFormat="1" applyFont="1" applyFill="1" applyBorder="1" applyAlignment="1" applyProtection="1">
      <alignment vertical="top"/>
      <protection locked="0"/>
    </xf>
    <xf numFmtId="0" fontId="11"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6"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14" applyFont="1" applyFill="1" applyBorder="1" applyAlignment="1" applyProtection="1">
      <alignment horizontal="center" vertical="center" wrapText="1"/>
    </xf>
    <xf numFmtId="49" fontId="11"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164" fontId="0" fillId="0" borderId="47" xfId="122" applyNumberFormat="1" applyFont="1" applyFill="1" applyBorder="1" applyAlignment="1" applyProtection="1">
      <alignment vertical="top"/>
      <protection locked="0"/>
    </xf>
    <xf numFmtId="164" fontId="0" fillId="0" borderId="48" xfId="122" applyNumberFormat="1" applyFont="1" applyFill="1" applyBorder="1" applyAlignment="1" applyProtection="1">
      <alignment vertical="top"/>
      <protection locked="0"/>
    </xf>
    <xf numFmtId="164" fontId="0" fillId="26" borderId="47" xfId="0" applyNumberFormat="1" applyFont="1" applyFill="1" applyBorder="1" applyProtection="1">
      <protection locked="0"/>
    </xf>
    <xf numFmtId="164"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0"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0"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0"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0" fillId="0" borderId="20" xfId="135" applyNumberFormat="1" applyFont="1" applyFill="1" applyBorder="1" applyAlignment="1" applyProtection="1">
      <alignment horizontal="left" vertical="top" indent="1"/>
    </xf>
    <xf numFmtId="0" fontId="20" fillId="0" borderId="37" xfId="135" applyNumberFormat="1" applyFont="1" applyFill="1" applyBorder="1" applyAlignment="1" applyProtection="1">
      <alignment horizontal="left" vertical="top" indent="1"/>
    </xf>
    <xf numFmtId="0" fontId="20" fillId="0" borderId="20" xfId="136" applyNumberFormat="1" applyFont="1" applyFill="1" applyBorder="1" applyAlignment="1" applyProtection="1">
      <alignment horizontal="left" vertical="top" wrapText="1" indent="1"/>
    </xf>
    <xf numFmtId="164" fontId="0" fillId="0" borderId="50" xfId="122" applyNumberFormat="1" applyFont="1" applyFill="1" applyBorder="1" applyAlignment="1" applyProtection="1">
      <alignment vertical="top"/>
      <protection locked="0"/>
    </xf>
    <xf numFmtId="168" fontId="0" fillId="0" borderId="51" xfId="122" applyNumberFormat="1" applyFont="1" applyFill="1" applyBorder="1" applyAlignment="1" applyProtection="1">
      <alignment vertical="top"/>
      <protection locked="0"/>
    </xf>
    <xf numFmtId="0" fontId="12"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1"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2"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164"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1" fillId="25" borderId="39" xfId="116" applyFill="1" applyBorder="1" applyAlignment="1">
      <alignment horizontal="center" wrapText="1"/>
    </xf>
    <xf numFmtId="0" fontId="11" fillId="25" borderId="58" xfId="116" applyFill="1" applyBorder="1" applyAlignment="1">
      <alignment horizontal="center" wrapText="1"/>
    </xf>
    <xf numFmtId="0" fontId="11"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3" fillId="29" borderId="22" xfId="136" applyFont="1" applyFill="1" applyBorder="1"/>
    <xf numFmtId="0" fontId="22" fillId="0" borderId="24" xfId="123" applyFont="1" applyFill="1" applyBorder="1" applyAlignment="1">
      <alignment horizontal="center"/>
    </xf>
    <xf numFmtId="0" fontId="20" fillId="29" borderId="22" xfId="136" applyNumberFormat="1" applyFont="1" applyFill="1" applyBorder="1" applyAlignment="1">
      <alignment vertical="top"/>
    </xf>
    <xf numFmtId="0" fontId="20" fillId="29" borderId="22" xfId="136" applyNumberFormat="1" applyFont="1" applyFill="1" applyBorder="1" applyAlignment="1">
      <alignment vertical="top" wrapText="1"/>
    </xf>
    <xf numFmtId="0" fontId="20" fillId="29" borderId="12" xfId="136" applyNumberFormat="1" applyFont="1" applyFill="1" applyBorder="1" applyAlignment="1">
      <alignment vertical="top"/>
    </xf>
    <xf numFmtId="169" fontId="0" fillId="0" borderId="28" xfId="76" applyNumberFormat="1" applyFont="1" applyFill="1" applyBorder="1" applyAlignment="1">
      <alignment vertical="top"/>
    </xf>
    <xf numFmtId="168" fontId="0" fillId="0" borderId="61" xfId="181" applyNumberFormat="1" applyFont="1" applyFill="1" applyBorder="1" applyAlignment="1">
      <alignment horizontal="center" vertical="top"/>
    </xf>
    <xf numFmtId="0" fontId="26" fillId="25" borderId="62" xfId="117" applyFont="1" applyFill="1" applyBorder="1" applyAlignment="1">
      <alignment horizontal="center" vertical="top"/>
    </xf>
    <xf numFmtId="0" fontId="26" fillId="25" borderId="63" xfId="117" applyFont="1" applyFill="1" applyBorder="1" applyAlignment="1">
      <alignment horizontal="center" vertical="top"/>
    </xf>
    <xf numFmtId="169" fontId="0" fillId="0" borderId="29" xfId="76" applyNumberFormat="1" applyFont="1" applyFill="1" applyBorder="1" applyAlignment="1">
      <alignment vertical="top"/>
    </xf>
    <xf numFmtId="168" fontId="0" fillId="0" borderId="64" xfId="181" applyNumberFormat="1" applyFont="1" applyFill="1" applyBorder="1" applyAlignment="1">
      <alignment horizontal="center" vertical="top"/>
    </xf>
    <xf numFmtId="164" fontId="31" fillId="0" borderId="24" xfId="136" applyNumberFormat="1" applyFill="1" applyBorder="1" applyAlignment="1">
      <alignment horizontal="right" vertical="top"/>
    </xf>
    <xf numFmtId="164" fontId="31" fillId="0" borderId="28" xfId="136" applyNumberFormat="1" applyFill="1" applyBorder="1" applyAlignment="1">
      <alignment horizontal="right" vertical="top"/>
    </xf>
    <xf numFmtId="171" fontId="31" fillId="0" borderId="65" xfId="136" applyNumberFormat="1" applyFill="1" applyBorder="1" applyAlignment="1">
      <alignment horizontal="center" vertical="top"/>
    </xf>
    <xf numFmtId="0" fontId="31" fillId="0" borderId="61" xfId="136" applyFill="1" applyBorder="1" applyAlignment="1">
      <alignment horizontal="center" vertical="top"/>
    </xf>
    <xf numFmtId="164" fontId="31" fillId="0" borderId="29" xfId="136" applyNumberFormat="1" applyFill="1" applyBorder="1" applyAlignment="1">
      <alignment horizontal="right" vertical="top"/>
    </xf>
    <xf numFmtId="0" fontId="31" fillId="0" borderId="64" xfId="136" applyFill="1" applyBorder="1" applyAlignment="1">
      <alignment horizontal="center" vertical="top"/>
    </xf>
    <xf numFmtId="0" fontId="28" fillId="0" borderId="0" xfId="136" applyFont="1"/>
    <xf numFmtId="164" fontId="24" fillId="26" borderId="41" xfId="116" applyNumberFormat="1" applyFont="1" applyFill="1" applyBorder="1" applyAlignment="1">
      <alignment vertical="top" wrapText="1"/>
    </xf>
    <xf numFmtId="164" fontId="24" fillId="26" borderId="39" xfId="116" applyNumberFormat="1" applyFont="1" applyFill="1" applyBorder="1" applyAlignment="1">
      <alignment vertical="top" wrapText="1"/>
    </xf>
    <xf numFmtId="164" fontId="24" fillId="26" borderId="40" xfId="116" applyNumberFormat="1" applyFont="1" applyFill="1" applyBorder="1" applyAlignment="1">
      <alignment vertical="top" wrapText="1"/>
    </xf>
    <xf numFmtId="164" fontId="24" fillId="26" borderId="42" xfId="116" applyNumberFormat="1" applyFont="1" applyFill="1" applyBorder="1" applyAlignment="1">
      <alignment vertical="top" wrapText="1"/>
    </xf>
    <xf numFmtId="164" fontId="24" fillId="26" borderId="66" xfId="116" applyNumberFormat="1" applyFont="1" applyFill="1" applyBorder="1" applyAlignment="1">
      <alignment vertical="top" wrapText="1"/>
    </xf>
    <xf numFmtId="164" fontId="0" fillId="28" borderId="50" xfId="63" applyNumberFormat="1" applyFont="1" applyFill="1" applyBorder="1" applyAlignment="1" applyProtection="1">
      <alignment vertical="top"/>
      <protection locked="0"/>
    </xf>
    <xf numFmtId="164" fontId="0" fillId="28" borderId="51" xfId="63" applyNumberFormat="1" applyFont="1" applyFill="1" applyBorder="1" applyAlignment="1" applyProtection="1">
      <alignment vertical="top"/>
      <protection locked="0"/>
    </xf>
    <xf numFmtId="168"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72" fontId="0" fillId="28" borderId="16" xfId="63" applyNumberFormat="1" applyFont="1" applyFill="1" applyBorder="1" applyAlignment="1" applyProtection="1">
      <alignment vertical="top"/>
      <protection locked="0"/>
    </xf>
    <xf numFmtId="172" fontId="0" fillId="28" borderId="50" xfId="63" applyNumberFormat="1" applyFont="1" applyFill="1" applyBorder="1" applyAlignment="1" applyProtection="1">
      <alignment vertical="top"/>
      <protection locked="0"/>
    </xf>
    <xf numFmtId="168" fontId="0" fillId="28" borderId="16" xfId="63" applyNumberFormat="1" applyFont="1" applyFill="1" applyBorder="1" applyAlignment="1" applyProtection="1">
      <alignment vertical="top"/>
      <protection locked="0"/>
    </xf>
    <xf numFmtId="168" fontId="0" fillId="28" borderId="50" xfId="63" applyNumberFormat="1" applyFont="1" applyFill="1" applyBorder="1" applyAlignment="1" applyProtection="1">
      <alignment vertical="top"/>
      <protection locked="0"/>
    </xf>
    <xf numFmtId="168" fontId="0" fillId="28" borderId="19" xfId="63" applyNumberFormat="1" applyFont="1" applyFill="1" applyBorder="1" applyAlignment="1" applyProtection="1">
      <alignment vertical="top"/>
      <protection locked="0"/>
    </xf>
    <xf numFmtId="38" fontId="24" fillId="26" borderId="18" xfId="116" applyNumberFormat="1" applyFont="1" applyFill="1" applyBorder="1" applyAlignment="1">
      <alignment vertical="top" wrapText="1"/>
    </xf>
    <xf numFmtId="38" fontId="24" fillId="26" borderId="22" xfId="116" applyNumberFormat="1" applyFont="1" applyFill="1" applyBorder="1" applyAlignment="1">
      <alignment vertical="top" wrapText="1"/>
    </xf>
    <xf numFmtId="38" fontId="24" fillId="26" borderId="53" xfId="116" applyNumberFormat="1" applyFont="1" applyFill="1" applyBorder="1" applyAlignment="1">
      <alignment vertical="top" wrapText="1"/>
    </xf>
    <xf numFmtId="164" fontId="24" fillId="26" borderId="53" xfId="116" applyNumberFormat="1" applyFont="1" applyFill="1" applyBorder="1" applyAlignment="1">
      <alignment vertical="top" wrapText="1"/>
    </xf>
    <xf numFmtId="168" fontId="0" fillId="28" borderId="16" xfId="8" applyNumberFormat="1" applyFont="1" applyFill="1" applyBorder="1" applyAlignment="1" applyProtection="1">
      <alignment vertical="top"/>
      <protection locked="0"/>
    </xf>
    <xf numFmtId="168" fontId="0" fillId="28" borderId="50" xfId="8" applyNumberFormat="1" applyFont="1" applyFill="1" applyBorder="1" applyAlignment="1" applyProtection="1">
      <alignment vertical="top"/>
      <protection locked="0"/>
    </xf>
    <xf numFmtId="164" fontId="0" fillId="0" borderId="16" xfId="63" applyNumberFormat="1" applyFont="1" applyFill="1" applyBorder="1" applyAlignment="1" applyProtection="1">
      <alignment vertical="top"/>
      <protection locked="0"/>
    </xf>
    <xf numFmtId="164" fontId="0" fillId="0" borderId="23" xfId="63" applyNumberFormat="1" applyFont="1" applyFill="1" applyBorder="1" applyAlignment="1" applyProtection="1">
      <alignment vertical="top"/>
      <protection locked="0"/>
    </xf>
    <xf numFmtId="0" fontId="12" fillId="25" borderId="67" xfId="120" applyFill="1" applyBorder="1" applyAlignment="1">
      <alignment horizontal="left" indent="1"/>
    </xf>
    <xf numFmtId="0" fontId="12" fillId="25" borderId="68" xfId="120" applyFill="1" applyBorder="1" applyAlignment="1"/>
    <xf numFmtId="0" fontId="12" fillId="25" borderId="69" xfId="120" applyFill="1" applyBorder="1" applyAlignment="1"/>
    <xf numFmtId="0" fontId="11" fillId="25" borderId="70" xfId="116" applyFont="1" applyFill="1" applyBorder="1" applyAlignment="1">
      <alignment horizontal="left" indent="1"/>
    </xf>
    <xf numFmtId="0" fontId="11" fillId="25" borderId="71" xfId="116" applyFont="1" applyFill="1" applyBorder="1" applyAlignment="1">
      <alignment horizontal="left" indent="1"/>
    </xf>
    <xf numFmtId="0" fontId="11" fillId="25" borderId="72" xfId="116" applyFont="1" applyFill="1" applyBorder="1" applyAlignment="1"/>
    <xf numFmtId="0" fontId="12" fillId="25" borderId="73" xfId="120" applyFill="1" applyBorder="1" applyAlignment="1">
      <alignment horizontal="left" indent="1"/>
    </xf>
    <xf numFmtId="0" fontId="12" fillId="25" borderId="74" xfId="120" applyFill="1" applyBorder="1" applyAlignment="1"/>
    <xf numFmtId="0" fontId="12" fillId="25" borderId="75" xfId="120" applyFill="1" applyBorder="1" applyAlignment="1"/>
    <xf numFmtId="0" fontId="12" fillId="25" borderId="76" xfId="120" applyFill="1" applyBorder="1" applyAlignment="1">
      <alignment horizontal="left" indent="1"/>
    </xf>
    <xf numFmtId="0" fontId="12" fillId="25" borderId="77" xfId="120" applyFill="1" applyBorder="1" applyAlignment="1"/>
    <xf numFmtId="0" fontId="12" fillId="25" borderId="78" xfId="120" applyFill="1" applyBorder="1" applyAlignment="1"/>
    <xf numFmtId="167" fontId="0" fillId="26" borderId="37" xfId="116" applyNumberFormat="1" applyFont="1" applyFill="1" applyBorder="1" applyAlignment="1">
      <alignment vertical="top" wrapText="1"/>
    </xf>
    <xf numFmtId="167" fontId="0" fillId="26" borderId="79" xfId="116" applyNumberFormat="1" applyFont="1" applyFill="1" applyBorder="1" applyAlignment="1">
      <alignment vertical="top" wrapText="1"/>
    </xf>
    <xf numFmtId="167" fontId="0" fillId="26" borderId="10" xfId="116" applyNumberFormat="1" applyFont="1" applyFill="1" applyBorder="1" applyAlignment="1">
      <alignment vertical="top" wrapText="1"/>
    </xf>
    <xf numFmtId="167" fontId="0" fillId="26" borderId="80" xfId="116" applyNumberFormat="1" applyFont="1" applyFill="1" applyBorder="1" applyAlignment="1">
      <alignment vertical="top" wrapText="1"/>
    </xf>
    <xf numFmtId="164" fontId="0" fillId="26" borderId="81" xfId="116" applyNumberFormat="1" applyFont="1" applyFill="1" applyBorder="1" applyAlignment="1" applyProtection="1">
      <alignment vertical="top" wrapText="1"/>
      <protection locked="0"/>
    </xf>
    <xf numFmtId="164" fontId="0" fillId="26" borderId="82" xfId="0" applyNumberFormat="1" applyFont="1" applyFill="1" applyBorder="1" applyAlignment="1" applyProtection="1">
      <alignment vertical="top"/>
      <protection locked="0"/>
    </xf>
    <xf numFmtId="164" fontId="0" fillId="26" borderId="16" xfId="0" applyNumberFormat="1" applyFont="1" applyFill="1" applyBorder="1" applyAlignment="1" applyProtection="1">
      <alignment vertical="top"/>
      <protection locked="0"/>
    </xf>
    <xf numFmtId="164" fontId="0" fillId="26" borderId="83" xfId="0" applyNumberFormat="1" applyFont="1" applyFill="1" applyBorder="1" applyAlignment="1" applyProtection="1">
      <alignment vertical="top"/>
      <protection locked="0"/>
    </xf>
    <xf numFmtId="164" fontId="0" fillId="26" borderId="79" xfId="0" applyNumberFormat="1" applyFont="1" applyFill="1" applyBorder="1" applyAlignment="1" applyProtection="1">
      <alignment vertical="top"/>
      <protection locked="0"/>
    </xf>
    <xf numFmtId="164" fontId="0" fillId="26" borderId="37" xfId="0" applyNumberFormat="1" applyFont="1" applyFill="1" applyBorder="1" applyAlignment="1" applyProtection="1">
      <alignment vertical="top"/>
      <protection locked="0"/>
    </xf>
    <xf numFmtId="164" fontId="0" fillId="26" borderId="19" xfId="0" applyNumberFormat="1" applyFont="1" applyFill="1" applyBorder="1" applyAlignment="1" applyProtection="1">
      <alignment vertical="top"/>
      <protection locked="0"/>
    </xf>
    <xf numFmtId="164" fontId="0" fillId="26" borderId="84" xfId="0" applyNumberFormat="1" applyFont="1" applyFill="1" applyBorder="1" applyAlignment="1" applyProtection="1">
      <alignment vertical="top"/>
      <protection locked="0"/>
    </xf>
    <xf numFmtId="164" fontId="0" fillId="26" borderId="85" xfId="0" applyNumberFormat="1" applyFont="1" applyFill="1" applyBorder="1" applyAlignment="1" applyProtection="1">
      <alignment vertical="top"/>
      <protection locked="0"/>
    </xf>
    <xf numFmtId="164" fontId="0" fillId="26" borderId="86" xfId="0" applyNumberFormat="1" applyFont="1" applyFill="1" applyBorder="1" applyAlignment="1" applyProtection="1">
      <alignment vertical="top"/>
      <protection locked="0"/>
    </xf>
    <xf numFmtId="164" fontId="0" fillId="26" borderId="21" xfId="0" applyNumberFormat="1" applyFont="1" applyFill="1" applyBorder="1" applyAlignment="1">
      <alignment vertical="top"/>
    </xf>
    <xf numFmtId="164" fontId="0" fillId="26" borderId="51" xfId="0" applyNumberFormat="1" applyFont="1" applyFill="1" applyBorder="1" applyAlignment="1">
      <alignment vertical="top"/>
    </xf>
    <xf numFmtId="164"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7" fontId="0" fillId="26" borderId="45" xfId="116" applyNumberFormat="1" applyFont="1" applyFill="1" applyBorder="1" applyAlignment="1" applyProtection="1">
      <alignment vertical="top"/>
      <protection locked="0"/>
    </xf>
    <xf numFmtId="167" fontId="0" fillId="26" borderId="91" xfId="116" applyNumberFormat="1" applyFont="1" applyFill="1" applyBorder="1" applyAlignment="1" applyProtection="1">
      <alignment vertical="top"/>
      <protection locked="0"/>
    </xf>
    <xf numFmtId="167"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164" fontId="0" fillId="26" borderId="10" xfId="0" applyNumberFormat="1" applyFont="1" applyFill="1" applyBorder="1" applyAlignment="1" applyProtection="1">
      <alignment vertical="top"/>
      <protection locked="0"/>
    </xf>
    <xf numFmtId="164" fontId="0" fillId="26" borderId="14" xfId="0" applyNumberFormat="1" applyFont="1" applyFill="1" applyBorder="1" applyAlignment="1" applyProtection="1">
      <alignment vertical="top"/>
      <protection locked="0"/>
    </xf>
    <xf numFmtId="164" fontId="0" fillId="26" borderId="14" xfId="0" applyNumberFormat="1" applyFont="1" applyFill="1" applyBorder="1" applyAlignment="1">
      <alignment vertical="top"/>
    </xf>
    <xf numFmtId="164" fontId="0" fillId="26" borderId="23" xfId="0" applyNumberFormat="1" applyFont="1" applyFill="1" applyBorder="1" applyAlignment="1" applyProtection="1">
      <alignment vertical="top"/>
      <protection locked="0"/>
    </xf>
    <xf numFmtId="164" fontId="0" fillId="26" borderId="23" xfId="0" applyNumberFormat="1" applyFont="1" applyFill="1" applyBorder="1" applyAlignment="1">
      <alignment vertical="top"/>
    </xf>
    <xf numFmtId="164" fontId="0" fillId="26" borderId="93" xfId="116" applyNumberFormat="1" applyFont="1" applyFill="1" applyBorder="1" applyAlignment="1" applyProtection="1">
      <alignment vertical="top"/>
      <protection locked="0"/>
    </xf>
    <xf numFmtId="164" fontId="0" fillId="26" borderId="92" xfId="0" applyNumberFormat="1" applyFont="1" applyFill="1" applyBorder="1" applyAlignment="1" applyProtection="1">
      <alignment vertical="top"/>
      <protection locked="0"/>
    </xf>
    <xf numFmtId="164" fontId="0" fillId="26" borderId="80" xfId="0" applyNumberFormat="1" applyFont="1" applyFill="1" applyBorder="1" applyAlignment="1" applyProtection="1">
      <alignment vertical="top"/>
      <protection locked="0"/>
    </xf>
    <xf numFmtId="164" fontId="0" fillId="26" borderId="80" xfId="0" applyNumberFormat="1" applyFont="1" applyFill="1" applyBorder="1" applyAlignment="1">
      <alignment vertical="top"/>
    </xf>
    <xf numFmtId="164" fontId="0" fillId="26" borderId="92" xfId="0" applyNumberFormat="1" applyFont="1" applyFill="1" applyBorder="1" applyAlignment="1">
      <alignment vertical="top"/>
    </xf>
    <xf numFmtId="167" fontId="0" fillId="26" borderId="94" xfId="116" applyNumberFormat="1" applyFont="1" applyFill="1" applyBorder="1" applyAlignment="1" applyProtection="1">
      <alignment vertical="top"/>
      <protection locked="0"/>
    </xf>
    <xf numFmtId="167" fontId="0" fillId="26" borderId="81" xfId="116" applyNumberFormat="1" applyFont="1" applyFill="1" applyBorder="1" applyAlignment="1" applyProtection="1">
      <alignment vertical="top"/>
      <protection locked="0"/>
    </xf>
    <xf numFmtId="167" fontId="0" fillId="26" borderId="12" xfId="116" applyNumberFormat="1" applyFont="1" applyFill="1" applyBorder="1" applyAlignment="1" applyProtection="1">
      <alignment vertical="top"/>
      <protection locked="0"/>
    </xf>
    <xf numFmtId="167" fontId="0" fillId="26" borderId="95" xfId="116" applyNumberFormat="1" applyFont="1" applyFill="1" applyBorder="1" applyAlignment="1" applyProtection="1">
      <alignment vertical="top"/>
      <protection locked="0"/>
    </xf>
    <xf numFmtId="164" fontId="0" fillId="26" borderId="20" xfId="0" applyNumberFormat="1" applyFont="1" applyFill="1" applyBorder="1" applyAlignment="1">
      <alignment vertical="top"/>
    </xf>
    <xf numFmtId="164" fontId="0" fillId="26" borderId="19" xfId="0" applyNumberFormat="1" applyFont="1" applyFill="1" applyBorder="1" applyAlignment="1">
      <alignment vertical="top"/>
    </xf>
    <xf numFmtId="164" fontId="0" fillId="26" borderId="16"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164" fontId="0" fillId="26" borderId="97" xfId="0"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37" xfId="0" applyNumberFormat="1" applyFont="1" applyFill="1" applyBorder="1" applyAlignment="1">
      <alignment vertical="top"/>
    </xf>
    <xf numFmtId="164" fontId="0" fillId="26" borderId="82" xfId="0" applyNumberFormat="1" applyFont="1" applyFill="1" applyBorder="1" applyAlignment="1">
      <alignment vertical="top"/>
    </xf>
    <xf numFmtId="164" fontId="0" fillId="26" borderId="10" xfId="0" applyNumberFormat="1" applyFont="1" applyFill="1" applyBorder="1" applyAlignment="1">
      <alignment vertical="top"/>
    </xf>
    <xf numFmtId="164" fontId="0" fillId="26" borderId="98" xfId="0" applyNumberFormat="1" applyFont="1" applyFill="1" applyBorder="1" applyAlignment="1" applyProtection="1">
      <alignment vertical="top"/>
      <protection locked="0"/>
    </xf>
    <xf numFmtId="164" fontId="0" fillId="26" borderId="85" xfId="0" applyNumberFormat="1" applyFont="1" applyFill="1" applyBorder="1" applyAlignment="1">
      <alignment vertical="top"/>
    </xf>
    <xf numFmtId="164" fontId="0" fillId="26" borderId="83" xfId="0" applyNumberFormat="1" applyFont="1" applyFill="1" applyBorder="1" applyAlignment="1">
      <alignment vertical="top"/>
    </xf>
    <xf numFmtId="164" fontId="0" fillId="26" borderId="47" xfId="0" applyNumberFormat="1" applyFont="1" applyFill="1" applyBorder="1" applyAlignment="1" applyProtection="1">
      <alignment vertical="top"/>
      <protection locked="0"/>
    </xf>
    <xf numFmtId="164" fontId="0" fillId="26" borderId="49" xfId="0" applyNumberFormat="1" applyFont="1" applyFill="1" applyBorder="1" applyAlignment="1" applyProtection="1">
      <alignment vertical="top"/>
      <protection locked="0"/>
    </xf>
    <xf numFmtId="164" fontId="0" fillId="26" borderId="91" xfId="0" applyNumberFormat="1" applyFont="1" applyFill="1" applyBorder="1" applyAlignment="1" applyProtection="1">
      <alignment vertical="top"/>
      <protection locked="0"/>
    </xf>
    <xf numFmtId="164" fontId="0" fillId="26" borderId="99" xfId="0" applyNumberFormat="1" applyFont="1" applyFill="1" applyBorder="1" applyAlignment="1" applyProtection="1">
      <alignment vertical="top"/>
      <protection locked="0"/>
    </xf>
    <xf numFmtId="164" fontId="0" fillId="26" borderId="56" xfId="0" applyNumberFormat="1" applyFont="1" applyFill="1" applyBorder="1" applyAlignment="1" applyProtection="1">
      <alignment vertical="top"/>
      <protection locked="0"/>
    </xf>
    <xf numFmtId="164" fontId="0" fillId="26" borderId="100" xfId="0" applyNumberFormat="1" applyFont="1" applyFill="1" applyBorder="1" applyAlignment="1" applyProtection="1">
      <alignment vertical="top"/>
      <protection locked="0"/>
    </xf>
    <xf numFmtId="164" fontId="0" fillId="26" borderId="21" xfId="0" applyNumberFormat="1" applyFont="1" applyFill="1" applyBorder="1" applyAlignment="1" applyProtection="1">
      <alignment vertical="top"/>
      <protection locked="0"/>
    </xf>
    <xf numFmtId="164" fontId="0" fillId="26" borderId="20" xfId="0" applyNumberFormat="1" applyFont="1" applyFill="1" applyBorder="1" applyAlignment="1" applyProtection="1">
      <alignment vertical="top"/>
      <protection locked="0"/>
    </xf>
    <xf numFmtId="164" fontId="0" fillId="26" borderId="51" xfId="0" applyNumberFormat="1" applyFont="1" applyFill="1" applyBorder="1" applyAlignment="1" applyProtection="1">
      <alignment vertical="top"/>
      <protection locked="0"/>
    </xf>
    <xf numFmtId="164" fontId="0" fillId="26" borderId="50" xfId="0" applyNumberFormat="1" applyFont="1" applyFill="1" applyBorder="1" applyAlignment="1" applyProtection="1">
      <alignment vertical="top"/>
      <protection locked="0"/>
    </xf>
    <xf numFmtId="164" fontId="0" fillId="26" borderId="57" xfId="0" applyNumberFormat="1" applyFont="1" applyFill="1" applyBorder="1" applyAlignment="1" applyProtection="1">
      <alignment vertical="top"/>
      <protection locked="0"/>
    </xf>
    <xf numFmtId="168" fontId="0" fillId="26" borderId="19" xfId="0" applyNumberFormat="1" applyFont="1" applyFill="1" applyBorder="1" applyAlignment="1" applyProtection="1">
      <alignment vertical="top"/>
      <protection locked="0"/>
    </xf>
    <xf numFmtId="168" fontId="0" fillId="26" borderId="16" xfId="0" applyNumberFormat="1" applyFont="1" applyFill="1" applyBorder="1" applyAlignment="1" applyProtection="1">
      <alignment vertical="top"/>
      <protection locked="0"/>
    </xf>
    <xf numFmtId="168" fontId="0" fillId="26" borderId="10" xfId="0" applyNumberFormat="1" applyFont="1" applyFill="1" applyBorder="1" applyAlignment="1" applyProtection="1">
      <alignment vertical="top"/>
      <protection locked="0"/>
    </xf>
    <xf numFmtId="168" fontId="0" fillId="26" borderId="37" xfId="0" applyNumberFormat="1" applyFont="1" applyFill="1" applyBorder="1" applyAlignment="1" applyProtection="1">
      <alignment vertical="top"/>
      <protection locked="0"/>
    </xf>
    <xf numFmtId="168" fontId="0" fillId="26" borderId="82" xfId="0" applyNumberFormat="1" applyFont="1" applyFill="1" applyBorder="1" applyAlignment="1" applyProtection="1">
      <alignment vertical="top"/>
      <protection locked="0"/>
    </xf>
    <xf numFmtId="164" fontId="0" fillId="26" borderId="57" xfId="0" applyNumberFormat="1" applyFont="1" applyFill="1" applyBorder="1" applyAlignment="1">
      <alignment vertical="top"/>
    </xf>
    <xf numFmtId="164" fontId="0" fillId="26" borderId="45" xfId="0" applyNumberFormat="1" applyFont="1" applyFill="1" applyBorder="1" applyAlignment="1" applyProtection="1">
      <alignment vertical="top"/>
      <protection locked="0"/>
    </xf>
    <xf numFmtId="164" fontId="0" fillId="26" borderId="59" xfId="0" applyNumberFormat="1" applyFont="1" applyFill="1" applyBorder="1" applyAlignment="1" applyProtection="1">
      <alignment vertical="top"/>
      <protection locked="0"/>
    </xf>
    <xf numFmtId="164" fontId="0" fillId="26" borderId="46" xfId="0" applyNumberFormat="1" applyFont="1" applyFill="1" applyBorder="1" applyAlignment="1" applyProtection="1">
      <alignment vertical="top"/>
      <protection locked="0"/>
    </xf>
    <xf numFmtId="164"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164" fontId="0" fillId="0" borderId="102" xfId="122" applyNumberFormat="1" applyFont="1" applyFill="1" applyBorder="1" applyAlignment="1" applyProtection="1">
      <alignment vertical="top"/>
      <protection locked="0"/>
    </xf>
    <xf numFmtId="164" fontId="0" fillId="0" borderId="54" xfId="122" applyNumberFormat="1" applyFont="1" applyFill="1" applyBorder="1" applyAlignment="1" applyProtection="1">
      <alignment vertical="top"/>
      <protection locked="0"/>
    </xf>
    <xf numFmtId="168" fontId="0" fillId="0" borderId="54" xfId="122" applyNumberFormat="1" applyFont="1" applyFill="1" applyBorder="1" applyAlignment="1" applyProtection="1">
      <alignment vertical="top"/>
      <protection locked="0"/>
    </xf>
    <xf numFmtId="164" fontId="0" fillId="0" borderId="103" xfId="122" applyNumberFormat="1" applyFont="1" applyFill="1" applyBorder="1" applyAlignment="1" applyProtection="1">
      <alignment vertical="top"/>
      <protection locked="0"/>
    </xf>
    <xf numFmtId="168" fontId="0" fillId="0" borderId="19" xfId="122" applyNumberFormat="1" applyFont="1" applyFill="1" applyBorder="1" applyAlignment="1" applyProtection="1">
      <alignment vertical="top"/>
      <protection locked="0"/>
    </xf>
    <xf numFmtId="168" fontId="0" fillId="26" borderId="23" xfId="0" applyNumberFormat="1" applyFont="1" applyFill="1" applyBorder="1" applyAlignment="1" applyProtection="1">
      <alignment vertical="top"/>
      <protection locked="0"/>
    </xf>
    <xf numFmtId="168"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8" fontId="0" fillId="28" borderId="23" xfId="8" applyNumberFormat="1" applyFont="1" applyFill="1" applyBorder="1" applyAlignment="1" applyProtection="1">
      <alignment vertical="top"/>
      <protection locked="0"/>
    </xf>
    <xf numFmtId="168" fontId="0" fillId="26" borderId="57" xfId="0" applyNumberFormat="1" applyFont="1" applyFill="1" applyBorder="1" applyAlignment="1" applyProtection="1">
      <alignment vertical="top"/>
      <protection locked="0"/>
    </xf>
    <xf numFmtId="164" fontId="0" fillId="26" borderId="19" xfId="0" applyNumberFormat="1" applyFont="1" applyFill="1" applyBorder="1" applyAlignment="1" applyProtection="1">
      <alignment vertical="top"/>
      <protection locked="0"/>
    </xf>
    <xf numFmtId="0" fontId="29" fillId="0" borderId="11" xfId="123" applyFont="1" applyFill="1" applyBorder="1" applyAlignment="1" applyProtection="1">
      <alignment vertical="top"/>
    </xf>
    <xf numFmtId="0" fontId="30" fillId="0" borderId="61" xfId="136" applyFont="1" applyBorder="1" applyProtection="1"/>
    <xf numFmtId="0" fontId="29" fillId="0" borderId="11" xfId="123" applyFont="1" applyFill="1" applyBorder="1" applyAlignment="1" applyProtection="1">
      <alignment vertical="top"/>
      <protection locked="0"/>
    </xf>
    <xf numFmtId="0" fontId="0" fillId="0" borderId="106" xfId="0" applyBorder="1" applyAlignment="1" applyProtection="1">
      <alignment wrapText="1"/>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5" xfId="122" applyNumberFormat="1" applyFont="1" applyFill="1" applyBorder="1" applyAlignment="1" applyProtection="1">
      <alignment horizontal="left" vertical="top"/>
      <protection locked="0"/>
    </xf>
  </cellXfs>
  <cellStyles count="481">
    <cellStyle name="20% - Accent1" xfId="13"/>
    <cellStyle name="20% - Accent1 2" xfId="14"/>
    <cellStyle name="20% - Accent2" xfId="15"/>
    <cellStyle name="20% - Accent2 2" xfId="16"/>
    <cellStyle name="20% - Accent3" xfId="17"/>
    <cellStyle name="20% - Accent3 2" xfId="18"/>
    <cellStyle name="20% - Accent4" xfId="19"/>
    <cellStyle name="20% - Accent4 2" xfId="20"/>
    <cellStyle name="20% - Accent5" xfId="21"/>
    <cellStyle name="20% - Accent5 2" xfId="22"/>
    <cellStyle name="20% - Accent6" xfId="23"/>
    <cellStyle name="20% - Accent6 2" xfId="24"/>
    <cellStyle name="40% - Accent1" xfId="25"/>
    <cellStyle name="40% - Accent1 2" xfId="26"/>
    <cellStyle name="40% - Accent2" xfId="27"/>
    <cellStyle name="40% - Accent2 2" xfId="28"/>
    <cellStyle name="40% - Accent3" xfId="29"/>
    <cellStyle name="40% - Accent3 2" xfId="30"/>
    <cellStyle name="40% - Accent4" xfId="31"/>
    <cellStyle name="40% - Accent4 2" xfId="32"/>
    <cellStyle name="40% - Accent5" xfId="33"/>
    <cellStyle name="40% - Accent5 2" xfId="34"/>
    <cellStyle name="40% - Accent6" xfId="35"/>
    <cellStyle name="40% - Accent6 2" xfId="36"/>
    <cellStyle name="60% - Accent1" xfId="37"/>
    <cellStyle name="60% - Accent1 2" xfId="38"/>
    <cellStyle name="60% - Accent2" xfId="39"/>
    <cellStyle name="60% - Accent2 2" xfId="40"/>
    <cellStyle name="60% - Accent3" xfId="41"/>
    <cellStyle name="60% - Accent3 2" xfId="42"/>
    <cellStyle name="60% - Accent4" xfId="43"/>
    <cellStyle name="60% - Accent4 2" xfId="44"/>
    <cellStyle name="60% - Accent5" xfId="45"/>
    <cellStyle name="60% - Accent5 2" xfId="46"/>
    <cellStyle name="60% - Accent6" xfId="47"/>
    <cellStyle name="60% - Accent6 2" xfId="48"/>
    <cellStyle name="Accent1" xfId="49"/>
    <cellStyle name="Accent1 2" xfId="50"/>
    <cellStyle name="Accent2" xfId="51"/>
    <cellStyle name="Accent2 2" xfId="52"/>
    <cellStyle name="Accent3" xfId="53"/>
    <cellStyle name="Accent3 2" xfId="54"/>
    <cellStyle name="Accent4" xfId="55"/>
    <cellStyle name="Accent4 2" xfId="56"/>
    <cellStyle name="Accent5" xfId="57"/>
    <cellStyle name="Accent5 2" xfId="58"/>
    <cellStyle name="Accent6" xfId="59"/>
    <cellStyle name="Accent6 2" xfId="60"/>
    <cellStyle name="Bad" xfId="61"/>
    <cellStyle name="Bad 2" xfId="62"/>
    <cellStyle name="Calculation" xfId="63"/>
    <cellStyle name="Calculation 2" xfId="64"/>
    <cellStyle name="Calculation 3" xfId="65"/>
    <cellStyle name="Calculation 4" xfId="66"/>
    <cellStyle name="Calculation 5" xfId="67"/>
    <cellStyle name="Calculation 6" xfId="68"/>
    <cellStyle name="Calculation 7" xfId="69"/>
    <cellStyle name="Calculation 8" xfId="70"/>
    <cellStyle name="Calculation 9" xfId="71"/>
    <cellStyle name="Check Cell" xfId="72"/>
    <cellStyle name="Check Cell 2" xfId="73"/>
    <cellStyle name="Comma" xfId="11"/>
    <cellStyle name="Comma [0]" xfId="12"/>
    <cellStyle name="Comma 2" xfId="74"/>
    <cellStyle name="Comma 2 2" xfId="75"/>
    <cellStyle name="Comma 2 2 2" xfId="76"/>
    <cellStyle name="Comma 2 2 3" xfId="77"/>
    <cellStyle name="Comma 2 2 4" xfId="78"/>
    <cellStyle name="Comma 2 2 5" xfId="79"/>
    <cellStyle name="Comma 2 2 6" xfId="80"/>
    <cellStyle name="Comma 2 2 7" xfId="81"/>
    <cellStyle name="Comma 2 2 8" xfId="82"/>
    <cellStyle name="Comma 3" xfId="83"/>
    <cellStyle name="Comma 3 2" xfId="84"/>
    <cellStyle name="Comma 3 3" xfId="85"/>
    <cellStyle name="Comma 3 4" xfId="86"/>
    <cellStyle name="Comma 3 5" xfId="87"/>
    <cellStyle name="Comma 3 6" xfId="88"/>
    <cellStyle name="Comma 3 7" xfId="89"/>
    <cellStyle name="Comma 3 8" xfId="90"/>
    <cellStyle name="Comma 4" xfId="91"/>
    <cellStyle name="Currency" xfId="9"/>
    <cellStyle name="Currency [0]" xfId="10"/>
    <cellStyle name="Currency 2" xfId="92"/>
    <cellStyle name="Currency 2 2" xfId="93"/>
    <cellStyle name="Currency 2 2 2" xfId="94"/>
    <cellStyle name="Currency 2 2 3" xfId="95"/>
    <cellStyle name="Currency 2 2 4" xfId="96"/>
    <cellStyle name="Currency 2 2 5" xfId="97"/>
    <cellStyle name="Currency 2 2 6" xfId="98"/>
    <cellStyle name="Currency 2 2 7" xfId="99"/>
    <cellStyle name="Currency 2 2 8" xfId="100"/>
    <cellStyle name="Currency 3" xfId="101"/>
    <cellStyle name="Currency 3 2" xfId="102"/>
    <cellStyle name="Currency 3 3" xfId="103"/>
    <cellStyle name="Currency 3 4" xfId="104"/>
    <cellStyle name="Currency 3 5" xfId="105"/>
    <cellStyle name="Currency 3 6" xfId="106"/>
    <cellStyle name="Currency 3 7" xfId="107"/>
    <cellStyle name="Currency 3 8" xfId="108"/>
    <cellStyle name="Currency 4" xfId="109"/>
    <cellStyle name="Explanatory Text" xfId="110"/>
    <cellStyle name="Explanatory Text 2" xfId="111"/>
    <cellStyle name="Followed Hyperlink" xfId="6" builtinId="9" hidden="1"/>
    <cellStyle name="Followed Hyperlink" xfId="4" builtinId="9" hidden="1"/>
    <cellStyle name="Followed Hyperlink" xfId="2" builtinId="9" hidden="1"/>
    <cellStyle name="Followed Hyperlink" xfId="476" builtinId="9" hidden="1"/>
    <cellStyle name="Followed Hyperlink" xfId="478" builtinId="9" hidden="1"/>
    <cellStyle name="Followed Hyperlink" xfId="480" builtinId="9" hidden="1"/>
    <cellStyle name="Good" xfId="112"/>
    <cellStyle name="Good 2" xfId="113"/>
    <cellStyle name="Heading 1" xfId="114"/>
    <cellStyle name="Heading 1 2" xfId="115"/>
    <cellStyle name="Heading 2" xfId="116"/>
    <cellStyle name="Heading 2 2" xfId="117"/>
    <cellStyle name="Heading 3" xfId="118"/>
    <cellStyle name="Heading 3 2" xfId="119"/>
    <cellStyle name="Heading 4" xfId="120"/>
    <cellStyle name="Heading 4 2" xfId="121"/>
    <cellStyle name="Hyperlink" xfId="7" builtinId="8" hidden="1"/>
    <cellStyle name="Hyperlink" xfId="5" builtinId="8" hidden="1"/>
    <cellStyle name="Hyperlink" xfId="3" builtinId="8" hidden="1"/>
    <cellStyle name="Hyperlink" xfId="1" builtinId="8" hidden="1"/>
    <cellStyle name="Hyperlink" xfId="477" builtinId="8" hidden="1"/>
    <cellStyle name="Hyperlink" xfId="479" builtinId="8" hidden="1"/>
    <cellStyle name="Input" xfId="122"/>
    <cellStyle name="Input 2" xfId="123"/>
    <cellStyle name="Input 3" xfId="124"/>
    <cellStyle name="Input 4" xfId="125"/>
    <cellStyle name="Input 5" xfId="126"/>
    <cellStyle name="Input 6" xfId="127"/>
    <cellStyle name="Input 7" xfId="128"/>
    <cellStyle name="Input 8" xfId="129"/>
    <cellStyle name="Input 9" xfId="130"/>
    <cellStyle name="Linked Cell" xfId="131"/>
    <cellStyle name="Linked Cell 2" xfId="132"/>
    <cellStyle name="Neutral" xfId="133"/>
    <cellStyle name="Neutral 2" xfId="134"/>
    <cellStyle name="Normal" xfId="0" builtinId="0"/>
    <cellStyle name="Normal 2" xfId="135"/>
    <cellStyle name="Normal 2 2" xfId="136"/>
    <cellStyle name="Normal 2 3" xfId="137"/>
    <cellStyle name="Normal 2 4" xfId="138"/>
    <cellStyle name="Normal 2 5" xfId="139"/>
    <cellStyle name="Normal 2 6" xfId="140"/>
    <cellStyle name="Normal 2 7" xfId="141"/>
    <cellStyle name="Normal 2 8" xfId="142"/>
    <cellStyle name="Normal 3" xfId="143"/>
    <cellStyle name="Normal 3 10" xfId="210"/>
    <cellStyle name="Normal 3 10 2" xfId="244"/>
    <cellStyle name="Normal 3 10 2 2" xfId="264"/>
    <cellStyle name="Normal 3 10 2 2 2" xfId="265"/>
    <cellStyle name="Normal 3 10 2 3" xfId="266"/>
    <cellStyle name="Normal 3 10 3" xfId="267"/>
    <cellStyle name="Normal 3 10 3 2" xfId="268"/>
    <cellStyle name="Normal 3 10 4" xfId="269"/>
    <cellStyle name="Normal 3 11" xfId="261"/>
    <cellStyle name="Normal 3 11 2" xfId="270"/>
    <cellStyle name="Normal 3 11 2 2" xfId="271"/>
    <cellStyle name="Normal 3 11 3" xfId="272"/>
    <cellStyle name="Normal 3 12" xfId="227"/>
    <cellStyle name="Normal 3 12 2" xfId="273"/>
    <cellStyle name="Normal 3 12 2 2" xfId="274"/>
    <cellStyle name="Normal 3 12 3" xfId="275"/>
    <cellStyle name="Normal 3 13" xfId="276"/>
    <cellStyle name="Normal 3 13 2" xfId="277"/>
    <cellStyle name="Normal 3 14" xfId="278"/>
    <cellStyle name="Normal 3 2" xfId="144"/>
    <cellStyle name="Normal 3 2 10" xfId="262"/>
    <cellStyle name="Normal 3 2 10 2" xfId="279"/>
    <cellStyle name="Normal 3 2 10 2 2" xfId="280"/>
    <cellStyle name="Normal 3 2 10 3" xfId="281"/>
    <cellStyle name="Normal 3 2 11" xfId="228"/>
    <cellStyle name="Normal 3 2 11 2" xfId="282"/>
    <cellStyle name="Normal 3 2 11 2 2" xfId="283"/>
    <cellStyle name="Normal 3 2 11 3" xfId="284"/>
    <cellStyle name="Normal 3 2 12" xfId="285"/>
    <cellStyle name="Normal 3 2 12 2" xfId="286"/>
    <cellStyle name="Normal 3 2 13" xfId="287"/>
    <cellStyle name="Normal 3 2 2" xfId="145"/>
    <cellStyle name="Normal 3 2 2 2" xfId="212"/>
    <cellStyle name="Normal 3 2 2 2 2" xfId="246"/>
    <cellStyle name="Normal 3 2 2 2 2 2" xfId="288"/>
    <cellStyle name="Normal 3 2 2 2 2 2 2" xfId="289"/>
    <cellStyle name="Normal 3 2 2 2 2 3" xfId="290"/>
    <cellStyle name="Normal 3 2 2 2 3" xfId="291"/>
    <cellStyle name="Normal 3 2 2 2 3 2" xfId="292"/>
    <cellStyle name="Normal 3 2 2 2 4" xfId="293"/>
    <cellStyle name="Normal 3 2 2 3" xfId="229"/>
    <cellStyle name="Normal 3 2 2 3 2" xfId="294"/>
    <cellStyle name="Normal 3 2 2 3 2 2" xfId="295"/>
    <cellStyle name="Normal 3 2 2 3 3" xfId="296"/>
    <cellStyle name="Normal 3 2 2 4" xfId="297"/>
    <cellStyle name="Normal 3 2 2 4 2" xfId="298"/>
    <cellStyle name="Normal 3 2 2 5" xfId="299"/>
    <cellStyle name="Normal 3 2 3" xfId="146"/>
    <cellStyle name="Normal 3 2 3 2" xfId="213"/>
    <cellStyle name="Normal 3 2 3 2 2" xfId="247"/>
    <cellStyle name="Normal 3 2 3 2 2 2" xfId="300"/>
    <cellStyle name="Normal 3 2 3 2 2 2 2" xfId="301"/>
    <cellStyle name="Normal 3 2 3 2 2 3" xfId="302"/>
    <cellStyle name="Normal 3 2 3 2 3" xfId="303"/>
    <cellStyle name="Normal 3 2 3 2 3 2" xfId="304"/>
    <cellStyle name="Normal 3 2 3 2 4" xfId="305"/>
    <cellStyle name="Normal 3 2 3 3" xfId="230"/>
    <cellStyle name="Normal 3 2 3 3 2" xfId="306"/>
    <cellStyle name="Normal 3 2 3 3 2 2" xfId="307"/>
    <cellStyle name="Normal 3 2 3 3 3" xfId="308"/>
    <cellStyle name="Normal 3 2 3 4" xfId="309"/>
    <cellStyle name="Normal 3 2 3 4 2" xfId="310"/>
    <cellStyle name="Normal 3 2 3 5" xfId="311"/>
    <cellStyle name="Normal 3 2 4" xfId="147"/>
    <cellStyle name="Normal 3 2 4 2" xfId="214"/>
    <cellStyle name="Normal 3 2 4 2 2" xfId="248"/>
    <cellStyle name="Normal 3 2 4 2 2 2" xfId="312"/>
    <cellStyle name="Normal 3 2 4 2 2 2 2" xfId="313"/>
    <cellStyle name="Normal 3 2 4 2 2 3" xfId="314"/>
    <cellStyle name="Normal 3 2 4 2 3" xfId="315"/>
    <cellStyle name="Normal 3 2 4 2 3 2" xfId="316"/>
    <cellStyle name="Normal 3 2 4 2 4" xfId="317"/>
    <cellStyle name="Normal 3 2 4 3" xfId="231"/>
    <cellStyle name="Normal 3 2 4 3 2" xfId="318"/>
    <cellStyle name="Normal 3 2 4 3 2 2" xfId="319"/>
    <cellStyle name="Normal 3 2 4 3 3" xfId="320"/>
    <cellStyle name="Normal 3 2 4 4" xfId="321"/>
    <cellStyle name="Normal 3 2 4 4 2" xfId="322"/>
    <cellStyle name="Normal 3 2 4 5" xfId="323"/>
    <cellStyle name="Normal 3 2 5" xfId="148"/>
    <cellStyle name="Normal 3 2 5 2" xfId="215"/>
    <cellStyle name="Normal 3 2 5 2 2" xfId="249"/>
    <cellStyle name="Normal 3 2 5 2 2 2" xfId="324"/>
    <cellStyle name="Normal 3 2 5 2 2 2 2" xfId="325"/>
    <cellStyle name="Normal 3 2 5 2 2 3" xfId="326"/>
    <cellStyle name="Normal 3 2 5 2 3" xfId="327"/>
    <cellStyle name="Normal 3 2 5 2 3 2" xfId="328"/>
    <cellStyle name="Normal 3 2 5 2 4" xfId="329"/>
    <cellStyle name="Normal 3 2 5 3" xfId="232"/>
    <cellStyle name="Normal 3 2 5 3 2" xfId="330"/>
    <cellStyle name="Normal 3 2 5 3 2 2" xfId="331"/>
    <cellStyle name="Normal 3 2 5 3 3" xfId="332"/>
    <cellStyle name="Normal 3 2 5 4" xfId="333"/>
    <cellStyle name="Normal 3 2 5 4 2" xfId="334"/>
    <cellStyle name="Normal 3 2 5 5" xfId="335"/>
    <cellStyle name="Normal 3 2 6" xfId="149"/>
    <cellStyle name="Normal 3 2 6 2" xfId="216"/>
    <cellStyle name="Normal 3 2 6 2 2" xfId="250"/>
    <cellStyle name="Normal 3 2 6 2 2 2" xfId="336"/>
    <cellStyle name="Normal 3 2 6 2 2 2 2" xfId="337"/>
    <cellStyle name="Normal 3 2 6 2 2 3" xfId="338"/>
    <cellStyle name="Normal 3 2 6 2 3" xfId="339"/>
    <cellStyle name="Normal 3 2 6 2 3 2" xfId="340"/>
    <cellStyle name="Normal 3 2 6 2 4" xfId="341"/>
    <cellStyle name="Normal 3 2 6 3" xfId="233"/>
    <cellStyle name="Normal 3 2 6 3 2" xfId="342"/>
    <cellStyle name="Normal 3 2 6 3 2 2" xfId="343"/>
    <cellStyle name="Normal 3 2 6 3 3" xfId="344"/>
    <cellStyle name="Normal 3 2 6 4" xfId="345"/>
    <cellStyle name="Normal 3 2 6 4 2" xfId="346"/>
    <cellStyle name="Normal 3 2 6 5" xfId="347"/>
    <cellStyle name="Normal 3 2 7" xfId="150"/>
    <cellStyle name="Normal 3 2 7 2" xfId="217"/>
    <cellStyle name="Normal 3 2 7 2 2" xfId="251"/>
    <cellStyle name="Normal 3 2 7 2 2 2" xfId="348"/>
    <cellStyle name="Normal 3 2 7 2 2 2 2" xfId="349"/>
    <cellStyle name="Normal 3 2 7 2 2 3" xfId="350"/>
    <cellStyle name="Normal 3 2 7 2 3" xfId="351"/>
    <cellStyle name="Normal 3 2 7 2 3 2" xfId="352"/>
    <cellStyle name="Normal 3 2 7 2 4" xfId="353"/>
    <cellStyle name="Normal 3 2 7 3" xfId="234"/>
    <cellStyle name="Normal 3 2 7 3 2" xfId="354"/>
    <cellStyle name="Normal 3 2 7 3 2 2" xfId="355"/>
    <cellStyle name="Normal 3 2 7 3 3" xfId="356"/>
    <cellStyle name="Normal 3 2 7 4" xfId="357"/>
    <cellStyle name="Normal 3 2 7 4 2" xfId="358"/>
    <cellStyle name="Normal 3 2 7 5" xfId="359"/>
    <cellStyle name="Normal 3 2 8" xfId="151"/>
    <cellStyle name="Normal 3 2 8 2" xfId="218"/>
    <cellStyle name="Normal 3 2 8 2 2" xfId="252"/>
    <cellStyle name="Normal 3 2 8 2 2 2" xfId="360"/>
    <cellStyle name="Normal 3 2 8 2 2 2 2" xfId="361"/>
    <cellStyle name="Normal 3 2 8 2 2 3" xfId="362"/>
    <cellStyle name="Normal 3 2 8 2 3" xfId="363"/>
    <cellStyle name="Normal 3 2 8 2 3 2" xfId="364"/>
    <cellStyle name="Normal 3 2 8 2 4" xfId="365"/>
    <cellStyle name="Normal 3 2 8 3" xfId="235"/>
    <cellStyle name="Normal 3 2 8 3 2" xfId="366"/>
    <cellStyle name="Normal 3 2 8 3 2 2" xfId="367"/>
    <cellStyle name="Normal 3 2 8 3 3" xfId="368"/>
    <cellStyle name="Normal 3 2 8 4" xfId="369"/>
    <cellStyle name="Normal 3 2 8 4 2" xfId="370"/>
    <cellStyle name="Normal 3 2 8 5" xfId="371"/>
    <cellStyle name="Normal 3 2 9" xfId="211"/>
    <cellStyle name="Normal 3 2 9 2" xfId="245"/>
    <cellStyle name="Normal 3 2 9 2 2" xfId="372"/>
    <cellStyle name="Normal 3 2 9 2 2 2" xfId="373"/>
    <cellStyle name="Normal 3 2 9 2 3" xfId="374"/>
    <cellStyle name="Normal 3 2 9 3" xfId="375"/>
    <cellStyle name="Normal 3 2 9 3 2" xfId="376"/>
    <cellStyle name="Normal 3 2 9 4" xfId="377"/>
    <cellStyle name="Normal 3 3" xfId="152"/>
    <cellStyle name="Normal 3 3 2" xfId="219"/>
    <cellStyle name="Normal 3 3 2 2" xfId="253"/>
    <cellStyle name="Normal 3 3 2 2 2" xfId="378"/>
    <cellStyle name="Normal 3 3 2 2 2 2" xfId="379"/>
    <cellStyle name="Normal 3 3 2 2 3" xfId="380"/>
    <cellStyle name="Normal 3 3 2 3" xfId="381"/>
    <cellStyle name="Normal 3 3 2 3 2" xfId="382"/>
    <cellStyle name="Normal 3 3 2 4" xfId="383"/>
    <cellStyle name="Normal 3 3 3" xfId="236"/>
    <cellStyle name="Normal 3 3 3 2" xfId="384"/>
    <cellStyle name="Normal 3 3 3 2 2" xfId="385"/>
    <cellStyle name="Normal 3 3 3 3" xfId="386"/>
    <cellStyle name="Normal 3 3 4" xfId="387"/>
    <cellStyle name="Normal 3 3 4 2" xfId="388"/>
    <cellStyle name="Normal 3 3 5" xfId="389"/>
    <cellStyle name="Normal 3 4" xfId="153"/>
    <cellStyle name="Normal 3 4 2" xfId="220"/>
    <cellStyle name="Normal 3 4 2 2" xfId="254"/>
    <cellStyle name="Normal 3 4 2 2 2" xfId="390"/>
    <cellStyle name="Normal 3 4 2 2 2 2" xfId="391"/>
    <cellStyle name="Normal 3 4 2 2 3" xfId="392"/>
    <cellStyle name="Normal 3 4 2 3" xfId="393"/>
    <cellStyle name="Normal 3 4 2 3 2" xfId="394"/>
    <cellStyle name="Normal 3 4 2 4" xfId="395"/>
    <cellStyle name="Normal 3 4 3" xfId="237"/>
    <cellStyle name="Normal 3 4 3 2" xfId="396"/>
    <cellStyle name="Normal 3 4 3 2 2" xfId="397"/>
    <cellStyle name="Normal 3 4 3 3" xfId="398"/>
    <cellStyle name="Normal 3 4 4" xfId="399"/>
    <cellStyle name="Normal 3 4 4 2" xfId="400"/>
    <cellStyle name="Normal 3 4 5" xfId="401"/>
    <cellStyle name="Normal 3 5" xfId="154"/>
    <cellStyle name="Normal 3 5 2" xfId="221"/>
    <cellStyle name="Normal 3 5 2 2" xfId="255"/>
    <cellStyle name="Normal 3 5 2 2 2" xfId="402"/>
    <cellStyle name="Normal 3 5 2 2 2 2" xfId="403"/>
    <cellStyle name="Normal 3 5 2 2 3" xfId="404"/>
    <cellStyle name="Normal 3 5 2 3" xfId="405"/>
    <cellStyle name="Normal 3 5 2 3 2" xfId="406"/>
    <cellStyle name="Normal 3 5 2 4" xfId="407"/>
    <cellStyle name="Normal 3 5 3" xfId="238"/>
    <cellStyle name="Normal 3 5 3 2" xfId="408"/>
    <cellStyle name="Normal 3 5 3 2 2" xfId="409"/>
    <cellStyle name="Normal 3 5 3 3" xfId="410"/>
    <cellStyle name="Normal 3 5 4" xfId="411"/>
    <cellStyle name="Normal 3 5 4 2" xfId="412"/>
    <cellStyle name="Normal 3 5 5" xfId="413"/>
    <cellStyle name="Normal 3 6" xfId="155"/>
    <cellStyle name="Normal 3 6 2" xfId="222"/>
    <cellStyle name="Normal 3 6 2 2" xfId="256"/>
    <cellStyle name="Normal 3 6 2 2 2" xfId="414"/>
    <cellStyle name="Normal 3 6 2 2 2 2" xfId="415"/>
    <cellStyle name="Normal 3 6 2 2 3" xfId="416"/>
    <cellStyle name="Normal 3 6 2 3" xfId="417"/>
    <cellStyle name="Normal 3 6 2 3 2" xfId="418"/>
    <cellStyle name="Normal 3 6 2 4" xfId="419"/>
    <cellStyle name="Normal 3 6 3" xfId="239"/>
    <cellStyle name="Normal 3 6 3 2" xfId="420"/>
    <cellStyle name="Normal 3 6 3 2 2" xfId="421"/>
    <cellStyle name="Normal 3 6 3 3" xfId="422"/>
    <cellStyle name="Normal 3 6 4" xfId="423"/>
    <cellStyle name="Normal 3 6 4 2" xfId="424"/>
    <cellStyle name="Normal 3 6 5" xfId="425"/>
    <cellStyle name="Normal 3 7" xfId="156"/>
    <cellStyle name="Normal 3 7 2" xfId="223"/>
    <cellStyle name="Normal 3 7 2 2" xfId="257"/>
    <cellStyle name="Normal 3 7 2 2 2" xfId="426"/>
    <cellStyle name="Normal 3 7 2 2 2 2" xfId="427"/>
    <cellStyle name="Normal 3 7 2 2 3" xfId="428"/>
    <cellStyle name="Normal 3 7 2 3" xfId="429"/>
    <cellStyle name="Normal 3 7 2 3 2" xfId="430"/>
    <cellStyle name="Normal 3 7 2 4" xfId="431"/>
    <cellStyle name="Normal 3 7 3" xfId="240"/>
    <cellStyle name="Normal 3 7 3 2" xfId="432"/>
    <cellStyle name="Normal 3 7 3 2 2" xfId="433"/>
    <cellStyle name="Normal 3 7 3 3" xfId="434"/>
    <cellStyle name="Normal 3 7 4" xfId="435"/>
    <cellStyle name="Normal 3 7 4 2" xfId="436"/>
    <cellStyle name="Normal 3 7 5" xfId="437"/>
    <cellStyle name="Normal 3 8" xfId="157"/>
    <cellStyle name="Normal 3 8 2" xfId="224"/>
    <cellStyle name="Normal 3 8 2 2" xfId="258"/>
    <cellStyle name="Normal 3 8 2 2 2" xfId="438"/>
    <cellStyle name="Normal 3 8 2 2 2 2" xfId="439"/>
    <cellStyle name="Normal 3 8 2 2 3" xfId="440"/>
    <cellStyle name="Normal 3 8 2 3" xfId="441"/>
    <cellStyle name="Normal 3 8 2 3 2" xfId="442"/>
    <cellStyle name="Normal 3 8 2 4" xfId="443"/>
    <cellStyle name="Normal 3 8 3" xfId="241"/>
    <cellStyle name="Normal 3 8 3 2" xfId="444"/>
    <cellStyle name="Normal 3 8 3 2 2" xfId="445"/>
    <cellStyle name="Normal 3 8 3 3" xfId="446"/>
    <cellStyle name="Normal 3 8 4" xfId="447"/>
    <cellStyle name="Normal 3 8 4 2" xfId="448"/>
    <cellStyle name="Normal 3 8 5" xfId="449"/>
    <cellStyle name="Normal 3 9" xfId="158"/>
    <cellStyle name="Normal 3 9 2" xfId="225"/>
    <cellStyle name="Normal 3 9 2 2" xfId="259"/>
    <cellStyle name="Normal 3 9 2 2 2" xfId="450"/>
    <cellStyle name="Normal 3 9 2 2 2 2" xfId="451"/>
    <cellStyle name="Normal 3 9 2 2 3" xfId="452"/>
    <cellStyle name="Normal 3 9 2 3" xfId="453"/>
    <cellStyle name="Normal 3 9 2 3 2" xfId="454"/>
    <cellStyle name="Normal 3 9 2 4" xfId="455"/>
    <cellStyle name="Normal 3 9 3" xfId="242"/>
    <cellStyle name="Normal 3 9 3 2" xfId="456"/>
    <cellStyle name="Normal 3 9 3 2 2" xfId="457"/>
    <cellStyle name="Normal 3 9 3 3" xfId="458"/>
    <cellStyle name="Normal 3 9 4" xfId="459"/>
    <cellStyle name="Normal 3 9 4 2" xfId="460"/>
    <cellStyle name="Normal 3 9 5" xfId="461"/>
    <cellStyle name="Normal 4" xfId="159"/>
    <cellStyle name="Normal 4 2" xfId="226"/>
    <cellStyle name="Normal 4 2 2" xfId="260"/>
    <cellStyle name="Normal 4 2 2 2" xfId="462"/>
    <cellStyle name="Normal 4 2 2 2 2" xfId="463"/>
    <cellStyle name="Normal 4 2 2 3" xfId="464"/>
    <cellStyle name="Normal 4 2 3" xfId="465"/>
    <cellStyle name="Normal 4 2 3 2" xfId="466"/>
    <cellStyle name="Normal 4 2 4" xfId="467"/>
    <cellStyle name="Normal 4 3" xfId="243"/>
    <cellStyle name="Normal 4 3 2" xfId="468"/>
    <cellStyle name="Normal 4 3 2 2" xfId="469"/>
    <cellStyle name="Normal 4 3 3" xfId="470"/>
    <cellStyle name="Normal 4 4" xfId="471"/>
    <cellStyle name="Normal 4 4 2" xfId="472"/>
    <cellStyle name="Normal 4 5" xfId="473"/>
    <cellStyle name="Normal 5" xfId="160"/>
    <cellStyle name="Normal 6" xfId="474"/>
    <cellStyle name="Normal 6 2" xfId="475"/>
    <cellStyle name="Normal_Tables" xfId="263"/>
    <cellStyle name="Note" xfId="161"/>
    <cellStyle name="Note 2" xfId="162"/>
    <cellStyle name="Note 3" xfId="163"/>
    <cellStyle name="Note 4" xfId="164"/>
    <cellStyle name="Note 5" xfId="165"/>
    <cellStyle name="Note 6" xfId="166"/>
    <cellStyle name="Note 7" xfId="167"/>
    <cellStyle name="Note 8" xfId="168"/>
    <cellStyle name="Note 9" xfId="169"/>
    <cellStyle name="Output" xfId="170"/>
    <cellStyle name="Output 2" xfId="171"/>
    <cellStyle name="Output 3" xfId="172"/>
    <cellStyle name="Output 4" xfId="173"/>
    <cellStyle name="Output 5" xfId="174"/>
    <cellStyle name="Output 6" xfId="175"/>
    <cellStyle name="Output 7" xfId="176"/>
    <cellStyle name="Output 8" xfId="177"/>
    <cellStyle name="Output 9" xfId="178"/>
    <cellStyle name="Percent" xfId="8"/>
    <cellStyle name="Percent 2" xfId="179"/>
    <cellStyle name="Percent 2 2" xfId="180"/>
    <cellStyle name="Percent 2 2 2" xfId="181"/>
    <cellStyle name="Percent 2 2 3" xfId="182"/>
    <cellStyle name="Percent 2 2 4" xfId="183"/>
    <cellStyle name="Percent 2 2 5" xfId="184"/>
    <cellStyle name="Percent 2 2 6" xfId="185"/>
    <cellStyle name="Percent 2 2 7" xfId="186"/>
    <cellStyle name="Percent 2 2 8" xfId="187"/>
    <cellStyle name="Percent 3" xfId="188"/>
    <cellStyle name="Percent 3 2" xfId="189"/>
    <cellStyle name="Percent 3 3" xfId="190"/>
    <cellStyle name="Percent 3 4" xfId="191"/>
    <cellStyle name="Percent 3 5" xfId="192"/>
    <cellStyle name="Percent 3 6" xfId="193"/>
    <cellStyle name="Percent 3 7" xfId="194"/>
    <cellStyle name="Percent 3 8" xfId="195"/>
    <cellStyle name="Percent 4" xfId="196"/>
    <cellStyle name="Title" xfId="197"/>
    <cellStyle name="Title 2" xfId="198"/>
    <cellStyle name="Total" xfId="199"/>
    <cellStyle name="Total 2" xfId="200"/>
    <cellStyle name="Total 3" xfId="201"/>
    <cellStyle name="Total 4" xfId="202"/>
    <cellStyle name="Total 5" xfId="203"/>
    <cellStyle name="Total 6" xfId="204"/>
    <cellStyle name="Total 7" xfId="205"/>
    <cellStyle name="Total 8" xfId="206"/>
    <cellStyle name="Total 9" xfId="207"/>
    <cellStyle name="Warning Text" xfId="208"/>
    <cellStyle name="Warning Text 2" xfId="209"/>
  </cellStyles>
  <dxfs count="58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27"/>
  <sheetViews>
    <sheetView topLeftCell="B1" zoomScale="80" zoomScaleNormal="80" zoomScalePageLayoutView="80" workbookViewId="0">
      <selection activeCell="C12" sqref="C12"/>
    </sheetView>
  </sheetViews>
  <sheetFormatPr baseColWidth="10" defaultColWidth="0" defaultRowHeight="12" zeroHeight="1" x14ac:dyDescent="0"/>
  <cols>
    <col min="1" max="1" width="0.5" style="44" hidden="1" customWidth="1"/>
    <col min="2" max="2" width="28.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8">
      <c r="B1" s="96" t="s">
        <v>351</v>
      </c>
      <c r="C1" s="97"/>
    </row>
    <row r="2" spans="1:6"/>
    <row r="3" spans="1:6">
      <c r="B3" s="230" t="s">
        <v>354</v>
      </c>
      <c r="C3" s="231" t="s">
        <v>356</v>
      </c>
      <c r="F3" s="45"/>
    </row>
    <row r="4" spans="1:6">
      <c r="A4" s="379" t="s">
        <v>498</v>
      </c>
      <c r="B4" s="232" t="s">
        <v>45</v>
      </c>
      <c r="C4" s="378" t="s">
        <v>494</v>
      </c>
    </row>
    <row r="5" spans="1:6">
      <c r="B5" s="232" t="s">
        <v>215</v>
      </c>
      <c r="C5" s="378" t="s">
        <v>494</v>
      </c>
    </row>
    <row r="6" spans="1:6">
      <c r="B6" s="232" t="s">
        <v>216</v>
      </c>
      <c r="C6" s="378" t="s">
        <v>497</v>
      </c>
    </row>
    <row r="7" spans="1:6">
      <c r="B7" s="232" t="s">
        <v>128</v>
      </c>
      <c r="C7" s="378"/>
    </row>
    <row r="8" spans="1:6">
      <c r="B8" s="232" t="s">
        <v>36</v>
      </c>
      <c r="C8" s="378"/>
    </row>
    <row r="9" spans="1:6">
      <c r="B9" s="232" t="s">
        <v>41</v>
      </c>
      <c r="C9" s="378"/>
    </row>
    <row r="10" spans="1:6">
      <c r="B10" s="232" t="s">
        <v>58</v>
      </c>
      <c r="C10" s="378" t="s">
        <v>494</v>
      </c>
    </row>
    <row r="11" spans="1:6">
      <c r="B11" s="232" t="s">
        <v>355</v>
      </c>
      <c r="C11" s="378"/>
    </row>
    <row r="12" spans="1:6">
      <c r="B12" s="232" t="s">
        <v>35</v>
      </c>
      <c r="C12" s="378" t="s">
        <v>149</v>
      </c>
    </row>
    <row r="13" spans="1:6">
      <c r="B13" s="232" t="s">
        <v>50</v>
      </c>
      <c r="C13" s="378" t="s">
        <v>175</v>
      </c>
    </row>
    <row r="14" spans="1:6">
      <c r="B14" s="232" t="s">
        <v>51</v>
      </c>
      <c r="C14" s="378" t="s">
        <v>496</v>
      </c>
    </row>
    <row r="15" spans="1:6">
      <c r="B15" s="232" t="s">
        <v>217</v>
      </c>
      <c r="C15" s="378" t="s">
        <v>135</v>
      </c>
    </row>
    <row r="16" spans="1:6">
      <c r="B16" s="233" t="s">
        <v>219</v>
      </c>
      <c r="C16" s="380" t="s">
        <v>135</v>
      </c>
    </row>
    <row r="17" spans="1:3">
      <c r="B17" s="232" t="s">
        <v>218</v>
      </c>
      <c r="C17" s="378" t="s">
        <v>135</v>
      </c>
    </row>
    <row r="18" spans="1:3">
      <c r="B18" s="234" t="s">
        <v>53</v>
      </c>
      <c r="C18" s="378" t="s">
        <v>495</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X185"/>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D60" sqref="D60:I60"/>
    </sheetView>
  </sheetViews>
  <sheetFormatPr baseColWidth="10" defaultColWidth="0" defaultRowHeight="12" zeroHeight="1" x14ac:dyDescent="0"/>
  <cols>
    <col min="1" max="1" width="1.1640625" style="35" hidden="1" customWidth="1"/>
    <col min="2" max="2" width="69.5" style="13" customWidth="1"/>
    <col min="3" max="3" width="1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5" style="5" customWidth="1"/>
    <col min="31"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3203125" style="3" customWidth="1"/>
    <col min="51" max="51" width="9.33203125" style="3" hidden="1" customWidth="1"/>
    <col min="52" max="16384" width="9.33203125" style="3" hidden="1"/>
  </cols>
  <sheetData>
    <row r="1" spans="1:49" ht="18">
      <c r="B1" s="100" t="s">
        <v>352</v>
      </c>
      <c r="D1" s="1"/>
    </row>
    <row r="2" spans="1:49"/>
    <row r="3" spans="1:49" s="35" customFormat="1" ht="107.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f>SUM('Pt 2 Premium and Claims'!D$5,'Pt 2 Premium and Claims'!D$6,-'Pt 2 Premium and Claims'!D$7,-'Pt 2 Premium and Claims'!D$13,'Pt 2 Premium and Claims'!D$14:'Pt 2 Premium and Claims'!D$17)</f>
        <v>75133831</v>
      </c>
      <c r="E5" s="106">
        <f>SUM('Pt 2 Premium and Claims'!E$5,'Pt 2 Premium and Claims'!E$6,-'Pt 2 Premium and Claims'!E$7,-'Pt 2 Premium and Claims'!E$13,'Pt 2 Premium and Claims'!E$14:'Pt 2 Premium and Claims'!E$17)</f>
        <v>76934797.191631272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67592073.260000005</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4">
      <c r="B8" s="155" t="s">
        <v>225</v>
      </c>
      <c r="C8" s="62" t="s">
        <v>59</v>
      </c>
      <c r="D8" s="109">
        <v>-4008068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f>'Pt 2 Premium and Claims'!D$54</f>
        <v>67673829</v>
      </c>
      <c r="E12" s="106">
        <f>'Pt 2 Premium and Claims'!E$54</f>
        <v>69112720.357339114</v>
      </c>
      <c r="F12" s="106">
        <f>'Pt 2 Premium and Claims'!F$54</f>
        <v>0</v>
      </c>
      <c r="G12" s="106">
        <f>'Pt 2 Premium and Claims'!G$54</f>
        <v>0</v>
      </c>
      <c r="H12" s="106">
        <f>'Pt 2 Premium and Claims'!H$54</f>
        <v>0</v>
      </c>
      <c r="I12" s="105">
        <f>'Pt 2 Premium and Claims'!I$54</f>
        <v>69112720.357339114</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4">
      <c r="B13" s="155" t="s">
        <v>230</v>
      </c>
      <c r="C13" s="62" t="s">
        <v>37</v>
      </c>
      <c r="D13" s="109">
        <v>10271537</v>
      </c>
      <c r="E13" s="110">
        <v>10271537</v>
      </c>
      <c r="F13" s="110">
        <v>0</v>
      </c>
      <c r="G13" s="289"/>
      <c r="H13" s="290"/>
      <c r="I13" s="109">
        <v>10271537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4">
      <c r="B14" s="155" t="s">
        <v>231</v>
      </c>
      <c r="C14" s="62" t="s">
        <v>6</v>
      </c>
      <c r="D14" s="109">
        <v>469747</v>
      </c>
      <c r="E14" s="110">
        <v>490974</v>
      </c>
      <c r="F14" s="110">
        <v>0</v>
      </c>
      <c r="G14" s="288"/>
      <c r="H14" s="291"/>
      <c r="I14" s="109">
        <v>490974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4">
      <c r="B15" s="155" t="s">
        <v>232</v>
      </c>
      <c r="C15" s="62" t="s">
        <v>7</v>
      </c>
      <c r="D15" s="109">
        <v>1914232.44</v>
      </c>
      <c r="E15" s="110">
        <v>1953941</v>
      </c>
      <c r="F15" s="110">
        <v>0</v>
      </c>
      <c r="G15" s="288"/>
      <c r="H15" s="294"/>
      <c r="I15" s="109">
        <v>1953941</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4">
      <c r="B16" s="155" t="s">
        <v>233</v>
      </c>
      <c r="C16" s="62" t="s">
        <v>61</v>
      </c>
      <c r="D16" s="109">
        <v>-12495695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c r="A26" s="35"/>
      <c r="B26" s="158" t="s">
        <v>243</v>
      </c>
      <c r="C26" s="62"/>
      <c r="D26" s="109">
        <v>0</v>
      </c>
      <c r="E26" s="110">
        <v>25539.27</v>
      </c>
      <c r="F26" s="110">
        <v>0</v>
      </c>
      <c r="G26" s="110">
        <v>0</v>
      </c>
      <c r="H26" s="110">
        <v>0</v>
      </c>
      <c r="I26" s="109">
        <v>25539.27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1848105</v>
      </c>
      <c r="E30" s="110">
        <v>1405082.6800000002</v>
      </c>
      <c r="F30" s="110">
        <v>0</v>
      </c>
      <c r="G30" s="110">
        <v>0</v>
      </c>
      <c r="H30" s="110">
        <v>0</v>
      </c>
      <c r="I30" s="109">
        <v>1405082.6800000002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c r="B31" s="158" t="s">
        <v>248</v>
      </c>
      <c r="C31" s="62"/>
      <c r="D31" s="109">
        <v>0</v>
      </c>
      <c r="E31" s="110">
        <v>0</v>
      </c>
      <c r="F31" s="110">
        <v>0</v>
      </c>
      <c r="G31" s="110">
        <v>0</v>
      </c>
      <c r="H31" s="110">
        <v>0</v>
      </c>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v>0</v>
      </c>
      <c r="E34" s="110">
        <v>597660.21</v>
      </c>
      <c r="F34" s="110">
        <v>0</v>
      </c>
      <c r="G34" s="110">
        <v>0</v>
      </c>
      <c r="H34" s="110">
        <v>0</v>
      </c>
      <c r="I34" s="109">
        <v>597660.21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c r="B35" s="158" t="s">
        <v>252</v>
      </c>
      <c r="C35" s="62"/>
      <c r="D35" s="109">
        <v>40208</v>
      </c>
      <c r="E35" s="110">
        <v>14668.73</v>
      </c>
      <c r="F35" s="110">
        <v>0</v>
      </c>
      <c r="G35" s="110">
        <v>0</v>
      </c>
      <c r="H35" s="110">
        <v>0</v>
      </c>
      <c r="I35" s="109">
        <v>14668.73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c r="B37" s="160" t="s">
        <v>254</v>
      </c>
      <c r="C37" s="61" t="s">
        <v>15</v>
      </c>
      <c r="D37" s="117">
        <v>403167</v>
      </c>
      <c r="E37" s="118">
        <v>403167</v>
      </c>
      <c r="F37" s="118">
        <v>0</v>
      </c>
      <c r="G37" s="118">
        <v>0</v>
      </c>
      <c r="H37" s="118">
        <v>0</v>
      </c>
      <c r="I37" s="117">
        <v>403167</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c r="B38" s="155" t="s">
        <v>255</v>
      </c>
      <c r="C38" s="62" t="s">
        <v>16</v>
      </c>
      <c r="D38" s="109">
        <v>270481</v>
      </c>
      <c r="E38" s="110">
        <v>270481</v>
      </c>
      <c r="F38" s="110">
        <v>0</v>
      </c>
      <c r="G38" s="110">
        <v>0</v>
      </c>
      <c r="H38" s="110">
        <v>0</v>
      </c>
      <c r="I38" s="109">
        <v>270481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c r="B39" s="158" t="s">
        <v>256</v>
      </c>
      <c r="C39" s="62" t="s">
        <v>17</v>
      </c>
      <c r="D39" s="109">
        <v>535291</v>
      </c>
      <c r="E39" s="110">
        <v>535291</v>
      </c>
      <c r="F39" s="110">
        <v>0</v>
      </c>
      <c r="G39" s="110">
        <v>0</v>
      </c>
      <c r="H39" s="110">
        <v>0</v>
      </c>
      <c r="I39" s="109">
        <v>535291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c r="B40" s="158" t="s">
        <v>257</v>
      </c>
      <c r="C40" s="62" t="s">
        <v>38</v>
      </c>
      <c r="D40" s="109">
        <v>224701</v>
      </c>
      <c r="E40" s="110">
        <v>224701</v>
      </c>
      <c r="F40" s="110">
        <v>0</v>
      </c>
      <c r="G40" s="110">
        <v>0</v>
      </c>
      <c r="H40" s="110">
        <v>0</v>
      </c>
      <c r="I40" s="109">
        <v>224701</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c r="A41" s="35"/>
      <c r="B41" s="158" t="s">
        <v>258</v>
      </c>
      <c r="C41" s="62" t="s">
        <v>129</v>
      </c>
      <c r="D41" s="109">
        <v>249720</v>
      </c>
      <c r="E41" s="110">
        <v>249720</v>
      </c>
      <c r="F41" s="110">
        <v>0</v>
      </c>
      <c r="G41" s="110">
        <v>0</v>
      </c>
      <c r="H41" s="110">
        <v>0</v>
      </c>
      <c r="I41" s="109">
        <v>249720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5" customHeight="1">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4">
      <c r="B44" s="160" t="s">
        <v>261</v>
      </c>
      <c r="C44" s="61" t="s">
        <v>18</v>
      </c>
      <c r="D44" s="117">
        <v>152901</v>
      </c>
      <c r="E44" s="118">
        <v>152901</v>
      </c>
      <c r="F44" s="118">
        <v>0</v>
      </c>
      <c r="G44" s="118">
        <v>0</v>
      </c>
      <c r="H44" s="118">
        <v>0</v>
      </c>
      <c r="I44" s="117">
        <v>152901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c r="B45" s="161" t="s">
        <v>262</v>
      </c>
      <c r="C45" s="62" t="s">
        <v>19</v>
      </c>
      <c r="D45" s="109">
        <v>3176476</v>
      </c>
      <c r="E45" s="110">
        <v>3176476</v>
      </c>
      <c r="F45" s="110">
        <v>0</v>
      </c>
      <c r="G45" s="110">
        <v>0</v>
      </c>
      <c r="H45" s="110">
        <v>0</v>
      </c>
      <c r="I45" s="109">
        <v>3176476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c r="B46" s="161" t="s">
        <v>263</v>
      </c>
      <c r="C46" s="62" t="s">
        <v>20</v>
      </c>
      <c r="D46" s="109">
        <v>9619458</v>
      </c>
      <c r="E46" s="110">
        <v>9619458</v>
      </c>
      <c r="F46" s="110">
        <v>0</v>
      </c>
      <c r="G46" s="110">
        <v>0</v>
      </c>
      <c r="H46" s="110">
        <v>0</v>
      </c>
      <c r="I46" s="109">
        <v>9619458</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c r="B47" s="161" t="s">
        <v>264</v>
      </c>
      <c r="C47" s="62" t="s">
        <v>21</v>
      </c>
      <c r="D47" s="109">
        <v>579555</v>
      </c>
      <c r="E47" s="110">
        <v>579555</v>
      </c>
      <c r="F47" s="110">
        <v>0</v>
      </c>
      <c r="G47" s="110">
        <v>0</v>
      </c>
      <c r="H47" s="110">
        <v>0</v>
      </c>
      <c r="I47" s="109">
        <v>579555</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c r="B49" s="161" t="s">
        <v>305</v>
      </c>
      <c r="C49" s="62"/>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12244492</v>
      </c>
      <c r="E51" s="110">
        <v>12244492</v>
      </c>
      <c r="F51" s="110">
        <v>0</v>
      </c>
      <c r="G51" s="110">
        <v>0</v>
      </c>
      <c r="H51" s="110">
        <v>0</v>
      </c>
      <c r="I51" s="109">
        <v>12244492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4">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4">
      <c r="B53" s="155" t="s">
        <v>269</v>
      </c>
      <c r="C53" s="62" t="s">
        <v>88</v>
      </c>
      <c r="D53" s="109">
        <v>0</v>
      </c>
      <c r="E53" s="110">
        <v>0</v>
      </c>
      <c r="F53" s="110">
        <v>0</v>
      </c>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c r="B56" s="160" t="s">
        <v>272</v>
      </c>
      <c r="C56" s="61" t="s">
        <v>24</v>
      </c>
      <c r="D56" s="121">
        <v>11920</v>
      </c>
      <c r="E56" s="122">
        <v>11920</v>
      </c>
      <c r="F56" s="122">
        <v>0</v>
      </c>
      <c r="G56" s="122">
        <v>0</v>
      </c>
      <c r="H56" s="122">
        <v>0</v>
      </c>
      <c r="I56" s="121">
        <v>11920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c r="B57" s="161" t="s">
        <v>273</v>
      </c>
      <c r="C57" s="62" t="s">
        <v>25</v>
      </c>
      <c r="D57" s="124">
        <v>16933</v>
      </c>
      <c r="E57" s="125">
        <v>16933</v>
      </c>
      <c r="F57" s="125">
        <v>0</v>
      </c>
      <c r="G57" s="125">
        <v>0</v>
      </c>
      <c r="H57" s="125">
        <v>0</v>
      </c>
      <c r="I57" s="124">
        <v>16933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c r="B59" s="161" t="s">
        <v>275</v>
      </c>
      <c r="C59" s="62" t="s">
        <v>27</v>
      </c>
      <c r="D59" s="124">
        <v>150231</v>
      </c>
      <c r="E59" s="125">
        <v>150231</v>
      </c>
      <c r="F59" s="125">
        <v>0</v>
      </c>
      <c r="G59" s="125">
        <v>0</v>
      </c>
      <c r="H59" s="125">
        <v>0</v>
      </c>
      <c r="I59" s="124">
        <v>150231</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c r="B60" s="161" t="s">
        <v>276</v>
      </c>
      <c r="C60" s="62"/>
      <c r="D60" s="127">
        <f>D$59/12</f>
        <v>12519.25</v>
      </c>
      <c r="E60" s="128">
        <f t="shared" ref="E60:I60" si="0">E$59/12</f>
        <v>12519.25</v>
      </c>
      <c r="F60" s="128">
        <f t="shared" si="0"/>
        <v>0</v>
      </c>
      <c r="G60" s="128">
        <f t="shared" si="0"/>
        <v>0</v>
      </c>
      <c r="H60" s="128">
        <f t="shared" si="0"/>
        <v>0</v>
      </c>
      <c r="I60" s="127">
        <f t="shared" si="0"/>
        <v>12519.25</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J25:AD28 J30:AD32 J34:AD35 J37:AD42 J44:AD47 J49:AD52">
    <cfRule type="cellIs" dxfId="580" priority="51" stopIfTrue="1" operator="lessThan">
      <formula>0</formula>
    </cfRule>
  </conditionalFormatting>
  <conditionalFormatting sqref="AS53">
    <cfRule type="cellIs" dxfId="579" priority="50" stopIfTrue="1" operator="lessThan">
      <formula>0</formula>
    </cfRule>
  </conditionalFormatting>
  <conditionalFormatting sqref="AI34:AI35">
    <cfRule type="cellIs" dxfId="578" priority="68" stopIfTrue="1" operator="lessThan">
      <formula>0</formula>
    </cfRule>
  </conditionalFormatting>
  <conditionalFormatting sqref="AQ56:AR57 AQ59:AR59 AN59 AN56:AN57">
    <cfRule type="cellIs" dxfId="577" priority="18" stopIfTrue="1" operator="lessThan">
      <formula>0</formula>
    </cfRule>
  </conditionalFormatting>
  <conditionalFormatting sqref="M7:O7 J6:J10">
    <cfRule type="cellIs" dxfId="576" priority="110" stopIfTrue="1" operator="lessThan">
      <formula>0</formula>
    </cfRule>
  </conditionalFormatting>
  <conditionalFormatting sqref="S7:T7 P6:P10">
    <cfRule type="cellIs" dxfId="575" priority="108" stopIfTrue="1" operator="lessThan">
      <formula>0</formula>
    </cfRule>
  </conditionalFormatting>
  <conditionalFormatting sqref="U6:U10">
    <cfRule type="cellIs" dxfId="574" priority="107" stopIfTrue="1" operator="lessThan">
      <formula>0</formula>
    </cfRule>
  </conditionalFormatting>
  <conditionalFormatting sqref="X6:X10">
    <cfRule type="cellIs" dxfId="573" priority="106" stopIfTrue="1" operator="lessThan">
      <formula>0</formula>
    </cfRule>
  </conditionalFormatting>
  <conditionalFormatting sqref="AA6:AA10">
    <cfRule type="cellIs" dxfId="572" priority="105" stopIfTrue="1" operator="lessThan">
      <formula>0</formula>
    </cfRule>
  </conditionalFormatting>
  <conditionalFormatting sqref="AD6:AD10">
    <cfRule type="cellIs" dxfId="571" priority="104" stopIfTrue="1" operator="lessThan">
      <formula>0</formula>
    </cfRule>
  </conditionalFormatting>
  <conditionalFormatting sqref="AI6:AI10">
    <cfRule type="cellIs" dxfId="570" priority="103" stopIfTrue="1" operator="lessThan">
      <formula>0</formula>
    </cfRule>
  </conditionalFormatting>
  <conditionalFormatting sqref="AT6:AT10">
    <cfRule type="cellIs" dxfId="569" priority="100" stopIfTrue="1" operator="lessThan">
      <formula>0</formula>
    </cfRule>
  </conditionalFormatting>
  <conditionalFormatting sqref="AS6:AS10">
    <cfRule type="cellIs" dxfId="568" priority="101" stopIfTrue="1" operator="lessThan">
      <formula>0</formula>
    </cfRule>
  </conditionalFormatting>
  <conditionalFormatting sqref="AU6:AU10">
    <cfRule type="cellIs" dxfId="567" priority="99" stopIfTrue="1" operator="lessThan">
      <formula>0</formula>
    </cfRule>
  </conditionalFormatting>
  <conditionalFormatting sqref="K13:L15 J13:J21">
    <cfRule type="cellIs" dxfId="566" priority="97" stopIfTrue="1" operator="lessThan">
      <formula>0</formula>
    </cfRule>
  </conditionalFormatting>
  <conditionalFormatting sqref="O13:O15">
    <cfRule type="cellIs" dxfId="565" priority="96" stopIfTrue="1" operator="lessThan">
      <formula>0</formula>
    </cfRule>
  </conditionalFormatting>
  <conditionalFormatting sqref="V13:V15 U13:U21">
    <cfRule type="cellIs" dxfId="564" priority="94" stopIfTrue="1" operator="lessThan">
      <formula>0</formula>
    </cfRule>
  </conditionalFormatting>
  <conditionalFormatting sqref="W13:W15">
    <cfRule type="cellIs" dxfId="563" priority="93" stopIfTrue="1" operator="lessThan">
      <formula>0</formula>
    </cfRule>
  </conditionalFormatting>
  <conditionalFormatting sqref="Y13:Y15 X13:X21">
    <cfRule type="cellIs" dxfId="562" priority="92" stopIfTrue="1" operator="lessThan">
      <formula>0</formula>
    </cfRule>
  </conditionalFormatting>
  <conditionalFormatting sqref="Z13:Z15">
    <cfRule type="cellIs" dxfId="561" priority="91" stopIfTrue="1" operator="lessThan">
      <formula>0</formula>
    </cfRule>
  </conditionalFormatting>
  <conditionalFormatting sqref="AB13:AB15 AA13:AA21">
    <cfRule type="cellIs" dxfId="560" priority="90" stopIfTrue="1" operator="lessThan">
      <formula>0</formula>
    </cfRule>
  </conditionalFormatting>
  <conditionalFormatting sqref="AC13:AC15">
    <cfRule type="cellIs" dxfId="559" priority="89" stopIfTrue="1" operator="lessThan">
      <formula>0</formula>
    </cfRule>
  </conditionalFormatting>
  <conditionalFormatting sqref="AD13:AD21">
    <cfRule type="cellIs" dxfId="558" priority="88" stopIfTrue="1" operator="lessThan">
      <formula>0</formula>
    </cfRule>
  </conditionalFormatting>
  <conditionalFormatting sqref="AI13:AI21">
    <cfRule type="cellIs" dxfId="557" priority="87" stopIfTrue="1" operator="lessThan">
      <formula>0</formula>
    </cfRule>
  </conditionalFormatting>
  <conditionalFormatting sqref="AT13:AT21">
    <cfRule type="cellIs" dxfId="556" priority="84" stopIfTrue="1" operator="lessThan">
      <formula>0</formula>
    </cfRule>
  </conditionalFormatting>
  <conditionalFormatting sqref="AS13:AS21">
    <cfRule type="cellIs" dxfId="555" priority="85" stopIfTrue="1" operator="lessThan">
      <formula>0</formula>
    </cfRule>
  </conditionalFormatting>
  <conditionalFormatting sqref="AU13:AU21">
    <cfRule type="cellIs" dxfId="554" priority="83" stopIfTrue="1" operator="lessThan">
      <formula>0</formula>
    </cfRule>
  </conditionalFormatting>
  <conditionalFormatting sqref="I53">
    <cfRule type="cellIs" dxfId="553" priority="75" stopIfTrue="1" operator="lessThan">
      <formula>0</formula>
    </cfRule>
  </conditionalFormatting>
  <conditionalFormatting sqref="J53:L53">
    <cfRule type="cellIs" dxfId="552" priority="74" stopIfTrue="1" operator="lessThan">
      <formula>0</formula>
    </cfRule>
  </conditionalFormatting>
  <conditionalFormatting sqref="O53">
    <cfRule type="cellIs" dxfId="551" priority="73" stopIfTrue="1" operator="lessThan">
      <formula>0</formula>
    </cfRule>
  </conditionalFormatting>
  <conditionalFormatting sqref="P53:R53">
    <cfRule type="cellIs" dxfId="550" priority="72" stopIfTrue="1" operator="lessThan">
      <formula>0</formula>
    </cfRule>
  </conditionalFormatting>
  <conditionalFormatting sqref="U53:AD53">
    <cfRule type="cellIs" dxfId="549" priority="71" stopIfTrue="1" operator="lessThan">
      <formula>0</formula>
    </cfRule>
  </conditionalFormatting>
  <conditionalFormatting sqref="AI25:AI28">
    <cfRule type="cellIs" dxfId="548" priority="70" stopIfTrue="1" operator="lessThan">
      <formula>0</formula>
    </cfRule>
  </conditionalFormatting>
  <conditionalFormatting sqref="AI30:AI32">
    <cfRule type="cellIs" dxfId="547" priority="69" stopIfTrue="1" operator="lessThan">
      <formula>0</formula>
    </cfRule>
  </conditionalFormatting>
  <conditionalFormatting sqref="AN25:AR28">
    <cfRule type="cellIs" dxfId="546" priority="67" stopIfTrue="1" operator="lessThan">
      <formula>0</formula>
    </cfRule>
  </conditionalFormatting>
  <conditionalFormatting sqref="AN30:AR32">
    <cfRule type="cellIs" dxfId="545" priority="66" stopIfTrue="1" operator="lessThan">
      <formula>0</formula>
    </cfRule>
  </conditionalFormatting>
  <conditionalFormatting sqref="AN34:AR35">
    <cfRule type="cellIs" dxfId="544" priority="65" stopIfTrue="1" operator="lessThan">
      <formula>0</formula>
    </cfRule>
  </conditionalFormatting>
  <conditionalFormatting sqref="AS25:AV26 AS27:AU27">
    <cfRule type="cellIs" dxfId="543" priority="64" stopIfTrue="1" operator="lessThan">
      <formula>0</formula>
    </cfRule>
  </conditionalFormatting>
  <conditionalFormatting sqref="AS28:AV28">
    <cfRule type="cellIs" dxfId="542" priority="63" stopIfTrue="1" operator="lessThan">
      <formula>0</formula>
    </cfRule>
  </conditionalFormatting>
  <conditionalFormatting sqref="AS30:AV32">
    <cfRule type="cellIs" dxfId="541" priority="62" stopIfTrue="1" operator="lessThan">
      <formula>0</formula>
    </cfRule>
  </conditionalFormatting>
  <conditionalFormatting sqref="AI44:AI47">
    <cfRule type="cellIs" dxfId="540" priority="61" stopIfTrue="1" operator="lessThan">
      <formula>0</formula>
    </cfRule>
  </conditionalFormatting>
  <conditionalFormatting sqref="AI49:AI52">
    <cfRule type="cellIs" dxfId="539" priority="60" stopIfTrue="1" operator="lessThan">
      <formula>0</formula>
    </cfRule>
  </conditionalFormatting>
  <conditionalFormatting sqref="AI53">
    <cfRule type="cellIs" dxfId="538" priority="59" stopIfTrue="1" operator="lessThan">
      <formula>0</formula>
    </cfRule>
  </conditionalFormatting>
  <conditionalFormatting sqref="AI37:AI42">
    <cfRule type="cellIs" dxfId="537" priority="58" stopIfTrue="1" operator="lessThan">
      <formula>0</formula>
    </cfRule>
  </conditionalFormatting>
  <conditionalFormatting sqref="AN37:AR42">
    <cfRule type="cellIs" dxfId="536" priority="57" stopIfTrue="1" operator="lessThan">
      <formula>0</formula>
    </cfRule>
  </conditionalFormatting>
  <conditionalFormatting sqref="AN44:AR47">
    <cfRule type="cellIs" dxfId="535" priority="56" stopIfTrue="1" operator="lessThan">
      <formula>0</formula>
    </cfRule>
  </conditionalFormatting>
  <conditionalFormatting sqref="AN49:AR52">
    <cfRule type="cellIs" dxfId="534" priority="55" stopIfTrue="1" operator="lessThan">
      <formula>0</formula>
    </cfRule>
  </conditionalFormatting>
  <conditionalFormatting sqref="AN53:AP53">
    <cfRule type="cellIs" dxfId="533" priority="54" stopIfTrue="1" operator="lessThan">
      <formula>0</formula>
    </cfRule>
  </conditionalFormatting>
  <conditionalFormatting sqref="AS37:AS42">
    <cfRule type="cellIs" dxfId="532" priority="53" stopIfTrue="1" operator="lessThan">
      <formula>0</formula>
    </cfRule>
  </conditionalFormatting>
  <conditionalFormatting sqref="AS44:AS47">
    <cfRule type="cellIs" dxfId="531" priority="52" stopIfTrue="1" operator="lessThan">
      <formula>0</formula>
    </cfRule>
  </conditionalFormatting>
  <conditionalFormatting sqref="AT37:AT42">
    <cfRule type="cellIs" dxfId="530" priority="49" stopIfTrue="1" operator="lessThan">
      <formula>0</formula>
    </cfRule>
  </conditionalFormatting>
  <conditionalFormatting sqref="AT44:AT47">
    <cfRule type="cellIs" dxfId="529" priority="48" stopIfTrue="1" operator="lessThan">
      <formula>0</formula>
    </cfRule>
  </conditionalFormatting>
  <conditionalFormatting sqref="AT49:AT52">
    <cfRule type="cellIs" dxfId="528" priority="47" stopIfTrue="1" operator="lessThan">
      <formula>0</formula>
    </cfRule>
  </conditionalFormatting>
  <conditionalFormatting sqref="AT53">
    <cfRule type="cellIs" dxfId="527" priority="46" stopIfTrue="1" operator="lessThan">
      <formula>0</formula>
    </cfRule>
  </conditionalFormatting>
  <conditionalFormatting sqref="AU37:AU42">
    <cfRule type="cellIs" dxfId="526" priority="45" stopIfTrue="1" operator="lessThan">
      <formula>0</formula>
    </cfRule>
  </conditionalFormatting>
  <conditionalFormatting sqref="AU44:AU47">
    <cfRule type="cellIs" dxfId="525" priority="44" stopIfTrue="1" operator="lessThan">
      <formula>0</formula>
    </cfRule>
  </conditionalFormatting>
  <conditionalFormatting sqref="AU49:AU52">
    <cfRule type="cellIs" dxfId="524" priority="43" stopIfTrue="1" operator="lessThan">
      <formula>0</formula>
    </cfRule>
  </conditionalFormatting>
  <conditionalFormatting sqref="AU53">
    <cfRule type="cellIs" dxfId="523" priority="42" stopIfTrue="1" operator="lessThan">
      <formula>0</formula>
    </cfRule>
  </conditionalFormatting>
  <conditionalFormatting sqref="AV37:AV42">
    <cfRule type="cellIs" dxfId="522" priority="41" stopIfTrue="1" operator="lessThan">
      <formula>0</formula>
    </cfRule>
  </conditionalFormatting>
  <conditionalFormatting sqref="AV44:AV47">
    <cfRule type="cellIs" dxfId="521" priority="40" stopIfTrue="1" operator="lessThan">
      <formula>0</formula>
    </cfRule>
  </conditionalFormatting>
  <conditionalFormatting sqref="AV49:AV52">
    <cfRule type="cellIs" dxfId="520" priority="39" stopIfTrue="1" operator="lessThan">
      <formula>0</formula>
    </cfRule>
  </conditionalFormatting>
  <conditionalFormatting sqref="AV53">
    <cfRule type="cellIs" dxfId="519" priority="38" stopIfTrue="1" operator="lessThan">
      <formula>0</formula>
    </cfRule>
  </conditionalFormatting>
  <conditionalFormatting sqref="AS35:AV35">
    <cfRule type="cellIs" dxfId="518" priority="37" stopIfTrue="1" operator="lessThan">
      <formula>0</formula>
    </cfRule>
  </conditionalFormatting>
  <conditionalFormatting sqref="AV34">
    <cfRule type="cellIs" dxfId="517" priority="36" stopIfTrue="1" operator="lessThan">
      <formula>0</formula>
    </cfRule>
  </conditionalFormatting>
  <conditionalFormatting sqref="AT34">
    <cfRule type="cellIs" dxfId="516" priority="35" stopIfTrue="1" operator="lessThan">
      <formula>0</formula>
    </cfRule>
  </conditionalFormatting>
  <conditionalFormatting sqref="AW61:AW62">
    <cfRule type="cellIs" dxfId="515" priority="34" stopIfTrue="1" operator="lessThan">
      <formula>0</formula>
    </cfRule>
  </conditionalFormatting>
  <conditionalFormatting sqref="M56:O57 J56:J57">
    <cfRule type="cellIs" dxfId="514" priority="33" stopIfTrue="1" operator="lessThan">
      <formula>0</formula>
    </cfRule>
  </conditionalFormatting>
  <conditionalFormatting sqref="M58:O59 J58:J59">
    <cfRule type="cellIs" dxfId="513" priority="31" stopIfTrue="1" operator="lessThan">
      <formula>0</formula>
    </cfRule>
  </conditionalFormatting>
  <conditionalFormatting sqref="S56:U57 P56:P57">
    <cfRule type="cellIs" dxfId="512" priority="29" stopIfTrue="1" operator="lessThan">
      <formula>0</formula>
    </cfRule>
  </conditionalFormatting>
  <conditionalFormatting sqref="V56:W57">
    <cfRule type="cellIs" dxfId="511" priority="28" stopIfTrue="1" operator="lessThan">
      <formula>0</formula>
    </cfRule>
  </conditionalFormatting>
  <conditionalFormatting sqref="S59:U59 P59">
    <cfRule type="cellIs" dxfId="510" priority="27" stopIfTrue="1" operator="lessThan">
      <formula>0</formula>
    </cfRule>
  </conditionalFormatting>
  <conditionalFormatting sqref="V59:W59">
    <cfRule type="cellIs" dxfId="509" priority="26" stopIfTrue="1" operator="lessThan">
      <formula>0</formula>
    </cfRule>
  </conditionalFormatting>
  <conditionalFormatting sqref="S58:T58 P58">
    <cfRule type="cellIs" dxfId="508" priority="25" stopIfTrue="1" operator="lessThan">
      <formula>0</formula>
    </cfRule>
  </conditionalFormatting>
  <conditionalFormatting sqref="X56:X57">
    <cfRule type="cellIs" dxfId="507" priority="24" stopIfTrue="1" operator="lessThan">
      <formula>0</formula>
    </cfRule>
  </conditionalFormatting>
  <conditionalFormatting sqref="X59">
    <cfRule type="cellIs" dxfId="506" priority="23" stopIfTrue="1" operator="lessThan">
      <formula>0</formula>
    </cfRule>
  </conditionalFormatting>
  <conditionalFormatting sqref="X58">
    <cfRule type="cellIs" dxfId="505" priority="22" stopIfTrue="1" operator="lessThan">
      <formula>0</formula>
    </cfRule>
  </conditionalFormatting>
  <conditionalFormatting sqref="AA56:AA57">
    <cfRule type="cellIs" dxfId="504" priority="21" stopIfTrue="1" operator="lessThan">
      <formula>0</formula>
    </cfRule>
  </conditionalFormatting>
  <conditionalFormatting sqref="AA59">
    <cfRule type="cellIs" dxfId="503" priority="20" stopIfTrue="1" operator="lessThan">
      <formula>0</formula>
    </cfRule>
  </conditionalFormatting>
  <conditionalFormatting sqref="AA58">
    <cfRule type="cellIs" dxfId="502" priority="19" stopIfTrue="1" operator="lessThan">
      <formula>0</formula>
    </cfRule>
  </conditionalFormatting>
  <conditionalFormatting sqref="Q13:R15 P13:P21">
    <cfRule type="cellIs" dxfId="501" priority="95" stopIfTrue="1" operator="lessThan">
      <formula>0</formula>
    </cfRule>
  </conditionalFormatting>
  <conditionalFormatting sqref="AQ7:AR7 AO13:AP15 AN6:AN10 AN13:AN21">
    <cfRule type="cellIs" dxfId="500" priority="17" stopIfTrue="1" operator="lessThan">
      <formula>0</formula>
    </cfRule>
  </conditionalFormatting>
  <conditionalFormatting sqref="AU34">
    <cfRule type="cellIs" dxfId="499" priority="16" stopIfTrue="1" operator="lessThan">
      <formula>0</formula>
    </cfRule>
  </conditionalFormatting>
  <conditionalFormatting sqref="D6:D10">
    <cfRule type="cellIs" dxfId="498" priority="15" stopIfTrue="1" operator="lessThan">
      <formula>0</formula>
    </cfRule>
  </conditionalFormatting>
  <conditionalFormatting sqref="G7:I7">
    <cfRule type="cellIs" dxfId="497" priority="14" stopIfTrue="1" operator="lessThan">
      <formula>0</formula>
    </cfRule>
  </conditionalFormatting>
  <conditionalFormatting sqref="D13:D21">
    <cfRule type="cellIs" dxfId="496" priority="13" stopIfTrue="1" operator="lessThan">
      <formula>0</formula>
    </cfRule>
  </conditionalFormatting>
  <conditionalFormatting sqref="E13:F15">
    <cfRule type="cellIs" dxfId="495" priority="12" stopIfTrue="1" operator="lessThan">
      <formula>0</formula>
    </cfRule>
  </conditionalFormatting>
  <conditionalFormatting sqref="I13:I15">
    <cfRule type="cellIs" dxfId="494" priority="11" stopIfTrue="1" operator="lessThan">
      <formula>0</formula>
    </cfRule>
  </conditionalFormatting>
  <conditionalFormatting sqref="D25:I28">
    <cfRule type="cellIs" dxfId="493" priority="10" stopIfTrue="1" operator="lessThan">
      <formula>0</formula>
    </cfRule>
  </conditionalFormatting>
  <conditionalFormatting sqref="D30:I32">
    <cfRule type="cellIs" dxfId="492" priority="9" stopIfTrue="1" operator="lessThan">
      <formula>0</formula>
    </cfRule>
  </conditionalFormatting>
  <conditionalFormatting sqref="D34:I35">
    <cfRule type="cellIs" dxfId="491" priority="8" stopIfTrue="1" operator="lessThan">
      <formula>0</formula>
    </cfRule>
  </conditionalFormatting>
  <conditionalFormatting sqref="D37:I42">
    <cfRule type="cellIs" dxfId="490" priority="7" stopIfTrue="1" operator="lessThan">
      <formula>0</formula>
    </cfRule>
  </conditionalFormatting>
  <conditionalFormatting sqref="D44:I47">
    <cfRule type="cellIs" dxfId="489" priority="6" stopIfTrue="1" operator="lessThan">
      <formula>0</formula>
    </cfRule>
  </conditionalFormatting>
  <conditionalFormatting sqref="D49:F52">
    <cfRule type="cellIs" dxfId="488" priority="4" stopIfTrue="1" operator="lessThan">
      <formula>0</formula>
    </cfRule>
  </conditionalFormatting>
  <conditionalFormatting sqref="D53:F53">
    <cfRule type="cellIs" dxfId="487" priority="5" stopIfTrue="1" operator="lessThan">
      <formula>0</formula>
    </cfRule>
  </conditionalFormatting>
  <conditionalFormatting sqref="G49:I52">
    <cfRule type="cellIs" dxfId="486" priority="3" stopIfTrue="1" operator="lessThan">
      <formula>0</formula>
    </cfRule>
  </conditionalFormatting>
  <conditionalFormatting sqref="G56:I57 D56:D57">
    <cfRule type="cellIs" dxfId="485" priority="2" stopIfTrue="1" operator="lessThan">
      <formula>0</formula>
    </cfRule>
  </conditionalFormatting>
  <conditionalFormatting sqref="G59:I59 D59">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BB62"/>
  <sheetViews>
    <sheetView zoomScale="80" zoomScaleNormal="80" zoomScalePageLayoutView="80" workbookViewId="0">
      <pane xSplit="2" ySplit="3" topLeftCell="C9" activePane="bottomRight" state="frozen"/>
      <selection activeCell="B1" sqref="B1"/>
      <selection pane="topRight" activeCell="B1" sqref="B1"/>
      <selection pane="bottomLeft" activeCell="B1" sqref="B1"/>
      <selection pane="bottomRight" activeCell="D41" sqref="D41"/>
    </sheetView>
  </sheetViews>
  <sheetFormatPr baseColWidth="10" defaultColWidth="0" defaultRowHeight="12" zeroHeight="1" x14ac:dyDescent="0"/>
  <cols>
    <col min="1" max="1" width="1.6640625" style="5" hidden="1" customWidth="1"/>
    <col min="2" max="2" width="69.5" style="13" customWidth="1"/>
    <col min="3" max="3" width="13.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3203125" style="3" customWidth="1"/>
    <col min="51" max="54" width="0" style="3" hidden="1" customWidth="1"/>
    <col min="55" max="55" width="9.33203125" style="3" hidden="1" customWidth="1"/>
    <col min="56" max="16384" width="9.33203125" style="3" hidden="1"/>
  </cols>
  <sheetData>
    <row r="1" spans="2:49" ht="18">
      <c r="B1" s="100" t="s">
        <v>353</v>
      </c>
    </row>
    <row r="2" spans="2:49"/>
    <row r="3" spans="2:49" s="5" customFormat="1" ht="107.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63353407</v>
      </c>
      <c r="E5" s="118">
        <v>58141826.089999996</v>
      </c>
      <c r="F5" s="118">
        <v>0</v>
      </c>
      <c r="G5" s="130">
        <v>0</v>
      </c>
      <c r="H5" s="130">
        <v>0</v>
      </c>
      <c r="I5" s="117">
        <v>58141826.089999996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c r="B6" s="176" t="s">
        <v>279</v>
      </c>
      <c r="C6" s="133" t="s">
        <v>8</v>
      </c>
      <c r="D6" s="109">
        <v>290726</v>
      </c>
      <c r="E6" s="110">
        <v>0</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c r="B7" s="176" t="s">
        <v>280</v>
      </c>
      <c r="C7" s="133" t="s">
        <v>9</v>
      </c>
      <c r="D7" s="109">
        <v>2714853</v>
      </c>
      <c r="E7" s="110">
        <v>0</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4">
      <c r="B10" s="178" t="s">
        <v>83</v>
      </c>
      <c r="C10" s="133"/>
      <c r="D10" s="293"/>
      <c r="E10" s="110">
        <v>0</v>
      </c>
      <c r="F10" s="110">
        <v>0</v>
      </c>
      <c r="G10" s="110">
        <v>0</v>
      </c>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c r="B13" s="176" t="s">
        <v>284</v>
      </c>
      <c r="C13" s="133" t="s">
        <v>10</v>
      </c>
      <c r="D13" s="109">
        <v>0</v>
      </c>
      <c r="E13" s="110">
        <v>0</v>
      </c>
      <c r="F13" s="110">
        <v>0</v>
      </c>
      <c r="G13" s="110">
        <v>0</v>
      </c>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4">
      <c r="B15" s="178" t="s">
        <v>286</v>
      </c>
      <c r="C15" s="133"/>
      <c r="D15" s="109">
        <v>11190753</v>
      </c>
      <c r="E15" s="110">
        <v>17524068.75</v>
      </c>
      <c r="F15" s="110">
        <v>0</v>
      </c>
      <c r="G15" s="110">
        <v>0</v>
      </c>
      <c r="H15" s="110">
        <v>0</v>
      </c>
      <c r="I15" s="109">
        <v>17524068.75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4">
      <c r="B16" s="178" t="s">
        <v>287</v>
      </c>
      <c r="C16" s="133"/>
      <c r="D16" s="109">
        <v>-12439542</v>
      </c>
      <c r="E16" s="110">
        <v>-8073821.5799999991</v>
      </c>
      <c r="F16" s="110">
        <v>0</v>
      </c>
      <c r="G16" s="110">
        <v>0</v>
      </c>
      <c r="H16" s="110">
        <v>0</v>
      </c>
      <c r="I16" s="109">
        <v>-8073821.5799999991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v>15453340</v>
      </c>
      <c r="E17" s="269">
        <v>9342723.9316312708</v>
      </c>
      <c r="F17" s="269">
        <v>0</v>
      </c>
      <c r="G17" s="269">
        <v>0</v>
      </c>
      <c r="H17" s="110">
        <v>0</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4">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4">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4">
      <c r="B20" s="178" t="s">
        <v>485</v>
      </c>
      <c r="C20" s="133"/>
      <c r="D20" s="109">
        <v>13455515.27</v>
      </c>
      <c r="E20" s="110">
        <v>12708855</v>
      </c>
      <c r="F20" s="110">
        <v>0</v>
      </c>
      <c r="G20" s="110">
        <v>0</v>
      </c>
      <c r="H20" s="110">
        <v>0</v>
      </c>
      <c r="I20" s="109">
        <v>12708855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109">
        <v>55675872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c r="B24" s="178" t="s">
        <v>114</v>
      </c>
      <c r="C24" s="133"/>
      <c r="D24" s="293"/>
      <c r="E24" s="110">
        <f>63209578.1200001+E58</f>
        <v>65810050.100000098</v>
      </c>
      <c r="F24" s="110">
        <v>0</v>
      </c>
      <c r="G24" s="110">
        <v>0</v>
      </c>
      <c r="H24" s="110">
        <v>0</v>
      </c>
      <c r="I24" s="109">
        <f>63209578.1200001+I58</f>
        <v>65810050.100000098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4">
      <c r="B27" s="178" t="s">
        <v>85</v>
      </c>
      <c r="C27" s="133"/>
      <c r="D27" s="293"/>
      <c r="E27" s="110">
        <v>0</v>
      </c>
      <c r="F27" s="110">
        <v>0</v>
      </c>
      <c r="G27" s="110">
        <v>0</v>
      </c>
      <c r="H27" s="110">
        <v>0</v>
      </c>
      <c r="I27" s="109">
        <v>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4">
      <c r="B30" s="178" t="s">
        <v>111</v>
      </c>
      <c r="C30" s="133" t="s">
        <v>1</v>
      </c>
      <c r="D30" s="109">
        <v>11036021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4">
      <c r="B31" s="178" t="s">
        <v>84</v>
      </c>
      <c r="C31" s="133"/>
      <c r="D31" s="293"/>
      <c r="E31" s="110">
        <v>3597845.2573390231</v>
      </c>
      <c r="F31" s="110">
        <v>0</v>
      </c>
      <c r="G31" s="110">
        <v>0</v>
      </c>
      <c r="H31" s="110">
        <v>0</v>
      </c>
      <c r="I31" s="109">
        <v>3597845.2573390231</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v>1356556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c r="B35" s="178" t="s">
        <v>91</v>
      </c>
      <c r="C35" s="133"/>
      <c r="D35" s="293"/>
      <c r="E35" s="110">
        <v>0</v>
      </c>
      <c r="F35" s="110">
        <v>0</v>
      </c>
      <c r="G35" s="110">
        <v>0</v>
      </c>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v>0</v>
      </c>
      <c r="E36" s="110">
        <v>0</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5" customHeight="1">
      <c r="B39" s="178" t="s">
        <v>86</v>
      </c>
      <c r="C39" s="133"/>
      <c r="D39" s="293"/>
      <c r="E39" s="110">
        <v>0</v>
      </c>
      <c r="F39" s="110">
        <v>0</v>
      </c>
      <c r="G39" s="110">
        <v>0</v>
      </c>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c r="B42" s="178" t="s">
        <v>92</v>
      </c>
      <c r="C42" s="133"/>
      <c r="D42" s="293"/>
      <c r="E42" s="110">
        <v>0</v>
      </c>
      <c r="F42" s="110">
        <v>0</v>
      </c>
      <c r="G42" s="110">
        <v>0</v>
      </c>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109">
        <v>394620</v>
      </c>
      <c r="E49" s="110">
        <v>295175</v>
      </c>
      <c r="F49" s="110">
        <v>0</v>
      </c>
      <c r="G49" s="110">
        <v>0</v>
      </c>
      <c r="H49" s="110">
        <v>0</v>
      </c>
      <c r="I49" s="109">
        <v>295175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c r="B54" s="181" t="s">
        <v>303</v>
      </c>
      <c r="C54" s="136" t="s">
        <v>77</v>
      </c>
      <c r="D54" s="114">
        <f>D23+D26-D28+D30-D32+D34-D36+D38+D41-D43+D45+D46-D47-D49+D50+D51+D52+D53</f>
        <v>67673829</v>
      </c>
      <c r="E54" s="115">
        <f>E24+E27+E31+E35-E36+E39+E42+E45+E46-E49+E51+E52+E53</f>
        <v>69112720.357339114</v>
      </c>
      <c r="F54" s="115">
        <f>F24+F27+F31+F35-F36+F39+F42+F45+F46-F49+F51+F52+F53</f>
        <v>0</v>
      </c>
      <c r="G54" s="115">
        <f>G24+G27+G31+G35-G36+G39+G42+G45+G46-G49+G51+G52+G53</f>
        <v>0</v>
      </c>
      <c r="H54" s="115">
        <f>H24+H27+H31+H35-H36+H39+H42+H45+H46-H49+H51+H52+H53</f>
        <v>0</v>
      </c>
      <c r="I54" s="114">
        <f>I24+I27+I31+I35-I36+I39+I42+I45+I46-I49+I51+I52+I53</f>
        <v>69112720.357339114</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c r="B55" s="181" t="s">
        <v>304</v>
      </c>
      <c r="C55" s="137" t="s">
        <v>28</v>
      </c>
      <c r="D55" s="114">
        <f t="shared" ref="D55:I55" si="0">MIN(MAX(0,D56),MAX(0,D57))</f>
        <v>0</v>
      </c>
      <c r="E55" s="115">
        <f t="shared" si="0"/>
        <v>0</v>
      </c>
      <c r="F55" s="115">
        <f t="shared" si="0"/>
        <v>0</v>
      </c>
      <c r="G55" s="115">
        <f t="shared" si="0"/>
        <v>0</v>
      </c>
      <c r="H55" s="115">
        <f t="shared" si="0"/>
        <v>0</v>
      </c>
      <c r="I55" s="114">
        <f t="shared" si="0"/>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75" customHeight="1">
      <c r="B56" s="176" t="s">
        <v>120</v>
      </c>
      <c r="C56" s="137" t="s">
        <v>452</v>
      </c>
      <c r="D56" s="109">
        <v>0</v>
      </c>
      <c r="E56" s="110">
        <v>0</v>
      </c>
      <c r="F56" s="110">
        <v>0</v>
      </c>
      <c r="G56" s="110">
        <v>0</v>
      </c>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c r="B57" s="176" t="s">
        <v>121</v>
      </c>
      <c r="C57" s="137" t="s">
        <v>29</v>
      </c>
      <c r="D57" s="109">
        <v>0</v>
      </c>
      <c r="E57" s="110">
        <v>0</v>
      </c>
      <c r="F57" s="110">
        <v>0</v>
      </c>
      <c r="G57" s="110">
        <v>0</v>
      </c>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c r="B58" s="184" t="s">
        <v>484</v>
      </c>
      <c r="C58" s="185"/>
      <c r="D58" s="186">
        <v>0</v>
      </c>
      <c r="E58" s="187">
        <v>2600471.98</v>
      </c>
      <c r="F58" s="187">
        <v>0</v>
      </c>
      <c r="G58" s="187">
        <v>0</v>
      </c>
      <c r="H58" s="187">
        <v>0</v>
      </c>
      <c r="I58" s="186">
        <v>2600471.98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25" hidden="1" customHeight="1">
      <c r="B60" s="138"/>
    </row>
    <row r="61" spans="2:49" hidden="1"/>
    <row r="62" spans="2:49"/>
  </sheetData>
  <sheetProtection password="D429" sheet="1" objects="1" scenarios="1"/>
  <conditionalFormatting sqref="Z18:Z19">
    <cfRule type="cellIs" dxfId="483" priority="424" stopIfTrue="1" operator="lessThan">
      <formula>0</formula>
    </cfRule>
  </conditionalFormatting>
  <conditionalFormatting sqref="AA11:AA14">
    <cfRule type="cellIs" dxfId="482" priority="422" stopIfTrue="1" operator="lessThan">
      <formula>0</formula>
    </cfRule>
  </conditionalFormatting>
  <conditionalFormatting sqref="AN18:AN19">
    <cfRule type="cellIs" dxfId="481" priority="398" stopIfTrue="1" operator="lessThan">
      <formula>0</formula>
    </cfRule>
  </conditionalFormatting>
  <conditionalFormatting sqref="AU47">
    <cfRule type="cellIs" dxfId="480" priority="67" stopIfTrue="1" operator="lessThan">
      <formula>0</formula>
    </cfRule>
  </conditionalFormatting>
  <conditionalFormatting sqref="AS26">
    <cfRule type="cellIs" dxfId="479" priority="102" stopIfTrue="1" operator="lessThan">
      <formula>0</formula>
    </cfRule>
  </conditionalFormatting>
  <conditionalFormatting sqref="AT26">
    <cfRule type="cellIs" dxfId="478" priority="101" stopIfTrue="1" operator="lessThan">
      <formula>0</formula>
    </cfRule>
  </conditionalFormatting>
  <conditionalFormatting sqref="AU51">
    <cfRule type="cellIs" dxfId="477" priority="58" stopIfTrue="1" operator="lessThan">
      <formula>0</formula>
    </cfRule>
  </conditionalFormatting>
  <conditionalFormatting sqref="J5:J7">
    <cfRule type="cellIs" dxfId="476" priority="518" stopIfTrue="1" operator="lessThan">
      <formula>0</formula>
    </cfRule>
  </conditionalFormatting>
  <conditionalFormatting sqref="AT52">
    <cfRule type="cellIs" dxfId="475" priority="56" stopIfTrue="1" operator="lessThan">
      <formula>0</formula>
    </cfRule>
  </conditionalFormatting>
  <conditionalFormatting sqref="P5:P7">
    <cfRule type="cellIs" dxfId="474" priority="516" stopIfTrue="1" operator="lessThan">
      <formula>0</formula>
    </cfRule>
  </conditionalFormatting>
  <conditionalFormatting sqref="U5:U7">
    <cfRule type="cellIs" dxfId="473" priority="515" stopIfTrue="1" operator="lessThan">
      <formula>0</formula>
    </cfRule>
  </conditionalFormatting>
  <conditionalFormatting sqref="X5:X7">
    <cfRule type="cellIs" dxfId="472" priority="514" stopIfTrue="1" operator="lessThan">
      <formula>0</formula>
    </cfRule>
  </conditionalFormatting>
  <conditionalFormatting sqref="AA5:AA7">
    <cfRule type="cellIs" dxfId="471" priority="513" stopIfTrue="1" operator="lessThan">
      <formula>0</formula>
    </cfRule>
  </conditionalFormatting>
  <conditionalFormatting sqref="AD5:AD7">
    <cfRule type="cellIs" dxfId="470" priority="512" stopIfTrue="1" operator="lessThan">
      <formula>0</formula>
    </cfRule>
  </conditionalFormatting>
  <conditionalFormatting sqref="AI5:AI7">
    <cfRule type="cellIs" dxfId="469" priority="511" stopIfTrue="1" operator="lessThan">
      <formula>0</formula>
    </cfRule>
  </conditionalFormatting>
  <conditionalFormatting sqref="AN5:AN7">
    <cfRule type="cellIs" dxfId="468" priority="510" stopIfTrue="1" operator="lessThan">
      <formula>0</formula>
    </cfRule>
  </conditionalFormatting>
  <conditionalFormatting sqref="AS5:AS7">
    <cfRule type="cellIs" dxfId="467" priority="509" stopIfTrue="1" operator="lessThan">
      <formula>0</formula>
    </cfRule>
  </conditionalFormatting>
  <conditionalFormatting sqref="AT5:AT7">
    <cfRule type="cellIs" dxfId="466" priority="508" stopIfTrue="1" operator="lessThan">
      <formula>0</formula>
    </cfRule>
  </conditionalFormatting>
  <conditionalFormatting sqref="AU5:AU7">
    <cfRule type="cellIs" dxfId="465" priority="507" stopIfTrue="1" operator="lessThan">
      <formula>0</formula>
    </cfRule>
  </conditionalFormatting>
  <conditionalFormatting sqref="AU57">
    <cfRule type="cellIs" dxfId="464" priority="46" stopIfTrue="1" operator="lessThan">
      <formula>0</formula>
    </cfRule>
  </conditionalFormatting>
  <conditionalFormatting sqref="D41">
    <cfRule type="cellIs" dxfId="463" priority="492" stopIfTrue="1" operator="lessThan">
      <formula>0</formula>
    </cfRule>
  </conditionalFormatting>
  <conditionalFormatting sqref="D43">
    <cfRule type="cellIs" dxfId="462" priority="491" stopIfTrue="1" operator="lessThan">
      <formula>0</formula>
    </cfRule>
  </conditionalFormatting>
  <conditionalFormatting sqref="D47">
    <cfRule type="cellIs" dxfId="461" priority="490" stopIfTrue="1" operator="lessThan">
      <formula>0</formula>
    </cfRule>
  </conditionalFormatting>
  <conditionalFormatting sqref="D45">
    <cfRule type="cellIs" dxfId="460" priority="479" stopIfTrue="1" operator="lessThan">
      <formula>0</formula>
    </cfRule>
  </conditionalFormatting>
  <conditionalFormatting sqref="D46">
    <cfRule type="cellIs" dxfId="459" priority="477" stopIfTrue="1" operator="lessThan">
      <formula>0</formula>
    </cfRule>
  </conditionalFormatting>
  <conditionalFormatting sqref="J9">
    <cfRule type="cellIs" dxfId="458" priority="461" stopIfTrue="1" operator="lessThan">
      <formula>0</formula>
    </cfRule>
  </conditionalFormatting>
  <conditionalFormatting sqref="J11:J14">
    <cfRule type="cellIs" dxfId="457" priority="460" stopIfTrue="1" operator="lessThan">
      <formula>0</formula>
    </cfRule>
  </conditionalFormatting>
  <conditionalFormatting sqref="K10:O10">
    <cfRule type="cellIs" dxfId="456" priority="459" stopIfTrue="1" operator="lessThan">
      <formula>0</formula>
    </cfRule>
  </conditionalFormatting>
  <conditionalFormatting sqref="K11:O11">
    <cfRule type="cellIs" dxfId="455" priority="458" stopIfTrue="1" operator="lessThan">
      <formula>0</formula>
    </cfRule>
  </conditionalFormatting>
  <conditionalFormatting sqref="K13:O14">
    <cfRule type="cellIs" dxfId="454" priority="457" stopIfTrue="1" operator="lessThan">
      <formula>0</formula>
    </cfRule>
  </conditionalFormatting>
  <conditionalFormatting sqref="J16:J19">
    <cfRule type="cellIs" dxfId="453" priority="456" stopIfTrue="1" operator="lessThan">
      <formula>0</formula>
    </cfRule>
  </conditionalFormatting>
  <conditionalFormatting sqref="K16:O16">
    <cfRule type="cellIs" dxfId="452" priority="455" stopIfTrue="1" operator="lessThan">
      <formula>0</formula>
    </cfRule>
  </conditionalFormatting>
  <conditionalFormatting sqref="K18:O19">
    <cfRule type="cellIs" dxfId="451" priority="454" stopIfTrue="1" operator="lessThan">
      <formula>0</formula>
    </cfRule>
  </conditionalFormatting>
  <conditionalFormatting sqref="L17:N17">
    <cfRule type="cellIs" dxfId="450" priority="453" stopIfTrue="1" operator="lessThan">
      <formula>0</formula>
    </cfRule>
  </conditionalFormatting>
  <conditionalFormatting sqref="P9">
    <cfRule type="cellIs" dxfId="449" priority="452" stopIfTrue="1" operator="lessThan">
      <formula>0</formula>
    </cfRule>
  </conditionalFormatting>
  <conditionalFormatting sqref="P11:P14">
    <cfRule type="cellIs" dxfId="448" priority="451" stopIfTrue="1" operator="lessThan">
      <formula>0</formula>
    </cfRule>
  </conditionalFormatting>
  <conditionalFormatting sqref="Q10:T10">
    <cfRule type="cellIs" dxfId="447" priority="450" stopIfTrue="1" operator="lessThan">
      <formula>0</formula>
    </cfRule>
  </conditionalFormatting>
  <conditionalFormatting sqref="Q11:T11">
    <cfRule type="cellIs" dxfId="446" priority="449" stopIfTrue="1" operator="lessThan">
      <formula>0</formula>
    </cfRule>
  </conditionalFormatting>
  <conditionalFormatting sqref="Q13:T14">
    <cfRule type="cellIs" dxfId="445" priority="448" stopIfTrue="1" operator="lessThan">
      <formula>0</formula>
    </cfRule>
  </conditionalFormatting>
  <conditionalFormatting sqref="P18:P19">
    <cfRule type="cellIs" dxfId="444" priority="447" stopIfTrue="1" operator="lessThan">
      <formula>0</formula>
    </cfRule>
  </conditionalFormatting>
  <conditionalFormatting sqref="Q18:T19">
    <cfRule type="cellIs" dxfId="443" priority="446" stopIfTrue="1" operator="lessThan">
      <formula>0</formula>
    </cfRule>
  </conditionalFormatting>
  <conditionalFormatting sqref="U9">
    <cfRule type="cellIs" dxfId="442" priority="445" stopIfTrue="1" operator="lessThan">
      <formula>0</formula>
    </cfRule>
  </conditionalFormatting>
  <conditionalFormatting sqref="U11:U14">
    <cfRule type="cellIs" dxfId="441" priority="444" stopIfTrue="1" operator="lessThan">
      <formula>0</formula>
    </cfRule>
  </conditionalFormatting>
  <conditionalFormatting sqref="V10">
    <cfRule type="cellIs" dxfId="440" priority="443" stopIfTrue="1" operator="lessThan">
      <formula>0</formula>
    </cfRule>
  </conditionalFormatting>
  <conditionalFormatting sqref="V11">
    <cfRule type="cellIs" dxfId="439" priority="442" stopIfTrue="1" operator="lessThan">
      <formula>0</formula>
    </cfRule>
  </conditionalFormatting>
  <conditionalFormatting sqref="V13:V14">
    <cfRule type="cellIs" dxfId="438" priority="441" stopIfTrue="1" operator="lessThan">
      <formula>0</formula>
    </cfRule>
  </conditionalFormatting>
  <conditionalFormatting sqref="U18:U19">
    <cfRule type="cellIs" dxfId="437" priority="440" stopIfTrue="1" operator="lessThan">
      <formula>0</formula>
    </cfRule>
  </conditionalFormatting>
  <conditionalFormatting sqref="V18:V19">
    <cfRule type="cellIs" dxfId="436" priority="439" stopIfTrue="1" operator="lessThan">
      <formula>0</formula>
    </cfRule>
  </conditionalFormatting>
  <conditionalFormatting sqref="W10">
    <cfRule type="cellIs" dxfId="435" priority="438" stopIfTrue="1" operator="lessThan">
      <formula>0</formula>
    </cfRule>
  </conditionalFormatting>
  <conditionalFormatting sqref="W11">
    <cfRule type="cellIs" dxfId="434" priority="437" stopIfTrue="1" operator="lessThan">
      <formula>0</formula>
    </cfRule>
  </conditionalFormatting>
  <conditionalFormatting sqref="W13:W14">
    <cfRule type="cellIs" dxfId="433" priority="436" stopIfTrue="1" operator="lessThan">
      <formula>0</formula>
    </cfRule>
  </conditionalFormatting>
  <conditionalFormatting sqref="W18:W19">
    <cfRule type="cellIs" dxfId="432" priority="435" stopIfTrue="1" operator="lessThan">
      <formula>0</formula>
    </cfRule>
  </conditionalFormatting>
  <conditionalFormatting sqref="X9">
    <cfRule type="cellIs" dxfId="431" priority="434" stopIfTrue="1" operator="lessThan">
      <formula>0</formula>
    </cfRule>
  </conditionalFormatting>
  <conditionalFormatting sqref="X11:X14">
    <cfRule type="cellIs" dxfId="430" priority="433" stopIfTrue="1" operator="lessThan">
      <formula>0</formula>
    </cfRule>
  </conditionalFormatting>
  <conditionalFormatting sqref="Y10">
    <cfRule type="cellIs" dxfId="429" priority="432" stopIfTrue="1" operator="lessThan">
      <formula>0</formula>
    </cfRule>
  </conditionalFormatting>
  <conditionalFormatting sqref="Y11">
    <cfRule type="cellIs" dxfId="428" priority="431" stopIfTrue="1" operator="lessThan">
      <formula>0</formula>
    </cfRule>
  </conditionalFormatting>
  <conditionalFormatting sqref="Y13:Y14">
    <cfRule type="cellIs" dxfId="427" priority="430" stopIfTrue="1" operator="lessThan">
      <formula>0</formula>
    </cfRule>
  </conditionalFormatting>
  <conditionalFormatting sqref="X18:X19">
    <cfRule type="cellIs" dxfId="426" priority="429" stopIfTrue="1" operator="lessThan">
      <formula>0</formula>
    </cfRule>
  </conditionalFormatting>
  <conditionalFormatting sqref="Y18:Y19">
    <cfRule type="cellIs" dxfId="425" priority="428" stopIfTrue="1" operator="lessThan">
      <formula>0</formula>
    </cfRule>
  </conditionalFormatting>
  <conditionalFormatting sqref="Z10">
    <cfRule type="cellIs" dxfId="424" priority="427" stopIfTrue="1" operator="lessThan">
      <formula>0</formula>
    </cfRule>
  </conditionalFormatting>
  <conditionalFormatting sqref="Z11">
    <cfRule type="cellIs" dxfId="423" priority="426" stopIfTrue="1" operator="lessThan">
      <formula>0</formula>
    </cfRule>
  </conditionalFormatting>
  <conditionalFormatting sqref="Z13:Z14">
    <cfRule type="cellIs" dxfId="422" priority="425" stopIfTrue="1" operator="lessThan">
      <formula>0</formula>
    </cfRule>
  </conditionalFormatting>
  <conditionalFormatting sqref="AA9">
    <cfRule type="cellIs" dxfId="421" priority="423" stopIfTrue="1" operator="lessThan">
      <formula>0</formula>
    </cfRule>
  </conditionalFormatting>
  <conditionalFormatting sqref="AB10">
    <cfRule type="cellIs" dxfId="420" priority="421" stopIfTrue="1" operator="lessThan">
      <formula>0</formula>
    </cfRule>
  </conditionalFormatting>
  <conditionalFormatting sqref="AB11">
    <cfRule type="cellIs" dxfId="419" priority="420" stopIfTrue="1" operator="lessThan">
      <formula>0</formula>
    </cfRule>
  </conditionalFormatting>
  <conditionalFormatting sqref="AB13:AB14">
    <cfRule type="cellIs" dxfId="418" priority="419" stopIfTrue="1" operator="lessThan">
      <formula>0</formula>
    </cfRule>
  </conditionalFormatting>
  <conditionalFormatting sqref="AA18:AA19">
    <cfRule type="cellIs" dxfId="417" priority="418" stopIfTrue="1" operator="lessThan">
      <formula>0</formula>
    </cfRule>
  </conditionalFormatting>
  <conditionalFormatting sqref="AB18:AB19">
    <cfRule type="cellIs" dxfId="416" priority="417" stopIfTrue="1" operator="lessThan">
      <formula>0</formula>
    </cfRule>
  </conditionalFormatting>
  <conditionalFormatting sqref="AC10">
    <cfRule type="cellIs" dxfId="415" priority="416" stopIfTrue="1" operator="lessThan">
      <formula>0</formula>
    </cfRule>
  </conditionalFormatting>
  <conditionalFormatting sqref="AC11">
    <cfRule type="cellIs" dxfId="414" priority="415" stopIfTrue="1" operator="lessThan">
      <formula>0</formula>
    </cfRule>
  </conditionalFormatting>
  <conditionalFormatting sqref="AC13:AC14">
    <cfRule type="cellIs" dxfId="413" priority="414" stopIfTrue="1" operator="lessThan">
      <formula>0</formula>
    </cfRule>
  </conditionalFormatting>
  <conditionalFormatting sqref="AC18:AC19">
    <cfRule type="cellIs" dxfId="412" priority="413" stopIfTrue="1" operator="lessThan">
      <formula>0</formula>
    </cfRule>
  </conditionalFormatting>
  <conditionalFormatting sqref="AD9">
    <cfRule type="cellIs" dxfId="411" priority="412" stopIfTrue="1" operator="lessThan">
      <formula>0</formula>
    </cfRule>
  </conditionalFormatting>
  <conditionalFormatting sqref="AD11:AD14">
    <cfRule type="cellIs" dxfId="410" priority="411" stopIfTrue="1" operator="lessThan">
      <formula>0</formula>
    </cfRule>
  </conditionalFormatting>
  <conditionalFormatting sqref="AD18:AD19">
    <cfRule type="cellIs" dxfId="409" priority="410" stopIfTrue="1" operator="lessThan">
      <formula>0</formula>
    </cfRule>
  </conditionalFormatting>
  <conditionalFormatting sqref="AS57">
    <cfRule type="cellIs" dxfId="408" priority="48" stopIfTrue="1" operator="lessThan">
      <formula>0</formula>
    </cfRule>
  </conditionalFormatting>
  <conditionalFormatting sqref="AT57">
    <cfRule type="cellIs" dxfId="407" priority="47" stopIfTrue="1" operator="lessThan">
      <formula>0</formula>
    </cfRule>
  </conditionalFormatting>
  <conditionalFormatting sqref="AI9">
    <cfRule type="cellIs" dxfId="406" priority="406" stopIfTrue="1" operator="lessThan">
      <formula>0</formula>
    </cfRule>
  </conditionalFormatting>
  <conditionalFormatting sqref="AI11:AI14">
    <cfRule type="cellIs" dxfId="405" priority="405" stopIfTrue="1" operator="lessThan">
      <formula>0</formula>
    </cfRule>
  </conditionalFormatting>
  <conditionalFormatting sqref="AI18:AI19">
    <cfRule type="cellIs" dxfId="404" priority="404" stopIfTrue="1" operator="lessThan">
      <formula>0</formula>
    </cfRule>
  </conditionalFormatting>
  <conditionalFormatting sqref="AN9">
    <cfRule type="cellIs" dxfId="403" priority="403" stopIfTrue="1" operator="lessThan">
      <formula>0</formula>
    </cfRule>
  </conditionalFormatting>
  <conditionalFormatting sqref="AN11:AN14">
    <cfRule type="cellIs" dxfId="402" priority="402" stopIfTrue="1" operator="lessThan">
      <formula>0</formula>
    </cfRule>
  </conditionalFormatting>
  <conditionalFormatting sqref="AO10:AR10">
    <cfRule type="cellIs" dxfId="401" priority="401" stopIfTrue="1" operator="lessThan">
      <formula>0</formula>
    </cfRule>
  </conditionalFormatting>
  <conditionalFormatting sqref="AO11:AR11">
    <cfRule type="cellIs" dxfId="400" priority="400" stopIfTrue="1" operator="lessThan">
      <formula>0</formula>
    </cfRule>
  </conditionalFormatting>
  <conditionalFormatting sqref="AO13:AR14">
    <cfRule type="cellIs" dxfId="399" priority="399" stopIfTrue="1" operator="lessThan">
      <formula>0</formula>
    </cfRule>
  </conditionalFormatting>
  <conditionalFormatting sqref="AO18:AR19">
    <cfRule type="cellIs" dxfId="398" priority="397" stopIfTrue="1" operator="lessThan">
      <formula>0</formula>
    </cfRule>
  </conditionalFormatting>
  <conditionalFormatting sqref="AS9">
    <cfRule type="cellIs" dxfId="397" priority="396" stopIfTrue="1" operator="lessThan">
      <formula>0</formula>
    </cfRule>
  </conditionalFormatting>
  <conditionalFormatting sqref="AT9">
    <cfRule type="cellIs" dxfId="396" priority="395" stopIfTrue="1" operator="lessThan">
      <formula>0</formula>
    </cfRule>
  </conditionalFormatting>
  <conditionalFormatting sqref="AU9">
    <cfRule type="cellIs" dxfId="395" priority="394" stopIfTrue="1" operator="lessThan">
      <formula>0</formula>
    </cfRule>
  </conditionalFormatting>
  <conditionalFormatting sqref="AS11">
    <cfRule type="cellIs" dxfId="394" priority="393" stopIfTrue="1" operator="lessThan">
      <formula>0</formula>
    </cfRule>
  </conditionalFormatting>
  <conditionalFormatting sqref="AT11">
    <cfRule type="cellIs" dxfId="393" priority="392" stopIfTrue="1" operator="lessThan">
      <formula>0</formula>
    </cfRule>
  </conditionalFormatting>
  <conditionalFormatting sqref="AU11">
    <cfRule type="cellIs" dxfId="392" priority="391" stopIfTrue="1" operator="lessThan">
      <formula>0</formula>
    </cfRule>
  </conditionalFormatting>
  <conditionalFormatting sqref="AS12">
    <cfRule type="cellIs" dxfId="391" priority="390" stopIfTrue="1" operator="lessThan">
      <formula>0</formula>
    </cfRule>
  </conditionalFormatting>
  <conditionalFormatting sqref="AT12">
    <cfRule type="cellIs" dxfId="390" priority="389" stopIfTrue="1" operator="lessThan">
      <formula>0</formula>
    </cfRule>
  </conditionalFormatting>
  <conditionalFormatting sqref="AU12">
    <cfRule type="cellIs" dxfId="389" priority="388" stopIfTrue="1" operator="lessThan">
      <formula>0</formula>
    </cfRule>
  </conditionalFormatting>
  <conditionalFormatting sqref="AS13">
    <cfRule type="cellIs" dxfId="388" priority="387" stopIfTrue="1" operator="lessThan">
      <formula>0</formula>
    </cfRule>
  </conditionalFormatting>
  <conditionalFormatting sqref="AT13">
    <cfRule type="cellIs" dxfId="387" priority="386" stopIfTrue="1" operator="lessThan">
      <formula>0</formula>
    </cfRule>
  </conditionalFormatting>
  <conditionalFormatting sqref="AU13">
    <cfRule type="cellIs" dxfId="386" priority="385" stopIfTrue="1" operator="lessThan">
      <formula>0</formula>
    </cfRule>
  </conditionalFormatting>
  <conditionalFormatting sqref="AS14">
    <cfRule type="cellIs" dxfId="385" priority="384" stopIfTrue="1" operator="lessThan">
      <formula>0</formula>
    </cfRule>
  </conditionalFormatting>
  <conditionalFormatting sqref="AT14">
    <cfRule type="cellIs" dxfId="384" priority="383" stopIfTrue="1" operator="lessThan">
      <formula>0</formula>
    </cfRule>
  </conditionalFormatting>
  <conditionalFormatting sqref="AU14">
    <cfRule type="cellIs" dxfId="383" priority="382" stopIfTrue="1" operator="lessThan">
      <formula>0</formula>
    </cfRule>
  </conditionalFormatting>
  <conditionalFormatting sqref="AS18">
    <cfRule type="cellIs" dxfId="382" priority="381" stopIfTrue="1" operator="lessThan">
      <formula>0</formula>
    </cfRule>
  </conditionalFormatting>
  <conditionalFormatting sqref="AT18">
    <cfRule type="cellIs" dxfId="381" priority="380" stopIfTrue="1" operator="lessThan">
      <formula>0</formula>
    </cfRule>
  </conditionalFormatting>
  <conditionalFormatting sqref="AU18">
    <cfRule type="cellIs" dxfId="380" priority="379" stopIfTrue="1" operator="lessThan">
      <formula>0</formula>
    </cfRule>
  </conditionalFormatting>
  <conditionalFormatting sqref="AS19">
    <cfRule type="cellIs" dxfId="379" priority="378" stopIfTrue="1" operator="lessThan">
      <formula>0</formula>
    </cfRule>
  </conditionalFormatting>
  <conditionalFormatting sqref="AT19">
    <cfRule type="cellIs" dxfId="378" priority="377" stopIfTrue="1" operator="lessThan">
      <formula>0</formula>
    </cfRule>
  </conditionalFormatting>
  <conditionalFormatting sqref="AU19">
    <cfRule type="cellIs" dxfId="377" priority="376" stopIfTrue="1" operator="lessThan">
      <formula>0</formula>
    </cfRule>
  </conditionalFormatting>
  <conditionalFormatting sqref="J23">
    <cfRule type="cellIs" dxfId="376" priority="375" stopIfTrue="1" operator="lessThan">
      <formula>0</formula>
    </cfRule>
  </conditionalFormatting>
  <conditionalFormatting sqref="J26">
    <cfRule type="cellIs" dxfId="375" priority="374" stopIfTrue="1" operator="lessThan">
      <formula>0</formula>
    </cfRule>
  </conditionalFormatting>
  <conditionalFormatting sqref="J28">
    <cfRule type="cellIs" dxfId="374" priority="373" stopIfTrue="1" operator="lessThan">
      <formula>0</formula>
    </cfRule>
  </conditionalFormatting>
  <conditionalFormatting sqref="J30">
    <cfRule type="cellIs" dxfId="373" priority="372" stopIfTrue="1" operator="lessThan">
      <formula>0</formula>
    </cfRule>
  </conditionalFormatting>
  <conditionalFormatting sqref="J32">
    <cfRule type="cellIs" dxfId="372" priority="371" stopIfTrue="1" operator="lessThan">
      <formula>0</formula>
    </cfRule>
  </conditionalFormatting>
  <conditionalFormatting sqref="J34">
    <cfRule type="cellIs" dxfId="371" priority="370" stopIfTrue="1" operator="lessThan">
      <formula>0</formula>
    </cfRule>
  </conditionalFormatting>
  <conditionalFormatting sqref="J38">
    <cfRule type="cellIs" dxfId="370" priority="369" stopIfTrue="1" operator="lessThan">
      <formula>0</formula>
    </cfRule>
  </conditionalFormatting>
  <conditionalFormatting sqref="J41">
    <cfRule type="cellIs" dxfId="369" priority="368" stopIfTrue="1" operator="lessThan">
      <formula>0</formula>
    </cfRule>
  </conditionalFormatting>
  <conditionalFormatting sqref="J43">
    <cfRule type="cellIs" dxfId="368" priority="367" stopIfTrue="1" operator="lessThan">
      <formula>0</formula>
    </cfRule>
  </conditionalFormatting>
  <conditionalFormatting sqref="J47">
    <cfRule type="cellIs" dxfId="367" priority="366" stopIfTrue="1" operator="lessThan">
      <formula>0</formula>
    </cfRule>
  </conditionalFormatting>
  <conditionalFormatting sqref="J50">
    <cfRule type="cellIs" dxfId="366" priority="365" stopIfTrue="1" operator="lessThan">
      <formula>0</formula>
    </cfRule>
  </conditionalFormatting>
  <conditionalFormatting sqref="K24:O24">
    <cfRule type="cellIs" dxfId="365" priority="364" stopIfTrue="1" operator="lessThan">
      <formula>0</formula>
    </cfRule>
  </conditionalFormatting>
  <conditionalFormatting sqref="K27:O27">
    <cfRule type="cellIs" dxfId="364" priority="363" stopIfTrue="1" operator="lessThan">
      <formula>0</formula>
    </cfRule>
  </conditionalFormatting>
  <conditionalFormatting sqref="K31:O31">
    <cfRule type="cellIs" dxfId="363" priority="362" stopIfTrue="1" operator="lessThan">
      <formula>0</formula>
    </cfRule>
  </conditionalFormatting>
  <conditionalFormatting sqref="K35:O35">
    <cfRule type="cellIs" dxfId="362" priority="361" stopIfTrue="1" operator="lessThan">
      <formula>0</formula>
    </cfRule>
  </conditionalFormatting>
  <conditionalFormatting sqref="K39:O39">
    <cfRule type="cellIs" dxfId="361" priority="360" stopIfTrue="1" operator="lessThan">
      <formula>0</formula>
    </cfRule>
  </conditionalFormatting>
  <conditionalFormatting sqref="K42:O42">
    <cfRule type="cellIs" dxfId="360" priority="359" stopIfTrue="1" operator="lessThan">
      <formula>0</formula>
    </cfRule>
  </conditionalFormatting>
  <conditionalFormatting sqref="J36">
    <cfRule type="cellIs" dxfId="359" priority="358" stopIfTrue="1" operator="lessThan">
      <formula>0</formula>
    </cfRule>
  </conditionalFormatting>
  <conditionalFormatting sqref="K36:O36">
    <cfRule type="cellIs" dxfId="358" priority="357" stopIfTrue="1" operator="lessThan">
      <formula>0</formula>
    </cfRule>
  </conditionalFormatting>
  <conditionalFormatting sqref="J45">
    <cfRule type="cellIs" dxfId="357" priority="356" stopIfTrue="1" operator="lessThan">
      <formula>0</formula>
    </cfRule>
  </conditionalFormatting>
  <conditionalFormatting sqref="K45:O45">
    <cfRule type="cellIs" dxfId="356" priority="355" stopIfTrue="1" operator="lessThan">
      <formula>0</formula>
    </cfRule>
  </conditionalFormatting>
  <conditionalFormatting sqref="J46">
    <cfRule type="cellIs" dxfId="355" priority="354" stopIfTrue="1" operator="lessThan">
      <formula>0</formula>
    </cfRule>
  </conditionalFormatting>
  <conditionalFormatting sqref="K46:O46">
    <cfRule type="cellIs" dxfId="354" priority="353" stopIfTrue="1" operator="lessThan">
      <formula>0</formula>
    </cfRule>
  </conditionalFormatting>
  <conditionalFormatting sqref="J49">
    <cfRule type="cellIs" dxfId="353" priority="352" stopIfTrue="1" operator="lessThan">
      <formula>0</formula>
    </cfRule>
  </conditionalFormatting>
  <conditionalFormatting sqref="K49:O49">
    <cfRule type="cellIs" dxfId="352" priority="351" stopIfTrue="1" operator="lessThan">
      <formula>0</formula>
    </cfRule>
  </conditionalFormatting>
  <conditionalFormatting sqref="J51">
    <cfRule type="cellIs" dxfId="351" priority="350" stopIfTrue="1" operator="lessThan">
      <formula>0</formula>
    </cfRule>
  </conditionalFormatting>
  <conditionalFormatting sqref="K51:O51">
    <cfRule type="cellIs" dxfId="350" priority="349" stopIfTrue="1" operator="lessThan">
      <formula>0</formula>
    </cfRule>
  </conditionalFormatting>
  <conditionalFormatting sqref="J52">
    <cfRule type="cellIs" dxfId="349" priority="348" stopIfTrue="1" operator="lessThan">
      <formula>0</formula>
    </cfRule>
  </conditionalFormatting>
  <conditionalFormatting sqref="K52:O52">
    <cfRule type="cellIs" dxfId="348" priority="347" stopIfTrue="1" operator="lessThan">
      <formula>0</formula>
    </cfRule>
  </conditionalFormatting>
  <conditionalFormatting sqref="J53">
    <cfRule type="cellIs" dxfId="347" priority="346" stopIfTrue="1" operator="lessThan">
      <formula>0</formula>
    </cfRule>
  </conditionalFormatting>
  <conditionalFormatting sqref="K53:O53">
    <cfRule type="cellIs" dxfId="346" priority="345" stopIfTrue="1" operator="lessThan">
      <formula>0</formula>
    </cfRule>
  </conditionalFormatting>
  <conditionalFormatting sqref="P23">
    <cfRule type="cellIs" dxfId="345" priority="344" stopIfTrue="1" operator="lessThan">
      <formula>0</formula>
    </cfRule>
  </conditionalFormatting>
  <conditionalFormatting sqref="P26">
    <cfRule type="cellIs" dxfId="344" priority="343" stopIfTrue="1" operator="lessThan">
      <formula>0</formula>
    </cfRule>
  </conditionalFormatting>
  <conditionalFormatting sqref="P28">
    <cfRule type="cellIs" dxfId="343" priority="342" stopIfTrue="1" operator="lessThan">
      <formula>0</formula>
    </cfRule>
  </conditionalFormatting>
  <conditionalFormatting sqref="P30">
    <cfRule type="cellIs" dxfId="342" priority="341" stopIfTrue="1" operator="lessThan">
      <formula>0</formula>
    </cfRule>
  </conditionalFormatting>
  <conditionalFormatting sqref="P32">
    <cfRule type="cellIs" dxfId="341" priority="340" stopIfTrue="1" operator="lessThan">
      <formula>0</formula>
    </cfRule>
  </conditionalFormatting>
  <conditionalFormatting sqref="P34">
    <cfRule type="cellIs" dxfId="340" priority="339" stopIfTrue="1" operator="lessThan">
      <formula>0</formula>
    </cfRule>
  </conditionalFormatting>
  <conditionalFormatting sqref="P38">
    <cfRule type="cellIs" dxfId="339" priority="338" stopIfTrue="1" operator="lessThan">
      <formula>0</formula>
    </cfRule>
  </conditionalFormatting>
  <conditionalFormatting sqref="P41">
    <cfRule type="cellIs" dxfId="338" priority="337" stopIfTrue="1" operator="lessThan">
      <formula>0</formula>
    </cfRule>
  </conditionalFormatting>
  <conditionalFormatting sqref="P43">
    <cfRule type="cellIs" dxfId="337" priority="336" stopIfTrue="1" operator="lessThan">
      <formula>0</formula>
    </cfRule>
  </conditionalFormatting>
  <conditionalFormatting sqref="P47">
    <cfRule type="cellIs" dxfId="336" priority="335" stopIfTrue="1" operator="lessThan">
      <formula>0</formula>
    </cfRule>
  </conditionalFormatting>
  <conditionalFormatting sqref="P50">
    <cfRule type="cellIs" dxfId="335" priority="334" stopIfTrue="1" operator="lessThan">
      <formula>0</formula>
    </cfRule>
  </conditionalFormatting>
  <conditionalFormatting sqref="Q24:T24">
    <cfRule type="cellIs" dxfId="334" priority="333" stopIfTrue="1" operator="lessThan">
      <formula>0</formula>
    </cfRule>
  </conditionalFormatting>
  <conditionalFormatting sqref="Q27:T27">
    <cfRule type="cellIs" dxfId="333" priority="332" stopIfTrue="1" operator="lessThan">
      <formula>0</formula>
    </cfRule>
  </conditionalFormatting>
  <conditionalFormatting sqref="Q31:T31">
    <cfRule type="cellIs" dxfId="332" priority="331" stopIfTrue="1" operator="lessThan">
      <formula>0</formula>
    </cfRule>
  </conditionalFormatting>
  <conditionalFormatting sqref="Q35:T35">
    <cfRule type="cellIs" dxfId="331" priority="330" stopIfTrue="1" operator="lessThan">
      <formula>0</formula>
    </cfRule>
  </conditionalFormatting>
  <conditionalFormatting sqref="Q39:T39">
    <cfRule type="cellIs" dxfId="330" priority="329" stopIfTrue="1" operator="lessThan">
      <formula>0</formula>
    </cfRule>
  </conditionalFormatting>
  <conditionalFormatting sqref="Q42:T42">
    <cfRule type="cellIs" dxfId="329" priority="328" stopIfTrue="1" operator="lessThan">
      <formula>0</formula>
    </cfRule>
  </conditionalFormatting>
  <conditionalFormatting sqref="P36">
    <cfRule type="cellIs" dxfId="328" priority="327" stopIfTrue="1" operator="lessThan">
      <formula>0</formula>
    </cfRule>
  </conditionalFormatting>
  <conditionalFormatting sqref="Q36:T36">
    <cfRule type="cellIs" dxfId="327" priority="326" stopIfTrue="1" operator="lessThan">
      <formula>0</formula>
    </cfRule>
  </conditionalFormatting>
  <conditionalFormatting sqref="P45">
    <cfRule type="cellIs" dxfId="326" priority="325" stopIfTrue="1" operator="lessThan">
      <formula>0</formula>
    </cfRule>
  </conditionalFormatting>
  <conditionalFormatting sqref="Q45:T45">
    <cfRule type="cellIs" dxfId="325" priority="324" stopIfTrue="1" operator="lessThan">
      <formula>0</formula>
    </cfRule>
  </conditionalFormatting>
  <conditionalFormatting sqref="P46">
    <cfRule type="cellIs" dxfId="324" priority="323" stopIfTrue="1" operator="lessThan">
      <formula>0</formula>
    </cfRule>
  </conditionalFormatting>
  <conditionalFormatting sqref="Q46:T46">
    <cfRule type="cellIs" dxfId="323" priority="322" stopIfTrue="1" operator="lessThan">
      <formula>0</formula>
    </cfRule>
  </conditionalFormatting>
  <conditionalFormatting sqref="P49">
    <cfRule type="cellIs" dxfId="322" priority="321" stopIfTrue="1" operator="lessThan">
      <formula>0</formula>
    </cfRule>
  </conditionalFormatting>
  <conditionalFormatting sqref="Q49:T49">
    <cfRule type="cellIs" dxfId="321" priority="320" stopIfTrue="1" operator="lessThan">
      <formula>0</formula>
    </cfRule>
  </conditionalFormatting>
  <conditionalFormatting sqref="P51">
    <cfRule type="cellIs" dxfId="320" priority="319" stopIfTrue="1" operator="lessThan">
      <formula>0</formula>
    </cfRule>
  </conditionalFormatting>
  <conditionalFormatting sqref="Q51:T51">
    <cfRule type="cellIs" dxfId="319" priority="318" stopIfTrue="1" operator="lessThan">
      <formula>0</formula>
    </cfRule>
  </conditionalFormatting>
  <conditionalFormatting sqref="P52">
    <cfRule type="cellIs" dxfId="318" priority="317" stopIfTrue="1" operator="lessThan">
      <formula>0</formula>
    </cfRule>
  </conditionalFormatting>
  <conditionalFormatting sqref="Q52:T52">
    <cfRule type="cellIs" dxfId="317" priority="316" stopIfTrue="1" operator="lessThan">
      <formula>0</formula>
    </cfRule>
  </conditionalFormatting>
  <conditionalFormatting sqref="P53">
    <cfRule type="cellIs" dxfId="316" priority="315" stopIfTrue="1" operator="lessThan">
      <formula>0</formula>
    </cfRule>
  </conditionalFormatting>
  <conditionalFormatting sqref="Q53:T53">
    <cfRule type="cellIs" dxfId="315" priority="314" stopIfTrue="1" operator="lessThan">
      <formula>0</formula>
    </cfRule>
  </conditionalFormatting>
  <conditionalFormatting sqref="U23">
    <cfRule type="cellIs" dxfId="314" priority="313" stopIfTrue="1" operator="lessThan">
      <formula>0</formula>
    </cfRule>
  </conditionalFormatting>
  <conditionalFormatting sqref="U26">
    <cfRule type="cellIs" dxfId="313" priority="312" stopIfTrue="1" operator="lessThan">
      <formula>0</formula>
    </cfRule>
  </conditionalFormatting>
  <conditionalFormatting sqref="U28">
    <cfRule type="cellIs" dxfId="312" priority="311" stopIfTrue="1" operator="lessThan">
      <formula>0</formula>
    </cfRule>
  </conditionalFormatting>
  <conditionalFormatting sqref="U30">
    <cfRule type="cellIs" dxfId="311" priority="310" stopIfTrue="1" operator="lessThan">
      <formula>0</formula>
    </cfRule>
  </conditionalFormatting>
  <conditionalFormatting sqref="U32">
    <cfRule type="cellIs" dxfId="310" priority="309" stopIfTrue="1" operator="lessThan">
      <formula>0</formula>
    </cfRule>
  </conditionalFormatting>
  <conditionalFormatting sqref="U34">
    <cfRule type="cellIs" dxfId="309" priority="308" stopIfTrue="1" operator="lessThan">
      <formula>0</formula>
    </cfRule>
  </conditionalFormatting>
  <conditionalFormatting sqref="U38">
    <cfRule type="cellIs" dxfId="308" priority="307" stopIfTrue="1" operator="lessThan">
      <formula>0</formula>
    </cfRule>
  </conditionalFormatting>
  <conditionalFormatting sqref="U41">
    <cfRule type="cellIs" dxfId="307" priority="306" stopIfTrue="1" operator="lessThan">
      <formula>0</formula>
    </cfRule>
  </conditionalFormatting>
  <conditionalFormatting sqref="U43">
    <cfRule type="cellIs" dxfId="306" priority="305" stopIfTrue="1" operator="lessThan">
      <formula>0</formula>
    </cfRule>
  </conditionalFormatting>
  <conditionalFormatting sqref="U47">
    <cfRule type="cellIs" dxfId="305" priority="304" stopIfTrue="1" operator="lessThan">
      <formula>0</formula>
    </cfRule>
  </conditionalFormatting>
  <conditionalFormatting sqref="U50">
    <cfRule type="cellIs" dxfId="304" priority="303" stopIfTrue="1" operator="lessThan">
      <formula>0</formula>
    </cfRule>
  </conditionalFormatting>
  <conditionalFormatting sqref="V24:W24">
    <cfRule type="cellIs" dxfId="303" priority="302" stopIfTrue="1" operator="lessThan">
      <formula>0</formula>
    </cfRule>
  </conditionalFormatting>
  <conditionalFormatting sqref="V27:W27">
    <cfRule type="cellIs" dxfId="302" priority="301" stopIfTrue="1" operator="lessThan">
      <formula>0</formula>
    </cfRule>
  </conditionalFormatting>
  <conditionalFormatting sqref="V31:W31">
    <cfRule type="cellIs" dxfId="301" priority="300" stopIfTrue="1" operator="lessThan">
      <formula>0</formula>
    </cfRule>
  </conditionalFormatting>
  <conditionalFormatting sqref="V35:W35">
    <cfRule type="cellIs" dxfId="300" priority="299" stopIfTrue="1" operator="lessThan">
      <formula>0</formula>
    </cfRule>
  </conditionalFormatting>
  <conditionalFormatting sqref="V39:W39">
    <cfRule type="cellIs" dxfId="299" priority="298" stopIfTrue="1" operator="lessThan">
      <formula>0</formula>
    </cfRule>
  </conditionalFormatting>
  <conditionalFormatting sqref="V42:W42">
    <cfRule type="cellIs" dxfId="298" priority="297" stopIfTrue="1" operator="lessThan">
      <formula>0</formula>
    </cfRule>
  </conditionalFormatting>
  <conditionalFormatting sqref="U36">
    <cfRule type="cellIs" dxfId="297" priority="296" stopIfTrue="1" operator="lessThan">
      <formula>0</formula>
    </cfRule>
  </conditionalFormatting>
  <conditionalFormatting sqref="V36:W36">
    <cfRule type="cellIs" dxfId="296" priority="295" stopIfTrue="1" operator="lessThan">
      <formula>0</formula>
    </cfRule>
  </conditionalFormatting>
  <conditionalFormatting sqref="U45">
    <cfRule type="cellIs" dxfId="295" priority="294" stopIfTrue="1" operator="lessThan">
      <formula>0</formula>
    </cfRule>
  </conditionalFormatting>
  <conditionalFormatting sqref="V45:W45">
    <cfRule type="cellIs" dxfId="294" priority="293" stopIfTrue="1" operator="lessThan">
      <formula>0</formula>
    </cfRule>
  </conditionalFormatting>
  <conditionalFormatting sqref="U46">
    <cfRule type="cellIs" dxfId="293" priority="292" stopIfTrue="1" operator="lessThan">
      <formula>0</formula>
    </cfRule>
  </conditionalFormatting>
  <conditionalFormatting sqref="V46:W46">
    <cfRule type="cellIs" dxfId="292" priority="291" stopIfTrue="1" operator="lessThan">
      <formula>0</formula>
    </cfRule>
  </conditionalFormatting>
  <conditionalFormatting sqref="U49">
    <cfRule type="cellIs" dxfId="291" priority="290" stopIfTrue="1" operator="lessThan">
      <formula>0</formula>
    </cfRule>
  </conditionalFormatting>
  <conditionalFormatting sqref="V49:W49">
    <cfRule type="cellIs" dxfId="290" priority="289" stopIfTrue="1" operator="lessThan">
      <formula>0</formula>
    </cfRule>
  </conditionalFormatting>
  <conditionalFormatting sqref="U51">
    <cfRule type="cellIs" dxfId="289" priority="288" stopIfTrue="1" operator="lessThan">
      <formula>0</formula>
    </cfRule>
  </conditionalFormatting>
  <conditionalFormatting sqref="V51:W51">
    <cfRule type="cellIs" dxfId="288" priority="287" stopIfTrue="1" operator="lessThan">
      <formula>0</formula>
    </cfRule>
  </conditionalFormatting>
  <conditionalFormatting sqref="U52">
    <cfRule type="cellIs" dxfId="287" priority="286" stopIfTrue="1" operator="lessThan">
      <formula>0</formula>
    </cfRule>
  </conditionalFormatting>
  <conditionalFormatting sqref="V52:W52">
    <cfRule type="cellIs" dxfId="286" priority="285" stopIfTrue="1" operator="lessThan">
      <formula>0</formula>
    </cfRule>
  </conditionalFormatting>
  <conditionalFormatting sqref="U53">
    <cfRule type="cellIs" dxfId="285" priority="284" stopIfTrue="1" operator="lessThan">
      <formula>0</formula>
    </cfRule>
  </conditionalFormatting>
  <conditionalFormatting sqref="V53:W53">
    <cfRule type="cellIs" dxfId="284" priority="283" stopIfTrue="1" operator="lessThan">
      <formula>0</formula>
    </cfRule>
  </conditionalFormatting>
  <conditionalFormatting sqref="X23">
    <cfRule type="cellIs" dxfId="283" priority="282" stopIfTrue="1" operator="lessThan">
      <formula>0</formula>
    </cfRule>
  </conditionalFormatting>
  <conditionalFormatting sqref="X26">
    <cfRule type="cellIs" dxfId="282" priority="281" stopIfTrue="1" operator="lessThan">
      <formula>0</formula>
    </cfRule>
  </conditionalFormatting>
  <conditionalFormatting sqref="X28">
    <cfRule type="cellIs" dxfId="281" priority="280" stopIfTrue="1" operator="lessThan">
      <formula>0</formula>
    </cfRule>
  </conditionalFormatting>
  <conditionalFormatting sqref="X30">
    <cfRule type="cellIs" dxfId="280" priority="279" stopIfTrue="1" operator="lessThan">
      <formula>0</formula>
    </cfRule>
  </conditionalFormatting>
  <conditionalFormatting sqref="X32">
    <cfRule type="cellIs" dxfId="279" priority="278" stopIfTrue="1" operator="lessThan">
      <formula>0</formula>
    </cfRule>
  </conditionalFormatting>
  <conditionalFormatting sqref="X34">
    <cfRule type="cellIs" dxfId="278" priority="277" stopIfTrue="1" operator="lessThan">
      <formula>0</formula>
    </cfRule>
  </conditionalFormatting>
  <conditionalFormatting sqref="X38">
    <cfRule type="cellIs" dxfId="277" priority="276" stopIfTrue="1" operator="lessThan">
      <formula>0</formula>
    </cfRule>
  </conditionalFormatting>
  <conditionalFormatting sqref="X41">
    <cfRule type="cellIs" dxfId="276" priority="275" stopIfTrue="1" operator="lessThan">
      <formula>0</formula>
    </cfRule>
  </conditionalFormatting>
  <conditionalFormatting sqref="X43">
    <cfRule type="cellIs" dxfId="275" priority="274" stopIfTrue="1" operator="lessThan">
      <formula>0</formula>
    </cfRule>
  </conditionalFormatting>
  <conditionalFormatting sqref="X47">
    <cfRule type="cellIs" dxfId="274" priority="273" stopIfTrue="1" operator="lessThan">
      <formula>0</formula>
    </cfRule>
  </conditionalFormatting>
  <conditionalFormatting sqref="X50">
    <cfRule type="cellIs" dxfId="273" priority="272" stopIfTrue="1" operator="lessThan">
      <formula>0</formula>
    </cfRule>
  </conditionalFormatting>
  <conditionalFormatting sqref="Y24:Z24">
    <cfRule type="cellIs" dxfId="272" priority="271" stopIfTrue="1" operator="lessThan">
      <formula>0</formula>
    </cfRule>
  </conditionalFormatting>
  <conditionalFormatting sqref="Y27:Z27">
    <cfRule type="cellIs" dxfId="271" priority="270" stopIfTrue="1" operator="lessThan">
      <formula>0</formula>
    </cfRule>
  </conditionalFormatting>
  <conditionalFormatting sqref="Y31:Z31">
    <cfRule type="cellIs" dxfId="270" priority="269" stopIfTrue="1" operator="lessThan">
      <formula>0</formula>
    </cfRule>
  </conditionalFormatting>
  <conditionalFormatting sqref="Y35:Z35">
    <cfRule type="cellIs" dxfId="269" priority="268" stopIfTrue="1" operator="lessThan">
      <formula>0</formula>
    </cfRule>
  </conditionalFormatting>
  <conditionalFormatting sqref="Y39:Z39">
    <cfRule type="cellIs" dxfId="268" priority="267" stopIfTrue="1" operator="lessThan">
      <formula>0</formula>
    </cfRule>
  </conditionalFormatting>
  <conditionalFormatting sqref="Y42:Z42">
    <cfRule type="cellIs" dxfId="267" priority="266" stopIfTrue="1" operator="lessThan">
      <formula>0</formula>
    </cfRule>
  </conditionalFormatting>
  <conditionalFormatting sqref="X36">
    <cfRule type="cellIs" dxfId="266" priority="265" stopIfTrue="1" operator="lessThan">
      <formula>0</formula>
    </cfRule>
  </conditionalFormatting>
  <conditionalFormatting sqref="Y36:Z36">
    <cfRule type="cellIs" dxfId="265" priority="264" stopIfTrue="1" operator="lessThan">
      <formula>0</formula>
    </cfRule>
  </conditionalFormatting>
  <conditionalFormatting sqref="X45">
    <cfRule type="cellIs" dxfId="264" priority="263" stopIfTrue="1" operator="lessThan">
      <formula>0</formula>
    </cfRule>
  </conditionalFormatting>
  <conditionalFormatting sqref="Y45:Z45">
    <cfRule type="cellIs" dxfId="263" priority="262" stopIfTrue="1" operator="lessThan">
      <formula>0</formula>
    </cfRule>
  </conditionalFormatting>
  <conditionalFormatting sqref="X46">
    <cfRule type="cellIs" dxfId="262" priority="261" stopIfTrue="1" operator="lessThan">
      <formula>0</formula>
    </cfRule>
  </conditionalFormatting>
  <conditionalFormatting sqref="Y46:Z46">
    <cfRule type="cellIs" dxfId="261" priority="260" stopIfTrue="1" operator="lessThan">
      <formula>0</formula>
    </cfRule>
  </conditionalFormatting>
  <conditionalFormatting sqref="X49">
    <cfRule type="cellIs" dxfId="260" priority="259" stopIfTrue="1" operator="lessThan">
      <formula>0</formula>
    </cfRule>
  </conditionalFormatting>
  <conditionalFormatting sqref="Y49:Z49">
    <cfRule type="cellIs" dxfId="259" priority="258" stopIfTrue="1" operator="lessThan">
      <formula>0</formula>
    </cfRule>
  </conditionalFormatting>
  <conditionalFormatting sqref="X51">
    <cfRule type="cellIs" dxfId="258" priority="257" stopIfTrue="1" operator="lessThan">
      <formula>0</formula>
    </cfRule>
  </conditionalFormatting>
  <conditionalFormatting sqref="Y51:Z51">
    <cfRule type="cellIs" dxfId="257" priority="256" stopIfTrue="1" operator="lessThan">
      <formula>0</formula>
    </cfRule>
  </conditionalFormatting>
  <conditionalFormatting sqref="X52">
    <cfRule type="cellIs" dxfId="256" priority="255" stopIfTrue="1" operator="lessThan">
      <formula>0</formula>
    </cfRule>
  </conditionalFormatting>
  <conditionalFormatting sqref="Y52:Z52">
    <cfRule type="cellIs" dxfId="255" priority="254" stopIfTrue="1" operator="lessThan">
      <formula>0</formula>
    </cfRule>
  </conditionalFormatting>
  <conditionalFormatting sqref="X53">
    <cfRule type="cellIs" dxfId="254" priority="253" stopIfTrue="1" operator="lessThan">
      <formula>0</formula>
    </cfRule>
  </conditionalFormatting>
  <conditionalFormatting sqref="Y53:Z53">
    <cfRule type="cellIs" dxfId="253" priority="252" stopIfTrue="1" operator="lessThan">
      <formula>0</formula>
    </cfRule>
  </conditionalFormatting>
  <conditionalFormatting sqref="AA23">
    <cfRule type="cellIs" dxfId="252" priority="251" stopIfTrue="1" operator="lessThan">
      <formula>0</formula>
    </cfRule>
  </conditionalFormatting>
  <conditionalFormatting sqref="AA26">
    <cfRule type="cellIs" dxfId="251" priority="250" stopIfTrue="1" operator="lessThan">
      <formula>0</formula>
    </cfRule>
  </conditionalFormatting>
  <conditionalFormatting sqref="AA28">
    <cfRule type="cellIs" dxfId="250" priority="249" stopIfTrue="1" operator="lessThan">
      <formula>0</formula>
    </cfRule>
  </conditionalFormatting>
  <conditionalFormatting sqref="AA30">
    <cfRule type="cellIs" dxfId="249" priority="248" stopIfTrue="1" operator="lessThan">
      <formula>0</formula>
    </cfRule>
  </conditionalFormatting>
  <conditionalFormatting sqref="AA32">
    <cfRule type="cellIs" dxfId="248" priority="247" stopIfTrue="1" operator="lessThan">
      <formula>0</formula>
    </cfRule>
  </conditionalFormatting>
  <conditionalFormatting sqref="AA34">
    <cfRule type="cellIs" dxfId="247" priority="246" stopIfTrue="1" operator="lessThan">
      <formula>0</formula>
    </cfRule>
  </conditionalFormatting>
  <conditionalFormatting sqref="AA38">
    <cfRule type="cellIs" dxfId="246" priority="245" stopIfTrue="1" operator="lessThan">
      <formula>0</formula>
    </cfRule>
  </conditionalFormatting>
  <conditionalFormatting sqref="AA41">
    <cfRule type="cellIs" dxfId="245" priority="244" stopIfTrue="1" operator="lessThan">
      <formula>0</formula>
    </cfRule>
  </conditionalFormatting>
  <conditionalFormatting sqref="AA43">
    <cfRule type="cellIs" dxfId="244" priority="243" stopIfTrue="1" operator="lessThan">
      <formula>0</formula>
    </cfRule>
  </conditionalFormatting>
  <conditionalFormatting sqref="AA47">
    <cfRule type="cellIs" dxfId="243" priority="242" stopIfTrue="1" operator="lessThan">
      <formula>0</formula>
    </cfRule>
  </conditionalFormatting>
  <conditionalFormatting sqref="AA50">
    <cfRule type="cellIs" dxfId="242" priority="241" stopIfTrue="1" operator="lessThan">
      <formula>0</formula>
    </cfRule>
  </conditionalFormatting>
  <conditionalFormatting sqref="AB24:AC24">
    <cfRule type="cellIs" dxfId="241" priority="240" stopIfTrue="1" operator="lessThan">
      <formula>0</formula>
    </cfRule>
  </conditionalFormatting>
  <conditionalFormatting sqref="AB27:AC27">
    <cfRule type="cellIs" dxfId="240" priority="239" stopIfTrue="1" operator="lessThan">
      <formula>0</formula>
    </cfRule>
  </conditionalFormatting>
  <conditionalFormatting sqref="AB31:AC31">
    <cfRule type="cellIs" dxfId="239" priority="238" stopIfTrue="1" operator="lessThan">
      <formula>0</formula>
    </cfRule>
  </conditionalFormatting>
  <conditionalFormatting sqref="AB35:AC35">
    <cfRule type="cellIs" dxfId="238" priority="237" stopIfTrue="1" operator="lessThan">
      <formula>0</formula>
    </cfRule>
  </conditionalFormatting>
  <conditionalFormatting sqref="AB39:AC39">
    <cfRule type="cellIs" dxfId="237" priority="236" stopIfTrue="1" operator="lessThan">
      <formula>0</formula>
    </cfRule>
  </conditionalFormatting>
  <conditionalFormatting sqref="AB42:AC42">
    <cfRule type="cellIs" dxfId="236" priority="235" stopIfTrue="1" operator="lessThan">
      <formula>0</formula>
    </cfRule>
  </conditionalFormatting>
  <conditionalFormatting sqref="AA36">
    <cfRule type="cellIs" dxfId="235" priority="234" stopIfTrue="1" operator="lessThan">
      <formula>0</formula>
    </cfRule>
  </conditionalFormatting>
  <conditionalFormatting sqref="AB36:AC36">
    <cfRule type="cellIs" dxfId="234" priority="233" stopIfTrue="1" operator="lessThan">
      <formula>0</formula>
    </cfRule>
  </conditionalFormatting>
  <conditionalFormatting sqref="AA45">
    <cfRule type="cellIs" dxfId="233" priority="232" stopIfTrue="1" operator="lessThan">
      <formula>0</formula>
    </cfRule>
  </conditionalFormatting>
  <conditionalFormatting sqref="AB45:AC45">
    <cfRule type="cellIs" dxfId="232" priority="231" stopIfTrue="1" operator="lessThan">
      <formula>0</formula>
    </cfRule>
  </conditionalFormatting>
  <conditionalFormatting sqref="AA46">
    <cfRule type="cellIs" dxfId="231" priority="230" stopIfTrue="1" operator="lessThan">
      <formula>0</formula>
    </cfRule>
  </conditionalFormatting>
  <conditionalFormatting sqref="AB46:AC46">
    <cfRule type="cellIs" dxfId="230" priority="229" stopIfTrue="1" operator="lessThan">
      <formula>0</formula>
    </cfRule>
  </conditionalFormatting>
  <conditionalFormatting sqref="AA49">
    <cfRule type="cellIs" dxfId="229" priority="228" stopIfTrue="1" operator="lessThan">
      <formula>0</formula>
    </cfRule>
  </conditionalFormatting>
  <conditionalFormatting sqref="AB49:AC49">
    <cfRule type="cellIs" dxfId="228" priority="227" stopIfTrue="1" operator="lessThan">
      <formula>0</formula>
    </cfRule>
  </conditionalFormatting>
  <conditionalFormatting sqref="AA51">
    <cfRule type="cellIs" dxfId="227" priority="226" stopIfTrue="1" operator="lessThan">
      <formula>0</formula>
    </cfRule>
  </conditionalFormatting>
  <conditionalFormatting sqref="AB51:AC51">
    <cfRule type="cellIs" dxfId="226" priority="225" stopIfTrue="1" operator="lessThan">
      <formula>0</formula>
    </cfRule>
  </conditionalFormatting>
  <conditionalFormatting sqref="AA52">
    <cfRule type="cellIs" dxfId="225" priority="224" stopIfTrue="1" operator="lessThan">
      <formula>0</formula>
    </cfRule>
  </conditionalFormatting>
  <conditionalFormatting sqref="AB52:AC52">
    <cfRule type="cellIs" dxfId="224" priority="223" stopIfTrue="1" operator="lessThan">
      <formula>0</formula>
    </cfRule>
  </conditionalFormatting>
  <conditionalFormatting sqref="AA53">
    <cfRule type="cellIs" dxfId="223" priority="222" stopIfTrue="1" operator="lessThan">
      <formula>0</formula>
    </cfRule>
  </conditionalFormatting>
  <conditionalFormatting sqref="AB53:AC53">
    <cfRule type="cellIs" dxfId="222" priority="221" stopIfTrue="1" operator="lessThan">
      <formula>0</formula>
    </cfRule>
  </conditionalFormatting>
  <conditionalFormatting sqref="AN23">
    <cfRule type="cellIs" dxfId="221" priority="220" stopIfTrue="1" operator="lessThan">
      <formula>0</formula>
    </cfRule>
  </conditionalFormatting>
  <conditionalFormatting sqref="AN26">
    <cfRule type="cellIs" dxfId="220" priority="219" stopIfTrue="1" operator="lessThan">
      <formula>0</formula>
    </cfRule>
  </conditionalFormatting>
  <conditionalFormatting sqref="AN28">
    <cfRule type="cellIs" dxfId="219" priority="218" stopIfTrue="1" operator="lessThan">
      <formula>0</formula>
    </cfRule>
  </conditionalFormatting>
  <conditionalFormatting sqref="AN30">
    <cfRule type="cellIs" dxfId="218" priority="217" stopIfTrue="1" operator="lessThan">
      <formula>0</formula>
    </cfRule>
  </conditionalFormatting>
  <conditionalFormatting sqref="AN32">
    <cfRule type="cellIs" dxfId="217" priority="216" stopIfTrue="1" operator="lessThan">
      <formula>0</formula>
    </cfRule>
  </conditionalFormatting>
  <conditionalFormatting sqref="AN34">
    <cfRule type="cellIs" dxfId="216" priority="215" stopIfTrue="1" operator="lessThan">
      <formula>0</formula>
    </cfRule>
  </conditionalFormatting>
  <conditionalFormatting sqref="AN38">
    <cfRule type="cellIs" dxfId="215" priority="214" stopIfTrue="1" operator="lessThan">
      <formula>0</formula>
    </cfRule>
  </conditionalFormatting>
  <conditionalFormatting sqref="AN41">
    <cfRule type="cellIs" dxfId="214" priority="213" stopIfTrue="1" operator="lessThan">
      <formula>0</formula>
    </cfRule>
  </conditionalFormatting>
  <conditionalFormatting sqref="AN43">
    <cfRule type="cellIs" dxfId="213" priority="212" stopIfTrue="1" operator="lessThan">
      <formula>0</formula>
    </cfRule>
  </conditionalFormatting>
  <conditionalFormatting sqref="AN47">
    <cfRule type="cellIs" dxfId="212" priority="211" stopIfTrue="1" operator="lessThan">
      <formula>0</formula>
    </cfRule>
  </conditionalFormatting>
  <conditionalFormatting sqref="AN50">
    <cfRule type="cellIs" dxfId="211" priority="210" stopIfTrue="1" operator="lessThan">
      <formula>0</formula>
    </cfRule>
  </conditionalFormatting>
  <conditionalFormatting sqref="AO24:AR24">
    <cfRule type="cellIs" dxfId="210" priority="209" stopIfTrue="1" operator="lessThan">
      <formula>0</formula>
    </cfRule>
  </conditionalFormatting>
  <conditionalFormatting sqref="AO27:AR27">
    <cfRule type="cellIs" dxfId="209" priority="208" stopIfTrue="1" operator="lessThan">
      <formula>0</formula>
    </cfRule>
  </conditionalFormatting>
  <conditionalFormatting sqref="AO31:AR31">
    <cfRule type="cellIs" dxfId="208" priority="207" stopIfTrue="1" operator="lessThan">
      <formula>0</formula>
    </cfRule>
  </conditionalFormatting>
  <conditionalFormatting sqref="AO35:AR35">
    <cfRule type="cellIs" dxfId="207" priority="206" stopIfTrue="1" operator="lessThan">
      <formula>0</formula>
    </cfRule>
  </conditionalFormatting>
  <conditionalFormatting sqref="AO39:AR39">
    <cfRule type="cellIs" dxfId="206" priority="205" stopIfTrue="1" operator="lessThan">
      <formula>0</formula>
    </cfRule>
  </conditionalFormatting>
  <conditionalFormatting sqref="AO42:AR42">
    <cfRule type="cellIs" dxfId="205" priority="204" stopIfTrue="1" operator="lessThan">
      <formula>0</formula>
    </cfRule>
  </conditionalFormatting>
  <conditionalFormatting sqref="AN36">
    <cfRule type="cellIs" dxfId="204" priority="203" stopIfTrue="1" operator="lessThan">
      <formula>0</formula>
    </cfRule>
  </conditionalFormatting>
  <conditionalFormatting sqref="AO36:AR36">
    <cfRule type="cellIs" dxfId="203" priority="202" stopIfTrue="1" operator="lessThan">
      <formula>0</formula>
    </cfRule>
  </conditionalFormatting>
  <conditionalFormatting sqref="AN45">
    <cfRule type="cellIs" dxfId="202" priority="201" stopIfTrue="1" operator="lessThan">
      <formula>0</formula>
    </cfRule>
  </conditionalFormatting>
  <conditionalFormatting sqref="AO45:AR45">
    <cfRule type="cellIs" dxfId="201" priority="200" stopIfTrue="1" operator="lessThan">
      <formula>0</formula>
    </cfRule>
  </conditionalFormatting>
  <conditionalFormatting sqref="AN46">
    <cfRule type="cellIs" dxfId="200" priority="199" stopIfTrue="1" operator="lessThan">
      <formula>0</formula>
    </cfRule>
  </conditionalFormatting>
  <conditionalFormatting sqref="AO46:AR46">
    <cfRule type="cellIs" dxfId="199" priority="198" stopIfTrue="1" operator="lessThan">
      <formula>0</formula>
    </cfRule>
  </conditionalFormatting>
  <conditionalFormatting sqref="AN49">
    <cfRule type="cellIs" dxfId="198" priority="197" stopIfTrue="1" operator="lessThan">
      <formula>0</formula>
    </cfRule>
  </conditionalFormatting>
  <conditionalFormatting sqref="AO49:AR49">
    <cfRule type="cellIs" dxfId="197" priority="196" stopIfTrue="1" operator="lessThan">
      <formula>0</formula>
    </cfRule>
  </conditionalFormatting>
  <conditionalFormatting sqref="AN51">
    <cfRule type="cellIs" dxfId="196" priority="195" stopIfTrue="1" operator="lessThan">
      <formula>0</formula>
    </cfRule>
  </conditionalFormatting>
  <conditionalFormatting sqref="AO51:AR51">
    <cfRule type="cellIs" dxfId="195" priority="194" stopIfTrue="1" operator="lessThan">
      <formula>0</formula>
    </cfRule>
  </conditionalFormatting>
  <conditionalFormatting sqref="AN52">
    <cfRule type="cellIs" dxfId="194" priority="193" stopIfTrue="1" operator="lessThan">
      <formula>0</formula>
    </cfRule>
  </conditionalFormatting>
  <conditionalFormatting sqref="AO52:AR52">
    <cfRule type="cellIs" dxfId="193" priority="192" stopIfTrue="1" operator="lessThan">
      <formula>0</formula>
    </cfRule>
  </conditionalFormatting>
  <conditionalFormatting sqref="AN53">
    <cfRule type="cellIs" dxfId="192" priority="191" stopIfTrue="1" operator="lessThan">
      <formula>0</formula>
    </cfRule>
  </conditionalFormatting>
  <conditionalFormatting sqref="AO53:AR53">
    <cfRule type="cellIs" dxfId="191" priority="190" stopIfTrue="1" operator="lessThan">
      <formula>0</formula>
    </cfRule>
  </conditionalFormatting>
  <conditionalFormatting sqref="AD23">
    <cfRule type="cellIs" dxfId="190" priority="189" stopIfTrue="1" operator="lessThan">
      <formula>0</formula>
    </cfRule>
  </conditionalFormatting>
  <conditionalFormatting sqref="AD26">
    <cfRule type="cellIs" dxfId="189" priority="188" stopIfTrue="1" operator="lessThan">
      <formula>0</formula>
    </cfRule>
  </conditionalFormatting>
  <conditionalFormatting sqref="AD28">
    <cfRule type="cellIs" dxfId="188" priority="187" stopIfTrue="1" operator="lessThan">
      <formula>0</formula>
    </cfRule>
  </conditionalFormatting>
  <conditionalFormatting sqref="AD30">
    <cfRule type="cellIs" dxfId="187" priority="186" stopIfTrue="1" operator="lessThan">
      <formula>0</formula>
    </cfRule>
  </conditionalFormatting>
  <conditionalFormatting sqref="AD32">
    <cfRule type="cellIs" dxfId="186" priority="185" stopIfTrue="1" operator="lessThan">
      <formula>0</formula>
    </cfRule>
  </conditionalFormatting>
  <conditionalFormatting sqref="AD34">
    <cfRule type="cellIs" dxfId="185" priority="184" stopIfTrue="1" operator="lessThan">
      <formula>0</formula>
    </cfRule>
  </conditionalFormatting>
  <conditionalFormatting sqref="AD38">
    <cfRule type="cellIs" dxfId="184" priority="183" stopIfTrue="1" operator="lessThan">
      <formula>0</formula>
    </cfRule>
  </conditionalFormatting>
  <conditionalFormatting sqref="AD41">
    <cfRule type="cellIs" dxfId="183" priority="182" stopIfTrue="1" operator="lessThan">
      <formula>0</formula>
    </cfRule>
  </conditionalFormatting>
  <conditionalFormatting sqref="AD47">
    <cfRule type="cellIs" dxfId="182" priority="180" stopIfTrue="1" operator="lessThan">
      <formula>0</formula>
    </cfRule>
  </conditionalFormatting>
  <conditionalFormatting sqref="AD50">
    <cfRule type="cellIs" dxfId="181" priority="179" stopIfTrue="1" operator="lessThan">
      <formula>0</formula>
    </cfRule>
  </conditionalFormatting>
  <conditionalFormatting sqref="AD36">
    <cfRule type="cellIs" dxfId="180" priority="178" stopIfTrue="1" operator="lessThan">
      <formula>0</formula>
    </cfRule>
  </conditionalFormatting>
  <conditionalFormatting sqref="AD45">
    <cfRule type="cellIs" dxfId="179" priority="177" stopIfTrue="1" operator="lessThan">
      <formula>0</formula>
    </cfRule>
  </conditionalFormatting>
  <conditionalFormatting sqref="AD46">
    <cfRule type="cellIs" dxfId="178" priority="176" stopIfTrue="1" operator="lessThan">
      <formula>0</formula>
    </cfRule>
  </conditionalFormatting>
  <conditionalFormatting sqref="AD49">
    <cfRule type="cellIs" dxfId="177" priority="175" stopIfTrue="1" operator="lessThan">
      <formula>0</formula>
    </cfRule>
  </conditionalFormatting>
  <conditionalFormatting sqref="AD51">
    <cfRule type="cellIs" dxfId="176" priority="174" stopIfTrue="1" operator="lessThan">
      <formula>0</formula>
    </cfRule>
  </conditionalFormatting>
  <conditionalFormatting sqref="AD52">
    <cfRule type="cellIs" dxfId="175" priority="173" stopIfTrue="1" operator="lessThan">
      <formula>0</formula>
    </cfRule>
  </conditionalFormatting>
  <conditionalFormatting sqref="AD53">
    <cfRule type="cellIs" dxfId="174" priority="172" stopIfTrue="1" operator="lessThan">
      <formula>0</formula>
    </cfRule>
  </conditionalFormatting>
  <conditionalFormatting sqref="AD56">
    <cfRule type="cellIs" dxfId="173" priority="171" stopIfTrue="1" operator="lessThan">
      <formula>0</formula>
    </cfRule>
  </conditionalFormatting>
  <conditionalFormatting sqref="AD57">
    <cfRule type="cellIs" dxfId="172" priority="170" stopIfTrue="1" operator="lessThan">
      <formula>0</formula>
    </cfRule>
  </conditionalFormatting>
  <conditionalFormatting sqref="AI23">
    <cfRule type="cellIs" dxfId="171" priority="169" stopIfTrue="1" operator="lessThan">
      <formula>0</formula>
    </cfRule>
  </conditionalFormatting>
  <conditionalFormatting sqref="AI26">
    <cfRule type="cellIs" dxfId="170" priority="168" stopIfTrue="1" operator="lessThan">
      <formula>0</formula>
    </cfRule>
  </conditionalFormatting>
  <conditionalFormatting sqref="AI28">
    <cfRule type="cellIs" dxfId="169" priority="167" stopIfTrue="1" operator="lessThan">
      <formula>0</formula>
    </cfRule>
  </conditionalFormatting>
  <conditionalFormatting sqref="AI30">
    <cfRule type="cellIs" dxfId="168" priority="166" stopIfTrue="1" operator="lessThan">
      <formula>0</formula>
    </cfRule>
  </conditionalFormatting>
  <conditionalFormatting sqref="AI32">
    <cfRule type="cellIs" dxfId="167" priority="165" stopIfTrue="1" operator="lessThan">
      <formula>0</formula>
    </cfRule>
  </conditionalFormatting>
  <conditionalFormatting sqref="AI34">
    <cfRule type="cellIs" dxfId="166" priority="164" stopIfTrue="1" operator="lessThan">
      <formula>0</formula>
    </cfRule>
  </conditionalFormatting>
  <conditionalFormatting sqref="AI38">
    <cfRule type="cellIs" dxfId="165" priority="163" stopIfTrue="1" operator="lessThan">
      <formula>0</formula>
    </cfRule>
  </conditionalFormatting>
  <conditionalFormatting sqref="AI41">
    <cfRule type="cellIs" dxfId="164" priority="162" stopIfTrue="1" operator="lessThan">
      <formula>0</formula>
    </cfRule>
  </conditionalFormatting>
  <conditionalFormatting sqref="AI43">
    <cfRule type="cellIs" dxfId="163" priority="161" stopIfTrue="1" operator="lessThan">
      <formula>0</formula>
    </cfRule>
  </conditionalFormatting>
  <conditionalFormatting sqref="AI47">
    <cfRule type="cellIs" dxfId="162" priority="160" stopIfTrue="1" operator="lessThan">
      <formula>0</formula>
    </cfRule>
  </conditionalFormatting>
  <conditionalFormatting sqref="AI50">
    <cfRule type="cellIs" dxfId="161" priority="159" stopIfTrue="1" operator="lessThan">
      <formula>0</formula>
    </cfRule>
  </conditionalFormatting>
  <conditionalFormatting sqref="AI36">
    <cfRule type="cellIs" dxfId="160" priority="158" stopIfTrue="1" operator="lessThan">
      <formula>0</formula>
    </cfRule>
  </conditionalFormatting>
  <conditionalFormatting sqref="AI45">
    <cfRule type="cellIs" dxfId="159" priority="157" stopIfTrue="1" operator="lessThan">
      <formula>0</formula>
    </cfRule>
  </conditionalFormatting>
  <conditionalFormatting sqref="AI46">
    <cfRule type="cellIs" dxfId="158" priority="156" stopIfTrue="1" operator="lessThan">
      <formula>0</formula>
    </cfRule>
  </conditionalFormatting>
  <conditionalFormatting sqref="AI49">
    <cfRule type="cellIs" dxfId="157" priority="155" stopIfTrue="1" operator="lessThan">
      <formula>0</formula>
    </cfRule>
  </conditionalFormatting>
  <conditionalFormatting sqref="AI51">
    <cfRule type="cellIs" dxfId="156" priority="154" stopIfTrue="1" operator="lessThan">
      <formula>0</formula>
    </cfRule>
  </conditionalFormatting>
  <conditionalFormatting sqref="AI52">
    <cfRule type="cellIs" dxfId="155" priority="153" stopIfTrue="1" operator="lessThan">
      <formula>0</formula>
    </cfRule>
  </conditionalFormatting>
  <conditionalFormatting sqref="AI53">
    <cfRule type="cellIs" dxfId="154" priority="152" stopIfTrue="1" operator="lessThan">
      <formula>0</formula>
    </cfRule>
  </conditionalFormatting>
  <conditionalFormatting sqref="AI56">
    <cfRule type="cellIs" dxfId="153" priority="151" stopIfTrue="1" operator="lessThan">
      <formula>0</formula>
    </cfRule>
  </conditionalFormatting>
  <conditionalFormatting sqref="AI57">
    <cfRule type="cellIs" dxfId="152" priority="150" stopIfTrue="1" operator="lessThan">
      <formula>0</formula>
    </cfRule>
  </conditionalFormatting>
  <conditionalFormatting sqref="AN56">
    <cfRule type="cellIs" dxfId="151" priority="149" stopIfTrue="1" operator="lessThan">
      <formula>0</formula>
    </cfRule>
  </conditionalFormatting>
  <conditionalFormatting sqref="AO56:AR56">
    <cfRule type="cellIs" dxfId="150" priority="148" stopIfTrue="1" operator="lessThan">
      <formula>0</formula>
    </cfRule>
  </conditionalFormatting>
  <conditionalFormatting sqref="AN57">
    <cfRule type="cellIs" dxfId="149" priority="147" stopIfTrue="1" operator="lessThan">
      <formula>0</formula>
    </cfRule>
  </conditionalFormatting>
  <conditionalFormatting sqref="AO57:AR57">
    <cfRule type="cellIs" dxfId="148" priority="146" stopIfTrue="1" operator="lessThan">
      <formula>0</formula>
    </cfRule>
  </conditionalFormatting>
  <conditionalFormatting sqref="J56">
    <cfRule type="cellIs" dxfId="147" priority="145" stopIfTrue="1" operator="lessThan">
      <formula>0</formula>
    </cfRule>
  </conditionalFormatting>
  <conditionalFormatting sqref="K56:O56">
    <cfRule type="cellIs" dxfId="146" priority="144" stopIfTrue="1" operator="lessThan">
      <formula>0</formula>
    </cfRule>
  </conditionalFormatting>
  <conditionalFormatting sqref="J57">
    <cfRule type="cellIs" dxfId="145" priority="143" stopIfTrue="1" operator="lessThan">
      <formula>0</formula>
    </cfRule>
  </conditionalFormatting>
  <conditionalFormatting sqref="K57:O57">
    <cfRule type="cellIs" dxfId="144" priority="142" stopIfTrue="1" operator="lessThan">
      <formula>0</formula>
    </cfRule>
  </conditionalFormatting>
  <conditionalFormatting sqref="P56">
    <cfRule type="cellIs" dxfId="143" priority="141" stopIfTrue="1" operator="lessThan">
      <formula>0</formula>
    </cfRule>
  </conditionalFormatting>
  <conditionalFormatting sqref="Q56:W56">
    <cfRule type="cellIs" dxfId="142" priority="140" stopIfTrue="1" operator="lessThan">
      <formula>0</formula>
    </cfRule>
  </conditionalFormatting>
  <conditionalFormatting sqref="P57">
    <cfRule type="cellIs" dxfId="141" priority="139" stopIfTrue="1" operator="lessThan">
      <formula>0</formula>
    </cfRule>
  </conditionalFormatting>
  <conditionalFormatting sqref="Q57:W57">
    <cfRule type="cellIs" dxfId="140" priority="138" stopIfTrue="1" operator="lessThan">
      <formula>0</formula>
    </cfRule>
  </conditionalFormatting>
  <conditionalFormatting sqref="X56:Z56">
    <cfRule type="cellIs" dxfId="139" priority="137" stopIfTrue="1" operator="lessThan">
      <formula>0</formula>
    </cfRule>
  </conditionalFormatting>
  <conditionalFormatting sqref="X57:Z57">
    <cfRule type="cellIs" dxfId="138" priority="136" stopIfTrue="1" operator="lessThan">
      <formula>0</formula>
    </cfRule>
  </conditionalFormatting>
  <conditionalFormatting sqref="AA56:AC56">
    <cfRule type="cellIs" dxfId="137" priority="135" stopIfTrue="1" operator="lessThan">
      <formula>0</formula>
    </cfRule>
  </conditionalFormatting>
  <conditionalFormatting sqref="AA57:AC57">
    <cfRule type="cellIs" dxfId="136" priority="134" stopIfTrue="1" operator="lessThan">
      <formula>0</formula>
    </cfRule>
  </conditionalFormatting>
  <conditionalFormatting sqref="AV56">
    <cfRule type="cellIs" dxfId="135" priority="132" stopIfTrue="1" operator="lessThan">
      <formula>0</formula>
    </cfRule>
  </conditionalFormatting>
  <conditionalFormatting sqref="AV57">
    <cfRule type="cellIs" dxfId="134" priority="130" stopIfTrue="1" operator="lessThan">
      <formula>0</formula>
    </cfRule>
  </conditionalFormatting>
  <conditionalFormatting sqref="AU23">
    <cfRule type="cellIs" dxfId="133" priority="103" stopIfTrue="1" operator="lessThan">
      <formula>0</formula>
    </cfRule>
  </conditionalFormatting>
  <conditionalFormatting sqref="AT32">
    <cfRule type="cellIs" dxfId="132" priority="92" stopIfTrue="1" operator="lessThan">
      <formula>0</formula>
    </cfRule>
  </conditionalFormatting>
  <conditionalFormatting sqref="AU32">
    <cfRule type="cellIs" dxfId="131" priority="91" stopIfTrue="1" operator="lessThan">
      <formula>0</formula>
    </cfRule>
  </conditionalFormatting>
  <conditionalFormatting sqref="AS36">
    <cfRule type="cellIs" dxfId="130" priority="87" stopIfTrue="1" operator="lessThan">
      <formula>0</formula>
    </cfRule>
  </conditionalFormatting>
  <conditionalFormatting sqref="AT36">
    <cfRule type="cellIs" dxfId="129" priority="86" stopIfTrue="1" operator="lessThan">
      <formula>0</formula>
    </cfRule>
  </conditionalFormatting>
  <conditionalFormatting sqref="AU38">
    <cfRule type="cellIs" dxfId="128" priority="82" stopIfTrue="1" operator="lessThan">
      <formula>0</formula>
    </cfRule>
  </conditionalFormatting>
  <conditionalFormatting sqref="AS41">
    <cfRule type="cellIs" dxfId="127" priority="81" stopIfTrue="1" operator="lessThan">
      <formula>0</formula>
    </cfRule>
  </conditionalFormatting>
  <conditionalFormatting sqref="AT43">
    <cfRule type="cellIs" dxfId="126" priority="77" stopIfTrue="1" operator="lessThan">
      <formula>0</formula>
    </cfRule>
  </conditionalFormatting>
  <conditionalFormatting sqref="AU43">
    <cfRule type="cellIs" dxfId="125" priority="76" stopIfTrue="1" operator="lessThan">
      <formula>0</formula>
    </cfRule>
  </conditionalFormatting>
  <conditionalFormatting sqref="AS46">
    <cfRule type="cellIs" dxfId="124" priority="72" stopIfTrue="1" operator="lessThan">
      <formula>0</formula>
    </cfRule>
  </conditionalFormatting>
  <conditionalFormatting sqref="AT46">
    <cfRule type="cellIs" dxfId="123" priority="71" stopIfTrue="1" operator="lessThan">
      <formula>0</formula>
    </cfRule>
  </conditionalFormatting>
  <conditionalFormatting sqref="AS49">
    <cfRule type="cellIs" dxfId="122" priority="66" stopIfTrue="1" operator="lessThan">
      <formula>0</formula>
    </cfRule>
  </conditionalFormatting>
  <conditionalFormatting sqref="AT50">
    <cfRule type="cellIs" dxfId="121" priority="62" stopIfTrue="1" operator="lessThan">
      <formula>0</formula>
    </cfRule>
  </conditionalFormatting>
  <conditionalFormatting sqref="AU50">
    <cfRule type="cellIs" dxfId="120" priority="61" stopIfTrue="1" operator="lessThan">
      <formula>0</formula>
    </cfRule>
  </conditionalFormatting>
  <conditionalFormatting sqref="AS52">
    <cfRule type="cellIs" dxfId="119" priority="57" stopIfTrue="1" operator="lessThan">
      <formula>0</formula>
    </cfRule>
  </conditionalFormatting>
  <conditionalFormatting sqref="AU53">
    <cfRule type="cellIs" dxfId="118" priority="52" stopIfTrue="1" operator="lessThan">
      <formula>0</formula>
    </cfRule>
  </conditionalFormatting>
  <conditionalFormatting sqref="AS56">
    <cfRule type="cellIs" dxfId="117" priority="51" stopIfTrue="1" operator="lessThan">
      <formula>0</formula>
    </cfRule>
  </conditionalFormatting>
  <conditionalFormatting sqref="AS23">
    <cfRule type="cellIs" dxfId="116" priority="105" stopIfTrue="1" operator="lessThan">
      <formula>0</formula>
    </cfRule>
  </conditionalFormatting>
  <conditionalFormatting sqref="AT23">
    <cfRule type="cellIs" dxfId="115" priority="104" stopIfTrue="1" operator="lessThan">
      <formula>0</formula>
    </cfRule>
  </conditionalFormatting>
  <conditionalFormatting sqref="AU26">
    <cfRule type="cellIs" dxfId="114" priority="100" stopIfTrue="1" operator="lessThan">
      <formula>0</formula>
    </cfRule>
  </conditionalFormatting>
  <conditionalFormatting sqref="AS28">
    <cfRule type="cellIs" dxfId="113" priority="99" stopIfTrue="1" operator="lessThan">
      <formula>0</formula>
    </cfRule>
  </conditionalFormatting>
  <conditionalFormatting sqref="AT28">
    <cfRule type="cellIs" dxfId="112" priority="98" stopIfTrue="1" operator="lessThan">
      <formula>0</formula>
    </cfRule>
  </conditionalFormatting>
  <conditionalFormatting sqref="AU28">
    <cfRule type="cellIs" dxfId="111" priority="97" stopIfTrue="1" operator="lessThan">
      <formula>0</formula>
    </cfRule>
  </conditionalFormatting>
  <conditionalFormatting sqref="AS30">
    <cfRule type="cellIs" dxfId="110" priority="96" stopIfTrue="1" operator="lessThan">
      <formula>0</formula>
    </cfRule>
  </conditionalFormatting>
  <conditionalFormatting sqref="AT30">
    <cfRule type="cellIs" dxfId="109" priority="95" stopIfTrue="1" operator="lessThan">
      <formula>0</formula>
    </cfRule>
  </conditionalFormatting>
  <conditionalFormatting sqref="AU30">
    <cfRule type="cellIs" dxfId="108" priority="94" stopIfTrue="1" operator="lessThan">
      <formula>0</formula>
    </cfRule>
  </conditionalFormatting>
  <conditionalFormatting sqref="AS32">
    <cfRule type="cellIs" dxfId="107" priority="93" stopIfTrue="1" operator="lessThan">
      <formula>0</formula>
    </cfRule>
  </conditionalFormatting>
  <conditionalFormatting sqref="AS34">
    <cfRule type="cellIs" dxfId="106" priority="90" stopIfTrue="1" operator="lessThan">
      <formula>0</formula>
    </cfRule>
  </conditionalFormatting>
  <conditionalFormatting sqref="AT34">
    <cfRule type="cellIs" dxfId="105" priority="89" stopIfTrue="1" operator="lessThan">
      <formula>0</formula>
    </cfRule>
  </conditionalFormatting>
  <conditionalFormatting sqref="AU34">
    <cfRule type="cellIs" dxfId="104" priority="88" stopIfTrue="1" operator="lessThan">
      <formula>0</formula>
    </cfRule>
  </conditionalFormatting>
  <conditionalFormatting sqref="AU36">
    <cfRule type="cellIs" dxfId="103" priority="85" stopIfTrue="1" operator="lessThan">
      <formula>0</formula>
    </cfRule>
  </conditionalFormatting>
  <conditionalFormatting sqref="AS38">
    <cfRule type="cellIs" dxfId="102" priority="84" stopIfTrue="1" operator="lessThan">
      <formula>0</formula>
    </cfRule>
  </conditionalFormatting>
  <conditionalFormatting sqref="AT38">
    <cfRule type="cellIs" dxfId="101" priority="83" stopIfTrue="1" operator="lessThan">
      <formula>0</formula>
    </cfRule>
  </conditionalFormatting>
  <conditionalFormatting sqref="AT41">
    <cfRule type="cellIs" dxfId="100" priority="80" stopIfTrue="1" operator="lessThan">
      <formula>0</formula>
    </cfRule>
  </conditionalFormatting>
  <conditionalFormatting sqref="AU41">
    <cfRule type="cellIs" dxfId="99" priority="79" stopIfTrue="1" operator="lessThan">
      <formula>0</formula>
    </cfRule>
  </conditionalFormatting>
  <conditionalFormatting sqref="AS43">
    <cfRule type="cellIs" dxfId="98" priority="78" stopIfTrue="1" operator="lessThan">
      <formula>0</formula>
    </cfRule>
  </conditionalFormatting>
  <conditionalFormatting sqref="AU46">
    <cfRule type="cellIs" dxfId="97" priority="70" stopIfTrue="1" operator="lessThan">
      <formula>0</formula>
    </cfRule>
  </conditionalFormatting>
  <conditionalFormatting sqref="AS47">
    <cfRule type="cellIs" dxfId="96" priority="69" stopIfTrue="1" operator="lessThan">
      <formula>0</formula>
    </cfRule>
  </conditionalFormatting>
  <conditionalFormatting sqref="AT47">
    <cfRule type="cellIs" dxfId="95" priority="68" stopIfTrue="1" operator="lessThan">
      <formula>0</formula>
    </cfRule>
  </conditionalFormatting>
  <conditionalFormatting sqref="AT49">
    <cfRule type="cellIs" dxfId="94" priority="65" stopIfTrue="1" operator="lessThan">
      <formula>0</formula>
    </cfRule>
  </conditionalFormatting>
  <conditionalFormatting sqref="AU49">
    <cfRule type="cellIs" dxfId="93" priority="64" stopIfTrue="1" operator="lessThan">
      <formula>0</formula>
    </cfRule>
  </conditionalFormatting>
  <conditionalFormatting sqref="AS50">
    <cfRule type="cellIs" dxfId="92" priority="63" stopIfTrue="1" operator="lessThan">
      <formula>0</formula>
    </cfRule>
  </conditionalFormatting>
  <conditionalFormatting sqref="AS51">
    <cfRule type="cellIs" dxfId="91" priority="60" stopIfTrue="1" operator="lessThan">
      <formula>0</formula>
    </cfRule>
  </conditionalFormatting>
  <conditionalFormatting sqref="AT51">
    <cfRule type="cellIs" dxfId="90" priority="59" stopIfTrue="1" operator="lessThan">
      <formula>0</formula>
    </cfRule>
  </conditionalFormatting>
  <conditionalFormatting sqref="AU52">
    <cfRule type="cellIs" dxfId="89" priority="55" stopIfTrue="1" operator="lessThan">
      <formula>0</formula>
    </cfRule>
  </conditionalFormatting>
  <conditionalFormatting sqref="AS53">
    <cfRule type="cellIs" dxfId="88" priority="54" stopIfTrue="1" operator="lessThan">
      <formula>0</formula>
    </cfRule>
  </conditionalFormatting>
  <conditionalFormatting sqref="AT53">
    <cfRule type="cellIs" dxfId="87" priority="53" stopIfTrue="1" operator="lessThan">
      <formula>0</formula>
    </cfRule>
  </conditionalFormatting>
  <conditionalFormatting sqref="AT56">
    <cfRule type="cellIs" dxfId="86" priority="50" stopIfTrue="1" operator="lessThan">
      <formula>0</formula>
    </cfRule>
  </conditionalFormatting>
  <conditionalFormatting sqref="AU56">
    <cfRule type="cellIs" dxfId="85" priority="49" stopIfTrue="1" operator="lessThan">
      <formula>0</formula>
    </cfRule>
  </conditionalFormatting>
  <conditionalFormatting sqref="AS45">
    <cfRule type="cellIs" dxfId="84" priority="45" stopIfTrue="1" operator="lessThan">
      <formula>0</formula>
    </cfRule>
  </conditionalFormatting>
  <conditionalFormatting sqref="AT45">
    <cfRule type="cellIs" dxfId="83" priority="44" stopIfTrue="1" operator="lessThan">
      <formula>0</formula>
    </cfRule>
  </conditionalFormatting>
  <conditionalFormatting sqref="AU45">
    <cfRule type="cellIs" dxfId="82" priority="43" stopIfTrue="1" operator="lessThan">
      <formula>0</formula>
    </cfRule>
  </conditionalFormatting>
  <conditionalFormatting sqref="D5:D7">
    <cfRule type="cellIs" dxfId="81" priority="42" stopIfTrue="1" operator="lessThan">
      <formula>0</formula>
    </cfRule>
  </conditionalFormatting>
  <conditionalFormatting sqref="D9">
    <cfRule type="cellIs" dxfId="80" priority="41" stopIfTrue="1" operator="lessThan">
      <formula>0</formula>
    </cfRule>
  </conditionalFormatting>
  <conditionalFormatting sqref="E10:I10">
    <cfRule type="cellIs" dxfId="79" priority="40" stopIfTrue="1" operator="lessThan">
      <formula>0</formula>
    </cfRule>
  </conditionalFormatting>
  <conditionalFormatting sqref="E11:I11">
    <cfRule type="cellIs" dxfId="78" priority="39" stopIfTrue="1" operator="lessThan">
      <formula>0</formula>
    </cfRule>
  </conditionalFormatting>
  <conditionalFormatting sqref="D11:D20">
    <cfRule type="cellIs" dxfId="77" priority="38" stopIfTrue="1" operator="lessThan">
      <formula>0</formula>
    </cfRule>
  </conditionalFormatting>
  <conditionalFormatting sqref="E13:H16">
    <cfRule type="cellIs" dxfId="76" priority="37" stopIfTrue="1" operator="lessThan">
      <formula>0</formula>
    </cfRule>
  </conditionalFormatting>
  <conditionalFormatting sqref="E18:H20">
    <cfRule type="cellIs" dxfId="75" priority="36" stopIfTrue="1" operator="lessThan">
      <formula>0</formula>
    </cfRule>
  </conditionalFormatting>
  <conditionalFormatting sqref="H17">
    <cfRule type="cellIs" dxfId="74" priority="35" stopIfTrue="1" operator="lessThan">
      <formula>0</formula>
    </cfRule>
  </conditionalFormatting>
  <conditionalFormatting sqref="I13:I16">
    <cfRule type="cellIs" dxfId="73" priority="34" stopIfTrue="1" operator="lessThan">
      <formula>0</formula>
    </cfRule>
  </conditionalFormatting>
  <conditionalFormatting sqref="I18:I20">
    <cfRule type="cellIs" dxfId="72" priority="33" stopIfTrue="1" operator="lessThan">
      <formula>0</formula>
    </cfRule>
  </conditionalFormatting>
  <conditionalFormatting sqref="D23">
    <cfRule type="cellIs" dxfId="71" priority="32" stopIfTrue="1" operator="lessThan">
      <formula>0</formula>
    </cfRule>
  </conditionalFormatting>
  <conditionalFormatting sqref="D26">
    <cfRule type="cellIs" dxfId="70" priority="31" stopIfTrue="1" operator="lessThan">
      <formula>0</formula>
    </cfRule>
  </conditionalFormatting>
  <conditionalFormatting sqref="D28">
    <cfRule type="cellIs" dxfId="69" priority="30" stopIfTrue="1" operator="lessThan">
      <formula>0</formula>
    </cfRule>
  </conditionalFormatting>
  <conditionalFormatting sqref="D30">
    <cfRule type="cellIs" dxfId="68" priority="29" stopIfTrue="1" operator="lessThan">
      <formula>0</formula>
    </cfRule>
  </conditionalFormatting>
  <conditionalFormatting sqref="D32">
    <cfRule type="cellIs" dxfId="67" priority="28" stopIfTrue="1" operator="lessThan">
      <formula>0</formula>
    </cfRule>
  </conditionalFormatting>
  <conditionalFormatting sqref="D34">
    <cfRule type="cellIs" dxfId="66" priority="27" stopIfTrue="1" operator="lessThan">
      <formula>0</formula>
    </cfRule>
  </conditionalFormatting>
  <conditionalFormatting sqref="D36">
    <cfRule type="cellIs" dxfId="65" priority="26" stopIfTrue="1" operator="lessThan">
      <formula>0</formula>
    </cfRule>
  </conditionalFormatting>
  <conditionalFormatting sqref="D38">
    <cfRule type="cellIs" dxfId="64" priority="25" stopIfTrue="1" operator="lessThan">
      <formula>0</formula>
    </cfRule>
  </conditionalFormatting>
  <conditionalFormatting sqref="D50">
    <cfRule type="cellIs" dxfId="63" priority="24" stopIfTrue="1" operator="lessThan">
      <formula>0</formula>
    </cfRule>
  </conditionalFormatting>
  <conditionalFormatting sqref="D49">
    <cfRule type="cellIs" dxfId="62" priority="23" stopIfTrue="1" operator="lessThan">
      <formula>0</formula>
    </cfRule>
  </conditionalFormatting>
  <conditionalFormatting sqref="D51">
    <cfRule type="cellIs" dxfId="61" priority="22" stopIfTrue="1" operator="lessThan">
      <formula>0</formula>
    </cfRule>
  </conditionalFormatting>
  <conditionalFormatting sqref="D52">
    <cfRule type="cellIs" dxfId="60" priority="21" stopIfTrue="1" operator="lessThan">
      <formula>0</formula>
    </cfRule>
  </conditionalFormatting>
  <conditionalFormatting sqref="D53">
    <cfRule type="cellIs" dxfId="59" priority="20" stopIfTrue="1" operator="lessThan">
      <formula>0</formula>
    </cfRule>
  </conditionalFormatting>
  <conditionalFormatting sqref="E49:I49">
    <cfRule type="cellIs" dxfId="58" priority="19" stopIfTrue="1" operator="lessThan">
      <formula>0</formula>
    </cfRule>
  </conditionalFormatting>
  <conditionalFormatting sqref="E51:I51">
    <cfRule type="cellIs" dxfId="57" priority="18" stopIfTrue="1" operator="lessThan">
      <formula>0</formula>
    </cfRule>
  </conditionalFormatting>
  <conditionalFormatting sqref="E52:I52">
    <cfRule type="cellIs" dxfId="56" priority="17" stopIfTrue="1" operator="lessThan">
      <formula>0</formula>
    </cfRule>
  </conditionalFormatting>
  <conditionalFormatting sqref="E53:I53">
    <cfRule type="cellIs" dxfId="55" priority="16" stopIfTrue="1" operator="lessThan">
      <formula>0</formula>
    </cfRule>
  </conditionalFormatting>
  <conditionalFormatting sqref="D56">
    <cfRule type="cellIs" dxfId="54" priority="15" stopIfTrue="1" operator="lessThan">
      <formula>0</formula>
    </cfRule>
  </conditionalFormatting>
  <conditionalFormatting sqref="E56:I56">
    <cfRule type="cellIs" dxfId="53" priority="14" stopIfTrue="1" operator="lessThan">
      <formula>0</formula>
    </cfRule>
  </conditionalFormatting>
  <conditionalFormatting sqref="D57">
    <cfRule type="cellIs" dxfId="52" priority="13" stopIfTrue="1" operator="lessThan">
      <formula>0</formula>
    </cfRule>
  </conditionalFormatting>
  <conditionalFormatting sqref="E57:I57">
    <cfRule type="cellIs" dxfId="51" priority="12" stopIfTrue="1" operator="lessThan">
      <formula>0</formula>
    </cfRule>
  </conditionalFormatting>
  <conditionalFormatting sqref="D58">
    <cfRule type="cellIs" dxfId="50" priority="11" stopIfTrue="1" operator="lessThan">
      <formula>0</formula>
    </cfRule>
  </conditionalFormatting>
  <conditionalFormatting sqref="E58:I58">
    <cfRule type="cellIs" dxfId="49" priority="10" stopIfTrue="1" operator="lessThan">
      <formula>0</formula>
    </cfRule>
  </conditionalFormatting>
  <conditionalFormatting sqref="E24:I24">
    <cfRule type="cellIs" dxfId="48" priority="9" stopIfTrue="1" operator="lessThan">
      <formula>0</formula>
    </cfRule>
  </conditionalFormatting>
  <conditionalFormatting sqref="E27:I27">
    <cfRule type="cellIs" dxfId="47" priority="8" stopIfTrue="1" operator="lessThan">
      <formula>0</formula>
    </cfRule>
  </conditionalFormatting>
  <conditionalFormatting sqref="E31:I31">
    <cfRule type="cellIs" dxfId="46" priority="7" stopIfTrue="1" operator="lessThan">
      <formula>0</formula>
    </cfRule>
  </conditionalFormatting>
  <conditionalFormatting sqref="E35:I35">
    <cfRule type="cellIs" dxfId="45" priority="6" stopIfTrue="1" operator="lessThan">
      <formula>0</formula>
    </cfRule>
  </conditionalFormatting>
  <conditionalFormatting sqref="E36:I36">
    <cfRule type="cellIs" dxfId="44" priority="5" stopIfTrue="1" operator="lessThan">
      <formula>0</formula>
    </cfRule>
  </conditionalFormatting>
  <conditionalFormatting sqref="E39:I39">
    <cfRule type="cellIs" dxfId="43" priority="4" stopIfTrue="1" operator="lessThan">
      <formula>0</formula>
    </cfRule>
  </conditionalFormatting>
  <conditionalFormatting sqref="E42:I42">
    <cfRule type="cellIs" dxfId="42" priority="3" stopIfTrue="1" operator="lessThan">
      <formula>0</formula>
    </cfRule>
  </conditionalFormatting>
  <conditionalFormatting sqref="E45:I45">
    <cfRule type="cellIs" dxfId="41" priority="2" stopIfTrue="1" operator="lessThan">
      <formula>0</formula>
    </cfRule>
  </conditionalFormatting>
  <conditionalFormatting sqref="E46:I46">
    <cfRule type="cellIs" dxfId="40" priority="1" stopIfTrue="1" operator="lessThan">
      <formula>0</formula>
    </cfRule>
  </conditionalFormatting>
  <dataValidations xWindow="64727" yWindow="59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O79"/>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F10" sqref="F10"/>
    </sheetView>
  </sheetViews>
  <sheetFormatPr baseColWidth="10" defaultColWidth="0" defaultRowHeight="12" zeroHeight="1" x14ac:dyDescent="0"/>
  <cols>
    <col min="1" max="1" width="1.6640625" style="142" hidden="1" customWidth="1"/>
    <col min="2" max="2" width="68.6640625" style="14" customWidth="1"/>
    <col min="3" max="13" width="19.5" style="4" customWidth="1"/>
    <col min="14" max="14" width="19.5" style="3" customWidth="1"/>
    <col min="15" max="40" width="19.5" style="4" customWidth="1"/>
    <col min="41" max="41" width="9.33203125" style="4" customWidth="1"/>
    <col min="42" max="42" width="9.33203125" style="4" hidden="1" customWidth="1"/>
    <col min="43" max="16384" width="9.33203125" style="4" hidden="1"/>
  </cols>
  <sheetData>
    <row r="1" spans="1:40" ht="18">
      <c r="B1" s="99" t="s">
        <v>454</v>
      </c>
    </row>
    <row r="2" spans="1:40"/>
    <row r="3" spans="1:40" s="9" customFormat="1" ht="92"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 thickBot="1">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 thickTop="1">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c r="A6" s="142"/>
      <c r="B6" s="191" t="s">
        <v>311</v>
      </c>
      <c r="C6" s="109">
        <v>0</v>
      </c>
      <c r="D6" s="110">
        <v>0</v>
      </c>
      <c r="E6" s="115">
        <f>SUM('Pt 1 Summary of Data'!E$12,'Pt 1 Summary of Data'!E$22)+SUM('Pt 1 Summary of Data'!G$12,'Pt 1 Summary of Data'!G$22)-SUM('Pt 1 Summary of Data'!H$12,'Pt 1 Summary of Data'!H$22)</f>
        <v>69112720.357339114</v>
      </c>
      <c r="F6" s="115">
        <f t="shared" ref="F6:F11" si="0">SUM(C6:E6)</f>
        <v>69112720.357339114</v>
      </c>
      <c r="G6" s="116">
        <f>SUM('Pt 1 Summary of Data'!I$12,'Pt 1 Summary of Data'!I$22)</f>
        <v>69112720.357339114</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c r="B7" s="191" t="s">
        <v>312</v>
      </c>
      <c r="C7" s="109">
        <v>0</v>
      </c>
      <c r="D7" s="110">
        <v>0</v>
      </c>
      <c r="E7" s="115">
        <f>SUM('Pt 1 Summary of Data'!E$37:E$41)+SUM('Pt 1 Summary of Data'!G$37:G$41)-SUM('Pt 1 Summary of Data'!H$37:H$41)+MAX(0,MIN('Pt 1 Summary of Data'!E$42+'Pt 1 Summary of Data'!G$42-'Pt 1 Summary of Data'!H$42,0.3%*('Pt 1 Summary of Data'!E$5+'Pt 1 Summary of Data'!G$5-'Pt 1 Summary of Data'!H$5-SUM(E$9:E$11))))</f>
        <v>1683360</v>
      </c>
      <c r="F7" s="115">
        <f t="shared" si="0"/>
        <v>1683360</v>
      </c>
      <c r="G7" s="116">
        <f>SUM('Pt 1 Summary of Data'!I$37:I$41)+MAX(0,MIN('Pt 1 Summary of Data'!I$42,0.3%*('Pt 1 Summary of Data'!I$5-SUM(G$9:G$10))))</f>
        <v>1683360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c r="B8" s="191" t="s">
        <v>483</v>
      </c>
      <c r="C8" s="293"/>
      <c r="D8" s="289"/>
      <c r="E8" s="269">
        <f>'Pt 2 Premium and Claims'!E58</f>
        <v>2600471.98</v>
      </c>
      <c r="F8" s="269">
        <f t="shared" si="0"/>
        <v>2600471.98</v>
      </c>
      <c r="G8" s="270">
        <f>'Pt 2 Premium and Claims'!I58</f>
        <v>2600471.98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4">
      <c r="B9" s="191" t="s">
        <v>315</v>
      </c>
      <c r="C9" s="292"/>
      <c r="D9" s="288"/>
      <c r="E9" s="115">
        <f>'Pt 2 Premium and Claims'!E$15+'Pt 2 Premium and Claims'!G$15-'Pt 2 Premium and Claims'!H$15</f>
        <v>17524068.75</v>
      </c>
      <c r="F9" s="115">
        <f t="shared" si="0"/>
        <v>17524068.75</v>
      </c>
      <c r="G9" s="116">
        <f>'Pt 2 Premium and Claims'!I$15</f>
        <v>17524068.75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4">
      <c r="B10" s="191" t="s">
        <v>316</v>
      </c>
      <c r="C10" s="292"/>
      <c r="D10" s="288"/>
      <c r="E10" s="115">
        <f>'Pt 2 Premium and Claims'!E$16+'Pt 2 Premium and Claims'!G$16-'Pt 2 Premium and Claims'!H$16</f>
        <v>-8073821.5799999991</v>
      </c>
      <c r="F10" s="115">
        <f t="shared" si="0"/>
        <v>-8073821.5799999991</v>
      </c>
      <c r="G10" s="116">
        <f>'Pt 2 Premium and Claims'!I$16</f>
        <v>-8073821.5799999991</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f>'Pt 2 Premium and Claims'!E$17+'Pt 2 Premium and Claims'!G$17-'Pt 2 Premium and Claims'!H$17</f>
        <v>9342723.9316312708</v>
      </c>
      <c r="F11" s="115">
        <f t="shared" si="0"/>
        <v>9342723.9316312708</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c r="D12" s="115"/>
      <c r="E12" s="115">
        <f>SUM(E$6:E$7)-SUM(E$8:E$11)+IF(AND(OR('Company Information'!$C$12="Massachusetts",'Company Information'!$C$12="Vermont"),SUM($C$6:$F$11,$C$15:$F$16,$C$37:$D$37)&lt;&gt;0),SUM(J$6:J$7)-SUM(J$10:J$11),0)</f>
        <v>49402637.275707841</v>
      </c>
      <c r="F12" s="115">
        <f>IFERROR(SUM(C$12:E$12)+C$17*MAX(0,E$49-C$49)+D$17*MAX(0,E$49-D$49),0)</f>
        <v>49402637.275707841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4">
      <c r="B15" s="193" t="s">
        <v>486</v>
      </c>
      <c r="C15" s="117">
        <v>0</v>
      </c>
      <c r="D15" s="118">
        <v>0</v>
      </c>
      <c r="E15" s="106">
        <f>SUM('Pt 1 Summary of Data'!E$5:E$7)+SUM('Pt 1 Summary of Data'!G$5:G$7)-SUM('Pt 1 Summary of Data'!H$5:H$7)-SUM(E$9:E$11)+D$55</f>
        <v>58141826.090000004</v>
      </c>
      <c r="F15" s="106">
        <f>SUM(C15:E15)</f>
        <v>58141826.090000004</v>
      </c>
      <c r="G15" s="107">
        <f>SUM('Pt 1 Summary of Data'!I$5:I$7)-SUM(G$9:G$10)</f>
        <v>58141826.090000004</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c r="B16" s="191" t="s">
        <v>313</v>
      </c>
      <c r="C16" s="109">
        <v>0</v>
      </c>
      <c r="D16" s="110">
        <v>0</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2042950.8900000001</v>
      </c>
      <c r="F16" s="115">
        <f>SUM(C16:E16)</f>
        <v>2042950.8900000001</v>
      </c>
      <c r="G16" s="116">
        <f>SUM('Pt 1 Summary of Data'!I$25:I$28,'Pt 1 Summary of Data'!I$30,'Pt 1 Summary of Data'!I$34:I$35)+IF('Company Information'!$C$15="No",IF(MAX('Pt 1 Summary of Data'!I$31:I$32)=0,MIN('Pt 1 Summary of Data'!I$31:I$32),MAX('Pt 1 Summary of Data'!I$31:I$32)),SUM('Pt 1 Summary of Data'!I$31:I$32))</f>
        <v>2042950.8900000001</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c r="A17" s="143"/>
      <c r="B17" s="192" t="s">
        <v>320</v>
      </c>
      <c r="C17" s="114">
        <f>C$15-C$16+IF(AND(OR('Company Information'!$C$12="Massachusetts",'Company Information'!$C$12="Vermont"),SUM($C$6:$F$11,$C$15:$F$16,$C$37:$D$37)&lt;&gt;0),H$15-H$16,0)</f>
        <v>0</v>
      </c>
      <c r="D17" s="115">
        <f>D$15-D$16+IF(AND(OR('Company Information'!$C$12="Massachusetts",'Company Information'!$C$12="Vermont"),SUM($C$6:$F$11,$C$15:$F$16,$C$37:$D$37)&lt;&gt;0),I$15-I$16,0)</f>
        <v>0</v>
      </c>
      <c r="E17" s="115">
        <f>E$15-E$16+IF(AND(OR('Company Information'!$C$12="Massachusetts",'Company Information'!$C$12="Vermont"),SUM($C$6:$F$11,$C$15:$F$16,$C$37:$D$37)&lt;&gt;0),J$15-J$16,0)</f>
        <v>56098875.200000003</v>
      </c>
      <c r="F17" s="115">
        <f>F$15-F$16+IF(AND(OR('Company Information'!$C$12="Massachusetts",'Company Information'!$C$12="Vermont"),SUM($C$6:$F$11,$C$15:$F$16,$C$37:$D$37)&lt;&gt;0),K$15-K$16,0)</f>
        <v>56098875.200000003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f>SUM(G$6:G$7)-SUM(G$8:G$10)+IF(AND(OR('Company Information'!$C$12="Massachusetts",'Company Information'!$C$12="Vermont"),SUM($G$6:$G$10,$G$15:$G$16)&lt;&gt;0),SUM(L$6:L$7)-L$10,0)</f>
        <v>58745361.207339108</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4">
      <c r="B20" s="191" t="s">
        <v>488</v>
      </c>
      <c r="C20" s="292"/>
      <c r="D20" s="288"/>
      <c r="E20" s="288"/>
      <c r="F20" s="288"/>
      <c r="G20" s="116">
        <f>SUM('Pt 1 Summary of Data'!I$44:I$47,'Pt 1 Summary of Data'!I$49:I$51)+IF(AND(OR('Company Information'!$C$12="Massachusetts",'Company Information'!$C$12="Vermont"),SUM($G$6:$G$10,$G$15:$G$16)&lt;&gt;0),SUM('Pt 1 Summary of Data'!O$44:O$47,'Pt 1 Summary of Data'!O$49:O$51),0)</f>
        <v>25772882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f>IF(G$15-G$16+IF(AND(OR('Company Information'!$C$12="Massachusetts",'Company Information'!$C$12="Vermont"),SUM($G$6:$G$10,$G$15:$G$16)&lt;&gt;0),L$15-L$16,0)=0,0,G$19/(G$15-G$16+IF(AND(OR('Company Information'!$C$12="Massachusetts",'Company Information'!$C$12="Vermont"),SUM($G$6:$G$10,$G$15:$G$16)&lt;&gt;0),L$15-L$16,0)))</f>
        <v>1.0471753844957501</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c r="B23" s="192" t="s">
        <v>471</v>
      </c>
      <c r="C23" s="292"/>
      <c r="D23" s="288"/>
      <c r="E23" s="288"/>
      <c r="F23" s="288"/>
      <c r="G23" s="116">
        <f>MAX(MAX(0,G$24),MAX(0,G$25))</f>
        <v>1682966.2560000001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f>G15-G16-G19-G20</f>
        <v>-28419368.007339105</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f>(3%+G$22)*(G$15-G$16+IF(AND(OR('Company Information'!$C$12="Massachusetts",'Company Information'!$C$12="Vermont"),SUM($G$6:$G$10,$G$15:$G$16)&lt;&gt;0),L$15-L$16,0))</f>
        <v>1682966.2560000001</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f>MIN(MAX(0,G$27),MAX(0,G$28))</f>
        <v>13262725.930000002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f>G$20+G$23+$G$16</f>
        <v>29498799.146000002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c r="B28" s="191" t="s">
        <v>473</v>
      </c>
      <c r="C28" s="292"/>
      <c r="D28" s="288"/>
      <c r="E28" s="288"/>
      <c r="F28" s="288"/>
      <c r="G28" s="116">
        <f>(20%+G$22)*(G$15-G$16+IF(AND(OR('Company Information'!$C$12="Massachusetts",'Company Information'!$C$12="Vermont"),SUM($G$6:$G$10,$G$15:$G$16)&lt;&gt;0),L$15-L$16,0))+G$16+IF(AND(OR('Company Information'!$C$12="Massachusetts",'Company Information'!$C$12="Vermont"),SUM($G$6:$G$10,$G$15:$G$16)&lt;&gt;0),L$16,0)</f>
        <v>13262725.930000002</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4">
      <c r="B29" s="191" t="s">
        <v>477</v>
      </c>
      <c r="C29" s="292"/>
      <c r="D29" s="288"/>
      <c r="E29" s="288"/>
      <c r="F29" s="288"/>
      <c r="G29" s="116">
        <f>20%*(G$15-G$16+IF(AND(OR('Company Information'!$C$12="Massachusetts",'Company Information'!$C$12="Vermont"),SUM($G$6:$G$10,$G$15:$G$16)&lt;&gt;0),L$15-L$16,0))+G$16+IF(AND(OR('Company Information'!$C$12="Massachusetts",'Company Information'!$C$12="Vermont"),SUM($G$6:$G$10,$G$15:$G$16)&lt;&gt;0),L$16,0)</f>
        <v>13262725.930000002</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f>G$15+IF(AND(OR('Company Information'!$C$12="Massachusetts",'Company Information'!$C$12="Vermont"),SUM($G$6:$G$10,$G$15:$G$16)&lt;&gt;0),L$15,0)-G$26</f>
        <v>44879100.160000004</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4">
      <c r="B31" s="195" t="s">
        <v>474</v>
      </c>
      <c r="C31" s="292"/>
      <c r="D31" s="288"/>
      <c r="E31" s="288"/>
      <c r="F31" s="288"/>
      <c r="G31" s="116">
        <f>MIN(MAX(0,G$27),MAX(0,G$29))</f>
        <v>13262725.930000002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f>G$15+IF(AND(OR('Company Information'!$C$12="Massachusetts",'Company Information'!$C$12="Vermont"),SUM($G$6:$G$10,$G$15:$G$16)&lt;&gt;0),L$15,0)-G$31</f>
        <v>44879100.160000004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f>IF(G$32=0,0,G$19/G$32)</f>
        <v>1.3089692306196876</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4">
      <c r="B34" s="195" t="s">
        <v>479</v>
      </c>
      <c r="C34" s="292"/>
      <c r="D34" s="288"/>
      <c r="E34" s="288"/>
      <c r="F34" s="288"/>
      <c r="G34" s="116">
        <v>9342723.9316312838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4">
      <c r="B35" s="196" t="s">
        <v>480</v>
      </c>
      <c r="C35" s="292"/>
      <c r="D35" s="288"/>
      <c r="E35" s="288"/>
      <c r="F35" s="288"/>
      <c r="G35" s="116">
        <v>9342723.9316312838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0</v>
      </c>
      <c r="D37" s="122">
        <v>0</v>
      </c>
      <c r="E37" s="256">
        <f>('Pt 1 Summary of Data'!E$59+'Pt 1 Summary of Data'!G$59-'Pt 1 Summary of Data'!H$59)/12+IF(AND(OR('Company Information'!$C$12="Massachusetts",'Company Information'!$C$12="Vermont"),SUM($C$6:$F$11,$C$15:$F$16,$C$37:$D$37)&lt;&gt;0),'Pt 1 Summary of Data'!K$59+'Pt 1 Summary of Data'!M$59-'Pt 1 Summary of Data'!N$59,0)/12</f>
        <v>12519.25</v>
      </c>
      <c r="F37" s="256">
        <f>SUM(C$37:E$37)+IF(AND(OR('Company Information'!$C$12="Massachusetts",'Company Information'!$C$12="Vermont"),SUM($C$6:$F$11,$C$15:$F$16,$C$37:$D$37)&lt;&gt;0,SUM(C$37:D$37)&lt;&gt;SUM(H$37:I$37)),SUM(H$37:I$37),0)</f>
        <v>12519.25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2.4320499999999998E-2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c r="B41" s="191" t="s">
        <v>325</v>
      </c>
      <c r="C41" s="292"/>
      <c r="D41" s="288"/>
      <c r="E41" s="288"/>
      <c r="F41" s="260">
        <f ca="1">IF(OR(F$37&lt;1000,F$37&gt;=75000),0,F$38*F$40)</f>
        <v>2.4320499999999998E-2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t="str">
        <f>IF(OR(C$37&lt;1000,C$17&lt;=0),"",C$12/C$17)</f>
        <v/>
      </c>
      <c r="D44" s="260" t="str">
        <f>IF(OR(D$37&lt;1000,D$17&lt;=0),"",D$12/D$17)</f>
        <v/>
      </c>
      <c r="E44" s="260">
        <f>ROUND(IF(OR(E$37&lt;1000,E$17&lt;=0),"",E$12/E$17),3)</f>
        <v>0.88100000000000001</v>
      </c>
      <c r="F44" s="260">
        <f>ROUND(IF(OR(F$37&lt;1000,F$17&lt;=0),"",F$12/F$17),3)</f>
        <v>0.88100000000000001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c r="B46" s="197" t="s">
        <v>330</v>
      </c>
      <c r="C46" s="292"/>
      <c r="D46" s="288"/>
      <c r="E46" s="288"/>
      <c r="F46" s="260">
        <f ca="1">IF(F$44="","",F$41)</f>
        <v>2.4320499999999998E-2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c r="A47" s="143"/>
      <c r="B47" s="199" t="s">
        <v>329</v>
      </c>
      <c r="C47" s="292"/>
      <c r="D47" s="288"/>
      <c r="E47" s="288"/>
      <c r="F47" s="260">
        <f ca="1">IF(F$44="","",ROUND(F$44+MAX(0,F$46),3))</f>
        <v>0.90500000000000003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0.82</v>
      </c>
      <c r="D49" s="141">
        <v>0.82</v>
      </c>
      <c r="E49" s="141">
        <v>0.82</v>
      </c>
      <c r="F49" s="141">
        <f>E$49</f>
        <v>0.82</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c r="A50" s="142"/>
      <c r="B50" s="197" t="s">
        <v>333</v>
      </c>
      <c r="C50" s="293"/>
      <c r="D50" s="289"/>
      <c r="E50" s="289"/>
      <c r="F50" s="260">
        <f ca="1">F$47</f>
        <v>0.90500000000000003</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c r="B51" s="195" t="s">
        <v>334</v>
      </c>
      <c r="C51" s="292"/>
      <c r="D51" s="288"/>
      <c r="E51" s="288"/>
      <c r="F51" s="115">
        <f>IF(F$37&lt;1000,"",MAX(0,E$15-E$16))</f>
        <v>56098875.200000003</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f ca="1">IF(OR(F$37&lt;1000,F$17&lt;=0),0,MAX(0,F$49-F$50)*F$51)</f>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5:C7">
    <cfRule type="cellIs" dxfId="39" priority="46" stopIfTrue="1" operator="lessThan">
      <formula>0</formula>
    </cfRule>
  </conditionalFormatting>
  <conditionalFormatting sqref="H15:H16">
    <cfRule type="cellIs" dxfId="38" priority="29" stopIfTrue="1" operator="lessThan">
      <formula>0</formula>
    </cfRule>
  </conditionalFormatting>
  <conditionalFormatting sqref="Q37">
    <cfRule type="cellIs" dxfId="37" priority="19" stopIfTrue="1" operator="lessThan">
      <formula>0</formula>
    </cfRule>
  </conditionalFormatting>
  <conditionalFormatting sqref="M37">
    <cfRule type="cellIs" dxfId="36" priority="23" stopIfTrue="1" operator="lessThan">
      <formula>0</formula>
    </cfRule>
  </conditionalFormatting>
  <conditionalFormatting sqref="H49:K49">
    <cfRule type="cellIs" dxfId="35" priority="26" stopIfTrue="1" operator="lessThan">
      <formula>0</formula>
    </cfRule>
  </conditionalFormatting>
  <conditionalFormatting sqref="Q49:T49">
    <cfRule type="cellIs" dxfId="34" priority="18" stopIfTrue="1" operator="lessThan">
      <formula>0</formula>
    </cfRule>
  </conditionalFormatting>
  <conditionalFormatting sqref="M5:M7">
    <cfRule type="cellIs" dxfId="33" priority="25" stopIfTrue="1" operator="lessThan">
      <formula>0</formula>
    </cfRule>
  </conditionalFormatting>
  <conditionalFormatting sqref="L22">
    <cfRule type="cellIs" dxfId="32" priority="28" stopIfTrue="1" operator="lessThan">
      <formula>0</formula>
    </cfRule>
  </conditionalFormatting>
  <conditionalFormatting sqref="H5:H7">
    <cfRule type="cellIs" dxfId="31" priority="30" stopIfTrue="1" operator="lessThan">
      <formula>0</formula>
    </cfRule>
  </conditionalFormatting>
  <conditionalFormatting sqref="H37">
    <cfRule type="cellIs" dxfId="30" priority="27" stopIfTrue="1" operator="lessThan">
      <formula>0</formula>
    </cfRule>
  </conditionalFormatting>
  <conditionalFormatting sqref="M15:M16">
    <cfRule type="cellIs" dxfId="29" priority="24" stopIfTrue="1" operator="lessThan">
      <formula>0</formula>
    </cfRule>
  </conditionalFormatting>
  <conditionalFormatting sqref="M49:P49">
    <cfRule type="cellIs" dxfId="28" priority="22" stopIfTrue="1" operator="lessThan">
      <formula>0</formula>
    </cfRule>
  </conditionalFormatting>
  <conditionalFormatting sqref="Q5:Q7">
    <cfRule type="cellIs" dxfId="27" priority="21" stopIfTrue="1" operator="lessThan">
      <formula>0</formula>
    </cfRule>
  </conditionalFormatting>
  <conditionalFormatting sqref="Q15:Q16">
    <cfRule type="cellIs" dxfId="26" priority="20" stopIfTrue="1" operator="lessThan">
      <formula>0</formula>
    </cfRule>
  </conditionalFormatting>
  <conditionalFormatting sqref="U5:U7">
    <cfRule type="cellIs" dxfId="25" priority="17" stopIfTrue="1" operator="lessThan">
      <formula>0</formula>
    </cfRule>
  </conditionalFormatting>
  <conditionalFormatting sqref="U15:U16">
    <cfRule type="cellIs" dxfId="24" priority="16" stopIfTrue="1" operator="lessThan">
      <formula>0</formula>
    </cfRule>
  </conditionalFormatting>
  <conditionalFormatting sqref="U37">
    <cfRule type="cellIs" dxfId="23" priority="15" stopIfTrue="1" operator="lessThan">
      <formula>0</formula>
    </cfRule>
  </conditionalFormatting>
  <conditionalFormatting sqref="U49:X49">
    <cfRule type="cellIs" dxfId="22" priority="14" stopIfTrue="1" operator="lessThan">
      <formula>0</formula>
    </cfRule>
  </conditionalFormatting>
  <conditionalFormatting sqref="Y5:Y7">
    <cfRule type="cellIs" dxfId="21" priority="13" stopIfTrue="1" operator="lessThan">
      <formula>0</formula>
    </cfRule>
  </conditionalFormatting>
  <conditionalFormatting sqref="Y15:Y16">
    <cfRule type="cellIs" dxfId="20" priority="12"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C15:C16">
    <cfRule type="cellIs" dxfId="16" priority="5" stopIfTrue="1" operator="lessThan">
      <formula>0</formula>
    </cfRule>
  </conditionalFormatting>
  <conditionalFormatting sqref="C37">
    <cfRule type="cellIs" dxfId="15" priority="3" stopIfTrue="1" operator="lessThan">
      <formula>0</formula>
    </cfRule>
  </conditionalFormatting>
  <conditionalFormatting sqref="C49:F49">
    <cfRule type="cellIs" dxfId="14" priority="2" stopIfTrue="1" operator="lessThan">
      <formula>0</formula>
    </cfRule>
  </conditionalFormatting>
  <conditionalFormatting sqref="G22">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L31"/>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baseColWidth="10" defaultColWidth="0" defaultRowHeight="12" zeroHeight="1" x14ac:dyDescent="0"/>
  <cols>
    <col min="1" max="1" width="1.6640625" style="5" hidden="1" customWidth="1"/>
    <col min="2" max="2" width="72" style="3" customWidth="1"/>
    <col min="3" max="8" width="18.1640625" style="3" customWidth="1"/>
    <col min="9" max="9" width="18.1640625" style="1" customWidth="1"/>
    <col min="10" max="11" width="18.1640625" style="3" customWidth="1"/>
    <col min="12" max="12" width="9.33203125" style="3" customWidth="1"/>
    <col min="13" max="13" width="9.33203125" style="3" hidden="1" customWidth="1"/>
    <col min="14" max="16384" width="9.33203125" style="3" hidden="1"/>
  </cols>
  <sheetData>
    <row r="1" spans="2:11" ht="18">
      <c r="B1" s="99" t="s">
        <v>456</v>
      </c>
    </row>
    <row r="2" spans="2:11"/>
    <row r="3" spans="2:11" s="9" customFormat="1" ht="52">
      <c r="B3" s="165" t="s">
        <v>354</v>
      </c>
      <c r="C3" s="167" t="s">
        <v>396</v>
      </c>
      <c r="D3" s="169" t="s">
        <v>397</v>
      </c>
      <c r="E3" s="169" t="s">
        <v>398</v>
      </c>
      <c r="F3" s="169" t="s">
        <v>399</v>
      </c>
      <c r="G3" s="169" t="s">
        <v>400</v>
      </c>
      <c r="H3" s="169" t="s">
        <v>401</v>
      </c>
      <c r="I3" s="169" t="s">
        <v>402</v>
      </c>
      <c r="J3" s="168" t="s">
        <v>403</v>
      </c>
      <c r="K3" s="210" t="s">
        <v>404</v>
      </c>
    </row>
    <row r="4" spans="2:11" s="5" customFormat="1" ht="16">
      <c r="B4" s="205" t="s">
        <v>347</v>
      </c>
      <c r="C4" s="148">
        <v>11920</v>
      </c>
      <c r="D4" s="149"/>
      <c r="E4" s="149"/>
      <c r="F4" s="149"/>
      <c r="G4" s="149"/>
      <c r="H4" s="149"/>
      <c r="I4" s="364"/>
      <c r="J4" s="364"/>
      <c r="K4" s="208"/>
    </row>
    <row r="5" spans="2:11" ht="16">
      <c r="B5" s="205" t="s">
        <v>348</v>
      </c>
      <c r="C5" s="263"/>
      <c r="D5" s="264"/>
      <c r="E5" s="264"/>
      <c r="F5" s="264"/>
      <c r="G5" s="264"/>
      <c r="H5" s="264"/>
      <c r="I5" s="264"/>
      <c r="J5" s="264"/>
      <c r="K5" s="265"/>
    </row>
    <row r="6" spans="2:11">
      <c r="B6" s="206" t="s">
        <v>101</v>
      </c>
      <c r="C6" s="362"/>
      <c r="D6" s="123"/>
      <c r="E6" s="123"/>
      <c r="F6" s="363"/>
      <c r="G6" s="123"/>
      <c r="H6" s="123"/>
      <c r="I6" s="363"/>
      <c r="J6" s="363"/>
      <c r="K6" s="372"/>
    </row>
    <row r="7" spans="2:11">
      <c r="B7" s="155" t="s">
        <v>102</v>
      </c>
      <c r="C7" s="124">
        <v>0</v>
      </c>
      <c r="D7" s="126"/>
      <c r="E7" s="126"/>
      <c r="F7" s="126"/>
      <c r="G7" s="126"/>
      <c r="H7" s="126"/>
      <c r="I7" s="374"/>
      <c r="J7" s="374"/>
      <c r="K7" s="209"/>
    </row>
    <row r="8" spans="2:11">
      <c r="B8" s="155" t="s">
        <v>103</v>
      </c>
      <c r="C8" s="361"/>
      <c r="D8" s="126"/>
      <c r="E8" s="126"/>
      <c r="F8" s="364"/>
      <c r="G8" s="126"/>
      <c r="H8" s="126"/>
      <c r="I8" s="374"/>
      <c r="J8" s="374"/>
      <c r="K8" s="373"/>
    </row>
    <row r="9" spans="2:11" ht="13.25" customHeight="1">
      <c r="B9" s="155" t="s">
        <v>104</v>
      </c>
      <c r="C9" s="124">
        <v>0</v>
      </c>
      <c r="D9" s="126"/>
      <c r="E9" s="126"/>
      <c r="F9" s="126"/>
      <c r="G9" s="126"/>
      <c r="H9" s="126"/>
      <c r="I9" s="374"/>
      <c r="J9" s="374"/>
      <c r="K9" s="209"/>
    </row>
    <row r="10" spans="2:11" ht="16">
      <c r="B10" s="205" t="s">
        <v>349</v>
      </c>
      <c r="C10" s="70"/>
      <c r="D10" s="74"/>
      <c r="E10" s="74"/>
      <c r="F10" s="74"/>
      <c r="G10" s="74"/>
      <c r="H10" s="74"/>
      <c r="I10" s="74"/>
      <c r="J10" s="74"/>
      <c r="K10" s="266"/>
    </row>
    <row r="11" spans="2:11" s="5" customFormat="1">
      <c r="B11" s="206" t="s">
        <v>457</v>
      </c>
      <c r="C11" s="117">
        <v>0</v>
      </c>
      <c r="D11" s="119"/>
      <c r="E11" s="119"/>
      <c r="F11" s="119"/>
      <c r="G11" s="119"/>
      <c r="H11" s="119"/>
      <c r="I11" s="312"/>
      <c r="J11" s="312"/>
      <c r="K11" s="365"/>
    </row>
    <row r="12" spans="2:11">
      <c r="B12" s="207" t="s">
        <v>93</v>
      </c>
      <c r="C12" s="109">
        <v>0</v>
      </c>
      <c r="D12" s="113"/>
      <c r="E12" s="113"/>
      <c r="F12" s="113"/>
      <c r="G12" s="113"/>
      <c r="H12" s="113"/>
      <c r="I12" s="311"/>
      <c r="J12" s="311"/>
      <c r="K12" s="366"/>
    </row>
    <row r="13" spans="2:11">
      <c r="B13" s="207" t="s">
        <v>94</v>
      </c>
      <c r="C13" s="109">
        <v>0</v>
      </c>
      <c r="D13" s="113"/>
      <c r="E13" s="113"/>
      <c r="F13" s="113"/>
      <c r="G13" s="113"/>
      <c r="H13" s="113"/>
      <c r="I13" s="311"/>
      <c r="J13" s="311"/>
      <c r="K13" s="366"/>
    </row>
    <row r="14" spans="2:11">
      <c r="B14" s="207" t="s">
        <v>95</v>
      </c>
      <c r="C14" s="109">
        <v>0</v>
      </c>
      <c r="D14" s="113"/>
      <c r="E14" s="113"/>
      <c r="F14" s="113"/>
      <c r="G14" s="113"/>
      <c r="H14" s="113"/>
      <c r="I14" s="311"/>
      <c r="J14" s="311"/>
      <c r="K14" s="366"/>
    </row>
    <row r="15" spans="2:11" ht="16">
      <c r="B15" s="205" t="s">
        <v>350</v>
      </c>
      <c r="C15" s="70"/>
      <c r="D15" s="74"/>
      <c r="E15" s="74"/>
      <c r="F15" s="74"/>
      <c r="G15" s="74"/>
      <c r="H15" s="74"/>
      <c r="I15" s="74"/>
      <c r="J15" s="74"/>
      <c r="K15" s="266"/>
    </row>
    <row r="16" spans="2:11" s="5" customFormat="1">
      <c r="B16" s="206" t="s">
        <v>206</v>
      </c>
      <c r="C16" s="117">
        <v>0</v>
      </c>
      <c r="D16" s="119"/>
      <c r="E16" s="119"/>
      <c r="F16" s="119"/>
      <c r="G16" s="119"/>
      <c r="H16" s="119"/>
      <c r="I16" s="312"/>
      <c r="J16" s="312"/>
      <c r="K16" s="365"/>
    </row>
    <row r="17" spans="2:12" s="5" customFormat="1">
      <c r="B17" s="207" t="s">
        <v>203</v>
      </c>
      <c r="C17" s="109">
        <v>0</v>
      </c>
      <c r="D17" s="113"/>
      <c r="E17" s="113"/>
      <c r="F17" s="113"/>
      <c r="G17" s="113"/>
      <c r="H17" s="113"/>
      <c r="I17" s="311"/>
      <c r="J17" s="311"/>
      <c r="K17" s="366"/>
    </row>
    <row r="18" spans="2:12" ht="24">
      <c r="B18" s="155" t="s">
        <v>207</v>
      </c>
      <c r="C18" s="369">
        <v>1</v>
      </c>
      <c r="D18" s="139"/>
      <c r="E18" s="139"/>
      <c r="F18" s="139"/>
      <c r="G18" s="139"/>
      <c r="H18" s="139"/>
      <c r="I18" s="353"/>
      <c r="J18" s="353"/>
      <c r="K18" s="367"/>
    </row>
    <row r="19" spans="2:12">
      <c r="B19" s="155" t="s">
        <v>208</v>
      </c>
      <c r="C19" s="351"/>
      <c r="D19" s="139"/>
      <c r="E19" s="139"/>
      <c r="F19" s="370"/>
      <c r="G19" s="139"/>
      <c r="H19" s="139"/>
      <c r="I19" s="353"/>
      <c r="J19" s="353"/>
      <c r="K19" s="371"/>
    </row>
    <row r="20" spans="2:12" ht="24">
      <c r="B20" s="155" t="s">
        <v>209</v>
      </c>
      <c r="C20" s="369">
        <v>1</v>
      </c>
      <c r="D20" s="139"/>
      <c r="E20" s="139"/>
      <c r="F20" s="139"/>
      <c r="G20" s="139"/>
      <c r="H20" s="139"/>
      <c r="I20" s="353"/>
      <c r="J20" s="353"/>
      <c r="K20" s="367"/>
    </row>
    <row r="21" spans="2:12">
      <c r="B21" s="155" t="s">
        <v>210</v>
      </c>
      <c r="C21" s="351"/>
      <c r="D21" s="139"/>
      <c r="E21" s="139"/>
      <c r="F21" s="370"/>
      <c r="G21" s="139"/>
      <c r="H21" s="139"/>
      <c r="I21" s="353"/>
      <c r="J21" s="353"/>
      <c r="K21" s="371"/>
    </row>
    <row r="22" spans="2:12" s="5" customFormat="1">
      <c r="B22" s="211" t="s">
        <v>211</v>
      </c>
      <c r="C22" s="186">
        <v>0</v>
      </c>
      <c r="D22" s="212"/>
      <c r="E22" s="212"/>
      <c r="F22" s="212"/>
      <c r="G22" s="212"/>
      <c r="H22" s="212"/>
      <c r="I22" s="359"/>
      <c r="J22" s="359"/>
      <c r="K22" s="368"/>
    </row>
    <row r="23" spans="2:12" s="5" customFormat="1" ht="100.25" customHeight="1">
      <c r="B23" s="102" t="s">
        <v>212</v>
      </c>
      <c r="C23" s="382"/>
      <c r="D23" s="383"/>
      <c r="E23" s="383"/>
      <c r="F23" s="383"/>
      <c r="G23" s="383"/>
      <c r="H23" s="383"/>
      <c r="I23" s="383"/>
      <c r="J23" s="383"/>
      <c r="K23" s="384"/>
    </row>
    <row r="24" spans="2:12" s="5" customFormat="1" ht="100.25" customHeight="1">
      <c r="B24" s="101" t="s">
        <v>213</v>
      </c>
      <c r="C24" s="385"/>
      <c r="D24" s="386"/>
      <c r="E24" s="386"/>
      <c r="F24" s="386"/>
      <c r="G24" s="386"/>
      <c r="H24" s="386"/>
      <c r="I24" s="386"/>
      <c r="J24" s="386"/>
      <c r="K24" s="387"/>
      <c r="L24" s="2"/>
    </row>
    <row r="25" spans="2:12">
      <c r="I25" s="3"/>
    </row>
    <row r="26" spans="2:12" ht="13.2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D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C12:C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L218"/>
  <sheetViews>
    <sheetView topLeftCell="B1" zoomScale="80" zoomScaleNormal="80" zoomScalePageLayoutView="80" workbookViewId="0">
      <selection activeCell="B58" sqref="B58"/>
    </sheetView>
  </sheetViews>
  <sheetFormatPr baseColWidth="10" defaultColWidth="0" defaultRowHeight="12" zeroHeight="1" x14ac:dyDescent="0"/>
  <cols>
    <col min="1" max="1" width="1.6640625" style="5" hidden="1" customWidth="1"/>
    <col min="2" max="2" width="81.5" style="3" customWidth="1"/>
    <col min="3" max="3" width="28.33203125" style="3" customWidth="1"/>
    <col min="4" max="4" width="12.1640625" style="3" customWidth="1"/>
    <col min="5" max="5" width="12.1640625" style="3" hidden="1" customWidth="1"/>
    <col min="6" max="6" width="3.33203125" style="3" hidden="1" customWidth="1"/>
    <col min="7" max="7" width="13.5" style="3" hidden="1" customWidth="1"/>
    <col min="8" max="8" width="14.1640625" style="3" hidden="1" customWidth="1"/>
    <col min="9" max="9" width="4.33203125" style="3" hidden="1" customWidth="1"/>
    <col min="10" max="10" width="15.33203125" style="3" hidden="1" customWidth="1"/>
    <col min="11" max="11" width="18.1640625" style="3" hidden="1" customWidth="1"/>
    <col min="12" max="12" width="12.5" style="3" hidden="1" customWidth="1"/>
    <col min="13" max="13" width="9.33203125" style="3" hidden="1" customWidth="1"/>
    <col min="14" max="16384" width="9.33203125" style="3" hidden="1"/>
  </cols>
  <sheetData>
    <row r="1" spans="1:12" ht="18">
      <c r="B1" s="99" t="s">
        <v>458</v>
      </c>
    </row>
    <row r="2" spans="1:12" s="11" customFormat="1">
      <c r="B2" s="20"/>
      <c r="C2" s="16"/>
      <c r="D2" s="21"/>
      <c r="E2" s="22"/>
      <c r="F2" s="22"/>
      <c r="G2" s="21"/>
      <c r="H2" s="23"/>
      <c r="I2" s="23"/>
      <c r="J2" s="21"/>
      <c r="K2" s="24"/>
      <c r="L2" s="24"/>
    </row>
    <row r="3" spans="1:12" s="4" customFormat="1" ht="18">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215" t="s">
        <v>499</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2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5" customHeight="1">
      <c r="B22" s="66" t="s">
        <v>499</v>
      </c>
      <c r="C22" s="29"/>
      <c r="D22" s="29"/>
      <c r="E22" s="29"/>
      <c r="F22" s="29"/>
      <c r="G22" s="29"/>
      <c r="H22" s="29"/>
      <c r="I22" s="29"/>
      <c r="J22" s="29"/>
    </row>
    <row r="23" spans="2:11" s="5" customFormat="1" ht="19.25" customHeight="1">
      <c r="B23" s="66"/>
      <c r="C23" s="29"/>
      <c r="D23" s="29"/>
      <c r="E23" s="29"/>
      <c r="F23" s="29"/>
      <c r="G23" s="29"/>
      <c r="H23" s="29"/>
      <c r="I23" s="29"/>
      <c r="J23" s="29"/>
    </row>
    <row r="24" spans="2:11" s="5" customFormat="1" ht="19.25" customHeight="1">
      <c r="B24" s="66"/>
      <c r="C24" s="29"/>
      <c r="D24" s="29"/>
      <c r="E24" s="29"/>
      <c r="F24" s="29"/>
      <c r="G24" s="29"/>
      <c r="H24" s="29"/>
      <c r="I24" s="29"/>
      <c r="J24" s="29"/>
    </row>
    <row r="25" spans="2:11" s="5" customFormat="1" ht="19.25" customHeight="1">
      <c r="B25" s="66"/>
      <c r="C25" s="29"/>
      <c r="D25" s="29"/>
      <c r="E25" s="29"/>
      <c r="F25" s="29"/>
      <c r="G25" s="29"/>
      <c r="H25" s="29"/>
      <c r="I25" s="29"/>
      <c r="J25" s="29"/>
    </row>
    <row r="26" spans="2:11" s="5" customFormat="1" ht="19.25" customHeight="1">
      <c r="B26" s="66"/>
      <c r="C26" s="29"/>
      <c r="D26" s="29"/>
      <c r="E26" s="29"/>
      <c r="F26" s="29"/>
      <c r="G26" s="29"/>
      <c r="H26" s="29"/>
      <c r="I26" s="29"/>
      <c r="J26" s="29"/>
    </row>
    <row r="27" spans="2:11" s="5" customFormat="1" ht="19.25" customHeight="1">
      <c r="B27" s="66"/>
      <c r="C27" s="29"/>
      <c r="D27" s="29"/>
      <c r="E27" s="29"/>
      <c r="F27" s="29"/>
      <c r="G27" s="29"/>
      <c r="H27" s="29"/>
      <c r="I27" s="29"/>
      <c r="J27" s="29"/>
    </row>
    <row r="28" spans="2:11" s="5" customFormat="1" ht="19.25" customHeight="1">
      <c r="B28" s="66"/>
      <c r="C28" s="29"/>
      <c r="D28" s="29"/>
      <c r="E28" s="29"/>
      <c r="F28" s="29"/>
      <c r="G28" s="29"/>
      <c r="H28" s="29"/>
      <c r="I28" s="29"/>
      <c r="J28" s="29"/>
    </row>
    <row r="29" spans="2:11" s="5" customFormat="1" ht="19.25" customHeight="1">
      <c r="B29" s="66"/>
      <c r="C29" s="29"/>
      <c r="D29" s="29"/>
      <c r="E29" s="29"/>
      <c r="F29" s="29"/>
      <c r="G29" s="29"/>
      <c r="H29" s="29"/>
      <c r="I29" s="29"/>
      <c r="J29" s="29"/>
    </row>
    <row r="30" spans="2:11" s="5" customFormat="1" ht="19.25" customHeight="1">
      <c r="B30" s="66"/>
      <c r="C30" s="29"/>
      <c r="D30" s="29"/>
      <c r="E30" s="29"/>
      <c r="F30" s="29"/>
      <c r="G30" s="29"/>
      <c r="H30" s="29"/>
      <c r="I30" s="29"/>
      <c r="J30" s="29"/>
    </row>
    <row r="31" spans="2:11" s="5" customFormat="1" ht="19.25" customHeight="1">
      <c r="B31" s="66"/>
      <c r="C31" s="29"/>
      <c r="D31" s="29"/>
      <c r="E31" s="29"/>
      <c r="F31" s="29"/>
      <c r="G31" s="29"/>
      <c r="H31" s="29"/>
      <c r="I31" s="29"/>
      <c r="J31" s="29"/>
    </row>
    <row r="32" spans="2:11" s="5" customFormat="1" ht="19.25"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t="s">
        <v>499</v>
      </c>
      <c r="C36" s="216" t="s">
        <v>499</v>
      </c>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6">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t="s">
        <v>499</v>
      </c>
      <c r="C50" s="216" t="s">
        <v>499</v>
      </c>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 customHeight="1">
      <c r="B61" s="58" t="s">
        <v>201</v>
      </c>
      <c r="C61" s="27"/>
      <c r="D61" s="27"/>
      <c r="E61" s="27"/>
      <c r="F61" s="27"/>
      <c r="G61" s="27"/>
      <c r="H61" s="27"/>
    </row>
    <row r="62" spans="2:10" s="5" customFormat="1" ht="19.5" customHeight="1">
      <c r="B62" s="66" t="s">
        <v>499</v>
      </c>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E217"/>
  <sheetViews>
    <sheetView tabSelected="1" zoomScale="80" zoomScaleNormal="80" zoomScalePageLayoutView="80" workbookViewId="0">
      <pane xSplit="2" ySplit="3" topLeftCell="D4" activePane="bottomRight" state="frozen"/>
      <selection activeCell="B1" sqref="B1"/>
      <selection pane="topRight" activeCell="B1" sqref="B1"/>
      <selection pane="bottomLeft" activeCell="B1" sqref="B1"/>
      <selection pane="bottomRight" activeCell="D178" sqref="D178:D183"/>
    </sheetView>
  </sheetViews>
  <sheetFormatPr baseColWidth="10" defaultColWidth="0" defaultRowHeight="12" zeroHeight="1" x14ac:dyDescent="0"/>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8">
      <c r="B1" s="98" t="s">
        <v>459</v>
      </c>
    </row>
    <row r="2" spans="1:5" s="5" customFormat="1" ht="18">
      <c r="B2" s="49"/>
    </row>
    <row r="3" spans="1:5" s="8" customFormat="1" ht="32">
      <c r="A3" s="12"/>
      <c r="B3" s="224" t="s">
        <v>460</v>
      </c>
      <c r="C3" s="225" t="s">
        <v>461</v>
      </c>
      <c r="D3" s="226" t="s">
        <v>462</v>
      </c>
    </row>
    <row r="4" spans="1:5" ht="14" thickBot="1">
      <c r="B4" s="271" t="s">
        <v>54</v>
      </c>
      <c r="C4" s="272"/>
      <c r="D4" s="273"/>
      <c r="E4" s="7"/>
    </row>
    <row r="5" spans="1:5" ht="35.25" customHeight="1" thickTop="1" thickBot="1">
      <c r="B5" s="219" t="s">
        <v>125</v>
      </c>
      <c r="C5" s="150"/>
      <c r="D5" s="221" t="s">
        <v>546</v>
      </c>
      <c r="E5" s="7"/>
    </row>
    <row r="6" spans="1:5" ht="35.25" customHeight="1" thickTop="1">
      <c r="B6" s="219" t="s">
        <v>114</v>
      </c>
      <c r="C6" s="150"/>
      <c r="D6" s="221" t="s">
        <v>547</v>
      </c>
      <c r="E6" s="7"/>
    </row>
    <row r="7" spans="1:5" ht="35.25" customHeight="1">
      <c r="B7" s="219" t="s">
        <v>289</v>
      </c>
      <c r="C7" s="150"/>
      <c r="D7" s="222" t="s">
        <v>499</v>
      </c>
      <c r="E7" s="7"/>
    </row>
    <row r="8" spans="1:5" ht="35.25" customHeight="1">
      <c r="B8" s="219" t="s">
        <v>290</v>
      </c>
      <c r="C8" s="150"/>
      <c r="D8" s="222" t="s">
        <v>499</v>
      </c>
      <c r="E8" s="7"/>
    </row>
    <row r="9" spans="1:5" ht="35.25" customHeight="1">
      <c r="B9" s="219" t="s">
        <v>111</v>
      </c>
      <c r="C9" s="150"/>
      <c r="D9" s="222" t="s">
        <v>500</v>
      </c>
      <c r="E9" s="7"/>
    </row>
    <row r="10" spans="1:5" ht="35.25" customHeight="1">
      <c r="B10" s="219" t="s">
        <v>84</v>
      </c>
      <c r="C10" s="150"/>
      <c r="D10" s="222" t="s">
        <v>501</v>
      </c>
      <c r="E10" s="7"/>
    </row>
    <row r="11" spans="1:5" ht="35.25" customHeight="1">
      <c r="B11" s="219" t="s">
        <v>292</v>
      </c>
      <c r="C11" s="150"/>
      <c r="D11" s="222" t="s">
        <v>499</v>
      </c>
      <c r="E11" s="7"/>
    </row>
    <row r="12" spans="1:5" ht="35.25" customHeight="1">
      <c r="B12" s="219" t="s">
        <v>90</v>
      </c>
      <c r="C12" s="150"/>
      <c r="D12" s="222" t="s">
        <v>502</v>
      </c>
      <c r="E12" s="7"/>
    </row>
    <row r="13" spans="1:5" ht="35.25" customHeight="1">
      <c r="B13" s="219" t="s">
        <v>91</v>
      </c>
      <c r="C13" s="150"/>
      <c r="D13" s="222" t="s">
        <v>499</v>
      </c>
      <c r="E13" s="7"/>
    </row>
    <row r="14" spans="1:5" ht="35.25" customHeight="1">
      <c r="B14" s="219" t="s">
        <v>294</v>
      </c>
      <c r="C14" s="150"/>
      <c r="D14" s="222" t="s">
        <v>499</v>
      </c>
      <c r="E14" s="7"/>
    </row>
    <row r="15" spans="1:5" ht="35.25" customHeight="1">
      <c r="B15" s="220" t="s">
        <v>295</v>
      </c>
      <c r="C15" s="150"/>
      <c r="D15" s="222" t="s">
        <v>499</v>
      </c>
      <c r="E15" s="7"/>
    </row>
    <row r="16" spans="1:5" ht="35.25" customHeight="1">
      <c r="B16" s="219" t="s">
        <v>296</v>
      </c>
      <c r="C16" s="150"/>
      <c r="D16" s="222" t="s">
        <v>499</v>
      </c>
      <c r="E16" s="7"/>
    </row>
    <row r="17" spans="2:5" ht="35.25" customHeight="1">
      <c r="B17" s="219" t="s">
        <v>297</v>
      </c>
      <c r="C17" s="150"/>
      <c r="D17" s="222" t="s">
        <v>499</v>
      </c>
      <c r="E17" s="7"/>
    </row>
    <row r="18" spans="2:5" ht="35.25" customHeight="1">
      <c r="B18" s="219" t="s">
        <v>115</v>
      </c>
      <c r="C18" s="150"/>
      <c r="D18" s="222" t="s">
        <v>499</v>
      </c>
      <c r="E18" s="7"/>
    </row>
    <row r="19" spans="2:5" ht="35.25" customHeight="1">
      <c r="B19" s="219" t="s">
        <v>116</v>
      </c>
      <c r="C19" s="150"/>
      <c r="D19" s="222" t="s">
        <v>499</v>
      </c>
      <c r="E19" s="7"/>
    </row>
    <row r="20" spans="2:5" ht="35.25" customHeight="1">
      <c r="B20" s="219" t="s">
        <v>117</v>
      </c>
      <c r="C20" s="150"/>
      <c r="D20" s="222" t="s">
        <v>499</v>
      </c>
      <c r="E20" s="7"/>
    </row>
    <row r="21" spans="2:5" ht="35.25" customHeight="1">
      <c r="B21" s="219" t="s">
        <v>299</v>
      </c>
      <c r="C21" s="150"/>
      <c r="D21" s="222" t="s">
        <v>503</v>
      </c>
      <c r="E21" s="7"/>
    </row>
    <row r="22" spans="2:5" ht="35.25" customHeight="1">
      <c r="B22" s="219" t="s">
        <v>300</v>
      </c>
      <c r="C22" s="150"/>
      <c r="D22" s="222" t="s">
        <v>499</v>
      </c>
      <c r="E22" s="7"/>
    </row>
    <row r="23" spans="2:5" ht="35.25" customHeight="1">
      <c r="B23" s="219" t="s">
        <v>301</v>
      </c>
      <c r="C23" s="150"/>
      <c r="D23" s="222" t="s">
        <v>499</v>
      </c>
      <c r="E23" s="7"/>
    </row>
    <row r="24" spans="2:5" ht="35.25" customHeight="1" thickBot="1">
      <c r="B24" s="219" t="s">
        <v>302</v>
      </c>
      <c r="C24" s="151"/>
      <c r="D24" s="222" t="s">
        <v>499</v>
      </c>
      <c r="E24" s="7"/>
    </row>
    <row r="25" spans="2:5" ht="16">
      <c r="B25" s="274" t="s">
        <v>55</v>
      </c>
      <c r="C25" s="275"/>
      <c r="D25" s="276"/>
      <c r="E25" s="7"/>
    </row>
    <row r="26" spans="2:5" ht="13">
      <c r="B26" s="277" t="s">
        <v>67</v>
      </c>
      <c r="C26" s="278"/>
      <c r="D26" s="279"/>
      <c r="E26" s="7"/>
    </row>
    <row r="27" spans="2:5" ht="35.25" customHeight="1">
      <c r="B27" s="219" t="s">
        <v>242</v>
      </c>
      <c r="C27" s="150"/>
      <c r="D27" s="223" t="s">
        <v>499</v>
      </c>
      <c r="E27" s="7"/>
    </row>
    <row r="28" spans="2:5" ht="35.25" customHeight="1">
      <c r="B28" s="219" t="s">
        <v>243</v>
      </c>
      <c r="C28" s="150"/>
      <c r="D28" s="222" t="s">
        <v>548</v>
      </c>
      <c r="E28" s="7"/>
    </row>
    <row r="29" spans="2:5" ht="35.25" customHeight="1">
      <c r="B29" s="219" t="s">
        <v>244</v>
      </c>
      <c r="C29" s="150"/>
      <c r="D29" s="222" t="s">
        <v>504</v>
      </c>
      <c r="E29" s="7"/>
    </row>
    <row r="30" spans="2:5" ht="35.25" customHeight="1">
      <c r="B30" s="219" t="s">
        <v>245</v>
      </c>
      <c r="C30" s="150"/>
      <c r="D30" s="222" t="s">
        <v>499</v>
      </c>
      <c r="E30" s="7"/>
    </row>
    <row r="31" spans="2:5" ht="35.25" customHeight="1">
      <c r="B31" s="219"/>
      <c r="C31" s="150"/>
      <c r="D31" s="222"/>
      <c r="E31" s="7"/>
    </row>
    <row r="32" spans="2:5" ht="35.25" customHeight="1">
      <c r="B32" s="219"/>
      <c r="C32" s="150"/>
      <c r="D32" s="222"/>
      <c r="E32" s="7"/>
    </row>
    <row r="33" spans="2:5" ht="13">
      <c r="B33" s="280" t="s">
        <v>68</v>
      </c>
      <c r="C33" s="281"/>
      <c r="D33" s="282"/>
      <c r="E33" s="7"/>
    </row>
    <row r="34" spans="2:5" ht="35.25" customHeight="1">
      <c r="B34" s="219" t="s">
        <v>247</v>
      </c>
      <c r="C34" s="150"/>
      <c r="D34" s="222" t="s">
        <v>505</v>
      </c>
      <c r="E34" s="7"/>
    </row>
    <row r="35" spans="2:5" ht="35.25" customHeight="1">
      <c r="B35" s="219" t="s">
        <v>248</v>
      </c>
      <c r="C35" s="150"/>
      <c r="D35" s="222" t="s">
        <v>499</v>
      </c>
      <c r="E35" s="7"/>
    </row>
    <row r="36" spans="2:5" ht="35.25" customHeight="1">
      <c r="B36" s="219" t="s">
        <v>249</v>
      </c>
      <c r="C36" s="150"/>
      <c r="D36" s="222" t="s">
        <v>499</v>
      </c>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3">
      <c r="B40" s="280" t="s">
        <v>126</v>
      </c>
      <c r="C40" s="281"/>
      <c r="D40" s="282"/>
      <c r="E40" s="7"/>
    </row>
    <row r="41" spans="2:5" ht="35.25" customHeight="1">
      <c r="B41" s="219" t="s">
        <v>499</v>
      </c>
      <c r="C41" s="150"/>
      <c r="D41" s="222" t="s">
        <v>499</v>
      </c>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3">
      <c r="B47" s="280" t="s">
        <v>69</v>
      </c>
      <c r="C47" s="281"/>
      <c r="D47" s="282"/>
      <c r="E47" s="7"/>
    </row>
    <row r="48" spans="2:5" ht="35.25" customHeight="1">
      <c r="B48" s="219" t="s">
        <v>251</v>
      </c>
      <c r="C48" s="150"/>
      <c r="D48" s="222" t="s">
        <v>549</v>
      </c>
      <c r="E48" s="7"/>
    </row>
    <row r="49" spans="2:5" ht="35.25" customHeight="1">
      <c r="B49" s="219" t="s">
        <v>252</v>
      </c>
      <c r="C49" s="150"/>
      <c r="D49" s="222" t="s">
        <v>506</v>
      </c>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
      <c r="B54" s="274" t="s">
        <v>56</v>
      </c>
      <c r="C54" s="275"/>
      <c r="D54" s="276"/>
      <c r="E54" s="7"/>
    </row>
    <row r="55" spans="2:5" ht="13">
      <c r="B55" s="277" t="s">
        <v>127</v>
      </c>
      <c r="C55" s="278"/>
      <c r="D55" s="279"/>
      <c r="E55" s="7"/>
    </row>
    <row r="56" spans="2:5" ht="35.25" customHeight="1">
      <c r="B56" s="219" t="s">
        <v>507</v>
      </c>
      <c r="C56" s="152" t="s">
        <v>135</v>
      </c>
      <c r="D56" s="222" t="s">
        <v>550</v>
      </c>
      <c r="E56" s="7"/>
    </row>
    <row r="57" spans="2:5" ht="35.25" customHeight="1">
      <c r="B57" s="219" t="s">
        <v>508</v>
      </c>
      <c r="C57" s="152" t="s">
        <v>135</v>
      </c>
      <c r="D57" s="222" t="s">
        <v>551</v>
      </c>
      <c r="E57" s="7"/>
    </row>
    <row r="58" spans="2:5" ht="35.25" customHeight="1">
      <c r="B58" s="219" t="s">
        <v>509</v>
      </c>
      <c r="C58" s="152" t="s">
        <v>135</v>
      </c>
      <c r="D58" s="222" t="s">
        <v>552</v>
      </c>
      <c r="E58" s="7"/>
    </row>
    <row r="59" spans="2:5" ht="35.25" customHeight="1">
      <c r="B59" s="219" t="s">
        <v>510</v>
      </c>
      <c r="C59" s="152" t="s">
        <v>135</v>
      </c>
      <c r="D59" s="222" t="s">
        <v>553</v>
      </c>
      <c r="E59" s="7"/>
    </row>
    <row r="60" spans="2:5" ht="35.25" customHeight="1">
      <c r="B60" s="219" t="s">
        <v>511</v>
      </c>
      <c r="C60" s="152" t="s">
        <v>135</v>
      </c>
      <c r="D60" s="222" t="s">
        <v>554</v>
      </c>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3">
      <c r="B66" s="280" t="s">
        <v>113</v>
      </c>
      <c r="C66" s="281"/>
      <c r="D66" s="282"/>
      <c r="E66" s="7"/>
    </row>
    <row r="67" spans="2:5" ht="35.25" customHeight="1">
      <c r="B67" s="219" t="s">
        <v>512</v>
      </c>
      <c r="C67" s="152" t="s">
        <v>135</v>
      </c>
      <c r="D67" s="222" t="s">
        <v>555</v>
      </c>
      <c r="E67" s="7"/>
    </row>
    <row r="68" spans="2:5" ht="35.25" customHeight="1">
      <c r="B68" s="219" t="s">
        <v>513</v>
      </c>
      <c r="C68" s="152" t="s">
        <v>133</v>
      </c>
      <c r="D68" s="222" t="s">
        <v>556</v>
      </c>
      <c r="E68" s="7"/>
    </row>
    <row r="69" spans="2:5" ht="35.25" customHeight="1">
      <c r="B69" s="219" t="s">
        <v>514</v>
      </c>
      <c r="C69" s="152" t="s">
        <v>135</v>
      </c>
      <c r="D69" s="222" t="s">
        <v>557</v>
      </c>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3">
      <c r="B77" s="280" t="s">
        <v>70</v>
      </c>
      <c r="C77" s="281"/>
      <c r="D77" s="282"/>
      <c r="E77" s="7"/>
    </row>
    <row r="78" spans="2:5" ht="35.25" customHeight="1">
      <c r="B78" s="219" t="s">
        <v>515</v>
      </c>
      <c r="C78" s="152" t="s">
        <v>135</v>
      </c>
      <c r="D78" s="222" t="s">
        <v>558</v>
      </c>
      <c r="E78" s="7"/>
    </row>
    <row r="79" spans="2:5" ht="35.25" customHeight="1">
      <c r="B79" s="219" t="s">
        <v>516</v>
      </c>
      <c r="C79" s="152" t="s">
        <v>135</v>
      </c>
      <c r="D79" s="222" t="s">
        <v>559</v>
      </c>
      <c r="E79" s="7"/>
    </row>
    <row r="80" spans="2:5" ht="35.25" customHeight="1">
      <c r="B80" s="219" t="s">
        <v>517</v>
      </c>
      <c r="C80" s="152" t="s">
        <v>135</v>
      </c>
      <c r="D80" s="222" t="s">
        <v>552</v>
      </c>
      <c r="E80" s="7"/>
    </row>
    <row r="81" spans="2:5" ht="35.25" customHeight="1">
      <c r="B81" s="219" t="s">
        <v>518</v>
      </c>
      <c r="C81" s="152" t="s">
        <v>135</v>
      </c>
      <c r="D81" s="222" t="s">
        <v>553</v>
      </c>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3">
      <c r="B88" s="280" t="s">
        <v>71</v>
      </c>
      <c r="C88" s="281"/>
      <c r="D88" s="282"/>
      <c r="E88" s="7"/>
    </row>
    <row r="89" spans="2:5" ht="35.25" customHeight="1">
      <c r="B89" s="219" t="s">
        <v>519</v>
      </c>
      <c r="C89" s="152" t="s">
        <v>135</v>
      </c>
      <c r="D89" s="222" t="s">
        <v>560</v>
      </c>
      <c r="E89" s="7"/>
    </row>
    <row r="90" spans="2:5" ht="35.25" customHeight="1">
      <c r="B90" s="219" t="s">
        <v>520</v>
      </c>
      <c r="C90" s="152" t="s">
        <v>135</v>
      </c>
      <c r="D90" s="222" t="s">
        <v>561</v>
      </c>
      <c r="E90" s="7"/>
    </row>
    <row r="91" spans="2:5" ht="35.25" customHeight="1">
      <c r="B91" s="219" t="s">
        <v>521</v>
      </c>
      <c r="C91" s="152" t="s">
        <v>135</v>
      </c>
      <c r="D91" s="222" t="s">
        <v>562</v>
      </c>
      <c r="E91" s="7"/>
    </row>
    <row r="92" spans="2:5" ht="35.25" customHeight="1">
      <c r="B92" s="219" t="s">
        <v>522</v>
      </c>
      <c r="C92" s="152" t="s">
        <v>135</v>
      </c>
      <c r="D92" s="222" t="s">
        <v>563</v>
      </c>
      <c r="E92" s="7"/>
    </row>
    <row r="93" spans="2:5" ht="35.25" customHeight="1">
      <c r="B93" s="219" t="s">
        <v>523</v>
      </c>
      <c r="C93" s="152" t="s">
        <v>135</v>
      </c>
      <c r="D93" s="222" t="s">
        <v>564</v>
      </c>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3">
      <c r="B99" s="280" t="s">
        <v>199</v>
      </c>
      <c r="C99" s="281"/>
      <c r="D99" s="282"/>
      <c r="E99" s="7"/>
    </row>
    <row r="100" spans="2:5" ht="35.25" customHeight="1">
      <c r="B100" s="219" t="s">
        <v>524</v>
      </c>
      <c r="C100" s="152" t="s">
        <v>135</v>
      </c>
      <c r="D100" s="222" t="s">
        <v>565</v>
      </c>
      <c r="E100" s="7"/>
    </row>
    <row r="101" spans="2:5" ht="35.25" customHeight="1">
      <c r="B101" s="219" t="s">
        <v>525</v>
      </c>
      <c r="C101" s="152" t="s">
        <v>133</v>
      </c>
      <c r="D101" s="222" t="s">
        <v>566</v>
      </c>
      <c r="E101" s="7"/>
    </row>
    <row r="102" spans="2:5" ht="35.25" customHeight="1">
      <c r="B102" s="219" t="s">
        <v>526</v>
      </c>
      <c r="C102" s="152" t="s">
        <v>133</v>
      </c>
      <c r="D102" s="222" t="s">
        <v>567</v>
      </c>
      <c r="E102" s="7"/>
    </row>
    <row r="103" spans="2:5" ht="35.25" customHeight="1">
      <c r="B103" s="219" t="s">
        <v>527</v>
      </c>
      <c r="C103" s="152" t="s">
        <v>135</v>
      </c>
      <c r="D103" s="222" t="s">
        <v>568</v>
      </c>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3">
      <c r="B110" s="280" t="s">
        <v>100</v>
      </c>
      <c r="C110" s="281"/>
      <c r="D110" s="282"/>
      <c r="E110" s="27"/>
    </row>
    <row r="111" spans="2:5" s="5" customFormat="1" ht="35.25" customHeight="1">
      <c r="B111" s="219" t="s">
        <v>499</v>
      </c>
      <c r="C111" s="152"/>
      <c r="D111" s="222" t="s">
        <v>499</v>
      </c>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
      <c r="B121" s="274" t="s">
        <v>57</v>
      </c>
      <c r="C121" s="275"/>
      <c r="D121" s="276"/>
      <c r="E121" s="7"/>
    </row>
    <row r="122" spans="2:5" ht="13">
      <c r="B122" s="280" t="s">
        <v>72</v>
      </c>
      <c r="C122" s="281"/>
      <c r="D122" s="282"/>
      <c r="E122" s="7"/>
    </row>
    <row r="123" spans="2:5" ht="35.25" customHeight="1">
      <c r="B123" s="219" t="s">
        <v>528</v>
      </c>
      <c r="C123" s="150"/>
      <c r="D123" s="222" t="s">
        <v>569</v>
      </c>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3">
      <c r="B133" s="280" t="s">
        <v>73</v>
      </c>
      <c r="C133" s="281"/>
      <c r="D133" s="282"/>
      <c r="E133" s="7"/>
    </row>
    <row r="134" spans="2:5" s="5" customFormat="1" ht="35.25" customHeight="1">
      <c r="B134" s="219" t="s">
        <v>529</v>
      </c>
      <c r="C134" s="150"/>
      <c r="D134" s="222" t="s">
        <v>570</v>
      </c>
      <c r="E134" s="27"/>
    </row>
    <row r="135" spans="2:5" s="5" customFormat="1" ht="35.25" customHeight="1">
      <c r="B135" s="219" t="s">
        <v>530</v>
      </c>
      <c r="C135" s="150"/>
      <c r="D135" s="381" t="s">
        <v>571</v>
      </c>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3">
      <c r="B144" s="280" t="s">
        <v>74</v>
      </c>
      <c r="C144" s="281"/>
      <c r="D144" s="282"/>
      <c r="E144" s="7"/>
    </row>
    <row r="145" spans="2:5" s="5" customFormat="1" ht="35.25" customHeight="1">
      <c r="B145" s="219" t="s">
        <v>531</v>
      </c>
      <c r="C145" s="150"/>
      <c r="D145" s="222" t="s">
        <v>572</v>
      </c>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3">
      <c r="B155" s="280" t="s">
        <v>75</v>
      </c>
      <c r="C155" s="281"/>
      <c r="D155" s="282"/>
      <c r="E155" s="7"/>
    </row>
    <row r="156" spans="2:5" s="5" customFormat="1" ht="35.25" customHeight="1">
      <c r="B156" s="219" t="s">
        <v>533</v>
      </c>
      <c r="C156" s="150"/>
      <c r="D156" s="222" t="s">
        <v>532</v>
      </c>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3">
      <c r="B166" s="280" t="s">
        <v>76</v>
      </c>
      <c r="C166" s="281"/>
      <c r="D166" s="282"/>
      <c r="E166" s="7"/>
    </row>
    <row r="167" spans="2:5" s="5" customFormat="1" ht="35.25" customHeight="1">
      <c r="B167" s="219" t="s">
        <v>499</v>
      </c>
      <c r="C167" s="150"/>
      <c r="D167" s="222" t="s">
        <v>499</v>
      </c>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3">
      <c r="B177" s="280" t="s">
        <v>78</v>
      </c>
      <c r="C177" s="281"/>
      <c r="D177" s="282"/>
      <c r="E177" s="1"/>
    </row>
    <row r="178" spans="2:5" s="5" customFormat="1" ht="35.25" customHeight="1">
      <c r="B178" s="219" t="s">
        <v>540</v>
      </c>
      <c r="C178" s="150"/>
      <c r="D178" s="222" t="s">
        <v>534</v>
      </c>
      <c r="E178" s="27"/>
    </row>
    <row r="179" spans="2:5" s="5" customFormat="1" ht="35.25" customHeight="1">
      <c r="B179" s="219" t="s">
        <v>541</v>
      </c>
      <c r="C179" s="150"/>
      <c r="D179" s="222" t="s">
        <v>535</v>
      </c>
      <c r="E179" s="27"/>
    </row>
    <row r="180" spans="2:5" s="5" customFormat="1" ht="35.25" customHeight="1">
      <c r="B180" s="219" t="s">
        <v>542</v>
      </c>
      <c r="C180" s="150"/>
      <c r="D180" s="222" t="s">
        <v>536</v>
      </c>
      <c r="E180" s="27"/>
    </row>
    <row r="181" spans="2:5" s="5" customFormat="1" ht="35.25" customHeight="1">
      <c r="B181" s="219" t="s">
        <v>543</v>
      </c>
      <c r="C181" s="150"/>
      <c r="D181" s="222" t="s">
        <v>537</v>
      </c>
      <c r="E181" s="27"/>
    </row>
    <row r="182" spans="2:5" s="5" customFormat="1" ht="35.25" customHeight="1">
      <c r="B182" s="219" t="s">
        <v>544</v>
      </c>
      <c r="C182" s="150"/>
      <c r="D182" s="222" t="s">
        <v>538</v>
      </c>
      <c r="E182" s="27"/>
    </row>
    <row r="183" spans="2:5" s="5" customFormat="1" ht="35.25" customHeight="1">
      <c r="B183" s="219" t="s">
        <v>545</v>
      </c>
      <c r="C183" s="150"/>
      <c r="D183" s="222" t="s">
        <v>539</v>
      </c>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3">
      <c r="B188" s="280" t="s">
        <v>79</v>
      </c>
      <c r="C188" s="281"/>
      <c r="D188" s="282"/>
      <c r="E188" s="1"/>
    </row>
    <row r="189" spans="2:5" s="5" customFormat="1" ht="35.25" customHeight="1">
      <c r="B189" s="219" t="s">
        <v>499</v>
      </c>
      <c r="C189" s="150"/>
      <c r="D189" s="222" t="s">
        <v>499</v>
      </c>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3">
      <c r="B199" s="280" t="s">
        <v>81</v>
      </c>
      <c r="C199" s="281"/>
      <c r="D199" s="282"/>
      <c r="E199" s="1"/>
    </row>
    <row r="200" spans="2:5" s="5" customFormat="1" ht="35.25" customHeight="1">
      <c r="B200" s="219" t="s">
        <v>499</v>
      </c>
      <c r="C200" s="150"/>
      <c r="D200" s="222" t="s">
        <v>499</v>
      </c>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N10"/>
  <sheetViews>
    <sheetView zoomScale="80" zoomScaleNormal="80" zoomScalePageLayoutView="80" workbookViewId="0"/>
  </sheetViews>
  <sheetFormatPr baseColWidth="10" defaultColWidth="0" defaultRowHeight="12" zeroHeight="1" x14ac:dyDescent="0"/>
  <cols>
    <col min="1" max="1" width="111.33203125" style="3" customWidth="1"/>
    <col min="2" max="2" width="9.1640625" style="3" customWidth="1"/>
    <col min="3" max="3" width="45.6640625" style="3" hidden="1" customWidth="1"/>
    <col min="4" max="4" width="7" style="3" hidden="1" customWidth="1"/>
    <col min="5" max="5" width="10.83203125" style="3" hidden="1" customWidth="1"/>
    <col min="6" max="6" width="11.6640625" style="3" hidden="1" customWidth="1"/>
    <col min="7" max="7" width="9.1640625" style="3" hidden="1" customWidth="1"/>
    <col min="8" max="8" width="14" style="3" hidden="1" customWidth="1"/>
    <col min="9" max="9" width="13.83203125" style="3" hidden="1" customWidth="1"/>
    <col min="10" max="10" width="9.1640625" style="3" hidden="1" customWidth="1"/>
    <col min="11" max="11" width="12.33203125" style="3" hidden="1" customWidth="1"/>
    <col min="12" max="12" width="12" style="3" hidden="1" customWidth="1"/>
    <col min="13" max="14" width="0" style="3" hidden="1" customWidth="1"/>
    <col min="15" max="15" width="9.1640625" style="3" hidden="1" customWidth="1"/>
    <col min="16" max="16384" width="9.1640625" style="3" hidden="1"/>
  </cols>
  <sheetData>
    <row r="1" spans="1:14">
      <c r="A1" s="79" t="s">
        <v>105</v>
      </c>
    </row>
    <row r="2" spans="1:14" ht="14">
      <c r="H2" s="39"/>
      <c r="I2" s="39"/>
    </row>
    <row r="3" spans="1:14" s="42" customFormat="1" ht="112.2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
      <c r="A5" s="3" t="s">
        <v>106</v>
      </c>
      <c r="E5" s="39"/>
      <c r="F5" s="39"/>
      <c r="G5" s="39"/>
      <c r="J5" s="39"/>
    </row>
    <row r="6" spans="1:14" ht="14">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I64"/>
  <sheetViews>
    <sheetView zoomScale="80" zoomScaleNormal="80" zoomScalePageLayoutView="80" workbookViewId="0"/>
  </sheetViews>
  <sheetFormatPr baseColWidth="10" defaultColWidth="0" defaultRowHeight="12" zeroHeight="1" x14ac:dyDescent="0"/>
  <cols>
    <col min="1" max="1" width="35" style="31" customWidth="1"/>
    <col min="2" max="2" width="26.5" style="31" customWidth="1"/>
    <col min="3" max="3" width="9.1640625" style="31" customWidth="1"/>
    <col min="4" max="4" width="30.6640625" style="34" customWidth="1"/>
    <col min="5" max="5" width="9.1640625" style="31" customWidth="1"/>
    <col min="6" max="6" width="19.6640625" style="31" customWidth="1"/>
    <col min="7" max="7" width="9.1640625" style="31" customWidth="1"/>
    <col min="8" max="8" width="12" style="31" customWidth="1"/>
    <col min="9" max="9" width="9.1640625" style="31" customWidth="1"/>
    <col min="10" max="10" width="9.1640625" style="31" hidden="1" customWidth="1"/>
    <col min="11" max="16384" width="9.1640625" style="31" hidden="1"/>
  </cols>
  <sheetData>
    <row r="1" spans="1:8">
      <c r="A1" s="80"/>
      <c r="B1" s="80"/>
      <c r="D1" s="32"/>
      <c r="F1" s="33"/>
      <c r="H1" s="33"/>
    </row>
    <row r="2" spans="1:8" ht="30">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Matthew Cuccinello</cp:lastModifiedBy>
  <cp:lastPrinted>2014-12-18T11:24:00Z</cp:lastPrinted>
  <dcterms:created xsi:type="dcterms:W3CDTF">2012-03-15T16:14:51Z</dcterms:created>
  <dcterms:modified xsi:type="dcterms:W3CDTF">2015-07-31T15:33:35Z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