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E17" i="10"/>
  <c r="F17" i="10" s="1"/>
  <c r="D17" i="10"/>
  <c r="C17" i="10"/>
  <c r="E12" i="10"/>
  <c r="F12" i="10" s="1"/>
  <c r="D12" i="10"/>
  <c r="C12" i="10"/>
  <c r="F6" i="10"/>
  <c r="F16" i="10"/>
  <c r="F15" i="10"/>
  <c r="F38" i="10"/>
  <c r="E38" i="10" l="1"/>
  <c r="E16" i="10"/>
  <c r="E15" i="10"/>
  <c r="E6" i="10"/>
  <c r="E25" i="4"/>
  <c r="E31" i="4"/>
  <c r="E35" i="4"/>
  <c r="E46" i="4"/>
  <c r="E47" i="4"/>
  <c r="E49" i="4"/>
  <c r="E51" i="4"/>
  <c r="E56" i="4"/>
  <c r="E57" i="4"/>
  <c r="E59" i="4"/>
  <c r="E60" i="4"/>
  <c r="D60" i="4" l="1"/>
  <c r="AT5" i="4"/>
  <c r="AT12" i="4"/>
  <c r="AT54" i="18"/>
  <c r="E12" i="4"/>
  <c r="D12" i="4"/>
  <c r="E5" i="4"/>
  <c r="D5" i="4"/>
  <c r="E54" i="18"/>
  <c r="D54" i="18" l="1"/>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<sst xmlns="http://schemas.openxmlformats.org/spreadsheetml/2006/main" count="575" uniqueCount="507">
  <si>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</si>
  <si>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</si>
  <si>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</si>
  <si>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</si>
  <si>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</si>
  <si>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</si>
  <si>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</si>
  <si>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</si>
  <si>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</si>
  <si>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</si>
  <si>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</si>
  <si>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</si>
  <si>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</si>
  <si>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</si>
  <si>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</si>
  <si>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</si>
  <si>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</si>
  <si>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</si>
  <si>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</si>
  <si>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</si>
  <si>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</si>
  <si>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</si>
  <si>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</si>
  <si>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</si>
  <si>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</si>
  <si>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</si>
  <si>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</si>
  <si>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</si>
  <si>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</si>
  <si>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</si>
  <si>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</si>
  <si>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</si>
  <si>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</si>
  <si>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</si>
  <si>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</si>
  <si>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</si>
  <si>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</si>
  <si>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</si>
  <si>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</si>
  <si>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</si>
  <si>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</si>
  <si>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</si>
  <si>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</si>
  <si>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</si>
  <si>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</si>
  <si>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</si>
  <si>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</si>
  <si>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</si>
  <si>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</si>
  <si>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</si>
  <si>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</si>
  <si>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</si>
  <si>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</si>
  <si>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</si>
  <si>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</si>
  <si>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</si>
  <si>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</si>
  <si>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</si>
  <si>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</si>
  <si>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</si>
  <si>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</si>
  <si>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</si>
  <si>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</si>
  <si>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</si>
  <si>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</si>
  <si>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</si>
  <si>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</si>
  <si>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</si>
  <si>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</si>
  <si>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</si>
  <si>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</si>
  <si>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</si>
  <si>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</si>
  <si>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</si>
  <si>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</si>
  <si>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</si>
  <si>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</si>
  <si>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</si>
  <si>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</si>
  <si>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</si>
  <si>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</si>
  <si>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</si>
  <si>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</si>
  <si>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</si>
  <si>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</si>
  <si>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</si>
  <si>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</si>
  <si>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</si>
  <si>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</si>
  <si>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</si>
  <si>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</si>
  <si>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</si>
  <si>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</si>
  <si>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</si>
  <si>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</si>
  <si>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</si>
  <si>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</si>
  <si>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</si>
  <si>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</si>
  <si>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</si>
  <si>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</si>
  <si>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</si>
  <si>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</si>
  <si>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</si>
  <si>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</si>
  <si>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</si>
  <si>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</si>
  <si>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</si>
  <si>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</si>
  <si>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</si>
  <si>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</si>
  <si>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</si>
  <si>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</si>
  <si>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</si>
  <si>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</si>
  <si>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</si>
  <si>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</si>
  <si>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</si>
  <si>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</si>
  <si>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</si>
  <si>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</si>
  <si>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</si>
  <si>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</si>
  <si>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</si>
  <si>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</si>
  <si>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</si>
  <si>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</si>
  <si>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</si>
  <si>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</si>
  <si>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</si>
  <si>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</si>
  <si>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</si>
  <si>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</si>
  <si>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</si>
  <si>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</si>
  <si>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</si>
  <si>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</si>
  <si>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</si>
  <si>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</si>
  <si>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</si>
  <si>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</si>
  <si>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</si>
  <si>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</si>
  <si>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</si>
  <si>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</si>
  <si>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</si>
  <si>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</si>
  <si>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</si>
  <si>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</si>
  <si>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</si>
  <si>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</si>
  <si>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</si>
  <si>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</si>
  <si>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</si>
  <si>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</si>
  <si>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</si>
  <si>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</si>
  <si>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</si>
  <si>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</si>
  <si>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</si>
  <si>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</si>
  <si>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</si>
  <si>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</si>
  <si>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</si>
  <si>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</si>
  <si>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</si>
  <si>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</si>
  <si>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</si>
  <si>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</si>
  <si>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</si>
  <si>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</si>
  <si>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</si>
  <si>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</si>
  <si>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</si>
  <si>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</si>
  <si>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</si>
  <si>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</si>
  <si>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</si>
  <si>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</si>
  <si>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</si>
  <si>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</si>
  <si>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</si>
  <si>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</si>
  <si>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</si>
  <si>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</si>
  <si>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</si>
  <si>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</si>
  <si>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</si>
  <si>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</si>
  <si>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</si>
  <si>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</si>
  <si>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</si>
  <si>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</si>
  <si>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</si>
  <si>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</si>
  <si>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</si>
  <si>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</si>
  <si>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</si>
  <si>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</si>
  <si>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</si>
  <si>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</si>
  <si>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</si>
  <si>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</si>
  <si>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</si>
  <si>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</si>
  <si>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</si>
  <si>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</si>
  <si>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</si>
  <si>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</si>
  <si>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</si>
  <si>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</si>
  <si>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</si>
  <si>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</si>
  <si>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</si>
  <si>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</si>
  <si>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</si>
  <si>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</si>
  <si>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</si>
  <si>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</si>
  <si>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</si>
  <si>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</si>
  <si>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</si>
  <si>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</si>
  <si>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</si>
  <si>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</si>
  <si>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</si>
  <si>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</si>
  <si>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</si>
  <si>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</si>
  <si>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</si>
  <si>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</si>
  <si>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</si>
  <si>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</si>
  <si>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</si>
  <si>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</si>
  <si>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</si>
  <si>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</si>
  <si>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</si>
  <si>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</si>
  <si>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</si>
  <si>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</si>
  <si>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</si>
  <si>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</si>
  <si>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</si>
  <si>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</si>
  <si>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</si>
  <si>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</si>
  <si>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</si>
  <si>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</si>
  <si>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</si>
  <si>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</si>
  <si>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</si>
  <si>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</si>
  <si>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</si>
  <si>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</si>
  <si>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</si>
  <si>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</si>
  <si>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</si>
  <si>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</si>
  <si>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</si>
  <si>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</si>
  <si>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</si>
  <si>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</si>
  <si>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</si>
  <si>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</si>
  <si>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</si>
  <si>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</si>
  <si>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</si>
  <si>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</si>
  <si>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</si>
  <si>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</si>
  <si>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</si>
  <si>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</si>
  <si>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</si>
  <si>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</si>
  <si>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</si>
  <si>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</si>
  <si>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</si>
  <si>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</si>
  <si>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</si>
  <si>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</si>
  <si>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</si>
  <si>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</si>
  <si>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</si>
  <si>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</si>
  <si>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</si>
  <si>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</si>
  <si>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</si>
  <si>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</si>
  <si>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</si>
  <si>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</si>
  <si>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</si>
  <si>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</si>
  <si>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</si>
  <si>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</si>
  <si>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</si>
  <si>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</si>
  <si>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</si>
  <si>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</si>
  <si>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</si>
  <si>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</si>
  <si>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</si>
  <si>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</si>
  <si>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</si>
  <si>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</si>
  <si>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</si>
  <si>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</si>
  <si>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</si>
  <si>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</si>
  <si>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</si>
  <si>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</si>
  <si>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</si>
  <si>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</si>
  <si>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</si>
  <si>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</si>
  <si>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</si>
  <si>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</si>
  <si>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</si>
  <si>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</si>
  <si>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</si>
  <si>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</si>
  <si>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</si>
  <si>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</si>
  <si>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</si>
  <si>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</si>
  <si>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</si>
  <si>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</si>
  <si>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</si>
  <si>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</si>
  <si>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</si>
  <si>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</si>
  <si>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</si>
  <si>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</si>
  <si>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</si>
  <si>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</si>
  <si>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</si>
  <si>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</si>
  <si>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</si>
  <si>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</si>
  <si>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</si>
  <si>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</si>
  <si>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</si>
  <si>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</si>
  <si>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</si>
  <si>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</si>
  <si>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</si>
  <si>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</si>
  <si>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</si>
  <si>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</si>
  <si>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</si>
  <si>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</si>
  <si>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</si>
  <si>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</si>
  <si>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</si>
  <si>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</si>
  <si>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</si>
  <si>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</si>
  <si>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</si>
  <si>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</si>
  <si>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</si>
  <si>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</si>
  <si>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</si>
  <si>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</si>
  <si>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</si>
  <si>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</si>
  <si>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</si>
  <si>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</si>
  <si>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</si>
  <si>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</si>
  <si>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</si>
  <si>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</si>
  <si>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</si>
  <si>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</si>
  <si>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</si>
  <si>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</si>
  <si>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</si>
  <si>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</si>
  <si>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</si>
  <si>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</si>
  <si>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</si>
  <si>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</si>
  <si>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</si>
  <si>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</si>
  <si>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</si>
  <si>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</si>
  <si>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</si>
  <si>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</si>
  <si>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</si>
  <si>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</si>
  <si>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</si>
  <si>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</si>
  <si>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</si>
  <si>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</si>
  <si>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</si>
  <si>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</si>
  <si>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</si>
  <si>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</si>
  <si>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</si>
  <si>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</si>
  <si>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</si>
  <si>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</si>
  <si>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</si>
  <si>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</si>
  <si>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</si>
  <si>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</si>
  <si>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</si>
  <si>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</si>
  <si>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</si>
  <si>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</si>
  <si>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</si>
  <si>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</si>
  <si>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</si>
  <si>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</si>
  <si>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</si>
  <si>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</si>
  <si>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</si>
  <si>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</si>
  <si>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</si>
  <si>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</si>
  <si>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</si>
  <si>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</si>
  <si>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</si>
  <si>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</si>
  <si>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</si>
  <si>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</si>
  <si>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</si>
  <si>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</si>
  <si>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</si>
  <si>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</si>
  <si>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</si>
  <si>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</si>
  <si>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</si>
  <si>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</si>
  <si>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</si>
  <si>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</si>
  <si>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</si>
  <si>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</si>
  <si>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</si>
  <si>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</si>
  <si>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</si>
  <si>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</si>
  <si>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</si>
  <si>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</si>
  <si>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</si>
  <si>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</si>
  <si>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</si>
  <si>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</si>
  <si>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</si>
  <si>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</si>
  <si>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</si>
  <si>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</si>
  <si>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</si>
  <si>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</si>
  <si>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</si>
  <si>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</si>
  <si>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</si>
  <si>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</si>
  <si>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</si>
  <si>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</si>
  <si>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</si>
  <si>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</si>
  <si>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</si>
  <si>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</si>
  <si>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</si>
  <si>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</si>
  <si>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</si>
  <si>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</si>
  <si>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</si>
  <si>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</si>
  <si>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</si>
  <si>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</si>
  <si>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</si>
  <si>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</si>
  <si>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</si>
  <si>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</si>
  <si>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</si>
  <si>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</si>
  <si>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</si>
  <si>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</si>
  <si>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</si>
  <si>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</si>
  <si>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</si>
  <si>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</si>
  <si>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</si>
  <si>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</si>
  <si>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</si>
  <si>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</si>
  <si>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</si>
  <si>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</si>
  <si>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</si>
  <si>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</si>
  <si>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</si>
  <si>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</si>
  <si>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</si>
  <si>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</si>
  <si>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</si>
  <si>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</si>
  <si>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</si>
  <si>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</si>
  <si>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</si>
  <si>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</si>
  <si>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</si>
  <si>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</si>
  <si>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</si>
  <si>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78415</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</si>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</sst>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19472.269999999997</v>
      </c>
      <c r="E5" s="213">
        <f>+'Pt 2 Premium and Claims'!E5+'Pt 2 Premium and Claims'!E6-'Pt 2 Premium and Claims'!E7</f>
        <v>19472.269999999997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1116922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8504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-608882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5057</v>
      </c>
      <c r="E12" s="213">
        <f>+'Pt 2 Premium and Claims'!E54</f>
        <v>8363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571248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10164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-355008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v>
      </c>
      <c r="E25" s="217">
        <f>+D25</f>
        <v>18</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1029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186</v>
      </c>
      <c r="E31" s="217">
        <f>+D31</f>
        <v>186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10688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v>
      </c>
      <c r="E35" s="217">
        <f>+D35</f>
        <v>32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316</v>
      </c>
      <c r="E46" s="217">
        <f>+D46</f>
        <v>316</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18150</v>
      </c>
      <c r="AU46" s="220"/>
      <c r="AV46" s="220"/>
      <c r="AW46" s="297"/>
    </row>
    <row r="47" spans="1:49" x14ac:dyDescent="0.2">
      <c r="B47" s="245" t="s">
        <v>263</v>
      </c>
      <c r="C47" s="203" t="s">
        <v>21</v>
      </c>
      <c r="D47" s="216">
        <v>708</v>
      </c>
      <c r="E47" s="217">
        <f>+D47</f>
        <v>708</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-109962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46</v>
      </c>
      <c r="E49" s="217">
        <f>+D49</f>
        <v>46</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2631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106591</v>
      </c>
      <c r="AU50" s="220"/>
      <c r="AV50" s="220"/>
      <c r="AW50" s="297"/>
    </row>
    <row r="51" spans="2:49" x14ac:dyDescent="0.2">
      <c r="B51" s="239" t="s">
        <v>266</v>
      </c>
      <c r="C51" s="203"/>
      <c r="D51" s="216">
        <v>1858</v>
      </c>
      <c r="E51" s="217">
        <f>+D51</f>
        <v>1858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f>+D56</f>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582</v>
      </c>
      <c r="AU56" s="230"/>
      <c r="AV56" s="230"/>
      <c r="AW56" s="288"/>
    </row>
    <row r="57" spans="2:49" x14ac:dyDescent="0.2">
      <c r="B57" s="245" t="s">
        <v>272</v>
      </c>
      <c r="C57" s="203" t="s">
        <v>25</v>
      </c>
      <c r="D57" s="231">
        <v>7</v>
      </c>
      <c r="E57" s="232">
        <f>+D57</f>
        <v>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718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96</v>
      </c>
      <c r="E59" s="232">
        <f>+D59</f>
        <v>96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9260</v>
      </c>
      <c r="AU59" s="233"/>
      <c r="AV59" s="233"/>
      <c r="AW59" s="289"/>
    </row>
    <row r="60" spans="2:49" x14ac:dyDescent="0.2">
      <c r="B60" s="245" t="s">
        <v>275</v>
      </c>
      <c r="C60" s="203"/>
      <c r="D60" s="234">
        <f>+D59/12</f>
        <v>8</v>
      </c>
      <c r="E60" s="235">
        <f>+D60</f>
        <v>8</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771.66666666666663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2"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19452.099999999999</v>
      </c>
      <c r="E5" s="326">
        <f>+D5-D7</f>
        <v>19404.169999999998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1115315</v>
      </c>
      <c r="AU5" s="327"/>
      <c r="AV5" s="369"/>
      <c r="AW5" s="373"/>
    </row>
    <row r="6" spans="2:49" x14ac:dyDescent="0.2">
      <c r="B6" s="343" t="s">
        <v>278</v>
      </c>
      <c r="C6" s="331" t="s">
        <v>8</v>
      </c>
      <c r="D6" s="318">
        <v>68.099999999999994</v>
      </c>
      <c r="E6" s="319">
        <f>+D6</f>
        <v>68.099999999999994</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31898</v>
      </c>
      <c r="AU6" s="321"/>
      <c r="AV6" s="368"/>
      <c r="AW6" s="374"/>
    </row>
    <row r="7" spans="2:49" x14ac:dyDescent="0.2">
      <c r="B7" s="343" t="s">
        <v>279</v>
      </c>
      <c r="C7" s="331" t="s">
        <v>9</v>
      </c>
      <c r="D7" s="318">
        <v>47.93</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30291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10695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649139</v>
      </c>
      <c r="AU23" s="321"/>
      <c r="AV23" s="368"/>
      <c r="AW23" s="374"/>
    </row>
    <row r="24" spans="2:49" ht="28.5" customHeight="1" x14ac:dyDescent="0.2">
      <c r="B24" s="345" t="s">
        <v>114</v>
      </c>
      <c r="C24" s="331"/>
      <c r="D24" s="365"/>
      <c r="E24" s="319">
        <v>4884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9684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4289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3461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5278</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171797</v>
      </c>
      <c r="AU30" s="321"/>
      <c r="AV30" s="368"/>
      <c r="AW30" s="374"/>
    </row>
    <row r="31" spans="2:49" s="5" customFormat="1" ht="25.5" x14ac:dyDescent="0.2">
      <c r="B31" s="345" t="s">
        <v>84</v>
      </c>
      <c r="C31" s="331"/>
      <c r="D31" s="365"/>
      <c r="E31" s="319">
        <v>3479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6627</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239385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49080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65606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5057</v>
      </c>
      <c r="E54" s="323">
        <f>+E24+E27+E31+E35-E36</f>
        <v>8363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571248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16" sqref="E1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40753</v>
      </c>
      <c r="D5" s="403">
        <v>111621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44906</v>
      </c>
      <c r="D6" s="398">
        <v>106546</v>
      </c>
      <c r="E6" s="400">
        <f>+'Pt 1 Summary of Data'!E12</f>
        <v>8363</v>
      </c>
      <c r="F6" s="400">
        <f>+E6+D6+C6</f>
        <v>159815</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44906</v>
      </c>
      <c r="D12" s="400">
        <f t="shared" ref="D12:E12" si="0">+D6</f>
        <v>106546</v>
      </c>
      <c r="E12" s="400">
        <f t="shared" si="0"/>
        <v>8363</v>
      </c>
      <c r="F12" s="400">
        <f>+E12+D12+C12</f>
        <v>159815</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34908</v>
      </c>
      <c r="D15" s="403">
        <v>29458</v>
      </c>
      <c r="E15" s="395">
        <f>+'Pt 1 Summary of Data'!E5</f>
        <v>19472.269999999997</v>
      </c>
      <c r="F15" s="395">
        <f t="shared" ref="F15:F17" si="1">+E15+D15+C15</f>
        <v>83838.26999999999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447</v>
      </c>
      <c r="D16" s="398">
        <v>399</v>
      </c>
      <c r="E16" s="400">
        <f>+'Pt 1 Summary of Data'!E25+'Pt 1 Summary of Data'!E31+'Pt 1 Summary of Data'!E35</f>
        <v>236</v>
      </c>
      <c r="F16" s="400">
        <f t="shared" si="1"/>
        <v>1082</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34461</v>
      </c>
      <c r="D17" s="400">
        <f t="shared" ref="D17:E17" si="2">+D15-D16</f>
        <v>29059</v>
      </c>
      <c r="E17" s="400">
        <f t="shared" si="2"/>
        <v>19236.269999999997</v>
      </c>
      <c r="F17" s="400">
        <f t="shared" si="1"/>
        <v>82756.26999999999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v>
      </c>
      <c r="D38" s="405">
        <v>11</v>
      </c>
      <c r="E38" s="432">
        <f>+'Pt 1 Summary of Data'!E60</f>
        <v>8</v>
      </c>
      <c r="F38" s="432">
        <f>+E38+D38+C38</f>
        <v>34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91"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2016-07-26T21:28:45Z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