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L:\UHM\Medical Loss Ratio Reporting 2015\Submission\"/>
    </mc:Choice>
  </mc:AlternateContent>
  <workbookProtection lockStructure="1"/>
  <bookViews>
    <workbookView xWindow="0" yWindow="0" windowWidth="24000" windowHeight="9888"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60" i="4" l="1"/>
  <c r="E60" i="4"/>
  <c r="D12" i="10" l="1"/>
  <c r="D17" i="10"/>
  <c r="D45" i="10"/>
  <c r="G26" i="10"/>
  <c r="G29" i="10"/>
  <c r="G33" i="10" s="1"/>
  <c r="G31" i="10" l="1"/>
  <c r="G30" i="10"/>
  <c r="G24" i="10"/>
  <c r="G21" i="10"/>
  <c r="G22" i="10"/>
  <c r="E5" i="18" l="1"/>
  <c r="I51" i="4"/>
  <c r="E51" i="4"/>
  <c r="F42" i="10" l="1"/>
  <c r="F47" i="10" s="1"/>
  <c r="E11" i="10" l="1"/>
  <c r="F11" i="10" s="1"/>
  <c r="I22" i="4" l="1"/>
  <c r="E22" i="4"/>
  <c r="D22" i="4"/>
  <c r="C11" i="16" l="1"/>
  <c r="C4" i="16"/>
  <c r="G58" i="10" l="1"/>
  <c r="G20" i="10" l="1"/>
  <c r="G16" i="10"/>
  <c r="E16" i="10"/>
  <c r="F16" i="10" l="1"/>
  <c r="G10" i="10"/>
  <c r="E10" i="10"/>
  <c r="F10" i="10" s="1"/>
  <c r="G9" i="10"/>
  <c r="F9" i="10"/>
  <c r="E9" i="10"/>
  <c r="G8" i="10"/>
  <c r="E8" i="10"/>
  <c r="D16" i="18" l="1"/>
  <c r="D15" i="18"/>
  <c r="I24" i="18"/>
  <c r="F8" i="10" l="1"/>
  <c r="G7" i="10" l="1"/>
  <c r="E7" i="10"/>
  <c r="E13" i="4"/>
  <c r="F7" i="10" l="1"/>
  <c r="E38" i="10"/>
  <c r="F38" i="10" s="1"/>
  <c r="D60" i="4"/>
  <c r="I14" i="4"/>
  <c r="I13" i="4"/>
  <c r="E5" i="4"/>
  <c r="E15" i="10" s="1"/>
  <c r="F15" i="10" s="1"/>
  <c r="F17" i="10" s="1"/>
  <c r="E17" i="10" l="1"/>
  <c r="F52" i="10"/>
  <c r="D5" i="4"/>
  <c r="I5" i="18"/>
  <c r="I5" i="4" s="1"/>
  <c r="G15" i="10" s="1"/>
  <c r="G32" i="10" l="1"/>
  <c r="G23" i="10"/>
  <c r="G27" i="10"/>
  <c r="G25" i="10" s="1"/>
  <c r="G28" i="10" s="1"/>
  <c r="D54" i="18"/>
  <c r="D12" i="4" s="1"/>
  <c r="E54" i="18" l="1"/>
  <c r="I54" i="18" l="1"/>
  <c r="I12" i="4" s="1"/>
  <c r="G6" i="10" s="1"/>
  <c r="G19" i="10" s="1"/>
  <c r="E12" i="4"/>
  <c r="E6" i="10" s="1"/>
  <c r="E12" i="10" l="1"/>
  <c r="E45" i="10" s="1"/>
  <c r="F6" i="10"/>
  <c r="F12" i="10" s="1"/>
  <c r="F45" i="10" s="1"/>
  <c r="F48" i="10" s="1"/>
  <c r="F51" i="10" s="1"/>
  <c r="G34" i="10" l="1"/>
</calcChain>
</file>

<file path=xl/sharedStrings.xml><?xml version="1.0" encoding="utf-8"?>
<sst xmlns="http://schemas.openxmlformats.org/spreadsheetml/2006/main" count="618" uniqueCount="536">
  <si>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</si>
  <si>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</si>
  <si>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</si>
  <si>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</si>
  <si>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</si>
  <si>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</si>
  <si>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</si>
  <si>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</si>
  <si>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</si>
  <si>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</si>
  <si>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</si>
  <si>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</si>
  <si>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</si>
  <si>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</si>
  <si>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</si>
  <si>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</si>
  <si>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</si>
  <si>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</si>
  <si>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</si>
  <si>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</si>
  <si>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</si>
  <si>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</si>
  <si>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</si>
  <si>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</si>
  <si>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</si>
  <si>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</si>
  <si>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</si>
  <si>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</si>
  <si>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</si>
  <si>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</si>
  <si>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</si>
  <si>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</si>
  <si>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</si>
  <si>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</si>
  <si>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</si>
  <si>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</si>
  <si>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</si>
  <si>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</si>
  <si>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</si>
  <si>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</si>
  <si>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</si>
  <si>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</si>
  <si>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</si>
  <si>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</si>
  <si>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</si>
  <si>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</si>
  <si>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</si>
  <si>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</si>
  <si>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</si>
  <si>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</si>
  <si>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</si>
  <si>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</si>
  <si>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</si>
  <si>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</si>
  <si>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</si>
  <si>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</si>
  <si>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</si>
  <si>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</si>
  <si>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</si>
  <si>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</si>
  <si>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</si>
  <si>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</si>
  <si>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</si>
  <si>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</si>
  <si>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</si>
  <si>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</si>
  <si>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</si>
  <si>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</si>
  <si>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</si>
  <si>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</si>
  <si>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</si>
  <si>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</si>
  <si>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</si>
  <si>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</si>
  <si>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</si>
  <si>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</si>
  <si>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</si>
  <si>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</si>
  <si>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</si>
  <si>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</si>
  <si>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</si>
  <si>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</si>
  <si>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</si>
  <si>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</si>
  <si>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</si>
  <si>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</si>
  <si>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</si>
  <si>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</si>
  <si>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</si>
  <si>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</si>
  <si>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</si>
  <si>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</si>
  <si>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</si>
  <si>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</si>
  <si>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</si>
  <si>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</si>
  <si>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</si>
  <si>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</si>
  <si>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</si>
  <si>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</si>
  <si>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</si>
  <si>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</si>
  <si>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</si>
  <si>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</si>
  <si>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</si>
  <si>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</si>
  <si>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</si>
  <si>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</si>
  <si>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</si>
  <si>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</si>
  <si>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</si>
  <si>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</si>
  <si>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</si>
  <si>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</si>
  <si>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</si>
  <si>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</si>
  <si>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</si>
  <si>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</si>
  <si>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</si>
  <si>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</si>
  <si>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</si>
  <si>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</si>
  <si>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</si>
  <si>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</si>
  <si>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</si>
  <si>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</si>
  <si>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</si>
  <si>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</si>
  <si>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</si>
  <si>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</si>
  <si>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</si>
  <si>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</si>
  <si>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</si>
  <si>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</si>
  <si>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</si>
  <si>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</si>
  <si>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</si>
  <si>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</si>
  <si>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</si>
  <si>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</si>
  <si>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</si>
  <si>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</si>
  <si>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</si>
  <si>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</si>
  <si>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</si>
  <si>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</si>
  <si>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</si>
  <si>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</si>
  <si>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</si>
  <si>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</si>
  <si>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</si>
  <si>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</si>
  <si>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</si>
  <si>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</si>
  <si>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</si>
  <si>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</si>
  <si>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</si>
  <si>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</si>
  <si>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</si>
  <si>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</si>
  <si>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</si>
  <si>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</si>
  <si>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</si>
  <si>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</si>
  <si>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</si>
  <si>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</si>
  <si>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</si>
  <si>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</si>
  <si>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</si>
  <si>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</si>
  <si>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</si>
  <si>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</si>
  <si>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</si>
  <si>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</si>
  <si>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</si>
  <si>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</si>
  <si>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</si>
  <si>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</si>
  <si>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</si>
  <si>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</si>
  <si>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</si>
  <si>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</si>
  <si>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</si>
  <si>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</si>
  <si>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</si>
  <si>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</si>
  <si>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</si>
  <si>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</si>
  <si>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</si>
  <si>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</si>
  <si>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</si>
  <si>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</si>
  <si>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</si>
  <si>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</si>
  <si>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</si>
  <si>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</si>
  <si>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</si>
  <si>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</si>
  <si>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</si>
  <si>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</si>
  <si>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</si>
  <si>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</si>
  <si>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</si>
  <si>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</si>
  <si>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</si>
  <si>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</si>
  <si>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</si>
  <si>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</si>
  <si>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</si>
  <si>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</si>
  <si>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</si>
  <si>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</si>
  <si>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</si>
  <si>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</si>
  <si>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</si>
  <si>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</si>
  <si>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</si>
  <si>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</si>
  <si>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</si>
  <si>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</si>
  <si>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</si>
  <si>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</si>
  <si>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</si>
  <si>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</si>
  <si>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</si>
  <si>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</si>
  <si>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</si>
  <si>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</si>
  <si>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</si>
  <si>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</si>
  <si>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</si>
  <si>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</si>
  <si>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</si>
  <si>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</si>
  <si>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</si>
  <si>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</si>
  <si>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</si>
  <si>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</si>
  <si>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</si>
  <si>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</si>
  <si>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</si>
  <si>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</si>
  <si>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</si>
  <si>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</si>
  <si>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</si>
  <si>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</si>
  <si>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</si>
  <si>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</si>
  <si>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</si>
  <si>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</si>
  <si>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</si>
  <si>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</si>
  <si>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</si>
  <si>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</si>
  <si>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</si>
  <si>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</si>
  <si>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</si>
  <si>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</si>
  <si>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</si>
  <si>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</si>
  <si>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</si>
  <si>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</si>
  <si>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</si>
  <si>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</si>
  <si>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</si>
  <si>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</si>
  <si>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</si>
  <si>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</si>
  <si>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</si>
  <si>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</si>
  <si>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</si>
  <si>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</si>
  <si>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</si>
  <si>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</si>
  <si>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</si>
  <si>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</si>
  <si>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</si>
  <si>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</si>
  <si>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</si>
  <si>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</si>
  <si>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</si>
  <si>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</si>
  <si>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</si>
  <si>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</si>
  <si>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</si>
  <si>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</si>
  <si>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</si>
  <si>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</si>
  <si>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</si>
  <si>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</si>
  <si>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</si>
  <si>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</si>
  <si>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</si>
  <si>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</si>
  <si>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</si>
  <si>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</si>
  <si>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</si>
  <si>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</si>
  <si>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</si>
  <si>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</si>
  <si>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</si>
  <si>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</si>
  <si>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</si>
  <si>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</si>
  <si>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</si>
  <si>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</si>
  <si>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</si>
  <si>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</si>
  <si>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</si>
  <si>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</si>
  <si>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</si>
  <si>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</si>
  <si>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</si>
  <si>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</si>
  <si>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</si>
  <si>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</si>
  <si>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</si>
  <si>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</si>
  <si>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</si>
  <si>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</si>
  <si>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</si>
  <si>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</si>
  <si>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</si>
  <si>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</si>
  <si>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</si>
  <si>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</si>
  <si>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</si>
  <si>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</si>
  <si>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</si>
  <si>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</si>
  <si>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</si>
  <si>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</si>
  <si>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</si>
  <si>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</si>
  <si>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</si>
  <si>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</si>
  <si>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</si>
  <si>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</si>
  <si>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</si>
  <si>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</si>
  <si>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</si>
  <si>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</si>
  <si>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</si>
  <si>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</si>
  <si>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</si>
  <si>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</si>
  <si>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</si>
  <si>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</si>
  <si>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</si>
  <si>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</si>
  <si>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</si>
  <si>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</si>
  <si>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</si>
  <si>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</si>
  <si>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</si>
  <si>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</si>
  <si>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</si>
  <si>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</si>
  <si>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</si>
  <si>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</si>
  <si>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</si>
  <si>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</si>
  <si>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</si>
  <si>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</si>
  <si>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</si>
  <si>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</si>
  <si>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</si>
  <si>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</si>
  <si>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</si>
  <si>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</si>
  <si>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</si>
  <si>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</si>
  <si>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</si>
  <si>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</si>
  <si>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</si>
  <si>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</si>
  <si>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</si>
  <si>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</si>
  <si>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</si>
  <si>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</si>
  <si>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</si>
  <si>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</si>
  <si>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</si>
  <si>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</si>
  <si>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</si>
  <si>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</si>
  <si>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</si>
  <si>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</si>
  <si>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</si>
  <si>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</si>
  <si>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</si>
  <si>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</si>
  <si>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</si>
  <si>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</si>
  <si>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</si>
  <si>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</si>
  <si>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</si>
  <si>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</si>
  <si>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</si>
  <si>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</si>
  <si>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</si>
  <si>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</si>
  <si>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</si>
  <si>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</si>
  <si>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</si>
  <si>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</si>
  <si>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</si>
  <si>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</si>
  <si>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</si>
  <si>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</si>
  <si>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</si>
  <si>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</si>
  <si>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</si>
  <si>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</si>
  <si>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</si>
  <si>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</si>
  <si>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</si>
  <si>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</si>
  <si>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</si>
  <si>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</si>
  <si>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</si>
  <si>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</si>
  <si>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</si>
  <si>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</si>
  <si>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</si>
  <si>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</si>
  <si>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</si>
  <si>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</si>
  <si>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</si>
  <si>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</si>
  <si>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</si>
  <si>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</si>
  <si>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</si>
  <si>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</si>
  <si>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</si>
  <si>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</si>
  <si>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</si>
  <si>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</si>
  <si>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</si>
  <si>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</si>
  <si>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</si>
  <si>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</si>
  <si>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</si>
  <si>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</si>
  <si>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</si>
  <si>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</si>
  <si>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</si>
  <si>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</si>
  <si>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</si>
  <si>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</si>
  <si>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</si>
  <si>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</si>
  <si>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</si>
  <si>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</si>
  <si>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</si>
  <si>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</si>
  <si>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</si>
  <si>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</si>
  <si>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</si>
  <si>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</si>
  <si>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</si>
  <si>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</si>
  <si>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</si>
  <si>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</si>
  <si>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</si>
  <si>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</si>
  <si>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</si>
  <si>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</si>
  <si>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</si>
  <si>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</si>
  <si>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</si>
  <si>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</si>
  <si>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</si>
  <si>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</si>
  <si>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</si>
  <si>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</si>
  <si>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</si>
  <si>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</si>
  <si>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</si>
  <si>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</si>
  <si>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</si>
  <si>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</si>
  <si>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</si>
  <si>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</si>
  <si>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</si>
  <si>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</si>
  <si>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</si>
  <si>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</si>
  <si>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</si>
  <si>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</si>
  <si>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</si>
  <si>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</si>
  <si>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</si>
  <si>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</si>
  <si>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</si>
  <si>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</si>
  <si>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University of Arizona Health Plans-University Healthcare, Inc.</t>
  </si>
  <si>
    <t>2015</t>
  </si>
  <si>
    <t>2701 E. Elvira Rd Tucson, AZ 85756</t>
  </si>
  <si>
    <t>454370907</t>
  </si>
  <si>
    <t>14004</t>
  </si>
  <si>
    <t>88925</t>
  </si>
  <si>
    <t>627</t>
  </si>
  <si>
    <t>Paid Claims</t>
  </si>
  <si>
    <t>Direct expenses related to specific plan</t>
  </si>
  <si>
    <t>Received but unprocessed claims</t>
  </si>
  <si>
    <t>Incurred but not received</t>
  </si>
  <si>
    <t>Federal tax Provision</t>
  </si>
  <si>
    <t>Direct Expenses - No allocation</t>
  </si>
  <si>
    <t>State insurance, premium and other taxes</t>
  </si>
  <si>
    <t>N/A - no Community benefit expenditures in 2015 reporting year</t>
  </si>
  <si>
    <t>Quality Improvement Expenses</t>
  </si>
  <si>
    <t>Activities to prevent hospital readmission</t>
  </si>
  <si>
    <t>Improve patient safety and reduce medical errors</t>
  </si>
  <si>
    <t>Wellness and health promotion activities</t>
  </si>
  <si>
    <t>N/A - no Quality Improvement Expenses in 2015 reporting year</t>
  </si>
  <si>
    <t>Cost containment expenses</t>
  </si>
  <si>
    <t>Direct expenses related to specific plan and allocated based on membership</t>
  </si>
  <si>
    <t>All other claims adjustment expenses</t>
  </si>
  <si>
    <t>Direct sales salaries and benefits</t>
  </si>
  <si>
    <t>Direct expenses and Allocated based on FTE</t>
  </si>
  <si>
    <t>Agents and brokers fees and commissions</t>
  </si>
  <si>
    <t>Compensation Expense</t>
  </si>
  <si>
    <t>Data Processing Expense</t>
  </si>
  <si>
    <t>Management Fees Expense</t>
  </si>
  <si>
    <t>Interest Expense</t>
  </si>
  <si>
    <t>Occupancy Expense</t>
  </si>
  <si>
    <t>Depreciation Expense</t>
  </si>
  <si>
    <t>Marketing Expense</t>
  </si>
  <si>
    <t>Other Admin Expense</t>
  </si>
  <si>
    <t>Direct Expenses and Allocated based on total administrative expenses</t>
  </si>
  <si>
    <t>There were no policies in the prior year.</t>
  </si>
  <si>
    <t>N/A - no community benefit expenditures in the 2015 reporting year</t>
  </si>
  <si>
    <t>N/A - no ICD-10 implementation expenses in the 2015 reporting year</t>
  </si>
  <si>
    <t>Regulatory authority licenses and fees in 2015 reporting year</t>
  </si>
  <si>
    <t>N/A - no other taxes in the 2015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</si>
</sst>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0" fontId="0" fillId="0" borderId="26" xfId="115" quotePrefix="1" applyFont="1" applyFill="1" applyBorder="1" applyAlignment="1" applyProtection="1">
      <alignment horizontal="left" wrapText="1" indent="3"/>
      <protection locked="0"/>
    </xf>
    <xf numFmtId="0" fontId="0" fillId="0" borderId="107" xfId="0" quotePrefix="1" applyFont="1" applyBorder="1" applyAlignment="1" applyProtection="1">
      <alignment horizontal="left" wrapText="1" indent="3"/>
      <protection locked="0"/>
    </xf>
    <xf numFmtId="0" fontId="31" fillId="0" borderId="108" xfId="0" applyFont="1" applyFill="1" applyBorder="1" applyAlignment="1" applyProtection="1">
      <alignment horizontal="left" wrapText="1" indent="3"/>
      <protection locked="0"/>
    </xf>
    <xf numFmtId="8" fontId="0" fillId="28" borderId="30" xfId="847" applyNumberFormat="1"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108" xfId="0" quotePrefix="1" applyFont="1" applyFill="1" applyBorder="1" applyAlignment="1" applyProtection="1">
      <alignment horizontal="left" wrapText="1" indent="3"/>
      <protection locked="0"/>
    </xf>
    <xf numFmtId="0" fontId="0" fillId="0" borderId="74" xfId="115" quotePrefix="1"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7"/>
      <tableStyleElement type="secondRowStripe" dxfId="596"/>
      <tableStyleElement type="firstColumnStripe" dxfId="595"/>
      <tableStyleElement type="secondColumnStripe" dxfId="5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80" t="s">
        <v>502</v>
      </c>
      <c r="B4" s="146" t="s">
        <v>45</v>
      </c>
      <c r="C4" s="479" t="s">
        <v>496</v>
      </c>
    </row>
    <row r="5" spans="1:6" x14ac:dyDescent="0.25">
      <c r="B5" s="146" t="s">
        <v>215</v>
      </c>
      <c r="C5" s="479" t="s">
        <v>496</v>
      </c>
    </row>
    <row r="6" spans="1:6" x14ac:dyDescent="0.25">
      <c r="B6" s="146" t="s">
        <v>216</v>
      </c>
      <c r="C6" s="479" t="s">
        <v>499</v>
      </c>
    </row>
    <row r="7" spans="1:6" x14ac:dyDescent="0.25">
      <c r="B7" s="146" t="s">
        <v>128</v>
      </c>
      <c r="C7" s="479"/>
    </row>
    <row r="8" spans="1:6" x14ac:dyDescent="0.25">
      <c r="B8" s="146" t="s">
        <v>36</v>
      </c>
      <c r="C8" s="479"/>
    </row>
    <row r="9" spans="1:6" x14ac:dyDescent="0.25">
      <c r="B9" s="146" t="s">
        <v>41</v>
      </c>
      <c r="C9" s="479" t="s">
        <v>500</v>
      </c>
    </row>
    <row r="10" spans="1:6" x14ac:dyDescent="0.25">
      <c r="B10" s="146" t="s">
        <v>58</v>
      </c>
      <c r="C10" s="479" t="s">
        <v>496</v>
      </c>
    </row>
    <row r="11" spans="1:6" x14ac:dyDescent="0.25">
      <c r="B11" s="146" t="s">
        <v>349</v>
      </c>
      <c r="C11" s="479" t="s">
        <v>501</v>
      </c>
    </row>
    <row r="12" spans="1:6" x14ac:dyDescent="0.25">
      <c r="B12" s="146" t="s">
        <v>35</v>
      </c>
      <c r="C12" s="479" t="s">
        <v>138</v>
      </c>
    </row>
    <row r="13" spans="1:6" x14ac:dyDescent="0.25">
      <c r="B13" s="146" t="s">
        <v>50</v>
      </c>
      <c r="C13" s="479" t="s">
        <v>138</v>
      </c>
    </row>
    <row r="14" spans="1:6" x14ac:dyDescent="0.25">
      <c r="B14" s="146" t="s">
        <v>51</v>
      </c>
      <c r="C14" s="479" t="s">
        <v>498</v>
      </c>
    </row>
    <row r="15" spans="1:6" x14ac:dyDescent="0.25">
      <c r="B15" s="146" t="s">
        <v>217</v>
      </c>
      <c r="C15" s="479" t="s">
        <v>135</v>
      </c>
    </row>
    <row r="16" spans="1:6" x14ac:dyDescent="0.25">
      <c r="B16" s="146" t="s">
        <v>434</v>
      </c>
      <c r="C16" s="478"/>
    </row>
    <row r="17" spans="1:3" x14ac:dyDescent="0.25">
      <c r="B17" s="147" t="s">
        <v>219</v>
      </c>
      <c r="C17" s="481" t="s">
        <v>135</v>
      </c>
    </row>
    <row r="18" spans="1:3" x14ac:dyDescent="0.25">
      <c r="B18" s="146" t="s">
        <v>218</v>
      </c>
      <c r="C18" s="479" t="s">
        <v>133</v>
      </c>
    </row>
    <row r="19" spans="1:3" x14ac:dyDescent="0.25">
      <c r="A19" s="161"/>
      <c r="B19" s="148" t="s">
        <v>53</v>
      </c>
      <c r="C19" s="479" t="s">
        <v>497</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G61" sqref="G6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8"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f>+'Pt 2 Premium and Claims'!D5+'Pt 2 Premium and Claims'!D6-'Pt 2 Premium and Claims'!D7-'Pt 2 Premium and Claims'!D13+'Pt 2 Premium and Claims'!D14+'Pt 2 Premium and Claims'!D15+'Pt 2 Premium and Claims'!D16+'Pt 2 Premium and Claims'!D17</f>
        <v>15430815.279999997</v>
      </c>
      <c r="E5" s="211">
        <f>+'Pt 2 Premium and Claims'!E5+'Pt 2 Premium and Claims'!E6-'Pt 2 Premium and Claims'!E7-'Pt 2 Premium and Claims'!E13+'Pt 2 Premium and Claims'!E14+'Pt 2 Premium and Claims'!E15+'Pt 2 Premium and Claims'!E16+'Pt 2 Premium and Claims'!E17</f>
        <v>15430815.279999997</v>
      </c>
      <c r="F5" s="212"/>
      <c r="G5" s="212"/>
      <c r="H5" s="212"/>
      <c r="I5" s="211">
        <f>+'Pt 2 Premium and Claims'!I5+'Pt 2 Premium and Claims'!I6-'Pt 2 Premium and Claims'!I7-'Pt 2 Premium and Claims'!I13+'Pt 2 Premium and Claims'!I14+'Pt 2 Premium and Claims'!I15+'Pt 2 Premium and Claims'!I16+'Pt 2 Premium and Claims'!I17</f>
        <v>15430815.279999997</v>
      </c>
      <c r="J5" s="211"/>
      <c r="K5" s="212"/>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c r="AU5" s="213"/>
      <c r="AV5" s="214"/>
      <c r="AW5" s="295"/>
    </row>
    <row r="6" spans="1:49" x14ac:dyDescent="0.25">
      <c r="B6" s="238" t="s">
        <v>223</v>
      </c>
      <c r="C6" s="202" t="s">
        <v>12</v>
      </c>
      <c r="D6" s="215">
        <v>0</v>
      </c>
      <c r="E6" s="216">
        <v>0</v>
      </c>
      <c r="F6" s="216"/>
      <c r="G6" s="217"/>
      <c r="H6" s="217"/>
      <c r="I6" s="218">
        <v>0</v>
      </c>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5">
      <c r="B7" s="238" t="s">
        <v>224</v>
      </c>
      <c r="C7" s="202" t="s">
        <v>13</v>
      </c>
      <c r="D7" s="215">
        <v>0</v>
      </c>
      <c r="E7" s="216">
        <v>0</v>
      </c>
      <c r="F7" s="216"/>
      <c r="G7" s="216"/>
      <c r="H7" s="216"/>
      <c r="I7" s="215">
        <v>0</v>
      </c>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6.4" x14ac:dyDescent="0.25">
      <c r="B8" s="238" t="s">
        <v>225</v>
      </c>
      <c r="C8" s="202" t="s">
        <v>59</v>
      </c>
      <c r="D8" s="215">
        <v>0</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5">
      <c r="B9" s="238" t="s">
        <v>226</v>
      </c>
      <c r="C9" s="202" t="s">
        <v>60</v>
      </c>
      <c r="D9" s="215">
        <v>0</v>
      </c>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5">
      <c r="B10" s="238" t="s">
        <v>227</v>
      </c>
      <c r="C10" s="202" t="s">
        <v>52</v>
      </c>
      <c r="D10" s="215">
        <v>0</v>
      </c>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8"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f>+'Pt 2 Premium and Claims'!D54</f>
        <v>14810312</v>
      </c>
      <c r="E12" s="211">
        <f>+'Pt 2 Premium and Claims'!E54</f>
        <v>15147518.560000002</v>
      </c>
      <c r="F12" s="212"/>
      <c r="G12" s="212"/>
      <c r="H12" s="212"/>
      <c r="I12" s="211">
        <f>+'Pt 2 Premium and Claims'!I54</f>
        <v>15147518.560000002</v>
      </c>
      <c r="J12" s="211"/>
      <c r="K12" s="212"/>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6.4" x14ac:dyDescent="0.25">
      <c r="B13" s="238" t="s">
        <v>230</v>
      </c>
      <c r="C13" s="202" t="s">
        <v>37</v>
      </c>
      <c r="D13" s="215">
        <v>5469709</v>
      </c>
      <c r="E13" s="216">
        <f>+D13</f>
        <v>5469709</v>
      </c>
      <c r="F13" s="216"/>
      <c r="G13" s="267"/>
      <c r="H13" s="268"/>
      <c r="I13" s="215">
        <f>+E13</f>
        <v>5469709</v>
      </c>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6.4" x14ac:dyDescent="0.25">
      <c r="B14" s="238" t="s">
        <v>231</v>
      </c>
      <c r="C14" s="202" t="s">
        <v>6</v>
      </c>
      <c r="D14" s="215">
        <v>0</v>
      </c>
      <c r="E14" s="216">
        <v>0</v>
      </c>
      <c r="F14" s="216"/>
      <c r="G14" s="266"/>
      <c r="H14" s="269"/>
      <c r="I14" s="396">
        <f>+E14</f>
        <v>0</v>
      </c>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26.4" x14ac:dyDescent="0.25">
      <c r="B15" s="238" t="s">
        <v>232</v>
      </c>
      <c r="C15" s="202" t="s">
        <v>7</v>
      </c>
      <c r="D15" s="215">
        <v>0</v>
      </c>
      <c r="E15" s="216">
        <v>0</v>
      </c>
      <c r="F15" s="216"/>
      <c r="G15" s="266"/>
      <c r="H15" s="272"/>
      <c r="I15" s="215">
        <v>0</v>
      </c>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6.4" x14ac:dyDescent="0.25">
      <c r="B16" s="238" t="s">
        <v>233</v>
      </c>
      <c r="C16" s="202" t="s">
        <v>61</v>
      </c>
      <c r="D16" s="215">
        <v>0</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5">
      <c r="B17" s="238" t="s">
        <v>234</v>
      </c>
      <c r="C17" s="202" t="s">
        <v>62</v>
      </c>
      <c r="D17" s="215">
        <v>0</v>
      </c>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5">
      <c r="B18" s="238" t="s">
        <v>235</v>
      </c>
      <c r="C18" s="202" t="s">
        <v>63</v>
      </c>
      <c r="D18" s="215">
        <v>0</v>
      </c>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5">
      <c r="B19" s="238" t="s">
        <v>236</v>
      </c>
      <c r="C19" s="202" t="s">
        <v>64</v>
      </c>
      <c r="D19" s="215">
        <v>0</v>
      </c>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5">
      <c r="B20" s="238" t="s">
        <v>237</v>
      </c>
      <c r="C20" s="202" t="s">
        <v>65</v>
      </c>
      <c r="D20" s="215">
        <v>0</v>
      </c>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5">
      <c r="B21" s="238" t="s">
        <v>238</v>
      </c>
      <c r="C21" s="202" t="s">
        <v>66</v>
      </c>
      <c r="D21" s="215">
        <v>0</v>
      </c>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6.4" x14ac:dyDescent="0.25">
      <c r="B22" s="238" t="s">
        <v>492</v>
      </c>
      <c r="C22" s="202" t="s">
        <v>28</v>
      </c>
      <c r="D22" s="220">
        <f>+'Pt 2 Premium and Claims'!D36</f>
        <v>0</v>
      </c>
      <c r="E22" s="398">
        <f>+'Pt 2 Premium and Claims'!E36</f>
        <v>0</v>
      </c>
      <c r="F22" s="221"/>
      <c r="G22" s="221"/>
      <c r="H22" s="221"/>
      <c r="I22" s="398">
        <f>+'Pt 2 Premium and Claims'!I36</f>
        <v>0</v>
      </c>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6"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4"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v>0</v>
      </c>
      <c r="E25" s="216">
        <v>0</v>
      </c>
      <c r="F25" s="216"/>
      <c r="G25" s="216"/>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5">
      <c r="A26" s="35"/>
      <c r="B26" s="241" t="s">
        <v>242</v>
      </c>
      <c r="C26" s="202"/>
      <c r="D26" s="215">
        <v>16719.849999999999</v>
      </c>
      <c r="E26" s="396">
        <v>16719.849999999999</v>
      </c>
      <c r="F26" s="216"/>
      <c r="G26" s="216"/>
      <c r="H26" s="216"/>
      <c r="I26" s="396">
        <v>16719.849999999999</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5">
      <c r="B27" s="241" t="s">
        <v>243</v>
      </c>
      <c r="C27" s="202"/>
      <c r="D27" s="215">
        <v>0</v>
      </c>
      <c r="E27" s="216">
        <v>0</v>
      </c>
      <c r="F27" s="216"/>
      <c r="G27" s="216"/>
      <c r="H27" s="216"/>
      <c r="I27" s="215">
        <v>0</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5">
      <c r="A28" s="35"/>
      <c r="B28" s="241" t="s">
        <v>244</v>
      </c>
      <c r="C28" s="202"/>
      <c r="D28" s="215">
        <v>0</v>
      </c>
      <c r="E28" s="216">
        <v>0</v>
      </c>
      <c r="F28" s="216"/>
      <c r="G28" s="216"/>
      <c r="H28" s="216"/>
      <c r="I28" s="215">
        <v>0</v>
      </c>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9.6"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v>0</v>
      </c>
      <c r="E30" s="216">
        <v>0</v>
      </c>
      <c r="F30" s="216"/>
      <c r="G30" s="216"/>
      <c r="H30" s="216"/>
      <c r="I30" s="215">
        <v>0</v>
      </c>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5">
      <c r="B31" s="241" t="s">
        <v>247</v>
      </c>
      <c r="C31" s="202"/>
      <c r="D31" s="215">
        <v>394586</v>
      </c>
      <c r="E31" s="396">
        <v>394586</v>
      </c>
      <c r="F31" s="216"/>
      <c r="G31" s="216"/>
      <c r="H31" s="216"/>
      <c r="I31" s="396">
        <v>394586</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5" customHeight="1" x14ac:dyDescent="0.25">
      <c r="B32" s="241" t="s">
        <v>248</v>
      </c>
      <c r="C32" s="202" t="s">
        <v>82</v>
      </c>
      <c r="D32" s="215">
        <v>0</v>
      </c>
      <c r="E32" s="216">
        <v>0</v>
      </c>
      <c r="F32" s="216"/>
      <c r="G32" s="216"/>
      <c r="H32" s="216"/>
      <c r="I32" s="215">
        <v>0</v>
      </c>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v>0</v>
      </c>
      <c r="E34" s="216">
        <v>0</v>
      </c>
      <c r="F34" s="216"/>
      <c r="G34" s="216"/>
      <c r="H34" s="216"/>
      <c r="I34" s="215">
        <v>0</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5">
      <c r="B35" s="241" t="s">
        <v>251</v>
      </c>
      <c r="C35" s="202"/>
      <c r="D35" s="215">
        <v>0</v>
      </c>
      <c r="E35" s="216">
        <v>0</v>
      </c>
      <c r="F35" s="216"/>
      <c r="G35" s="216"/>
      <c r="H35" s="216"/>
      <c r="I35" s="215">
        <v>0</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8"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v>0</v>
      </c>
      <c r="E37" s="224">
        <v>0</v>
      </c>
      <c r="F37" s="224"/>
      <c r="G37" s="224"/>
      <c r="H37" s="224"/>
      <c r="I37" s="223">
        <v>0</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5">
      <c r="B38" s="238" t="s">
        <v>254</v>
      </c>
      <c r="C38" s="202" t="s">
        <v>16</v>
      </c>
      <c r="D38" s="215">
        <v>0</v>
      </c>
      <c r="E38" s="216">
        <v>0</v>
      </c>
      <c r="F38" s="216"/>
      <c r="G38" s="216"/>
      <c r="H38" s="216"/>
      <c r="I38" s="215">
        <v>0</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5">
      <c r="B39" s="241" t="s">
        <v>255</v>
      </c>
      <c r="C39" s="202" t="s">
        <v>17</v>
      </c>
      <c r="D39" s="215">
        <v>0</v>
      </c>
      <c r="E39" s="216">
        <v>0</v>
      </c>
      <c r="F39" s="216"/>
      <c r="G39" s="216"/>
      <c r="H39" s="216"/>
      <c r="I39" s="215">
        <v>0</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5">
      <c r="B40" s="241" t="s">
        <v>256</v>
      </c>
      <c r="C40" s="202" t="s">
        <v>38</v>
      </c>
      <c r="D40" s="215">
        <v>0</v>
      </c>
      <c r="E40" s="216">
        <v>0</v>
      </c>
      <c r="F40" s="216"/>
      <c r="G40" s="216"/>
      <c r="H40" s="216"/>
      <c r="I40" s="215">
        <v>0</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6.4" x14ac:dyDescent="0.25">
      <c r="A41" s="35"/>
      <c r="B41" s="241" t="s">
        <v>257</v>
      </c>
      <c r="C41" s="202" t="s">
        <v>129</v>
      </c>
      <c r="D41" s="215">
        <v>0</v>
      </c>
      <c r="E41" s="216">
        <v>0</v>
      </c>
      <c r="F41" s="216"/>
      <c r="G41" s="216"/>
      <c r="H41" s="216"/>
      <c r="I41" s="215">
        <v>0</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 customHeight="1" x14ac:dyDescent="0.25">
      <c r="A42" s="35"/>
      <c r="B42" s="238" t="s">
        <v>258</v>
      </c>
      <c r="C42" s="202" t="s">
        <v>87</v>
      </c>
      <c r="D42" s="215">
        <v>0</v>
      </c>
      <c r="E42" s="216">
        <v>0</v>
      </c>
      <c r="F42" s="216"/>
      <c r="G42" s="216"/>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8"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6.4" x14ac:dyDescent="0.25">
      <c r="B44" s="243" t="s">
        <v>260</v>
      </c>
      <c r="C44" s="201" t="s">
        <v>18</v>
      </c>
      <c r="D44" s="223">
        <v>0</v>
      </c>
      <c r="E44" s="224">
        <v>0</v>
      </c>
      <c r="F44" s="224"/>
      <c r="G44" s="224"/>
      <c r="H44" s="224"/>
      <c r="I44" s="223">
        <v>0</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5">
      <c r="B45" s="244" t="s">
        <v>261</v>
      </c>
      <c r="C45" s="202" t="s">
        <v>19</v>
      </c>
      <c r="D45" s="215">
        <v>11703</v>
      </c>
      <c r="E45" s="216">
        <v>11703</v>
      </c>
      <c r="F45" s="216"/>
      <c r="G45" s="216"/>
      <c r="H45" s="216"/>
      <c r="I45" s="215">
        <v>11703</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5">
      <c r="B46" s="244" t="s">
        <v>262</v>
      </c>
      <c r="C46" s="202" t="s">
        <v>20</v>
      </c>
      <c r="D46" s="215">
        <v>0</v>
      </c>
      <c r="E46" s="216">
        <v>0</v>
      </c>
      <c r="F46" s="216"/>
      <c r="G46" s="216"/>
      <c r="H46" s="216"/>
      <c r="I46" s="215">
        <v>0</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5">
      <c r="B47" s="244" t="s">
        <v>263</v>
      </c>
      <c r="C47" s="202" t="s">
        <v>21</v>
      </c>
      <c r="D47" s="215">
        <v>0</v>
      </c>
      <c r="E47" s="216">
        <v>0</v>
      </c>
      <c r="F47" s="216"/>
      <c r="G47" s="216"/>
      <c r="H47" s="216"/>
      <c r="I47" s="215">
        <v>0</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v>0</v>
      </c>
      <c r="E49" s="216">
        <v>0</v>
      </c>
      <c r="F49" s="216"/>
      <c r="G49" s="216"/>
      <c r="H49" s="216"/>
      <c r="I49" s="215">
        <v>0</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6.4" x14ac:dyDescent="0.25">
      <c r="B50" s="238" t="s">
        <v>265</v>
      </c>
      <c r="C50" s="202"/>
      <c r="D50" s="215">
        <v>0</v>
      </c>
      <c r="E50" s="216">
        <v>0</v>
      </c>
      <c r="F50" s="216"/>
      <c r="G50" s="216"/>
      <c r="H50" s="216"/>
      <c r="I50" s="215">
        <v>0</v>
      </c>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5">
      <c r="B51" s="238" t="s">
        <v>266</v>
      </c>
      <c r="C51" s="202"/>
      <c r="D51" s="215">
        <v>5687814</v>
      </c>
      <c r="E51" s="396">
        <f>5687814+103861</f>
        <v>5791675</v>
      </c>
      <c r="F51" s="216"/>
      <c r="G51" s="216"/>
      <c r="H51" s="216"/>
      <c r="I51" s="396">
        <f>+E51</f>
        <v>5791675</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6.4" x14ac:dyDescent="0.25">
      <c r="B52" s="238" t="s">
        <v>267</v>
      </c>
      <c r="C52" s="202" t="s">
        <v>89</v>
      </c>
      <c r="D52" s="215">
        <v>0</v>
      </c>
      <c r="E52" s="216">
        <v>0</v>
      </c>
      <c r="F52" s="216"/>
      <c r="G52" s="216"/>
      <c r="H52" s="216"/>
      <c r="I52" s="215">
        <v>0</v>
      </c>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6.4" x14ac:dyDescent="0.25">
      <c r="B53" s="238" t="s">
        <v>268</v>
      </c>
      <c r="C53" s="202" t="s">
        <v>88</v>
      </c>
      <c r="D53" s="215">
        <v>0</v>
      </c>
      <c r="E53" s="216">
        <v>0</v>
      </c>
      <c r="F53" s="216"/>
      <c r="G53" s="267"/>
      <c r="H53" s="267"/>
      <c r="I53" s="215">
        <v>0</v>
      </c>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8"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8"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30">
        <v>7271</v>
      </c>
      <c r="E56" s="230">
        <v>7271</v>
      </c>
      <c r="F56" s="228"/>
      <c r="G56" s="228"/>
      <c r="H56" s="228"/>
      <c r="I56" s="230">
        <v>7271</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5">
      <c r="B57" s="244" t="s">
        <v>272</v>
      </c>
      <c r="C57" s="202" t="s">
        <v>25</v>
      </c>
      <c r="D57" s="230">
        <v>7293</v>
      </c>
      <c r="E57" s="230">
        <v>7293</v>
      </c>
      <c r="F57" s="231"/>
      <c r="G57" s="231"/>
      <c r="H57" s="231"/>
      <c r="I57" s="230">
        <v>7293</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5">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5">
      <c r="B59" s="244" t="s">
        <v>274</v>
      </c>
      <c r="C59" s="202" t="s">
        <v>27</v>
      </c>
      <c r="D59" s="230">
        <v>92463</v>
      </c>
      <c r="E59" s="230">
        <v>92463</v>
      </c>
      <c r="F59" s="231"/>
      <c r="G59" s="231"/>
      <c r="H59" s="231"/>
      <c r="I59" s="230">
        <v>92463</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5">
      <c r="B60" s="244" t="s">
        <v>275</v>
      </c>
      <c r="C60" s="202"/>
      <c r="D60" s="233">
        <f>+D59/12</f>
        <v>7705.25</v>
      </c>
      <c r="E60" s="233">
        <f>+E59/12</f>
        <v>7705.25</v>
      </c>
      <c r="F60" s="234"/>
      <c r="G60" s="234"/>
      <c r="H60" s="234"/>
      <c r="I60" s="233">
        <f>+I59/12</f>
        <v>7705.25</v>
      </c>
      <c r="J60" s="233"/>
      <c r="K60" s="234"/>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8"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6"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34:AD35 D37:AD42 D44:AD47 D25:AD28 D30:AD32 D49:AD52">
    <cfRule type="cellIs" dxfId="593" priority="43" stopIfTrue="1" operator="lessThan">
      <formula>0</formula>
    </cfRule>
  </conditionalFormatting>
  <conditionalFormatting sqref="AS53">
    <cfRule type="cellIs" dxfId="592" priority="42" stopIfTrue="1" operator="lessThan">
      <formula>0</formula>
    </cfRule>
  </conditionalFormatting>
  <conditionalFormatting sqref="G59:H59 D59 G7:I7 E13:F15 D6:D10 D13:D21 D56:D57 G56:I57">
    <cfRule type="cellIs" dxfId="591" priority="105" stopIfTrue="1" operator="lessThan">
      <formula>0</formula>
    </cfRule>
  </conditionalFormatting>
  <conditionalFormatting sqref="AI34:AI35">
    <cfRule type="cellIs" dxfId="590" priority="60" stopIfTrue="1" operator="lessThan">
      <formula>0</formula>
    </cfRule>
  </conditionalFormatting>
  <conditionalFormatting sqref="AQ56:AR57 AQ59:AR59 AN59 AN56:AN57">
    <cfRule type="cellIs" dxfId="589" priority="10" stopIfTrue="1" operator="lessThan">
      <formula>0</formula>
    </cfRule>
  </conditionalFormatting>
  <conditionalFormatting sqref="M7:O7 J6:J10">
    <cfRule type="cellIs" dxfId="588" priority="102" stopIfTrue="1" operator="lessThan">
      <formula>0</formula>
    </cfRule>
  </conditionalFormatting>
  <conditionalFormatting sqref="S7:T7 P6:P10">
    <cfRule type="cellIs" dxfId="587" priority="100" stopIfTrue="1" operator="lessThan">
      <formula>0</formula>
    </cfRule>
  </conditionalFormatting>
  <conditionalFormatting sqref="U6:U10">
    <cfRule type="cellIs" dxfId="586" priority="99" stopIfTrue="1" operator="lessThan">
      <formula>0</formula>
    </cfRule>
  </conditionalFormatting>
  <conditionalFormatting sqref="X6:X10">
    <cfRule type="cellIs" dxfId="585" priority="98" stopIfTrue="1" operator="lessThan">
      <formula>0</formula>
    </cfRule>
  </conditionalFormatting>
  <conditionalFormatting sqref="AA6:AA10">
    <cfRule type="cellIs" dxfId="584" priority="97" stopIfTrue="1" operator="lessThan">
      <formula>0</formula>
    </cfRule>
  </conditionalFormatting>
  <conditionalFormatting sqref="AD6:AD10">
    <cfRule type="cellIs" dxfId="583" priority="96" stopIfTrue="1" operator="lessThan">
      <formula>0</formula>
    </cfRule>
  </conditionalFormatting>
  <conditionalFormatting sqref="AI6:AI10">
    <cfRule type="cellIs" dxfId="582" priority="95" stopIfTrue="1" operator="lessThan">
      <formula>0</formula>
    </cfRule>
  </conditionalFormatting>
  <conditionalFormatting sqref="AT6:AT10">
    <cfRule type="cellIs" dxfId="581" priority="92" stopIfTrue="1" operator="lessThan">
      <formula>0</formula>
    </cfRule>
  </conditionalFormatting>
  <conditionalFormatting sqref="AS6:AS10">
    <cfRule type="cellIs" dxfId="580" priority="93" stopIfTrue="1" operator="lessThan">
      <formula>0</formula>
    </cfRule>
  </conditionalFormatting>
  <conditionalFormatting sqref="AU6:AU10">
    <cfRule type="cellIs" dxfId="579" priority="91" stopIfTrue="1" operator="lessThan">
      <formula>0</formula>
    </cfRule>
  </conditionalFormatting>
  <conditionalFormatting sqref="I13:I15">
    <cfRule type="cellIs" dxfId="578" priority="90" stopIfTrue="1" operator="lessThan">
      <formula>0</formula>
    </cfRule>
  </conditionalFormatting>
  <conditionalFormatting sqref="K13:L15 J13:J21">
    <cfRule type="cellIs" dxfId="577" priority="89" stopIfTrue="1" operator="lessThan">
      <formula>0</formula>
    </cfRule>
  </conditionalFormatting>
  <conditionalFormatting sqref="O13:O15">
    <cfRule type="cellIs" dxfId="576" priority="88" stopIfTrue="1" operator="lessThan">
      <formula>0</formula>
    </cfRule>
  </conditionalFormatting>
  <conditionalFormatting sqref="V13:V15 U13:U21">
    <cfRule type="cellIs" dxfId="575" priority="86" stopIfTrue="1" operator="lessThan">
      <formula>0</formula>
    </cfRule>
  </conditionalFormatting>
  <conditionalFormatting sqref="W13:W15">
    <cfRule type="cellIs" dxfId="574" priority="85" stopIfTrue="1" operator="lessThan">
      <formula>0</formula>
    </cfRule>
  </conditionalFormatting>
  <conditionalFormatting sqref="Y13:Y15 X13:X21">
    <cfRule type="cellIs" dxfId="573" priority="84" stopIfTrue="1" operator="lessThan">
      <formula>0</formula>
    </cfRule>
  </conditionalFormatting>
  <conditionalFormatting sqref="Z13:Z15">
    <cfRule type="cellIs" dxfId="572" priority="83" stopIfTrue="1" operator="lessThan">
      <formula>0</formula>
    </cfRule>
  </conditionalFormatting>
  <conditionalFormatting sqref="AB13:AB15 AA13:AA21">
    <cfRule type="cellIs" dxfId="571" priority="82" stopIfTrue="1" operator="lessThan">
      <formula>0</formula>
    </cfRule>
  </conditionalFormatting>
  <conditionalFormatting sqref="AC13:AC15">
    <cfRule type="cellIs" dxfId="570" priority="81" stopIfTrue="1" operator="lessThan">
      <formula>0</formula>
    </cfRule>
  </conditionalFormatting>
  <conditionalFormatting sqref="AD13:AD21">
    <cfRule type="cellIs" dxfId="569" priority="80" stopIfTrue="1" operator="lessThan">
      <formula>0</formula>
    </cfRule>
  </conditionalFormatting>
  <conditionalFormatting sqref="AI13:AI21">
    <cfRule type="cellIs" dxfId="568" priority="79" stopIfTrue="1" operator="lessThan">
      <formula>0</formula>
    </cfRule>
  </conditionalFormatting>
  <conditionalFormatting sqref="AT13:AT21">
    <cfRule type="cellIs" dxfId="567" priority="76" stopIfTrue="1" operator="lessThan">
      <formula>0</formula>
    </cfRule>
  </conditionalFormatting>
  <conditionalFormatting sqref="AS13:AS21">
    <cfRule type="cellIs" dxfId="566" priority="77" stopIfTrue="1" operator="lessThan">
      <formula>0</formula>
    </cfRule>
  </conditionalFormatting>
  <conditionalFormatting sqref="AU13:AU21">
    <cfRule type="cellIs" dxfId="565" priority="75" stopIfTrue="1" operator="lessThan">
      <formula>0</formula>
    </cfRule>
  </conditionalFormatting>
  <conditionalFormatting sqref="D53:F53">
    <cfRule type="cellIs" dxfId="564" priority="68" stopIfTrue="1" operator="lessThan">
      <formula>0</formula>
    </cfRule>
  </conditionalFormatting>
  <conditionalFormatting sqref="I53">
    <cfRule type="cellIs" dxfId="563" priority="67" stopIfTrue="1" operator="lessThan">
      <formula>0</formula>
    </cfRule>
  </conditionalFormatting>
  <conditionalFormatting sqref="J53:L53">
    <cfRule type="cellIs" dxfId="562" priority="66" stopIfTrue="1" operator="lessThan">
      <formula>0</formula>
    </cfRule>
  </conditionalFormatting>
  <conditionalFormatting sqref="O53">
    <cfRule type="cellIs" dxfId="561" priority="65" stopIfTrue="1" operator="lessThan">
      <formula>0</formula>
    </cfRule>
  </conditionalFormatting>
  <conditionalFormatting sqref="P53:R53">
    <cfRule type="cellIs" dxfId="560" priority="64" stopIfTrue="1" operator="lessThan">
      <formula>0</formula>
    </cfRule>
  </conditionalFormatting>
  <conditionalFormatting sqref="U53:AD53">
    <cfRule type="cellIs" dxfId="559" priority="63" stopIfTrue="1" operator="lessThan">
      <formula>0</formula>
    </cfRule>
  </conditionalFormatting>
  <conditionalFormatting sqref="AI25:AI28">
    <cfRule type="cellIs" dxfId="558" priority="62" stopIfTrue="1" operator="lessThan">
      <formula>0</formula>
    </cfRule>
  </conditionalFormatting>
  <conditionalFormatting sqref="AI30:AI32">
    <cfRule type="cellIs" dxfId="557" priority="61" stopIfTrue="1" operator="lessThan">
      <formula>0</formula>
    </cfRule>
  </conditionalFormatting>
  <conditionalFormatting sqref="AN25:AR28">
    <cfRule type="cellIs" dxfId="556" priority="59" stopIfTrue="1" operator="lessThan">
      <formula>0</formula>
    </cfRule>
  </conditionalFormatting>
  <conditionalFormatting sqref="AN30:AR32">
    <cfRule type="cellIs" dxfId="555" priority="58" stopIfTrue="1" operator="lessThan">
      <formula>0</formula>
    </cfRule>
  </conditionalFormatting>
  <conditionalFormatting sqref="AN34:AR35">
    <cfRule type="cellIs" dxfId="554" priority="57" stopIfTrue="1" operator="lessThan">
      <formula>0</formula>
    </cfRule>
  </conditionalFormatting>
  <conditionalFormatting sqref="AS25:AV26 AS27:AU27">
    <cfRule type="cellIs" dxfId="553" priority="56" stopIfTrue="1" operator="lessThan">
      <formula>0</formula>
    </cfRule>
  </conditionalFormatting>
  <conditionalFormatting sqref="AS28:AV28">
    <cfRule type="cellIs" dxfId="552" priority="55" stopIfTrue="1" operator="lessThan">
      <formula>0</formula>
    </cfRule>
  </conditionalFormatting>
  <conditionalFormatting sqref="AS30:AV32">
    <cfRule type="cellIs" dxfId="551" priority="54" stopIfTrue="1" operator="lessThan">
      <formula>0</formula>
    </cfRule>
  </conditionalFormatting>
  <conditionalFormatting sqref="AI44:AI47">
    <cfRule type="cellIs" dxfId="550" priority="53" stopIfTrue="1" operator="lessThan">
      <formula>0</formula>
    </cfRule>
  </conditionalFormatting>
  <conditionalFormatting sqref="AI49:AI52">
    <cfRule type="cellIs" dxfId="549" priority="52" stopIfTrue="1" operator="lessThan">
      <formula>0</formula>
    </cfRule>
  </conditionalFormatting>
  <conditionalFormatting sqref="AI53">
    <cfRule type="cellIs" dxfId="548" priority="51" stopIfTrue="1" operator="lessThan">
      <formula>0</formula>
    </cfRule>
  </conditionalFormatting>
  <conditionalFormatting sqref="AI37:AI42">
    <cfRule type="cellIs" dxfId="547" priority="50" stopIfTrue="1" operator="lessThan">
      <formula>0</formula>
    </cfRule>
  </conditionalFormatting>
  <conditionalFormatting sqref="AN37:AR42">
    <cfRule type="cellIs" dxfId="546" priority="49" stopIfTrue="1" operator="lessThan">
      <formula>0</formula>
    </cfRule>
  </conditionalFormatting>
  <conditionalFormatting sqref="AN44:AR47">
    <cfRule type="cellIs" dxfId="545" priority="48" stopIfTrue="1" operator="lessThan">
      <formula>0</formula>
    </cfRule>
  </conditionalFormatting>
  <conditionalFormatting sqref="AN49:AR52">
    <cfRule type="cellIs" dxfId="544" priority="47" stopIfTrue="1" operator="lessThan">
      <formula>0</formula>
    </cfRule>
  </conditionalFormatting>
  <conditionalFormatting sqref="AN53:AP53">
    <cfRule type="cellIs" dxfId="543" priority="46" stopIfTrue="1" operator="lessThan">
      <formula>0</formula>
    </cfRule>
  </conditionalFormatting>
  <conditionalFormatting sqref="AS37:AS42">
    <cfRule type="cellIs" dxfId="542" priority="45" stopIfTrue="1" operator="lessThan">
      <formula>0</formula>
    </cfRule>
  </conditionalFormatting>
  <conditionalFormatting sqref="AS44:AS47">
    <cfRule type="cellIs" dxfId="541" priority="44" stopIfTrue="1" operator="lessThan">
      <formula>0</formula>
    </cfRule>
  </conditionalFormatting>
  <conditionalFormatting sqref="AT37:AT42">
    <cfRule type="cellIs" dxfId="540" priority="41" stopIfTrue="1" operator="lessThan">
      <formula>0</formula>
    </cfRule>
  </conditionalFormatting>
  <conditionalFormatting sqref="AT44:AT47">
    <cfRule type="cellIs" dxfId="539" priority="40" stopIfTrue="1" operator="lessThan">
      <formula>0</formula>
    </cfRule>
  </conditionalFormatting>
  <conditionalFormatting sqref="AT49:AT52">
    <cfRule type="cellIs" dxfId="538" priority="39" stopIfTrue="1" operator="lessThan">
      <formula>0</formula>
    </cfRule>
  </conditionalFormatting>
  <conditionalFormatting sqref="AT53">
    <cfRule type="cellIs" dxfId="537" priority="38" stopIfTrue="1" operator="lessThan">
      <formula>0</formula>
    </cfRule>
  </conditionalFormatting>
  <conditionalFormatting sqref="AU37:AU42">
    <cfRule type="cellIs" dxfId="536" priority="37" stopIfTrue="1" operator="lessThan">
      <formula>0</formula>
    </cfRule>
  </conditionalFormatting>
  <conditionalFormatting sqref="AU44:AU47">
    <cfRule type="cellIs" dxfId="535" priority="36" stopIfTrue="1" operator="lessThan">
      <formula>0</formula>
    </cfRule>
  </conditionalFormatting>
  <conditionalFormatting sqref="AU49:AU52">
    <cfRule type="cellIs" dxfId="534" priority="35" stopIfTrue="1" operator="lessThan">
      <formula>0</formula>
    </cfRule>
  </conditionalFormatting>
  <conditionalFormatting sqref="AU53">
    <cfRule type="cellIs" dxfId="533" priority="34" stopIfTrue="1" operator="lessThan">
      <formula>0</formula>
    </cfRule>
  </conditionalFormatting>
  <conditionalFormatting sqref="AV37:AV42">
    <cfRule type="cellIs" dxfId="532" priority="33" stopIfTrue="1" operator="lessThan">
      <formula>0</formula>
    </cfRule>
  </conditionalFormatting>
  <conditionalFormatting sqref="AV44:AV47">
    <cfRule type="cellIs" dxfId="531" priority="32" stopIfTrue="1" operator="lessThan">
      <formula>0</formula>
    </cfRule>
  </conditionalFormatting>
  <conditionalFormatting sqref="AV49:AV52">
    <cfRule type="cellIs" dxfId="530" priority="31" stopIfTrue="1" operator="lessThan">
      <formula>0</formula>
    </cfRule>
  </conditionalFormatting>
  <conditionalFormatting sqref="AV53">
    <cfRule type="cellIs" dxfId="529" priority="30" stopIfTrue="1" operator="lessThan">
      <formula>0</formula>
    </cfRule>
  </conditionalFormatting>
  <conditionalFormatting sqref="AS35:AV35">
    <cfRule type="cellIs" dxfId="528" priority="29" stopIfTrue="1" operator="lessThan">
      <formula>0</formula>
    </cfRule>
  </conditionalFormatting>
  <conditionalFormatting sqref="AV34">
    <cfRule type="cellIs" dxfId="527" priority="28" stopIfTrue="1" operator="lessThan">
      <formula>0</formula>
    </cfRule>
  </conditionalFormatting>
  <conditionalFormatting sqref="AT34">
    <cfRule type="cellIs" dxfId="526" priority="27" stopIfTrue="1" operator="lessThan">
      <formula>0</formula>
    </cfRule>
  </conditionalFormatting>
  <conditionalFormatting sqref="AW61:AW62">
    <cfRule type="cellIs" dxfId="525" priority="26" stopIfTrue="1" operator="lessThan">
      <formula>0</formula>
    </cfRule>
  </conditionalFormatting>
  <conditionalFormatting sqref="M56:O57 J56:J57">
    <cfRule type="cellIs" dxfId="524" priority="25" stopIfTrue="1" operator="lessThan">
      <formula>0</formula>
    </cfRule>
  </conditionalFormatting>
  <conditionalFormatting sqref="M58:O59 J58:J59">
    <cfRule type="cellIs" dxfId="523" priority="23" stopIfTrue="1" operator="lessThan">
      <formula>0</formula>
    </cfRule>
  </conditionalFormatting>
  <conditionalFormatting sqref="S56:U57 P56:P57">
    <cfRule type="cellIs" dxfId="522" priority="21" stopIfTrue="1" operator="lessThan">
      <formula>0</formula>
    </cfRule>
  </conditionalFormatting>
  <conditionalFormatting sqref="V56:W57">
    <cfRule type="cellIs" dxfId="521" priority="20" stopIfTrue="1" operator="lessThan">
      <formula>0</formula>
    </cfRule>
  </conditionalFormatting>
  <conditionalFormatting sqref="S59:U59 P59">
    <cfRule type="cellIs" dxfId="520" priority="19" stopIfTrue="1" operator="lessThan">
      <formula>0</formula>
    </cfRule>
  </conditionalFormatting>
  <conditionalFormatting sqref="V59:W59">
    <cfRule type="cellIs" dxfId="519" priority="18" stopIfTrue="1" operator="lessThan">
      <formula>0</formula>
    </cfRule>
  </conditionalFormatting>
  <conditionalFormatting sqref="S58:T58 P58">
    <cfRule type="cellIs" dxfId="518" priority="17" stopIfTrue="1" operator="lessThan">
      <formula>0</formula>
    </cfRule>
  </conditionalFormatting>
  <conditionalFormatting sqref="X56:X57">
    <cfRule type="cellIs" dxfId="517" priority="16" stopIfTrue="1" operator="lessThan">
      <formula>0</formula>
    </cfRule>
  </conditionalFormatting>
  <conditionalFormatting sqref="X59">
    <cfRule type="cellIs" dxfId="516" priority="15" stopIfTrue="1" operator="lessThan">
      <formula>0</formula>
    </cfRule>
  </conditionalFormatting>
  <conditionalFormatting sqref="X58">
    <cfRule type="cellIs" dxfId="515" priority="14" stopIfTrue="1" operator="lessThan">
      <formula>0</formula>
    </cfRule>
  </conditionalFormatting>
  <conditionalFormatting sqref="AA56:AA57">
    <cfRule type="cellIs" dxfId="514" priority="13" stopIfTrue="1" operator="lessThan">
      <formula>0</formula>
    </cfRule>
  </conditionalFormatting>
  <conditionalFormatting sqref="AA59">
    <cfRule type="cellIs" dxfId="513" priority="12" stopIfTrue="1" operator="lessThan">
      <formula>0</formula>
    </cfRule>
  </conditionalFormatting>
  <conditionalFormatting sqref="AA58">
    <cfRule type="cellIs" dxfId="512" priority="11" stopIfTrue="1" operator="lessThan">
      <formula>0</formula>
    </cfRule>
  </conditionalFormatting>
  <conditionalFormatting sqref="Q13:R15 P13:P21">
    <cfRule type="cellIs" dxfId="511" priority="87" stopIfTrue="1" operator="lessThan">
      <formula>0</formula>
    </cfRule>
  </conditionalFormatting>
  <conditionalFormatting sqref="AQ7:AR7 AO13:AP15 AN6:AN10 AN13:AN21">
    <cfRule type="cellIs" dxfId="510" priority="9" stopIfTrue="1" operator="lessThan">
      <formula>0</formula>
    </cfRule>
  </conditionalFormatting>
  <conditionalFormatting sqref="AU34">
    <cfRule type="cellIs" dxfId="509" priority="8" stopIfTrue="1" operator="lessThan">
      <formula>0</formula>
    </cfRule>
  </conditionalFormatting>
  <conditionalFormatting sqref="E56:E57">
    <cfRule type="cellIs" dxfId="508" priority="3" stopIfTrue="1" operator="lessThan">
      <formula>0</formula>
    </cfRule>
  </conditionalFormatting>
  <conditionalFormatting sqref="E59">
    <cfRule type="cellIs" dxfId="507" priority="2" stopIfTrue="1" operator="lessThan">
      <formula>0</formula>
    </cfRule>
  </conditionalFormatting>
  <conditionalFormatting sqref="I59">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1" sqref="E3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8"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482">
        <v>24466345.219999999</v>
      </c>
      <c r="E5" s="482">
        <f>+D5</f>
        <v>24466345.219999999</v>
      </c>
      <c r="F5" s="401"/>
      <c r="G5" s="327"/>
      <c r="H5" s="327"/>
      <c r="I5" s="324">
        <f>+E5</f>
        <v>24466345.219999999</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5">
      <c r="B6" s="342" t="s">
        <v>278</v>
      </c>
      <c r="C6" s="330" t="s">
        <v>8</v>
      </c>
      <c r="D6" s="317">
        <v>0</v>
      </c>
      <c r="E6" s="318">
        <v>0</v>
      </c>
      <c r="F6" s="318"/>
      <c r="G6" s="319"/>
      <c r="H6" s="319"/>
      <c r="I6" s="317">
        <v>0</v>
      </c>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5">
      <c r="B7" s="342" t="s">
        <v>279</v>
      </c>
      <c r="C7" s="330" t="s">
        <v>9</v>
      </c>
      <c r="D7" s="317">
        <v>0</v>
      </c>
      <c r="E7" s="318">
        <v>0</v>
      </c>
      <c r="F7" s="318"/>
      <c r="G7" s="319"/>
      <c r="H7" s="319"/>
      <c r="I7" s="317">
        <v>0</v>
      </c>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6.4" x14ac:dyDescent="0.25">
      <c r="B9" s="344" t="s">
        <v>122</v>
      </c>
      <c r="C9" s="330" t="s">
        <v>43</v>
      </c>
      <c r="D9" s="317">
        <v>0</v>
      </c>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6.4" x14ac:dyDescent="0.25">
      <c r="B10" s="344" t="s">
        <v>83</v>
      </c>
      <c r="C10" s="330"/>
      <c r="D10" s="364"/>
      <c r="E10" s="318">
        <v>0</v>
      </c>
      <c r="F10" s="318"/>
      <c r="G10" s="318"/>
      <c r="H10" s="318"/>
      <c r="I10" s="317">
        <v>0</v>
      </c>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v>0</v>
      </c>
      <c r="E11" s="318">
        <v>0</v>
      </c>
      <c r="F11" s="318"/>
      <c r="G11" s="318"/>
      <c r="H11" s="318"/>
      <c r="I11" s="317">
        <v>0</v>
      </c>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5">
      <c r="B12" s="342" t="s">
        <v>282</v>
      </c>
      <c r="C12" s="330" t="s">
        <v>44</v>
      </c>
      <c r="D12" s="317">
        <v>0</v>
      </c>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5">
      <c r="B13" s="342" t="s">
        <v>283</v>
      </c>
      <c r="C13" s="330" t="s">
        <v>10</v>
      </c>
      <c r="D13" s="317">
        <v>0</v>
      </c>
      <c r="E13" s="318">
        <v>0</v>
      </c>
      <c r="F13" s="318"/>
      <c r="G13" s="318"/>
      <c r="H13" s="318"/>
      <c r="I13" s="317">
        <v>0</v>
      </c>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5">
      <c r="B14" s="342" t="s">
        <v>284</v>
      </c>
      <c r="C14" s="330" t="s">
        <v>11</v>
      </c>
      <c r="D14" s="317">
        <v>0</v>
      </c>
      <c r="E14" s="318">
        <v>0</v>
      </c>
      <c r="F14" s="318"/>
      <c r="G14" s="318"/>
      <c r="H14" s="318"/>
      <c r="I14" s="317">
        <v>0</v>
      </c>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6.4" x14ac:dyDescent="0.25">
      <c r="B15" s="344" t="s">
        <v>285</v>
      </c>
      <c r="C15" s="330"/>
      <c r="D15" s="317">
        <f>+E15</f>
        <v>754761.7</v>
      </c>
      <c r="E15" s="318">
        <v>754761.7</v>
      </c>
      <c r="F15" s="397"/>
      <c r="G15" s="318"/>
      <c r="H15" s="318"/>
      <c r="I15" s="397">
        <v>754761.7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6.4" x14ac:dyDescent="0.25">
      <c r="B16" s="344" t="s">
        <v>286</v>
      </c>
      <c r="C16" s="330"/>
      <c r="D16" s="317">
        <f>+E16</f>
        <v>-9790291.6400000006</v>
      </c>
      <c r="E16" s="318">
        <v>-9790291.6400000006</v>
      </c>
      <c r="F16" s="397"/>
      <c r="G16" s="318"/>
      <c r="H16" s="318"/>
      <c r="I16" s="397">
        <v>-9790291.6400000006</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v>0</v>
      </c>
      <c r="E17" s="360">
        <v>0</v>
      </c>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6.4" x14ac:dyDescent="0.25">
      <c r="B18" s="344" t="s">
        <v>305</v>
      </c>
      <c r="C18" s="330"/>
      <c r="D18" s="317">
        <v>0</v>
      </c>
      <c r="E18" s="318">
        <v>0</v>
      </c>
      <c r="F18" s="318"/>
      <c r="G18" s="318"/>
      <c r="H18" s="318"/>
      <c r="I18" s="317">
        <v>0</v>
      </c>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6.4" x14ac:dyDescent="0.25">
      <c r="B19" s="344" t="s">
        <v>306</v>
      </c>
      <c r="C19" s="330"/>
      <c r="D19" s="317">
        <v>0</v>
      </c>
      <c r="E19" s="318">
        <v>0</v>
      </c>
      <c r="F19" s="318"/>
      <c r="G19" s="318"/>
      <c r="H19" s="318"/>
      <c r="I19" s="317">
        <v>0</v>
      </c>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6.4" x14ac:dyDescent="0.25">
      <c r="B20" s="344" t="s">
        <v>430</v>
      </c>
      <c r="C20" s="330"/>
      <c r="D20" s="317">
        <v>0</v>
      </c>
      <c r="E20" s="318">
        <v>0</v>
      </c>
      <c r="F20" s="318"/>
      <c r="G20" s="318"/>
      <c r="H20" s="318"/>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8" x14ac:dyDescent="0.3">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11540312</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5">
      <c r="B24" s="344" t="s">
        <v>114</v>
      </c>
      <c r="C24" s="330"/>
      <c r="D24" s="364"/>
      <c r="E24" s="318">
        <v>14117518.560000002</v>
      </c>
      <c r="F24" s="397"/>
      <c r="G24" s="318"/>
      <c r="H24" s="318"/>
      <c r="I24" s="397">
        <f>+E24</f>
        <v>14117518.560000002</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6.4" x14ac:dyDescent="0.25">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6.4" x14ac:dyDescent="0.25">
      <c r="B27" s="344" t="s">
        <v>85</v>
      </c>
      <c r="C27" s="330"/>
      <c r="D27" s="364"/>
      <c r="E27" s="318"/>
      <c r="F27" s="397"/>
      <c r="G27" s="318"/>
      <c r="H27" s="318"/>
      <c r="I27" s="39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v>0</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6.4" x14ac:dyDescent="0.25">
      <c r="B30" s="344" t="s">
        <v>111</v>
      </c>
      <c r="C30" s="330" t="s">
        <v>1</v>
      </c>
      <c r="D30" s="317">
        <v>3270000</v>
      </c>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6.4" x14ac:dyDescent="0.25">
      <c r="B31" s="344" t="s">
        <v>84</v>
      </c>
      <c r="C31" s="330"/>
      <c r="D31" s="364"/>
      <c r="E31" s="318">
        <v>1030000</v>
      </c>
      <c r="F31" s="318"/>
      <c r="G31" s="318"/>
      <c r="H31" s="318"/>
      <c r="I31" s="317">
        <v>1030000</v>
      </c>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v>0</v>
      </c>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v>0</v>
      </c>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5">
      <c r="B35" s="344" t="s">
        <v>91</v>
      </c>
      <c r="C35" s="330"/>
      <c r="D35" s="364"/>
      <c r="E35" s="318">
        <v>0</v>
      </c>
      <c r="F35" s="318"/>
      <c r="G35" s="318"/>
      <c r="H35" s="318"/>
      <c r="I35" s="317">
        <v>0</v>
      </c>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v>0</v>
      </c>
      <c r="E36" s="318">
        <v>0</v>
      </c>
      <c r="F36" s="318"/>
      <c r="G36" s="318"/>
      <c r="H36" s="318"/>
      <c r="I36" s="317">
        <v>0</v>
      </c>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v>0</v>
      </c>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2" customHeight="1" x14ac:dyDescent="0.25">
      <c r="B39" s="344" t="s">
        <v>86</v>
      </c>
      <c r="C39" s="330"/>
      <c r="D39" s="364"/>
      <c r="E39" s="318">
        <v>0</v>
      </c>
      <c r="F39" s="318"/>
      <c r="G39" s="318"/>
      <c r="H39" s="318"/>
      <c r="I39" s="317">
        <v>0</v>
      </c>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v>0</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6.4" x14ac:dyDescent="0.25">
      <c r="B42" s="344" t="s">
        <v>92</v>
      </c>
      <c r="C42" s="330"/>
      <c r="D42" s="364"/>
      <c r="E42" s="318">
        <v>0</v>
      </c>
      <c r="F42" s="318"/>
      <c r="G42" s="318"/>
      <c r="H42" s="318"/>
      <c r="I42" s="317">
        <v>0</v>
      </c>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v>0</v>
      </c>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v>0</v>
      </c>
      <c r="E45" s="318">
        <v>0</v>
      </c>
      <c r="F45" s="318"/>
      <c r="G45" s="318"/>
      <c r="H45" s="318"/>
      <c r="I45" s="317">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5">
      <c r="B46" s="342" t="s">
        <v>116</v>
      </c>
      <c r="C46" s="330" t="s">
        <v>31</v>
      </c>
      <c r="D46" s="317">
        <v>0</v>
      </c>
      <c r="E46" s="318">
        <v>0</v>
      </c>
      <c r="F46" s="318"/>
      <c r="G46" s="318"/>
      <c r="H46" s="318"/>
      <c r="I46" s="317">
        <v>0</v>
      </c>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5">
      <c r="B47" s="342" t="s">
        <v>117</v>
      </c>
      <c r="C47" s="330" t="s">
        <v>32</v>
      </c>
      <c r="D47" s="317">
        <v>0</v>
      </c>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v>0</v>
      </c>
      <c r="E49" s="318">
        <v>0</v>
      </c>
      <c r="F49" s="318"/>
      <c r="G49" s="318"/>
      <c r="H49" s="318"/>
      <c r="I49" s="317">
        <v>0</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5">
      <c r="B50" s="342" t="s">
        <v>119</v>
      </c>
      <c r="C50" s="330" t="s">
        <v>34</v>
      </c>
      <c r="D50" s="317">
        <v>0</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5">
      <c r="B51" s="342" t="s">
        <v>299</v>
      </c>
      <c r="C51" s="330"/>
      <c r="D51" s="317">
        <v>0</v>
      </c>
      <c r="E51" s="318">
        <v>0</v>
      </c>
      <c r="F51" s="318"/>
      <c r="G51" s="318"/>
      <c r="H51" s="318"/>
      <c r="I51" s="317">
        <v>0</v>
      </c>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5">
      <c r="B52" s="342" t="s">
        <v>300</v>
      </c>
      <c r="C52" s="330" t="s">
        <v>4</v>
      </c>
      <c r="D52" s="317">
        <v>0</v>
      </c>
      <c r="E52" s="318">
        <v>0</v>
      </c>
      <c r="F52" s="318"/>
      <c r="G52" s="318"/>
      <c r="H52" s="318"/>
      <c r="I52" s="317">
        <v>0</v>
      </c>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5">
      <c r="B53" s="342" t="s">
        <v>301</v>
      </c>
      <c r="C53" s="330" t="s">
        <v>5</v>
      </c>
      <c r="D53" s="317">
        <v>0</v>
      </c>
      <c r="E53" s="318">
        <v>0</v>
      </c>
      <c r="F53" s="318"/>
      <c r="G53" s="318"/>
      <c r="H53" s="318"/>
      <c r="I53" s="317">
        <v>0</v>
      </c>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5">
      <c r="B54" s="347" t="s">
        <v>302</v>
      </c>
      <c r="C54" s="333" t="s">
        <v>77</v>
      </c>
      <c r="D54" s="321">
        <f>+D23+D26-D28+D30-D32+D34-D36+D38+D41-D43+D45+D46-D47-D49+D50+D51+D52+D53</f>
        <v>14810312</v>
      </c>
      <c r="E54" s="322">
        <f>+E24+E27+E31+E35-E36+E39+E42+E45+E46-E49+E51+E52+E53</f>
        <v>15147518.560000002</v>
      </c>
      <c r="F54" s="399"/>
      <c r="G54" s="322"/>
      <c r="H54" s="322"/>
      <c r="I54" s="321">
        <f>+E54</f>
        <v>15147518.560000002</v>
      </c>
      <c r="J54" s="321"/>
      <c r="K54" s="322"/>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6.4" x14ac:dyDescent="0.25">
      <c r="B55" s="347" t="s">
        <v>493</v>
      </c>
      <c r="C55" s="334" t="s">
        <v>28</v>
      </c>
      <c r="D55" s="321">
        <v>0</v>
      </c>
      <c r="E55" s="322">
        <v>0</v>
      </c>
      <c r="F55" s="322"/>
      <c r="G55" s="322"/>
      <c r="H55" s="322"/>
      <c r="I55" s="321">
        <v>0</v>
      </c>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5">
      <c r="B56" s="342" t="s">
        <v>120</v>
      </c>
      <c r="C56" s="334" t="s">
        <v>412</v>
      </c>
      <c r="D56" s="317">
        <v>0</v>
      </c>
      <c r="E56" s="318">
        <v>0</v>
      </c>
      <c r="F56" s="318"/>
      <c r="G56" s="318"/>
      <c r="H56" s="318"/>
      <c r="I56" s="317">
        <v>0</v>
      </c>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5">
      <c r="B57" s="342" t="s">
        <v>121</v>
      </c>
      <c r="C57" s="334" t="s">
        <v>29</v>
      </c>
      <c r="D57" s="317">
        <v>0</v>
      </c>
      <c r="E57" s="318">
        <v>0</v>
      </c>
      <c r="F57" s="318"/>
      <c r="G57" s="318"/>
      <c r="H57" s="318"/>
      <c r="I57" s="317">
        <v>0</v>
      </c>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5">
      <c r="B58" s="350" t="s">
        <v>494</v>
      </c>
      <c r="C58" s="351"/>
      <c r="D58" s="352">
        <v>2937147.03</v>
      </c>
      <c r="E58" s="352">
        <v>2937147.03</v>
      </c>
      <c r="F58" s="352"/>
      <c r="G58" s="353"/>
      <c r="H58" s="353"/>
      <c r="I58" s="352">
        <v>2937147.03</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387" stopIfTrue="1" operator="lessThan">
      <formula>0</formula>
    </cfRule>
  </conditionalFormatting>
  <conditionalFormatting sqref="AA11:AA14">
    <cfRule type="cellIs" dxfId="504" priority="385" stopIfTrue="1" operator="lessThan">
      <formula>0</formula>
    </cfRule>
  </conditionalFormatting>
  <conditionalFormatting sqref="AN18:AN19">
    <cfRule type="cellIs" dxfId="503" priority="361" stopIfTrue="1" operator="lessThan">
      <formula>0</formula>
    </cfRule>
  </conditionalFormatting>
  <conditionalFormatting sqref="AU47">
    <cfRule type="cellIs" dxfId="502" priority="30" stopIfTrue="1" operator="lessThan">
      <formula>0</formula>
    </cfRule>
  </conditionalFormatting>
  <conditionalFormatting sqref="AS26">
    <cfRule type="cellIs" dxfId="501" priority="65" stopIfTrue="1" operator="lessThan">
      <formula>0</formula>
    </cfRule>
  </conditionalFormatting>
  <conditionalFormatting sqref="AT26">
    <cfRule type="cellIs" dxfId="500" priority="64" stopIfTrue="1" operator="lessThan">
      <formula>0</formula>
    </cfRule>
  </conditionalFormatting>
  <conditionalFormatting sqref="D6:D7">
    <cfRule type="cellIs" dxfId="499" priority="483" stopIfTrue="1" operator="lessThan">
      <formula>0</formula>
    </cfRule>
  </conditionalFormatting>
  <conditionalFormatting sqref="AU51">
    <cfRule type="cellIs" dxfId="498" priority="21" stopIfTrue="1" operator="lessThan">
      <formula>0</formula>
    </cfRule>
  </conditionalFormatting>
  <conditionalFormatting sqref="J5:J7">
    <cfRule type="cellIs" dxfId="497" priority="481" stopIfTrue="1" operator="lessThan">
      <formula>0</formula>
    </cfRule>
  </conditionalFormatting>
  <conditionalFormatting sqref="AT52">
    <cfRule type="cellIs" dxfId="496" priority="19" stopIfTrue="1" operator="lessThan">
      <formula>0</formula>
    </cfRule>
  </conditionalFormatting>
  <conditionalFormatting sqref="P5:P7">
    <cfRule type="cellIs" dxfId="495" priority="479" stopIfTrue="1" operator="lessThan">
      <formula>0</formula>
    </cfRule>
  </conditionalFormatting>
  <conditionalFormatting sqref="U5:U7">
    <cfRule type="cellIs" dxfId="494" priority="478" stopIfTrue="1" operator="lessThan">
      <formula>0</formula>
    </cfRule>
  </conditionalFormatting>
  <conditionalFormatting sqref="X5:X7">
    <cfRule type="cellIs" dxfId="493" priority="477" stopIfTrue="1" operator="lessThan">
      <formula>0</formula>
    </cfRule>
  </conditionalFormatting>
  <conditionalFormatting sqref="AA5:AA7">
    <cfRule type="cellIs" dxfId="492" priority="476" stopIfTrue="1" operator="lessThan">
      <formula>0</formula>
    </cfRule>
  </conditionalFormatting>
  <conditionalFormatting sqref="AD5:AD7">
    <cfRule type="cellIs" dxfId="491" priority="475" stopIfTrue="1" operator="lessThan">
      <formula>0</formula>
    </cfRule>
  </conditionalFormatting>
  <conditionalFormatting sqref="AI5:AI7">
    <cfRule type="cellIs" dxfId="490" priority="474" stopIfTrue="1" operator="lessThan">
      <formula>0</formula>
    </cfRule>
  </conditionalFormatting>
  <conditionalFormatting sqref="AN5:AN7">
    <cfRule type="cellIs" dxfId="489" priority="473" stopIfTrue="1" operator="lessThan">
      <formula>0</formula>
    </cfRule>
  </conditionalFormatting>
  <conditionalFormatting sqref="AS5:AS7">
    <cfRule type="cellIs" dxfId="488" priority="472" stopIfTrue="1" operator="lessThan">
      <formula>0</formula>
    </cfRule>
  </conditionalFormatting>
  <conditionalFormatting sqref="AT5:AT7">
    <cfRule type="cellIs" dxfId="487" priority="471" stopIfTrue="1" operator="lessThan">
      <formula>0</formula>
    </cfRule>
  </conditionalFormatting>
  <conditionalFormatting sqref="AU5:AU7">
    <cfRule type="cellIs" dxfId="486" priority="470" stopIfTrue="1" operator="lessThan">
      <formula>0</formula>
    </cfRule>
  </conditionalFormatting>
  <conditionalFormatting sqref="D9">
    <cfRule type="cellIs" dxfId="485" priority="469" stopIfTrue="1" operator="lessThan">
      <formula>0</formula>
    </cfRule>
  </conditionalFormatting>
  <conditionalFormatting sqref="D11:D20">
    <cfRule type="cellIs" dxfId="484" priority="468" stopIfTrue="1" operator="lessThan">
      <formula>0</formula>
    </cfRule>
  </conditionalFormatting>
  <conditionalFormatting sqref="E10:I10">
    <cfRule type="cellIs" dxfId="483" priority="467" stopIfTrue="1" operator="lessThan">
      <formula>0</formula>
    </cfRule>
  </conditionalFormatting>
  <conditionalFormatting sqref="E11:I11">
    <cfRule type="cellIs" dxfId="482" priority="466" stopIfTrue="1" operator="lessThan">
      <formula>0</formula>
    </cfRule>
  </conditionalFormatting>
  <conditionalFormatting sqref="E13:I16">
    <cfRule type="cellIs" dxfId="481" priority="465" stopIfTrue="1" operator="lessThan">
      <formula>0</formula>
    </cfRule>
  </conditionalFormatting>
  <conditionalFormatting sqref="E18:I20">
    <cfRule type="cellIs" dxfId="480" priority="464" stopIfTrue="1" operator="lessThan">
      <formula>0</formula>
    </cfRule>
  </conditionalFormatting>
  <conditionalFormatting sqref="H17">
    <cfRule type="cellIs" dxfId="479" priority="463" stopIfTrue="1" operator="lessThan">
      <formula>0</formula>
    </cfRule>
  </conditionalFormatting>
  <conditionalFormatting sqref="D23">
    <cfRule type="cellIs" dxfId="478" priority="462" stopIfTrue="1" operator="lessThan">
      <formula>0</formula>
    </cfRule>
  </conditionalFormatting>
  <conditionalFormatting sqref="D26">
    <cfRule type="cellIs" dxfId="477" priority="461" stopIfTrue="1" operator="lessThan">
      <formula>0</formula>
    </cfRule>
  </conditionalFormatting>
  <conditionalFormatting sqref="D28">
    <cfRule type="cellIs" dxfId="476" priority="460" stopIfTrue="1" operator="lessThan">
      <formula>0</formula>
    </cfRule>
  </conditionalFormatting>
  <conditionalFormatting sqref="D30">
    <cfRule type="cellIs" dxfId="475" priority="459" stopIfTrue="1" operator="lessThan">
      <formula>0</formula>
    </cfRule>
  </conditionalFormatting>
  <conditionalFormatting sqref="D32">
    <cfRule type="cellIs" dxfId="474" priority="458" stopIfTrue="1" operator="lessThan">
      <formula>0</formula>
    </cfRule>
  </conditionalFormatting>
  <conditionalFormatting sqref="AU57">
    <cfRule type="cellIs" dxfId="473" priority="9" stopIfTrue="1" operator="lessThan">
      <formula>0</formula>
    </cfRule>
  </conditionalFormatting>
  <conditionalFormatting sqref="D34">
    <cfRule type="cellIs" dxfId="472" priority="457" stopIfTrue="1" operator="lessThan">
      <formula>0</formula>
    </cfRule>
  </conditionalFormatting>
  <conditionalFormatting sqref="D38">
    <cfRule type="cellIs" dxfId="471" priority="456" stopIfTrue="1" operator="lessThan">
      <formula>0</formula>
    </cfRule>
  </conditionalFormatting>
  <conditionalFormatting sqref="D41">
    <cfRule type="cellIs" dxfId="470" priority="455" stopIfTrue="1" operator="lessThan">
      <formula>0</formula>
    </cfRule>
  </conditionalFormatting>
  <conditionalFormatting sqref="D43">
    <cfRule type="cellIs" dxfId="469" priority="454" stopIfTrue="1" operator="lessThan">
      <formula>0</formula>
    </cfRule>
  </conditionalFormatting>
  <conditionalFormatting sqref="D47">
    <cfRule type="cellIs" dxfId="468" priority="453" stopIfTrue="1" operator="lessThan">
      <formula>0</formula>
    </cfRule>
  </conditionalFormatting>
  <conditionalFormatting sqref="D50">
    <cfRule type="cellIs" dxfId="467" priority="452" stopIfTrue="1" operator="lessThan">
      <formula>0</formula>
    </cfRule>
  </conditionalFormatting>
  <conditionalFormatting sqref="E24:I24">
    <cfRule type="cellIs" dxfId="466" priority="450" stopIfTrue="1" operator="lessThan">
      <formula>0</formula>
    </cfRule>
  </conditionalFormatting>
  <conditionalFormatting sqref="E27:I27">
    <cfRule type="cellIs" dxfId="465" priority="449" stopIfTrue="1" operator="lessThan">
      <formula>0</formula>
    </cfRule>
  </conditionalFormatting>
  <conditionalFormatting sqref="E31:I31">
    <cfRule type="cellIs" dxfId="464" priority="448" stopIfTrue="1" operator="lessThan">
      <formula>0</formula>
    </cfRule>
  </conditionalFormatting>
  <conditionalFormatting sqref="E35:I35">
    <cfRule type="cellIs" dxfId="463" priority="447" stopIfTrue="1" operator="lessThan">
      <formula>0</formula>
    </cfRule>
  </conditionalFormatting>
  <conditionalFormatting sqref="E39:I39">
    <cfRule type="cellIs" dxfId="462" priority="446" stopIfTrue="1" operator="lessThan">
      <formula>0</formula>
    </cfRule>
  </conditionalFormatting>
  <conditionalFormatting sqref="E42:I42">
    <cfRule type="cellIs" dxfId="461" priority="445" stopIfTrue="1" operator="lessThan">
      <formula>0</formula>
    </cfRule>
  </conditionalFormatting>
  <conditionalFormatting sqref="D36">
    <cfRule type="cellIs" dxfId="460" priority="444" stopIfTrue="1" operator="lessThan">
      <formula>0</formula>
    </cfRule>
  </conditionalFormatting>
  <conditionalFormatting sqref="E36:I36">
    <cfRule type="cellIs" dxfId="459" priority="443" stopIfTrue="1" operator="lessThan">
      <formula>0</formula>
    </cfRule>
  </conditionalFormatting>
  <conditionalFormatting sqref="D45">
    <cfRule type="cellIs" dxfId="458" priority="442" stopIfTrue="1" operator="lessThan">
      <formula>0</formula>
    </cfRule>
  </conditionalFormatting>
  <conditionalFormatting sqref="E45:I45">
    <cfRule type="cellIs" dxfId="457" priority="441" stopIfTrue="1" operator="lessThan">
      <formula>0</formula>
    </cfRule>
  </conditionalFormatting>
  <conditionalFormatting sqref="D46">
    <cfRule type="cellIs" dxfId="456" priority="440" stopIfTrue="1" operator="lessThan">
      <formula>0</formula>
    </cfRule>
  </conditionalFormatting>
  <conditionalFormatting sqref="E46:I46">
    <cfRule type="cellIs" dxfId="455" priority="439" stopIfTrue="1" operator="lessThan">
      <formula>0</formula>
    </cfRule>
  </conditionalFormatting>
  <conditionalFormatting sqref="D49">
    <cfRule type="cellIs" dxfId="454" priority="438" stopIfTrue="1" operator="lessThan">
      <formula>0</formula>
    </cfRule>
  </conditionalFormatting>
  <conditionalFormatting sqref="E49:I49">
    <cfRule type="cellIs" dxfId="453" priority="437" stopIfTrue="1" operator="lessThan">
      <formula>0</formula>
    </cfRule>
  </conditionalFormatting>
  <conditionalFormatting sqref="D51">
    <cfRule type="cellIs" dxfId="452" priority="436" stopIfTrue="1" operator="lessThan">
      <formula>0</formula>
    </cfRule>
  </conditionalFormatting>
  <conditionalFormatting sqref="E51:I51">
    <cfRule type="cellIs" dxfId="451" priority="435" stopIfTrue="1" operator="lessThan">
      <formula>0</formula>
    </cfRule>
  </conditionalFormatting>
  <conditionalFormatting sqref="D52">
    <cfRule type="cellIs" dxfId="450" priority="434" stopIfTrue="1" operator="lessThan">
      <formula>0</formula>
    </cfRule>
  </conditionalFormatting>
  <conditionalFormatting sqref="E52:I52">
    <cfRule type="cellIs" dxfId="449" priority="433" stopIfTrue="1" operator="lessThan">
      <formula>0</formula>
    </cfRule>
  </conditionalFormatting>
  <conditionalFormatting sqref="D53">
    <cfRule type="cellIs" dxfId="448" priority="432" stopIfTrue="1" operator="lessThan">
      <formula>0</formula>
    </cfRule>
  </conditionalFormatting>
  <conditionalFormatting sqref="E53:I53">
    <cfRule type="cellIs" dxfId="447" priority="431" stopIfTrue="1" operator="lessThan">
      <formula>0</formula>
    </cfRule>
  </conditionalFormatting>
  <conditionalFormatting sqref="D56">
    <cfRule type="cellIs" dxfId="446" priority="430" stopIfTrue="1" operator="lessThan">
      <formula>0</formula>
    </cfRule>
  </conditionalFormatting>
  <conditionalFormatting sqref="E56:I56">
    <cfRule type="cellIs" dxfId="445" priority="429" stopIfTrue="1" operator="lessThan">
      <formula>0</formula>
    </cfRule>
  </conditionalFormatting>
  <conditionalFormatting sqref="D57">
    <cfRule type="cellIs" dxfId="444" priority="428" stopIfTrue="1" operator="lessThan">
      <formula>0</formula>
    </cfRule>
  </conditionalFormatting>
  <conditionalFormatting sqref="E57:I57">
    <cfRule type="cellIs" dxfId="443" priority="427" stopIfTrue="1" operator="lessThan">
      <formula>0</formula>
    </cfRule>
  </conditionalFormatting>
  <conditionalFormatting sqref="D58">
    <cfRule type="cellIs" dxfId="442" priority="426" stopIfTrue="1" operator="lessThan">
      <formula>0</formula>
    </cfRule>
  </conditionalFormatting>
  <conditionalFormatting sqref="G58:H58">
    <cfRule type="cellIs" dxfId="441" priority="425" stopIfTrue="1" operator="lessThan">
      <formula>0</formula>
    </cfRule>
  </conditionalFormatting>
  <conditionalFormatting sqref="J9">
    <cfRule type="cellIs" dxfId="440" priority="424" stopIfTrue="1" operator="lessThan">
      <formula>0</formula>
    </cfRule>
  </conditionalFormatting>
  <conditionalFormatting sqref="J11:J14">
    <cfRule type="cellIs" dxfId="439" priority="423" stopIfTrue="1" operator="lessThan">
      <formula>0</formula>
    </cfRule>
  </conditionalFormatting>
  <conditionalFormatting sqref="K10:O10">
    <cfRule type="cellIs" dxfId="438" priority="422" stopIfTrue="1" operator="lessThan">
      <formula>0</formula>
    </cfRule>
  </conditionalFormatting>
  <conditionalFormatting sqref="K11:O11">
    <cfRule type="cellIs" dxfId="437" priority="421" stopIfTrue="1" operator="lessThan">
      <formula>0</formula>
    </cfRule>
  </conditionalFormatting>
  <conditionalFormatting sqref="K13:O14">
    <cfRule type="cellIs" dxfId="436" priority="420" stopIfTrue="1" operator="lessThan">
      <formula>0</formula>
    </cfRule>
  </conditionalFormatting>
  <conditionalFormatting sqref="J16:J19">
    <cfRule type="cellIs" dxfId="435" priority="419" stopIfTrue="1" operator="lessThan">
      <formula>0</formula>
    </cfRule>
  </conditionalFormatting>
  <conditionalFormatting sqref="K16:O16">
    <cfRule type="cellIs" dxfId="434" priority="418" stopIfTrue="1" operator="lessThan">
      <formula>0</formula>
    </cfRule>
  </conditionalFormatting>
  <conditionalFormatting sqref="K18:O19">
    <cfRule type="cellIs" dxfId="433" priority="417" stopIfTrue="1" operator="lessThan">
      <formula>0</formula>
    </cfRule>
  </conditionalFormatting>
  <conditionalFormatting sqref="L17:N17">
    <cfRule type="cellIs" dxfId="432" priority="416" stopIfTrue="1" operator="lessThan">
      <formula>0</formula>
    </cfRule>
  </conditionalFormatting>
  <conditionalFormatting sqref="P9">
    <cfRule type="cellIs" dxfId="431" priority="415" stopIfTrue="1" operator="lessThan">
      <formula>0</formula>
    </cfRule>
  </conditionalFormatting>
  <conditionalFormatting sqref="P11:P14">
    <cfRule type="cellIs" dxfId="430" priority="414" stopIfTrue="1" operator="lessThan">
      <formula>0</formula>
    </cfRule>
  </conditionalFormatting>
  <conditionalFormatting sqref="Q10:T10">
    <cfRule type="cellIs" dxfId="429" priority="413" stopIfTrue="1" operator="lessThan">
      <formula>0</formula>
    </cfRule>
  </conditionalFormatting>
  <conditionalFormatting sqref="Q11:T11">
    <cfRule type="cellIs" dxfId="428" priority="412" stopIfTrue="1" operator="lessThan">
      <formula>0</formula>
    </cfRule>
  </conditionalFormatting>
  <conditionalFormatting sqref="Q13:T14">
    <cfRule type="cellIs" dxfId="427" priority="411" stopIfTrue="1" operator="lessThan">
      <formula>0</formula>
    </cfRule>
  </conditionalFormatting>
  <conditionalFormatting sqref="P18:P19">
    <cfRule type="cellIs" dxfId="426" priority="410" stopIfTrue="1" operator="lessThan">
      <formula>0</formula>
    </cfRule>
  </conditionalFormatting>
  <conditionalFormatting sqref="Q18:T19">
    <cfRule type="cellIs" dxfId="425" priority="409" stopIfTrue="1" operator="lessThan">
      <formula>0</formula>
    </cfRule>
  </conditionalFormatting>
  <conditionalFormatting sqref="U9">
    <cfRule type="cellIs" dxfId="424" priority="408" stopIfTrue="1" operator="lessThan">
      <formula>0</formula>
    </cfRule>
  </conditionalFormatting>
  <conditionalFormatting sqref="U11:U14">
    <cfRule type="cellIs" dxfId="423" priority="407" stopIfTrue="1" operator="lessThan">
      <formula>0</formula>
    </cfRule>
  </conditionalFormatting>
  <conditionalFormatting sqref="V10">
    <cfRule type="cellIs" dxfId="422" priority="406" stopIfTrue="1" operator="lessThan">
      <formula>0</formula>
    </cfRule>
  </conditionalFormatting>
  <conditionalFormatting sqref="V11">
    <cfRule type="cellIs" dxfId="421" priority="405" stopIfTrue="1" operator="lessThan">
      <formula>0</formula>
    </cfRule>
  </conditionalFormatting>
  <conditionalFormatting sqref="V13:V14">
    <cfRule type="cellIs" dxfId="420" priority="404" stopIfTrue="1" operator="lessThan">
      <formula>0</formula>
    </cfRule>
  </conditionalFormatting>
  <conditionalFormatting sqref="U18:U19">
    <cfRule type="cellIs" dxfId="419" priority="403" stopIfTrue="1" operator="lessThan">
      <formula>0</formula>
    </cfRule>
  </conditionalFormatting>
  <conditionalFormatting sqref="V18:V19">
    <cfRule type="cellIs" dxfId="418" priority="402" stopIfTrue="1" operator="lessThan">
      <formula>0</formula>
    </cfRule>
  </conditionalFormatting>
  <conditionalFormatting sqref="W10">
    <cfRule type="cellIs" dxfId="417" priority="401" stopIfTrue="1" operator="lessThan">
      <formula>0</formula>
    </cfRule>
  </conditionalFormatting>
  <conditionalFormatting sqref="W11">
    <cfRule type="cellIs" dxfId="416" priority="400" stopIfTrue="1" operator="lessThan">
      <formula>0</formula>
    </cfRule>
  </conditionalFormatting>
  <conditionalFormatting sqref="W13:W14">
    <cfRule type="cellIs" dxfId="415" priority="399" stopIfTrue="1" operator="lessThan">
      <formula>0</formula>
    </cfRule>
  </conditionalFormatting>
  <conditionalFormatting sqref="W18:W19">
    <cfRule type="cellIs" dxfId="414" priority="398" stopIfTrue="1" operator="lessThan">
      <formula>0</formula>
    </cfRule>
  </conditionalFormatting>
  <conditionalFormatting sqref="X9">
    <cfRule type="cellIs" dxfId="413" priority="397" stopIfTrue="1" operator="lessThan">
      <formula>0</formula>
    </cfRule>
  </conditionalFormatting>
  <conditionalFormatting sqref="X11:X14">
    <cfRule type="cellIs" dxfId="412" priority="396" stopIfTrue="1" operator="lessThan">
      <formula>0</formula>
    </cfRule>
  </conditionalFormatting>
  <conditionalFormatting sqref="Y10">
    <cfRule type="cellIs" dxfId="411" priority="395" stopIfTrue="1" operator="lessThan">
      <formula>0</formula>
    </cfRule>
  </conditionalFormatting>
  <conditionalFormatting sqref="Y11">
    <cfRule type="cellIs" dxfId="410" priority="394" stopIfTrue="1" operator="lessThan">
      <formula>0</formula>
    </cfRule>
  </conditionalFormatting>
  <conditionalFormatting sqref="Y13:Y14">
    <cfRule type="cellIs" dxfId="409" priority="393" stopIfTrue="1" operator="lessThan">
      <formula>0</formula>
    </cfRule>
  </conditionalFormatting>
  <conditionalFormatting sqref="X18:X19">
    <cfRule type="cellIs" dxfId="408" priority="392" stopIfTrue="1" operator="lessThan">
      <formula>0</formula>
    </cfRule>
  </conditionalFormatting>
  <conditionalFormatting sqref="Y18:Y19">
    <cfRule type="cellIs" dxfId="407" priority="391" stopIfTrue="1" operator="lessThan">
      <formula>0</formula>
    </cfRule>
  </conditionalFormatting>
  <conditionalFormatting sqref="Z10">
    <cfRule type="cellIs" dxfId="406" priority="390" stopIfTrue="1" operator="lessThan">
      <formula>0</formula>
    </cfRule>
  </conditionalFormatting>
  <conditionalFormatting sqref="Z11">
    <cfRule type="cellIs" dxfId="405" priority="389" stopIfTrue="1" operator="lessThan">
      <formula>0</formula>
    </cfRule>
  </conditionalFormatting>
  <conditionalFormatting sqref="Z13:Z14">
    <cfRule type="cellIs" dxfId="404" priority="388" stopIfTrue="1" operator="lessThan">
      <formula>0</formula>
    </cfRule>
  </conditionalFormatting>
  <conditionalFormatting sqref="AA9">
    <cfRule type="cellIs" dxfId="403" priority="386" stopIfTrue="1" operator="lessThan">
      <formula>0</formula>
    </cfRule>
  </conditionalFormatting>
  <conditionalFormatting sqref="AB10">
    <cfRule type="cellIs" dxfId="402" priority="384" stopIfTrue="1" operator="lessThan">
      <formula>0</formula>
    </cfRule>
  </conditionalFormatting>
  <conditionalFormatting sqref="AB11">
    <cfRule type="cellIs" dxfId="401" priority="383" stopIfTrue="1" operator="lessThan">
      <formula>0</formula>
    </cfRule>
  </conditionalFormatting>
  <conditionalFormatting sqref="AB13:AB14">
    <cfRule type="cellIs" dxfId="400" priority="382" stopIfTrue="1" operator="lessThan">
      <formula>0</formula>
    </cfRule>
  </conditionalFormatting>
  <conditionalFormatting sqref="AA18:AA19">
    <cfRule type="cellIs" dxfId="399" priority="381" stopIfTrue="1" operator="lessThan">
      <formula>0</formula>
    </cfRule>
  </conditionalFormatting>
  <conditionalFormatting sqref="AB18:AB19">
    <cfRule type="cellIs" dxfId="398" priority="380" stopIfTrue="1" operator="lessThan">
      <formula>0</formula>
    </cfRule>
  </conditionalFormatting>
  <conditionalFormatting sqref="AC10">
    <cfRule type="cellIs" dxfId="397" priority="379" stopIfTrue="1" operator="lessThan">
      <formula>0</formula>
    </cfRule>
  </conditionalFormatting>
  <conditionalFormatting sqref="AC11">
    <cfRule type="cellIs" dxfId="396" priority="378" stopIfTrue="1" operator="lessThan">
      <formula>0</formula>
    </cfRule>
  </conditionalFormatting>
  <conditionalFormatting sqref="AC13:AC14">
    <cfRule type="cellIs" dxfId="395" priority="377" stopIfTrue="1" operator="lessThan">
      <formula>0</formula>
    </cfRule>
  </conditionalFormatting>
  <conditionalFormatting sqref="AC18:AC19">
    <cfRule type="cellIs" dxfId="394" priority="376" stopIfTrue="1" operator="lessThan">
      <formula>0</formula>
    </cfRule>
  </conditionalFormatting>
  <conditionalFormatting sqref="AD9">
    <cfRule type="cellIs" dxfId="393" priority="375" stopIfTrue="1" operator="lessThan">
      <formula>0</formula>
    </cfRule>
  </conditionalFormatting>
  <conditionalFormatting sqref="AD11:AD14">
    <cfRule type="cellIs" dxfId="392" priority="374" stopIfTrue="1" operator="lessThan">
      <formula>0</formula>
    </cfRule>
  </conditionalFormatting>
  <conditionalFormatting sqref="AD18:AD19">
    <cfRule type="cellIs" dxfId="391" priority="373" stopIfTrue="1" operator="lessThan">
      <formula>0</formula>
    </cfRule>
  </conditionalFormatting>
  <conditionalFormatting sqref="AS57">
    <cfRule type="cellIs" dxfId="390" priority="11" stopIfTrue="1" operator="lessThan">
      <formula>0</formula>
    </cfRule>
  </conditionalFormatting>
  <conditionalFormatting sqref="AT57">
    <cfRule type="cellIs" dxfId="389" priority="10" stopIfTrue="1" operator="lessThan">
      <formula>0</formula>
    </cfRule>
  </conditionalFormatting>
  <conditionalFormatting sqref="AI9">
    <cfRule type="cellIs" dxfId="388" priority="369" stopIfTrue="1" operator="lessThan">
      <formula>0</formula>
    </cfRule>
  </conditionalFormatting>
  <conditionalFormatting sqref="AI11:AI14">
    <cfRule type="cellIs" dxfId="387" priority="368" stopIfTrue="1" operator="lessThan">
      <formula>0</formula>
    </cfRule>
  </conditionalFormatting>
  <conditionalFormatting sqref="AI18:AI19">
    <cfRule type="cellIs" dxfId="386" priority="367" stopIfTrue="1" operator="lessThan">
      <formula>0</formula>
    </cfRule>
  </conditionalFormatting>
  <conditionalFormatting sqref="AN9">
    <cfRule type="cellIs" dxfId="385" priority="366" stopIfTrue="1" operator="lessThan">
      <formula>0</formula>
    </cfRule>
  </conditionalFormatting>
  <conditionalFormatting sqref="AN11:AN14">
    <cfRule type="cellIs" dxfId="384" priority="365" stopIfTrue="1" operator="lessThan">
      <formula>0</formula>
    </cfRule>
  </conditionalFormatting>
  <conditionalFormatting sqref="AO10:AR10">
    <cfRule type="cellIs" dxfId="383" priority="364" stopIfTrue="1" operator="lessThan">
      <formula>0</formula>
    </cfRule>
  </conditionalFormatting>
  <conditionalFormatting sqref="AO11:AR11">
    <cfRule type="cellIs" dxfId="382" priority="363" stopIfTrue="1" operator="lessThan">
      <formula>0</formula>
    </cfRule>
  </conditionalFormatting>
  <conditionalFormatting sqref="AO13:AR14">
    <cfRule type="cellIs" dxfId="381" priority="362" stopIfTrue="1" operator="lessThan">
      <formula>0</formula>
    </cfRule>
  </conditionalFormatting>
  <conditionalFormatting sqref="AO18:AR19">
    <cfRule type="cellIs" dxfId="380" priority="360" stopIfTrue="1" operator="lessThan">
      <formula>0</formula>
    </cfRule>
  </conditionalFormatting>
  <conditionalFormatting sqref="AS9">
    <cfRule type="cellIs" dxfId="379" priority="359" stopIfTrue="1" operator="lessThan">
      <formula>0</formula>
    </cfRule>
  </conditionalFormatting>
  <conditionalFormatting sqref="AT9">
    <cfRule type="cellIs" dxfId="378" priority="358" stopIfTrue="1" operator="lessThan">
      <formula>0</formula>
    </cfRule>
  </conditionalFormatting>
  <conditionalFormatting sqref="AU9">
    <cfRule type="cellIs" dxfId="377" priority="357" stopIfTrue="1" operator="lessThan">
      <formula>0</formula>
    </cfRule>
  </conditionalFormatting>
  <conditionalFormatting sqref="AS11">
    <cfRule type="cellIs" dxfId="376" priority="356" stopIfTrue="1" operator="lessThan">
      <formula>0</formula>
    </cfRule>
  </conditionalFormatting>
  <conditionalFormatting sqref="AT11">
    <cfRule type="cellIs" dxfId="375" priority="355" stopIfTrue="1" operator="lessThan">
      <formula>0</formula>
    </cfRule>
  </conditionalFormatting>
  <conditionalFormatting sqref="AU11">
    <cfRule type="cellIs" dxfId="374" priority="354" stopIfTrue="1" operator="lessThan">
      <formula>0</formula>
    </cfRule>
  </conditionalFormatting>
  <conditionalFormatting sqref="AS12">
    <cfRule type="cellIs" dxfId="373" priority="353" stopIfTrue="1" operator="lessThan">
      <formula>0</formula>
    </cfRule>
  </conditionalFormatting>
  <conditionalFormatting sqref="AT12">
    <cfRule type="cellIs" dxfId="372" priority="352" stopIfTrue="1" operator="lessThan">
      <formula>0</formula>
    </cfRule>
  </conditionalFormatting>
  <conditionalFormatting sqref="AU12">
    <cfRule type="cellIs" dxfId="371" priority="351" stopIfTrue="1" operator="lessThan">
      <formula>0</formula>
    </cfRule>
  </conditionalFormatting>
  <conditionalFormatting sqref="AS13">
    <cfRule type="cellIs" dxfId="370" priority="350" stopIfTrue="1" operator="lessThan">
      <formula>0</formula>
    </cfRule>
  </conditionalFormatting>
  <conditionalFormatting sqref="AT13">
    <cfRule type="cellIs" dxfId="369" priority="349" stopIfTrue="1" operator="lessThan">
      <formula>0</formula>
    </cfRule>
  </conditionalFormatting>
  <conditionalFormatting sqref="AU13">
    <cfRule type="cellIs" dxfId="368" priority="348" stopIfTrue="1" operator="lessThan">
      <formula>0</formula>
    </cfRule>
  </conditionalFormatting>
  <conditionalFormatting sqref="AS14">
    <cfRule type="cellIs" dxfId="367" priority="347" stopIfTrue="1" operator="lessThan">
      <formula>0</formula>
    </cfRule>
  </conditionalFormatting>
  <conditionalFormatting sqref="AT14">
    <cfRule type="cellIs" dxfId="366" priority="346" stopIfTrue="1" operator="lessThan">
      <formula>0</formula>
    </cfRule>
  </conditionalFormatting>
  <conditionalFormatting sqref="AU14">
    <cfRule type="cellIs" dxfId="365" priority="345" stopIfTrue="1" operator="lessThan">
      <formula>0</formula>
    </cfRule>
  </conditionalFormatting>
  <conditionalFormatting sqref="AS18">
    <cfRule type="cellIs" dxfId="364" priority="344" stopIfTrue="1" operator="lessThan">
      <formula>0</formula>
    </cfRule>
  </conditionalFormatting>
  <conditionalFormatting sqref="AT18">
    <cfRule type="cellIs" dxfId="363" priority="343" stopIfTrue="1" operator="lessThan">
      <formula>0</formula>
    </cfRule>
  </conditionalFormatting>
  <conditionalFormatting sqref="AU18">
    <cfRule type="cellIs" dxfId="362" priority="342" stopIfTrue="1" operator="lessThan">
      <formula>0</formula>
    </cfRule>
  </conditionalFormatting>
  <conditionalFormatting sqref="AS19">
    <cfRule type="cellIs" dxfId="361" priority="341" stopIfTrue="1" operator="lessThan">
      <formula>0</formula>
    </cfRule>
  </conditionalFormatting>
  <conditionalFormatting sqref="AT19">
    <cfRule type="cellIs" dxfId="360" priority="340" stopIfTrue="1" operator="lessThan">
      <formula>0</formula>
    </cfRule>
  </conditionalFormatting>
  <conditionalFormatting sqref="AU19">
    <cfRule type="cellIs" dxfId="359" priority="339" stopIfTrue="1" operator="lessThan">
      <formula>0</formula>
    </cfRule>
  </conditionalFormatting>
  <conditionalFormatting sqref="J23">
    <cfRule type="cellIs" dxfId="358" priority="338" stopIfTrue="1" operator="lessThan">
      <formula>0</formula>
    </cfRule>
  </conditionalFormatting>
  <conditionalFormatting sqref="J26">
    <cfRule type="cellIs" dxfId="357" priority="337" stopIfTrue="1" operator="lessThan">
      <formula>0</formula>
    </cfRule>
  </conditionalFormatting>
  <conditionalFormatting sqref="J28">
    <cfRule type="cellIs" dxfId="356" priority="336" stopIfTrue="1" operator="lessThan">
      <formula>0</formula>
    </cfRule>
  </conditionalFormatting>
  <conditionalFormatting sqref="J30">
    <cfRule type="cellIs" dxfId="355" priority="335" stopIfTrue="1" operator="lessThan">
      <formula>0</formula>
    </cfRule>
  </conditionalFormatting>
  <conditionalFormatting sqref="J32">
    <cfRule type="cellIs" dxfId="354" priority="334" stopIfTrue="1" operator="lessThan">
      <formula>0</formula>
    </cfRule>
  </conditionalFormatting>
  <conditionalFormatting sqref="J34">
    <cfRule type="cellIs" dxfId="353" priority="333" stopIfTrue="1" operator="lessThan">
      <formula>0</formula>
    </cfRule>
  </conditionalFormatting>
  <conditionalFormatting sqref="J38">
    <cfRule type="cellIs" dxfId="352" priority="332" stopIfTrue="1" operator="lessThan">
      <formula>0</formula>
    </cfRule>
  </conditionalFormatting>
  <conditionalFormatting sqref="J41">
    <cfRule type="cellIs" dxfId="351" priority="331" stopIfTrue="1" operator="lessThan">
      <formula>0</formula>
    </cfRule>
  </conditionalFormatting>
  <conditionalFormatting sqref="J43">
    <cfRule type="cellIs" dxfId="350" priority="330" stopIfTrue="1" operator="lessThan">
      <formula>0</formula>
    </cfRule>
  </conditionalFormatting>
  <conditionalFormatting sqref="J47">
    <cfRule type="cellIs" dxfId="349" priority="329" stopIfTrue="1" operator="lessThan">
      <formula>0</formula>
    </cfRule>
  </conditionalFormatting>
  <conditionalFormatting sqref="J50">
    <cfRule type="cellIs" dxfId="348" priority="328" stopIfTrue="1" operator="lessThan">
      <formula>0</formula>
    </cfRule>
  </conditionalFormatting>
  <conditionalFormatting sqref="K24:O24">
    <cfRule type="cellIs" dxfId="347" priority="327" stopIfTrue="1" operator="lessThan">
      <formula>0</formula>
    </cfRule>
  </conditionalFormatting>
  <conditionalFormatting sqref="K27:O27">
    <cfRule type="cellIs" dxfId="346" priority="326" stopIfTrue="1" operator="lessThan">
      <formula>0</formula>
    </cfRule>
  </conditionalFormatting>
  <conditionalFormatting sqref="K31:O31">
    <cfRule type="cellIs" dxfId="345" priority="325" stopIfTrue="1" operator="lessThan">
      <formula>0</formula>
    </cfRule>
  </conditionalFormatting>
  <conditionalFormatting sqref="K35:O35">
    <cfRule type="cellIs" dxfId="344" priority="324" stopIfTrue="1" operator="lessThan">
      <formula>0</formula>
    </cfRule>
  </conditionalFormatting>
  <conditionalFormatting sqref="K39:O39">
    <cfRule type="cellIs" dxfId="343" priority="323" stopIfTrue="1" operator="lessThan">
      <formula>0</formula>
    </cfRule>
  </conditionalFormatting>
  <conditionalFormatting sqref="K42:O42">
    <cfRule type="cellIs" dxfId="342" priority="322" stopIfTrue="1" operator="lessThan">
      <formula>0</formula>
    </cfRule>
  </conditionalFormatting>
  <conditionalFormatting sqref="J36">
    <cfRule type="cellIs" dxfId="341" priority="321" stopIfTrue="1" operator="lessThan">
      <formula>0</formula>
    </cfRule>
  </conditionalFormatting>
  <conditionalFormatting sqref="K36:O36">
    <cfRule type="cellIs" dxfId="340" priority="320" stopIfTrue="1" operator="lessThan">
      <formula>0</formula>
    </cfRule>
  </conditionalFormatting>
  <conditionalFormatting sqref="J45">
    <cfRule type="cellIs" dxfId="339" priority="319" stopIfTrue="1" operator="lessThan">
      <formula>0</formula>
    </cfRule>
  </conditionalFormatting>
  <conditionalFormatting sqref="K45:O45">
    <cfRule type="cellIs" dxfId="338" priority="318" stopIfTrue="1" operator="lessThan">
      <formula>0</formula>
    </cfRule>
  </conditionalFormatting>
  <conditionalFormatting sqref="J46">
    <cfRule type="cellIs" dxfId="337" priority="317" stopIfTrue="1" operator="lessThan">
      <formula>0</formula>
    </cfRule>
  </conditionalFormatting>
  <conditionalFormatting sqref="K46:O46">
    <cfRule type="cellIs" dxfId="336" priority="316" stopIfTrue="1" operator="lessThan">
      <formula>0</formula>
    </cfRule>
  </conditionalFormatting>
  <conditionalFormatting sqref="J49">
    <cfRule type="cellIs" dxfId="335" priority="315" stopIfTrue="1" operator="lessThan">
      <formula>0</formula>
    </cfRule>
  </conditionalFormatting>
  <conditionalFormatting sqref="K49:O49">
    <cfRule type="cellIs" dxfId="334" priority="314" stopIfTrue="1" operator="lessThan">
      <formula>0</formula>
    </cfRule>
  </conditionalFormatting>
  <conditionalFormatting sqref="J51">
    <cfRule type="cellIs" dxfId="333" priority="313" stopIfTrue="1" operator="lessThan">
      <formula>0</formula>
    </cfRule>
  </conditionalFormatting>
  <conditionalFormatting sqref="K51:O51">
    <cfRule type="cellIs" dxfId="332" priority="312" stopIfTrue="1" operator="lessThan">
      <formula>0</formula>
    </cfRule>
  </conditionalFormatting>
  <conditionalFormatting sqref="J52">
    <cfRule type="cellIs" dxfId="331" priority="311" stopIfTrue="1" operator="lessThan">
      <formula>0</formula>
    </cfRule>
  </conditionalFormatting>
  <conditionalFormatting sqref="K52:O52">
    <cfRule type="cellIs" dxfId="330" priority="310" stopIfTrue="1" operator="lessThan">
      <formula>0</formula>
    </cfRule>
  </conditionalFormatting>
  <conditionalFormatting sqref="J53">
    <cfRule type="cellIs" dxfId="329" priority="309" stopIfTrue="1" operator="lessThan">
      <formula>0</formula>
    </cfRule>
  </conditionalFormatting>
  <conditionalFormatting sqref="K53:O53">
    <cfRule type="cellIs" dxfId="328" priority="308" stopIfTrue="1" operator="lessThan">
      <formula>0</formula>
    </cfRule>
  </conditionalFormatting>
  <conditionalFormatting sqref="P23">
    <cfRule type="cellIs" dxfId="327" priority="307" stopIfTrue="1" operator="lessThan">
      <formula>0</formula>
    </cfRule>
  </conditionalFormatting>
  <conditionalFormatting sqref="P26">
    <cfRule type="cellIs" dxfId="326" priority="306" stopIfTrue="1" operator="lessThan">
      <formula>0</formula>
    </cfRule>
  </conditionalFormatting>
  <conditionalFormatting sqref="P28">
    <cfRule type="cellIs" dxfId="325" priority="305" stopIfTrue="1" operator="lessThan">
      <formula>0</formula>
    </cfRule>
  </conditionalFormatting>
  <conditionalFormatting sqref="P30">
    <cfRule type="cellIs" dxfId="324" priority="304" stopIfTrue="1" operator="lessThan">
      <formula>0</formula>
    </cfRule>
  </conditionalFormatting>
  <conditionalFormatting sqref="P32">
    <cfRule type="cellIs" dxfId="323" priority="303" stopIfTrue="1" operator="lessThan">
      <formula>0</formula>
    </cfRule>
  </conditionalFormatting>
  <conditionalFormatting sqref="P34">
    <cfRule type="cellIs" dxfId="322" priority="302" stopIfTrue="1" operator="lessThan">
      <formula>0</formula>
    </cfRule>
  </conditionalFormatting>
  <conditionalFormatting sqref="P38">
    <cfRule type="cellIs" dxfId="321" priority="301" stopIfTrue="1" operator="lessThan">
      <formula>0</formula>
    </cfRule>
  </conditionalFormatting>
  <conditionalFormatting sqref="P41">
    <cfRule type="cellIs" dxfId="320" priority="300" stopIfTrue="1" operator="lessThan">
      <formula>0</formula>
    </cfRule>
  </conditionalFormatting>
  <conditionalFormatting sqref="P43">
    <cfRule type="cellIs" dxfId="319" priority="299" stopIfTrue="1" operator="lessThan">
      <formula>0</formula>
    </cfRule>
  </conditionalFormatting>
  <conditionalFormatting sqref="P47">
    <cfRule type="cellIs" dxfId="318" priority="298" stopIfTrue="1" operator="lessThan">
      <formula>0</formula>
    </cfRule>
  </conditionalFormatting>
  <conditionalFormatting sqref="P50">
    <cfRule type="cellIs" dxfId="317" priority="297" stopIfTrue="1" operator="lessThan">
      <formula>0</formula>
    </cfRule>
  </conditionalFormatting>
  <conditionalFormatting sqref="Q24:T24">
    <cfRule type="cellIs" dxfId="316" priority="296" stopIfTrue="1" operator="lessThan">
      <formula>0</formula>
    </cfRule>
  </conditionalFormatting>
  <conditionalFormatting sqref="Q27:T27">
    <cfRule type="cellIs" dxfId="315" priority="295" stopIfTrue="1" operator="lessThan">
      <formula>0</formula>
    </cfRule>
  </conditionalFormatting>
  <conditionalFormatting sqref="Q31:T31">
    <cfRule type="cellIs" dxfId="314" priority="294" stopIfTrue="1" operator="lessThan">
      <formula>0</formula>
    </cfRule>
  </conditionalFormatting>
  <conditionalFormatting sqref="Q35:T35">
    <cfRule type="cellIs" dxfId="313" priority="293" stopIfTrue="1" operator="lessThan">
      <formula>0</formula>
    </cfRule>
  </conditionalFormatting>
  <conditionalFormatting sqref="Q39:T39">
    <cfRule type="cellIs" dxfId="312" priority="292" stopIfTrue="1" operator="lessThan">
      <formula>0</formula>
    </cfRule>
  </conditionalFormatting>
  <conditionalFormatting sqref="Q42:T42">
    <cfRule type="cellIs" dxfId="311" priority="291" stopIfTrue="1" operator="lessThan">
      <formula>0</formula>
    </cfRule>
  </conditionalFormatting>
  <conditionalFormatting sqref="P36">
    <cfRule type="cellIs" dxfId="310" priority="290" stopIfTrue="1" operator="lessThan">
      <formula>0</formula>
    </cfRule>
  </conditionalFormatting>
  <conditionalFormatting sqref="Q36:T36">
    <cfRule type="cellIs" dxfId="309" priority="289" stopIfTrue="1" operator="lessThan">
      <formula>0</formula>
    </cfRule>
  </conditionalFormatting>
  <conditionalFormatting sqref="P45">
    <cfRule type="cellIs" dxfId="308" priority="288" stopIfTrue="1" operator="lessThan">
      <formula>0</formula>
    </cfRule>
  </conditionalFormatting>
  <conditionalFormatting sqref="Q45:T45">
    <cfRule type="cellIs" dxfId="307" priority="287" stopIfTrue="1" operator="lessThan">
      <formula>0</formula>
    </cfRule>
  </conditionalFormatting>
  <conditionalFormatting sqref="P46">
    <cfRule type="cellIs" dxfId="306" priority="286" stopIfTrue="1" operator="lessThan">
      <formula>0</formula>
    </cfRule>
  </conditionalFormatting>
  <conditionalFormatting sqref="Q46:T46">
    <cfRule type="cellIs" dxfId="305" priority="285" stopIfTrue="1" operator="lessThan">
      <formula>0</formula>
    </cfRule>
  </conditionalFormatting>
  <conditionalFormatting sqref="P49">
    <cfRule type="cellIs" dxfId="304" priority="284" stopIfTrue="1" operator="lessThan">
      <formula>0</formula>
    </cfRule>
  </conditionalFormatting>
  <conditionalFormatting sqref="Q49:T49">
    <cfRule type="cellIs" dxfId="303" priority="283" stopIfTrue="1" operator="lessThan">
      <formula>0</formula>
    </cfRule>
  </conditionalFormatting>
  <conditionalFormatting sqref="P51">
    <cfRule type="cellIs" dxfId="302" priority="282" stopIfTrue="1" operator="lessThan">
      <formula>0</formula>
    </cfRule>
  </conditionalFormatting>
  <conditionalFormatting sqref="Q51:T51">
    <cfRule type="cellIs" dxfId="301" priority="281" stopIfTrue="1" operator="lessThan">
      <formula>0</formula>
    </cfRule>
  </conditionalFormatting>
  <conditionalFormatting sqref="P52">
    <cfRule type="cellIs" dxfId="300" priority="280" stopIfTrue="1" operator="lessThan">
      <formula>0</formula>
    </cfRule>
  </conditionalFormatting>
  <conditionalFormatting sqref="Q52:T52">
    <cfRule type="cellIs" dxfId="299" priority="279" stopIfTrue="1" operator="lessThan">
      <formula>0</formula>
    </cfRule>
  </conditionalFormatting>
  <conditionalFormatting sqref="P53">
    <cfRule type="cellIs" dxfId="298" priority="278" stopIfTrue="1" operator="lessThan">
      <formula>0</formula>
    </cfRule>
  </conditionalFormatting>
  <conditionalFormatting sqref="Q53:T53">
    <cfRule type="cellIs" dxfId="297" priority="277" stopIfTrue="1" operator="lessThan">
      <formula>0</formula>
    </cfRule>
  </conditionalFormatting>
  <conditionalFormatting sqref="U23">
    <cfRule type="cellIs" dxfId="296" priority="276" stopIfTrue="1" operator="lessThan">
      <formula>0</formula>
    </cfRule>
  </conditionalFormatting>
  <conditionalFormatting sqref="U26">
    <cfRule type="cellIs" dxfId="295" priority="275" stopIfTrue="1" operator="lessThan">
      <formula>0</formula>
    </cfRule>
  </conditionalFormatting>
  <conditionalFormatting sqref="U28">
    <cfRule type="cellIs" dxfId="294" priority="274" stopIfTrue="1" operator="lessThan">
      <formula>0</formula>
    </cfRule>
  </conditionalFormatting>
  <conditionalFormatting sqref="U30">
    <cfRule type="cellIs" dxfId="293" priority="273" stopIfTrue="1" operator="lessThan">
      <formula>0</formula>
    </cfRule>
  </conditionalFormatting>
  <conditionalFormatting sqref="U32">
    <cfRule type="cellIs" dxfId="292" priority="272" stopIfTrue="1" operator="lessThan">
      <formula>0</formula>
    </cfRule>
  </conditionalFormatting>
  <conditionalFormatting sqref="U34">
    <cfRule type="cellIs" dxfId="291" priority="271" stopIfTrue="1" operator="lessThan">
      <formula>0</formula>
    </cfRule>
  </conditionalFormatting>
  <conditionalFormatting sqref="U38">
    <cfRule type="cellIs" dxfId="290" priority="270" stopIfTrue="1" operator="lessThan">
      <formula>0</formula>
    </cfRule>
  </conditionalFormatting>
  <conditionalFormatting sqref="U41">
    <cfRule type="cellIs" dxfId="289" priority="269" stopIfTrue="1" operator="lessThan">
      <formula>0</formula>
    </cfRule>
  </conditionalFormatting>
  <conditionalFormatting sqref="U43">
    <cfRule type="cellIs" dxfId="288" priority="268" stopIfTrue="1" operator="lessThan">
      <formula>0</formula>
    </cfRule>
  </conditionalFormatting>
  <conditionalFormatting sqref="U47">
    <cfRule type="cellIs" dxfId="287" priority="267" stopIfTrue="1" operator="lessThan">
      <formula>0</formula>
    </cfRule>
  </conditionalFormatting>
  <conditionalFormatting sqref="U50">
    <cfRule type="cellIs" dxfId="286" priority="266" stopIfTrue="1" operator="lessThan">
      <formula>0</formula>
    </cfRule>
  </conditionalFormatting>
  <conditionalFormatting sqref="V24:W24">
    <cfRule type="cellIs" dxfId="285" priority="265" stopIfTrue="1" operator="lessThan">
      <formula>0</formula>
    </cfRule>
  </conditionalFormatting>
  <conditionalFormatting sqref="V27:W27">
    <cfRule type="cellIs" dxfId="284" priority="264" stopIfTrue="1" operator="lessThan">
      <formula>0</formula>
    </cfRule>
  </conditionalFormatting>
  <conditionalFormatting sqref="V31:W31">
    <cfRule type="cellIs" dxfId="283" priority="263" stopIfTrue="1" operator="lessThan">
      <formula>0</formula>
    </cfRule>
  </conditionalFormatting>
  <conditionalFormatting sqref="V35:W35">
    <cfRule type="cellIs" dxfId="282" priority="262" stopIfTrue="1" operator="lessThan">
      <formula>0</formula>
    </cfRule>
  </conditionalFormatting>
  <conditionalFormatting sqref="V39:W39">
    <cfRule type="cellIs" dxfId="281" priority="261" stopIfTrue="1" operator="lessThan">
      <formula>0</formula>
    </cfRule>
  </conditionalFormatting>
  <conditionalFormatting sqref="V42:W42">
    <cfRule type="cellIs" dxfId="280" priority="260" stopIfTrue="1" operator="lessThan">
      <formula>0</formula>
    </cfRule>
  </conditionalFormatting>
  <conditionalFormatting sqref="U36">
    <cfRule type="cellIs" dxfId="279" priority="259" stopIfTrue="1" operator="lessThan">
      <formula>0</formula>
    </cfRule>
  </conditionalFormatting>
  <conditionalFormatting sqref="V36:W36">
    <cfRule type="cellIs" dxfId="278" priority="258" stopIfTrue="1" operator="lessThan">
      <formula>0</formula>
    </cfRule>
  </conditionalFormatting>
  <conditionalFormatting sqref="U45">
    <cfRule type="cellIs" dxfId="277" priority="257" stopIfTrue="1" operator="lessThan">
      <formula>0</formula>
    </cfRule>
  </conditionalFormatting>
  <conditionalFormatting sqref="V45:W45">
    <cfRule type="cellIs" dxfId="276" priority="256" stopIfTrue="1" operator="lessThan">
      <formula>0</formula>
    </cfRule>
  </conditionalFormatting>
  <conditionalFormatting sqref="U46">
    <cfRule type="cellIs" dxfId="275" priority="255" stopIfTrue="1" operator="lessThan">
      <formula>0</formula>
    </cfRule>
  </conditionalFormatting>
  <conditionalFormatting sqref="V46:W46">
    <cfRule type="cellIs" dxfId="274" priority="254" stopIfTrue="1" operator="lessThan">
      <formula>0</formula>
    </cfRule>
  </conditionalFormatting>
  <conditionalFormatting sqref="U49">
    <cfRule type="cellIs" dxfId="273" priority="253" stopIfTrue="1" operator="lessThan">
      <formula>0</formula>
    </cfRule>
  </conditionalFormatting>
  <conditionalFormatting sqref="V49:W49">
    <cfRule type="cellIs" dxfId="272" priority="252" stopIfTrue="1" operator="lessThan">
      <formula>0</formula>
    </cfRule>
  </conditionalFormatting>
  <conditionalFormatting sqref="U51">
    <cfRule type="cellIs" dxfId="271" priority="251" stopIfTrue="1" operator="lessThan">
      <formula>0</formula>
    </cfRule>
  </conditionalFormatting>
  <conditionalFormatting sqref="V51:W51">
    <cfRule type="cellIs" dxfId="270" priority="250" stopIfTrue="1" operator="lessThan">
      <formula>0</formula>
    </cfRule>
  </conditionalFormatting>
  <conditionalFormatting sqref="U52">
    <cfRule type="cellIs" dxfId="269" priority="249" stopIfTrue="1" operator="lessThan">
      <formula>0</formula>
    </cfRule>
  </conditionalFormatting>
  <conditionalFormatting sqref="V52:W52">
    <cfRule type="cellIs" dxfId="268" priority="248" stopIfTrue="1" operator="lessThan">
      <formula>0</formula>
    </cfRule>
  </conditionalFormatting>
  <conditionalFormatting sqref="U53">
    <cfRule type="cellIs" dxfId="267" priority="247" stopIfTrue="1" operator="lessThan">
      <formula>0</formula>
    </cfRule>
  </conditionalFormatting>
  <conditionalFormatting sqref="V53:W53">
    <cfRule type="cellIs" dxfId="266" priority="246" stopIfTrue="1" operator="lessThan">
      <formula>0</formula>
    </cfRule>
  </conditionalFormatting>
  <conditionalFormatting sqref="X23">
    <cfRule type="cellIs" dxfId="265" priority="245" stopIfTrue="1" operator="lessThan">
      <formula>0</formula>
    </cfRule>
  </conditionalFormatting>
  <conditionalFormatting sqref="X26">
    <cfRule type="cellIs" dxfId="264" priority="244" stopIfTrue="1" operator="lessThan">
      <formula>0</formula>
    </cfRule>
  </conditionalFormatting>
  <conditionalFormatting sqref="X28">
    <cfRule type="cellIs" dxfId="263" priority="243" stopIfTrue="1" operator="lessThan">
      <formula>0</formula>
    </cfRule>
  </conditionalFormatting>
  <conditionalFormatting sqref="X30">
    <cfRule type="cellIs" dxfId="262" priority="242" stopIfTrue="1" operator="lessThan">
      <formula>0</formula>
    </cfRule>
  </conditionalFormatting>
  <conditionalFormatting sqref="X32">
    <cfRule type="cellIs" dxfId="261" priority="241" stopIfTrue="1" operator="lessThan">
      <formula>0</formula>
    </cfRule>
  </conditionalFormatting>
  <conditionalFormatting sqref="X34">
    <cfRule type="cellIs" dxfId="260" priority="240" stopIfTrue="1" operator="lessThan">
      <formula>0</formula>
    </cfRule>
  </conditionalFormatting>
  <conditionalFormatting sqref="X38">
    <cfRule type="cellIs" dxfId="259" priority="239" stopIfTrue="1" operator="lessThan">
      <formula>0</formula>
    </cfRule>
  </conditionalFormatting>
  <conditionalFormatting sqref="X41">
    <cfRule type="cellIs" dxfId="258" priority="238" stopIfTrue="1" operator="lessThan">
      <formula>0</formula>
    </cfRule>
  </conditionalFormatting>
  <conditionalFormatting sqref="X43">
    <cfRule type="cellIs" dxfId="257" priority="237" stopIfTrue="1" operator="lessThan">
      <formula>0</formula>
    </cfRule>
  </conditionalFormatting>
  <conditionalFormatting sqref="X47">
    <cfRule type="cellIs" dxfId="256" priority="236" stopIfTrue="1" operator="lessThan">
      <formula>0</formula>
    </cfRule>
  </conditionalFormatting>
  <conditionalFormatting sqref="X50">
    <cfRule type="cellIs" dxfId="255" priority="235" stopIfTrue="1" operator="lessThan">
      <formula>0</formula>
    </cfRule>
  </conditionalFormatting>
  <conditionalFormatting sqref="Y24:Z24">
    <cfRule type="cellIs" dxfId="254" priority="234" stopIfTrue="1" operator="lessThan">
      <formula>0</formula>
    </cfRule>
  </conditionalFormatting>
  <conditionalFormatting sqref="Y27:Z27">
    <cfRule type="cellIs" dxfId="253" priority="233" stopIfTrue="1" operator="lessThan">
      <formula>0</formula>
    </cfRule>
  </conditionalFormatting>
  <conditionalFormatting sqref="Y31:Z31">
    <cfRule type="cellIs" dxfId="252" priority="232" stopIfTrue="1" operator="lessThan">
      <formula>0</formula>
    </cfRule>
  </conditionalFormatting>
  <conditionalFormatting sqref="Y35:Z35">
    <cfRule type="cellIs" dxfId="251" priority="231" stopIfTrue="1" operator="lessThan">
      <formula>0</formula>
    </cfRule>
  </conditionalFormatting>
  <conditionalFormatting sqref="Y39:Z39">
    <cfRule type="cellIs" dxfId="250" priority="230" stopIfTrue="1" operator="lessThan">
      <formula>0</formula>
    </cfRule>
  </conditionalFormatting>
  <conditionalFormatting sqref="Y42:Z42">
    <cfRule type="cellIs" dxfId="249" priority="229" stopIfTrue="1" operator="lessThan">
      <formula>0</formula>
    </cfRule>
  </conditionalFormatting>
  <conditionalFormatting sqref="X36">
    <cfRule type="cellIs" dxfId="248" priority="228" stopIfTrue="1" operator="lessThan">
      <formula>0</formula>
    </cfRule>
  </conditionalFormatting>
  <conditionalFormatting sqref="Y36:Z36">
    <cfRule type="cellIs" dxfId="247" priority="227" stopIfTrue="1" operator="lessThan">
      <formula>0</formula>
    </cfRule>
  </conditionalFormatting>
  <conditionalFormatting sqref="X45">
    <cfRule type="cellIs" dxfId="246" priority="226" stopIfTrue="1" operator="lessThan">
      <formula>0</formula>
    </cfRule>
  </conditionalFormatting>
  <conditionalFormatting sqref="Y45:Z45">
    <cfRule type="cellIs" dxfId="245" priority="225" stopIfTrue="1" operator="lessThan">
      <formula>0</formula>
    </cfRule>
  </conditionalFormatting>
  <conditionalFormatting sqref="X46">
    <cfRule type="cellIs" dxfId="244" priority="224" stopIfTrue="1" operator="lessThan">
      <formula>0</formula>
    </cfRule>
  </conditionalFormatting>
  <conditionalFormatting sqref="Y46:Z46">
    <cfRule type="cellIs" dxfId="243" priority="223" stopIfTrue="1" operator="lessThan">
      <formula>0</formula>
    </cfRule>
  </conditionalFormatting>
  <conditionalFormatting sqref="X49">
    <cfRule type="cellIs" dxfId="242" priority="222" stopIfTrue="1" operator="lessThan">
      <formula>0</formula>
    </cfRule>
  </conditionalFormatting>
  <conditionalFormatting sqref="Y49:Z49">
    <cfRule type="cellIs" dxfId="241" priority="221" stopIfTrue="1" operator="lessThan">
      <formula>0</formula>
    </cfRule>
  </conditionalFormatting>
  <conditionalFormatting sqref="X51">
    <cfRule type="cellIs" dxfId="240" priority="220" stopIfTrue="1" operator="lessThan">
      <formula>0</formula>
    </cfRule>
  </conditionalFormatting>
  <conditionalFormatting sqref="Y51:Z51">
    <cfRule type="cellIs" dxfId="239" priority="219" stopIfTrue="1" operator="lessThan">
      <formula>0</formula>
    </cfRule>
  </conditionalFormatting>
  <conditionalFormatting sqref="X52">
    <cfRule type="cellIs" dxfId="238" priority="218" stopIfTrue="1" operator="lessThan">
      <formula>0</formula>
    </cfRule>
  </conditionalFormatting>
  <conditionalFormatting sqref="Y52:Z52">
    <cfRule type="cellIs" dxfId="237" priority="217" stopIfTrue="1" operator="lessThan">
      <formula>0</formula>
    </cfRule>
  </conditionalFormatting>
  <conditionalFormatting sqref="X53">
    <cfRule type="cellIs" dxfId="236" priority="216" stopIfTrue="1" operator="lessThan">
      <formula>0</formula>
    </cfRule>
  </conditionalFormatting>
  <conditionalFormatting sqref="Y53:Z53">
    <cfRule type="cellIs" dxfId="235" priority="215" stopIfTrue="1" operator="lessThan">
      <formula>0</formula>
    </cfRule>
  </conditionalFormatting>
  <conditionalFormatting sqref="AA23">
    <cfRule type="cellIs" dxfId="234" priority="214" stopIfTrue="1" operator="lessThan">
      <formula>0</formula>
    </cfRule>
  </conditionalFormatting>
  <conditionalFormatting sqref="AA26">
    <cfRule type="cellIs" dxfId="233" priority="213" stopIfTrue="1" operator="lessThan">
      <formula>0</formula>
    </cfRule>
  </conditionalFormatting>
  <conditionalFormatting sqref="AA28">
    <cfRule type="cellIs" dxfId="232" priority="212" stopIfTrue="1" operator="lessThan">
      <formula>0</formula>
    </cfRule>
  </conditionalFormatting>
  <conditionalFormatting sqref="AA30">
    <cfRule type="cellIs" dxfId="231" priority="211" stopIfTrue="1" operator="lessThan">
      <formula>0</formula>
    </cfRule>
  </conditionalFormatting>
  <conditionalFormatting sqref="AA32">
    <cfRule type="cellIs" dxfId="230" priority="210" stopIfTrue="1" operator="lessThan">
      <formula>0</formula>
    </cfRule>
  </conditionalFormatting>
  <conditionalFormatting sqref="AA34">
    <cfRule type="cellIs" dxfId="229" priority="209" stopIfTrue="1" operator="lessThan">
      <formula>0</formula>
    </cfRule>
  </conditionalFormatting>
  <conditionalFormatting sqref="AA38">
    <cfRule type="cellIs" dxfId="228" priority="208" stopIfTrue="1" operator="lessThan">
      <formula>0</formula>
    </cfRule>
  </conditionalFormatting>
  <conditionalFormatting sqref="AA41">
    <cfRule type="cellIs" dxfId="227" priority="207" stopIfTrue="1" operator="lessThan">
      <formula>0</formula>
    </cfRule>
  </conditionalFormatting>
  <conditionalFormatting sqref="AA43">
    <cfRule type="cellIs" dxfId="226" priority="206" stopIfTrue="1" operator="lessThan">
      <formula>0</formula>
    </cfRule>
  </conditionalFormatting>
  <conditionalFormatting sqref="AA47">
    <cfRule type="cellIs" dxfId="225" priority="205" stopIfTrue="1" operator="lessThan">
      <formula>0</formula>
    </cfRule>
  </conditionalFormatting>
  <conditionalFormatting sqref="AA50">
    <cfRule type="cellIs" dxfId="224" priority="204" stopIfTrue="1" operator="lessThan">
      <formula>0</formula>
    </cfRule>
  </conditionalFormatting>
  <conditionalFormatting sqref="AB24:AC24">
    <cfRule type="cellIs" dxfId="223" priority="203" stopIfTrue="1" operator="lessThan">
      <formula>0</formula>
    </cfRule>
  </conditionalFormatting>
  <conditionalFormatting sqref="AB27:AC27">
    <cfRule type="cellIs" dxfId="222" priority="202" stopIfTrue="1" operator="lessThan">
      <formula>0</formula>
    </cfRule>
  </conditionalFormatting>
  <conditionalFormatting sqref="AB31:AC31">
    <cfRule type="cellIs" dxfId="221" priority="201" stopIfTrue="1" operator="lessThan">
      <formula>0</formula>
    </cfRule>
  </conditionalFormatting>
  <conditionalFormatting sqref="AB35:AC35">
    <cfRule type="cellIs" dxfId="220" priority="200" stopIfTrue="1" operator="lessThan">
      <formula>0</formula>
    </cfRule>
  </conditionalFormatting>
  <conditionalFormatting sqref="AB39:AC39">
    <cfRule type="cellIs" dxfId="219" priority="199" stopIfTrue="1" operator="lessThan">
      <formula>0</formula>
    </cfRule>
  </conditionalFormatting>
  <conditionalFormatting sqref="AB42:AC42">
    <cfRule type="cellIs" dxfId="218" priority="198" stopIfTrue="1" operator="lessThan">
      <formula>0</formula>
    </cfRule>
  </conditionalFormatting>
  <conditionalFormatting sqref="AA36">
    <cfRule type="cellIs" dxfId="217" priority="197" stopIfTrue="1" operator="lessThan">
      <formula>0</formula>
    </cfRule>
  </conditionalFormatting>
  <conditionalFormatting sqref="AB36:AC36">
    <cfRule type="cellIs" dxfId="216" priority="196" stopIfTrue="1" operator="lessThan">
      <formula>0</formula>
    </cfRule>
  </conditionalFormatting>
  <conditionalFormatting sqref="AA45">
    <cfRule type="cellIs" dxfId="215" priority="195" stopIfTrue="1" operator="lessThan">
      <formula>0</formula>
    </cfRule>
  </conditionalFormatting>
  <conditionalFormatting sqref="AB45:AC45">
    <cfRule type="cellIs" dxfId="214" priority="194" stopIfTrue="1" operator="lessThan">
      <formula>0</formula>
    </cfRule>
  </conditionalFormatting>
  <conditionalFormatting sqref="AA46">
    <cfRule type="cellIs" dxfId="213" priority="193" stopIfTrue="1" operator="lessThan">
      <formula>0</formula>
    </cfRule>
  </conditionalFormatting>
  <conditionalFormatting sqref="AB46:AC46">
    <cfRule type="cellIs" dxfId="212" priority="192" stopIfTrue="1" operator="lessThan">
      <formula>0</formula>
    </cfRule>
  </conditionalFormatting>
  <conditionalFormatting sqref="AA49">
    <cfRule type="cellIs" dxfId="211" priority="191" stopIfTrue="1" operator="lessThan">
      <formula>0</formula>
    </cfRule>
  </conditionalFormatting>
  <conditionalFormatting sqref="AB49:AC49">
    <cfRule type="cellIs" dxfId="210" priority="190" stopIfTrue="1" operator="lessThan">
      <formula>0</formula>
    </cfRule>
  </conditionalFormatting>
  <conditionalFormatting sqref="AA51">
    <cfRule type="cellIs" dxfId="209" priority="189" stopIfTrue="1" operator="lessThan">
      <formula>0</formula>
    </cfRule>
  </conditionalFormatting>
  <conditionalFormatting sqref="AB51:AC51">
    <cfRule type="cellIs" dxfId="208" priority="188" stopIfTrue="1" operator="lessThan">
      <formula>0</formula>
    </cfRule>
  </conditionalFormatting>
  <conditionalFormatting sqref="AA52">
    <cfRule type="cellIs" dxfId="207" priority="187" stopIfTrue="1" operator="lessThan">
      <formula>0</formula>
    </cfRule>
  </conditionalFormatting>
  <conditionalFormatting sqref="AB52:AC52">
    <cfRule type="cellIs" dxfId="206" priority="186" stopIfTrue="1" operator="lessThan">
      <formula>0</formula>
    </cfRule>
  </conditionalFormatting>
  <conditionalFormatting sqref="AA53">
    <cfRule type="cellIs" dxfId="205" priority="185" stopIfTrue="1" operator="lessThan">
      <formula>0</formula>
    </cfRule>
  </conditionalFormatting>
  <conditionalFormatting sqref="AB53:AC53">
    <cfRule type="cellIs" dxfId="204" priority="184" stopIfTrue="1" operator="lessThan">
      <formula>0</formula>
    </cfRule>
  </conditionalFormatting>
  <conditionalFormatting sqref="AN23">
    <cfRule type="cellIs" dxfId="203" priority="183" stopIfTrue="1" operator="lessThan">
      <formula>0</formula>
    </cfRule>
  </conditionalFormatting>
  <conditionalFormatting sqref="AN26">
    <cfRule type="cellIs" dxfId="202" priority="182" stopIfTrue="1" operator="lessThan">
      <formula>0</formula>
    </cfRule>
  </conditionalFormatting>
  <conditionalFormatting sqref="AN28">
    <cfRule type="cellIs" dxfId="201" priority="181" stopIfTrue="1" operator="lessThan">
      <formula>0</formula>
    </cfRule>
  </conditionalFormatting>
  <conditionalFormatting sqref="AN30">
    <cfRule type="cellIs" dxfId="200" priority="180" stopIfTrue="1" operator="lessThan">
      <formula>0</formula>
    </cfRule>
  </conditionalFormatting>
  <conditionalFormatting sqref="AN32">
    <cfRule type="cellIs" dxfId="199" priority="179" stopIfTrue="1" operator="lessThan">
      <formula>0</formula>
    </cfRule>
  </conditionalFormatting>
  <conditionalFormatting sqref="AN34">
    <cfRule type="cellIs" dxfId="198" priority="178" stopIfTrue="1" operator="lessThan">
      <formula>0</formula>
    </cfRule>
  </conditionalFormatting>
  <conditionalFormatting sqref="AN38">
    <cfRule type="cellIs" dxfId="197" priority="177" stopIfTrue="1" operator="lessThan">
      <formula>0</formula>
    </cfRule>
  </conditionalFormatting>
  <conditionalFormatting sqref="AN41">
    <cfRule type="cellIs" dxfId="196" priority="176" stopIfTrue="1" operator="lessThan">
      <formula>0</formula>
    </cfRule>
  </conditionalFormatting>
  <conditionalFormatting sqref="AN43">
    <cfRule type="cellIs" dxfId="195" priority="175" stopIfTrue="1" operator="lessThan">
      <formula>0</formula>
    </cfRule>
  </conditionalFormatting>
  <conditionalFormatting sqref="AN47">
    <cfRule type="cellIs" dxfId="194" priority="174" stopIfTrue="1" operator="lessThan">
      <formula>0</formula>
    </cfRule>
  </conditionalFormatting>
  <conditionalFormatting sqref="AN50">
    <cfRule type="cellIs" dxfId="193" priority="173" stopIfTrue="1" operator="lessThan">
      <formula>0</formula>
    </cfRule>
  </conditionalFormatting>
  <conditionalFormatting sqref="AO24:AR24">
    <cfRule type="cellIs" dxfId="192" priority="172" stopIfTrue="1" operator="lessThan">
      <formula>0</formula>
    </cfRule>
  </conditionalFormatting>
  <conditionalFormatting sqref="AO27:AR27">
    <cfRule type="cellIs" dxfId="191" priority="171" stopIfTrue="1" operator="lessThan">
      <formula>0</formula>
    </cfRule>
  </conditionalFormatting>
  <conditionalFormatting sqref="AO31:AR31">
    <cfRule type="cellIs" dxfId="190" priority="170" stopIfTrue="1" operator="lessThan">
      <formula>0</formula>
    </cfRule>
  </conditionalFormatting>
  <conditionalFormatting sqref="AO35:AR35">
    <cfRule type="cellIs" dxfId="189" priority="169" stopIfTrue="1" operator="lessThan">
      <formula>0</formula>
    </cfRule>
  </conditionalFormatting>
  <conditionalFormatting sqref="AO39:AR39">
    <cfRule type="cellIs" dxfId="188" priority="168" stopIfTrue="1" operator="lessThan">
      <formula>0</formula>
    </cfRule>
  </conditionalFormatting>
  <conditionalFormatting sqref="AO42:AR42">
    <cfRule type="cellIs" dxfId="187" priority="167" stopIfTrue="1" operator="lessThan">
      <formula>0</formula>
    </cfRule>
  </conditionalFormatting>
  <conditionalFormatting sqref="AN36">
    <cfRule type="cellIs" dxfId="186" priority="166" stopIfTrue="1" operator="lessThan">
      <formula>0</formula>
    </cfRule>
  </conditionalFormatting>
  <conditionalFormatting sqref="AO36:AR36">
    <cfRule type="cellIs" dxfId="185" priority="165" stopIfTrue="1" operator="lessThan">
      <formula>0</formula>
    </cfRule>
  </conditionalFormatting>
  <conditionalFormatting sqref="AN45">
    <cfRule type="cellIs" dxfId="184" priority="164" stopIfTrue="1" operator="lessThan">
      <formula>0</formula>
    </cfRule>
  </conditionalFormatting>
  <conditionalFormatting sqref="AO45:AR45">
    <cfRule type="cellIs" dxfId="183" priority="163" stopIfTrue="1" operator="lessThan">
      <formula>0</formula>
    </cfRule>
  </conditionalFormatting>
  <conditionalFormatting sqref="AN46">
    <cfRule type="cellIs" dxfId="182" priority="162" stopIfTrue="1" operator="lessThan">
      <formula>0</formula>
    </cfRule>
  </conditionalFormatting>
  <conditionalFormatting sqref="AO46:AR46">
    <cfRule type="cellIs" dxfId="181" priority="161" stopIfTrue="1" operator="lessThan">
      <formula>0</formula>
    </cfRule>
  </conditionalFormatting>
  <conditionalFormatting sqref="AN49">
    <cfRule type="cellIs" dxfId="180" priority="160" stopIfTrue="1" operator="lessThan">
      <formula>0</formula>
    </cfRule>
  </conditionalFormatting>
  <conditionalFormatting sqref="AO49:AR49">
    <cfRule type="cellIs" dxfId="179" priority="159" stopIfTrue="1" operator="lessThan">
      <formula>0</formula>
    </cfRule>
  </conditionalFormatting>
  <conditionalFormatting sqref="AN51">
    <cfRule type="cellIs" dxfId="178" priority="158" stopIfTrue="1" operator="lessThan">
      <formula>0</formula>
    </cfRule>
  </conditionalFormatting>
  <conditionalFormatting sqref="AO51:AR51">
    <cfRule type="cellIs" dxfId="177" priority="157" stopIfTrue="1" operator="lessThan">
      <formula>0</formula>
    </cfRule>
  </conditionalFormatting>
  <conditionalFormatting sqref="AN52">
    <cfRule type="cellIs" dxfId="176" priority="156" stopIfTrue="1" operator="lessThan">
      <formula>0</formula>
    </cfRule>
  </conditionalFormatting>
  <conditionalFormatting sqref="AO52:AR52">
    <cfRule type="cellIs" dxfId="175" priority="155" stopIfTrue="1" operator="lessThan">
      <formula>0</formula>
    </cfRule>
  </conditionalFormatting>
  <conditionalFormatting sqref="AN53">
    <cfRule type="cellIs" dxfId="174" priority="154" stopIfTrue="1" operator="lessThan">
      <formula>0</formula>
    </cfRule>
  </conditionalFormatting>
  <conditionalFormatting sqref="AO53:AR53">
    <cfRule type="cellIs" dxfId="173" priority="153" stopIfTrue="1" operator="lessThan">
      <formula>0</formula>
    </cfRule>
  </conditionalFormatting>
  <conditionalFormatting sqref="AD23">
    <cfRule type="cellIs" dxfId="172" priority="152" stopIfTrue="1" operator="lessThan">
      <formula>0</formula>
    </cfRule>
  </conditionalFormatting>
  <conditionalFormatting sqref="AD26">
    <cfRule type="cellIs" dxfId="171" priority="151" stopIfTrue="1" operator="lessThan">
      <formula>0</formula>
    </cfRule>
  </conditionalFormatting>
  <conditionalFormatting sqref="AD28">
    <cfRule type="cellIs" dxfId="170" priority="150" stopIfTrue="1" operator="lessThan">
      <formula>0</formula>
    </cfRule>
  </conditionalFormatting>
  <conditionalFormatting sqref="AD30">
    <cfRule type="cellIs" dxfId="169" priority="149" stopIfTrue="1" operator="lessThan">
      <formula>0</formula>
    </cfRule>
  </conditionalFormatting>
  <conditionalFormatting sqref="AD32">
    <cfRule type="cellIs" dxfId="168" priority="148" stopIfTrue="1" operator="lessThan">
      <formula>0</formula>
    </cfRule>
  </conditionalFormatting>
  <conditionalFormatting sqref="AD34">
    <cfRule type="cellIs" dxfId="167" priority="147" stopIfTrue="1" operator="lessThan">
      <formula>0</formula>
    </cfRule>
  </conditionalFormatting>
  <conditionalFormatting sqref="AD38">
    <cfRule type="cellIs" dxfId="166" priority="146" stopIfTrue="1" operator="lessThan">
      <formula>0</formula>
    </cfRule>
  </conditionalFormatting>
  <conditionalFormatting sqref="AD41">
    <cfRule type="cellIs" dxfId="165" priority="145" stopIfTrue="1" operator="lessThan">
      <formula>0</formula>
    </cfRule>
  </conditionalFormatting>
  <conditionalFormatting sqref="AD47">
    <cfRule type="cellIs" dxfId="164" priority="143" stopIfTrue="1" operator="lessThan">
      <formula>0</formula>
    </cfRule>
  </conditionalFormatting>
  <conditionalFormatting sqref="AD50">
    <cfRule type="cellIs" dxfId="163" priority="142" stopIfTrue="1" operator="lessThan">
      <formula>0</formula>
    </cfRule>
  </conditionalFormatting>
  <conditionalFormatting sqref="AD36">
    <cfRule type="cellIs" dxfId="162" priority="141" stopIfTrue="1" operator="lessThan">
      <formula>0</formula>
    </cfRule>
  </conditionalFormatting>
  <conditionalFormatting sqref="AD45">
    <cfRule type="cellIs" dxfId="161" priority="140" stopIfTrue="1" operator="lessThan">
      <formula>0</formula>
    </cfRule>
  </conditionalFormatting>
  <conditionalFormatting sqref="AD46">
    <cfRule type="cellIs" dxfId="160" priority="139" stopIfTrue="1" operator="lessThan">
      <formula>0</formula>
    </cfRule>
  </conditionalFormatting>
  <conditionalFormatting sqref="AD49">
    <cfRule type="cellIs" dxfId="159" priority="138" stopIfTrue="1" operator="lessThan">
      <formula>0</formula>
    </cfRule>
  </conditionalFormatting>
  <conditionalFormatting sqref="AD51">
    <cfRule type="cellIs" dxfId="158" priority="137" stopIfTrue="1" operator="lessThan">
      <formula>0</formula>
    </cfRule>
  </conditionalFormatting>
  <conditionalFormatting sqref="AD52">
    <cfRule type="cellIs" dxfId="157" priority="136" stopIfTrue="1" operator="lessThan">
      <formula>0</formula>
    </cfRule>
  </conditionalFormatting>
  <conditionalFormatting sqref="AD53">
    <cfRule type="cellIs" dxfId="156" priority="135" stopIfTrue="1" operator="lessThan">
      <formula>0</formula>
    </cfRule>
  </conditionalFormatting>
  <conditionalFormatting sqref="AD56">
    <cfRule type="cellIs" dxfId="155" priority="134" stopIfTrue="1" operator="lessThan">
      <formula>0</formula>
    </cfRule>
  </conditionalFormatting>
  <conditionalFormatting sqref="AD57">
    <cfRule type="cellIs" dxfId="154" priority="133" stopIfTrue="1" operator="lessThan">
      <formula>0</formula>
    </cfRule>
  </conditionalFormatting>
  <conditionalFormatting sqref="AI23">
    <cfRule type="cellIs" dxfId="153" priority="132" stopIfTrue="1" operator="lessThan">
      <formula>0</formula>
    </cfRule>
  </conditionalFormatting>
  <conditionalFormatting sqref="AI26">
    <cfRule type="cellIs" dxfId="152" priority="131" stopIfTrue="1" operator="lessThan">
      <formula>0</formula>
    </cfRule>
  </conditionalFormatting>
  <conditionalFormatting sqref="AI28">
    <cfRule type="cellIs" dxfId="151" priority="130" stopIfTrue="1" operator="lessThan">
      <formula>0</formula>
    </cfRule>
  </conditionalFormatting>
  <conditionalFormatting sqref="AI30">
    <cfRule type="cellIs" dxfId="150" priority="129" stopIfTrue="1" operator="lessThan">
      <formula>0</formula>
    </cfRule>
  </conditionalFormatting>
  <conditionalFormatting sqref="AI32">
    <cfRule type="cellIs" dxfId="149" priority="128" stopIfTrue="1" operator="lessThan">
      <formula>0</formula>
    </cfRule>
  </conditionalFormatting>
  <conditionalFormatting sqref="AI34">
    <cfRule type="cellIs" dxfId="148" priority="127" stopIfTrue="1" operator="lessThan">
      <formula>0</formula>
    </cfRule>
  </conditionalFormatting>
  <conditionalFormatting sqref="AI38">
    <cfRule type="cellIs" dxfId="147" priority="126" stopIfTrue="1" operator="lessThan">
      <formula>0</formula>
    </cfRule>
  </conditionalFormatting>
  <conditionalFormatting sqref="AI41">
    <cfRule type="cellIs" dxfId="146" priority="125" stopIfTrue="1" operator="lessThan">
      <formula>0</formula>
    </cfRule>
  </conditionalFormatting>
  <conditionalFormatting sqref="AI43">
    <cfRule type="cellIs" dxfId="145" priority="124" stopIfTrue="1" operator="lessThan">
      <formula>0</formula>
    </cfRule>
  </conditionalFormatting>
  <conditionalFormatting sqref="AI47">
    <cfRule type="cellIs" dxfId="144" priority="123" stopIfTrue="1" operator="lessThan">
      <formula>0</formula>
    </cfRule>
  </conditionalFormatting>
  <conditionalFormatting sqref="AI50">
    <cfRule type="cellIs" dxfId="143" priority="122" stopIfTrue="1" operator="lessThan">
      <formula>0</formula>
    </cfRule>
  </conditionalFormatting>
  <conditionalFormatting sqref="AI36">
    <cfRule type="cellIs" dxfId="142" priority="121" stopIfTrue="1" operator="lessThan">
      <formula>0</formula>
    </cfRule>
  </conditionalFormatting>
  <conditionalFormatting sqref="AI45">
    <cfRule type="cellIs" dxfId="141" priority="120" stopIfTrue="1" operator="lessThan">
      <formula>0</formula>
    </cfRule>
  </conditionalFormatting>
  <conditionalFormatting sqref="AI46">
    <cfRule type="cellIs" dxfId="140" priority="119" stopIfTrue="1" operator="lessThan">
      <formula>0</formula>
    </cfRule>
  </conditionalFormatting>
  <conditionalFormatting sqref="AI49">
    <cfRule type="cellIs" dxfId="139" priority="118" stopIfTrue="1" operator="lessThan">
      <formula>0</formula>
    </cfRule>
  </conditionalFormatting>
  <conditionalFormatting sqref="AI51">
    <cfRule type="cellIs" dxfId="138" priority="117" stopIfTrue="1" operator="lessThan">
      <formula>0</formula>
    </cfRule>
  </conditionalFormatting>
  <conditionalFormatting sqref="AI52">
    <cfRule type="cellIs" dxfId="137" priority="116" stopIfTrue="1" operator="lessThan">
      <formula>0</formula>
    </cfRule>
  </conditionalFormatting>
  <conditionalFormatting sqref="AI53">
    <cfRule type="cellIs" dxfId="136" priority="115" stopIfTrue="1" operator="lessThan">
      <formula>0</formula>
    </cfRule>
  </conditionalFormatting>
  <conditionalFormatting sqref="AI56">
    <cfRule type="cellIs" dxfId="135" priority="114" stopIfTrue="1" operator="lessThan">
      <formula>0</formula>
    </cfRule>
  </conditionalFormatting>
  <conditionalFormatting sqref="AI57">
    <cfRule type="cellIs" dxfId="134" priority="113" stopIfTrue="1" operator="lessThan">
      <formula>0</formula>
    </cfRule>
  </conditionalFormatting>
  <conditionalFormatting sqref="AN56">
    <cfRule type="cellIs" dxfId="133" priority="112" stopIfTrue="1" operator="lessThan">
      <formula>0</formula>
    </cfRule>
  </conditionalFormatting>
  <conditionalFormatting sqref="AO56:AR56">
    <cfRule type="cellIs" dxfId="132" priority="111" stopIfTrue="1" operator="lessThan">
      <formula>0</formula>
    </cfRule>
  </conditionalFormatting>
  <conditionalFormatting sqref="AN57">
    <cfRule type="cellIs" dxfId="131" priority="110" stopIfTrue="1" operator="lessThan">
      <formula>0</formula>
    </cfRule>
  </conditionalFormatting>
  <conditionalFormatting sqref="AO57:AR57">
    <cfRule type="cellIs" dxfId="130" priority="109" stopIfTrue="1" operator="lessThan">
      <formula>0</formula>
    </cfRule>
  </conditionalFormatting>
  <conditionalFormatting sqref="J56">
    <cfRule type="cellIs" dxfId="129" priority="108" stopIfTrue="1" operator="lessThan">
      <formula>0</formula>
    </cfRule>
  </conditionalFormatting>
  <conditionalFormatting sqref="K56:O56">
    <cfRule type="cellIs" dxfId="128" priority="107" stopIfTrue="1" operator="lessThan">
      <formula>0</formula>
    </cfRule>
  </conditionalFormatting>
  <conditionalFormatting sqref="J57">
    <cfRule type="cellIs" dxfId="127" priority="106" stopIfTrue="1" operator="lessThan">
      <formula>0</formula>
    </cfRule>
  </conditionalFormatting>
  <conditionalFormatting sqref="K57:O57">
    <cfRule type="cellIs" dxfId="126" priority="105" stopIfTrue="1" operator="lessThan">
      <formula>0</formula>
    </cfRule>
  </conditionalFormatting>
  <conditionalFormatting sqref="P56">
    <cfRule type="cellIs" dxfId="125" priority="104" stopIfTrue="1" operator="lessThan">
      <formula>0</formula>
    </cfRule>
  </conditionalFormatting>
  <conditionalFormatting sqref="Q56:W56">
    <cfRule type="cellIs" dxfId="124" priority="103" stopIfTrue="1" operator="lessThan">
      <formula>0</formula>
    </cfRule>
  </conditionalFormatting>
  <conditionalFormatting sqref="P57">
    <cfRule type="cellIs" dxfId="123" priority="102" stopIfTrue="1" operator="lessThan">
      <formula>0</formula>
    </cfRule>
  </conditionalFormatting>
  <conditionalFormatting sqref="Q57:W57">
    <cfRule type="cellIs" dxfId="122" priority="101" stopIfTrue="1" operator="lessThan">
      <formula>0</formula>
    </cfRule>
  </conditionalFormatting>
  <conditionalFormatting sqref="X56:Z56">
    <cfRule type="cellIs" dxfId="121" priority="100" stopIfTrue="1" operator="lessThan">
      <formula>0</formula>
    </cfRule>
  </conditionalFormatting>
  <conditionalFormatting sqref="X57:Z57">
    <cfRule type="cellIs" dxfId="120" priority="99" stopIfTrue="1" operator="lessThan">
      <formula>0</formula>
    </cfRule>
  </conditionalFormatting>
  <conditionalFormatting sqref="AA56:AC56">
    <cfRule type="cellIs" dxfId="119" priority="98" stopIfTrue="1" operator="lessThan">
      <formula>0</formula>
    </cfRule>
  </conditionalFormatting>
  <conditionalFormatting sqref="AA57:AC57">
    <cfRule type="cellIs" dxfId="118" priority="97" stopIfTrue="1" operator="lessThan">
      <formula>0</formula>
    </cfRule>
  </conditionalFormatting>
  <conditionalFormatting sqref="AV56">
    <cfRule type="cellIs" dxfId="117" priority="95" stopIfTrue="1" operator="lessThan">
      <formula>0</formula>
    </cfRule>
  </conditionalFormatting>
  <conditionalFormatting sqref="AV57">
    <cfRule type="cellIs" dxfId="116" priority="93" stopIfTrue="1" operator="lessThan">
      <formula>0</formula>
    </cfRule>
  </conditionalFormatting>
  <conditionalFormatting sqref="AU23">
    <cfRule type="cellIs" dxfId="115" priority="66" stopIfTrue="1" operator="lessThan">
      <formula>0</formula>
    </cfRule>
  </conditionalFormatting>
  <conditionalFormatting sqref="AT32">
    <cfRule type="cellIs" dxfId="114" priority="55" stopIfTrue="1" operator="lessThan">
      <formula>0</formula>
    </cfRule>
  </conditionalFormatting>
  <conditionalFormatting sqref="AU32">
    <cfRule type="cellIs" dxfId="113" priority="54" stopIfTrue="1" operator="lessThan">
      <formula>0</formula>
    </cfRule>
  </conditionalFormatting>
  <conditionalFormatting sqref="AS36">
    <cfRule type="cellIs" dxfId="112" priority="50" stopIfTrue="1" operator="lessThan">
      <formula>0</formula>
    </cfRule>
  </conditionalFormatting>
  <conditionalFormatting sqref="AT36">
    <cfRule type="cellIs" dxfId="111" priority="49" stopIfTrue="1" operator="lessThan">
      <formula>0</formula>
    </cfRule>
  </conditionalFormatting>
  <conditionalFormatting sqref="AU38">
    <cfRule type="cellIs" dxfId="110" priority="45" stopIfTrue="1" operator="lessThan">
      <formula>0</formula>
    </cfRule>
  </conditionalFormatting>
  <conditionalFormatting sqref="AS41">
    <cfRule type="cellIs" dxfId="109" priority="44" stopIfTrue="1" operator="lessThan">
      <formula>0</formula>
    </cfRule>
  </conditionalFormatting>
  <conditionalFormatting sqref="AT43">
    <cfRule type="cellIs" dxfId="108" priority="40" stopIfTrue="1" operator="lessThan">
      <formula>0</formula>
    </cfRule>
  </conditionalFormatting>
  <conditionalFormatting sqref="AU43">
    <cfRule type="cellIs" dxfId="107" priority="39" stopIfTrue="1" operator="lessThan">
      <formula>0</formula>
    </cfRule>
  </conditionalFormatting>
  <conditionalFormatting sqref="AS46">
    <cfRule type="cellIs" dxfId="106" priority="35" stopIfTrue="1" operator="lessThan">
      <formula>0</formula>
    </cfRule>
  </conditionalFormatting>
  <conditionalFormatting sqref="AT46">
    <cfRule type="cellIs" dxfId="105" priority="34" stopIfTrue="1" operator="lessThan">
      <formula>0</formula>
    </cfRule>
  </conditionalFormatting>
  <conditionalFormatting sqref="AS49">
    <cfRule type="cellIs" dxfId="104" priority="29" stopIfTrue="1" operator="lessThan">
      <formula>0</formula>
    </cfRule>
  </conditionalFormatting>
  <conditionalFormatting sqref="AT50">
    <cfRule type="cellIs" dxfId="103" priority="25" stopIfTrue="1" operator="lessThan">
      <formula>0</formula>
    </cfRule>
  </conditionalFormatting>
  <conditionalFormatting sqref="AU50">
    <cfRule type="cellIs" dxfId="102" priority="24" stopIfTrue="1" operator="lessThan">
      <formula>0</formula>
    </cfRule>
  </conditionalFormatting>
  <conditionalFormatting sqref="AS52">
    <cfRule type="cellIs" dxfId="101" priority="20" stopIfTrue="1" operator="lessThan">
      <formula>0</formula>
    </cfRule>
  </conditionalFormatting>
  <conditionalFormatting sqref="AU53">
    <cfRule type="cellIs" dxfId="100" priority="15" stopIfTrue="1" operator="lessThan">
      <formula>0</formula>
    </cfRule>
  </conditionalFormatting>
  <conditionalFormatting sqref="AS56">
    <cfRule type="cellIs" dxfId="99" priority="14" stopIfTrue="1" operator="lessThan">
      <formula>0</formula>
    </cfRule>
  </conditionalFormatting>
  <conditionalFormatting sqref="AS23">
    <cfRule type="cellIs" dxfId="98" priority="68" stopIfTrue="1" operator="lessThan">
      <formula>0</formula>
    </cfRule>
  </conditionalFormatting>
  <conditionalFormatting sqref="AT23">
    <cfRule type="cellIs" dxfId="97" priority="67" stopIfTrue="1" operator="lessThan">
      <formula>0</formula>
    </cfRule>
  </conditionalFormatting>
  <conditionalFormatting sqref="AU26">
    <cfRule type="cellIs" dxfId="96" priority="63" stopIfTrue="1" operator="lessThan">
      <formula>0</formula>
    </cfRule>
  </conditionalFormatting>
  <conditionalFormatting sqref="AS28">
    <cfRule type="cellIs" dxfId="95" priority="62" stopIfTrue="1" operator="lessThan">
      <formula>0</formula>
    </cfRule>
  </conditionalFormatting>
  <conditionalFormatting sqref="AT28">
    <cfRule type="cellIs" dxfId="94" priority="61" stopIfTrue="1" operator="lessThan">
      <formula>0</formula>
    </cfRule>
  </conditionalFormatting>
  <conditionalFormatting sqref="AU28">
    <cfRule type="cellIs" dxfId="93" priority="60" stopIfTrue="1" operator="lessThan">
      <formula>0</formula>
    </cfRule>
  </conditionalFormatting>
  <conditionalFormatting sqref="AS30">
    <cfRule type="cellIs" dxfId="92" priority="59" stopIfTrue="1" operator="lessThan">
      <formula>0</formula>
    </cfRule>
  </conditionalFormatting>
  <conditionalFormatting sqref="AT30">
    <cfRule type="cellIs" dxfId="91" priority="58" stopIfTrue="1" operator="lessThan">
      <formula>0</formula>
    </cfRule>
  </conditionalFormatting>
  <conditionalFormatting sqref="AU30">
    <cfRule type="cellIs" dxfId="90" priority="57" stopIfTrue="1" operator="lessThan">
      <formula>0</formula>
    </cfRule>
  </conditionalFormatting>
  <conditionalFormatting sqref="AS32">
    <cfRule type="cellIs" dxfId="89" priority="56" stopIfTrue="1" operator="lessThan">
      <formula>0</formula>
    </cfRule>
  </conditionalFormatting>
  <conditionalFormatting sqref="AS34">
    <cfRule type="cellIs" dxfId="88" priority="53" stopIfTrue="1" operator="lessThan">
      <formula>0</formula>
    </cfRule>
  </conditionalFormatting>
  <conditionalFormatting sqref="AT34">
    <cfRule type="cellIs" dxfId="87" priority="52" stopIfTrue="1" operator="lessThan">
      <formula>0</formula>
    </cfRule>
  </conditionalFormatting>
  <conditionalFormatting sqref="AU34">
    <cfRule type="cellIs" dxfId="86" priority="51" stopIfTrue="1" operator="lessThan">
      <formula>0</formula>
    </cfRule>
  </conditionalFormatting>
  <conditionalFormatting sqref="AU36">
    <cfRule type="cellIs" dxfId="85" priority="48" stopIfTrue="1" operator="lessThan">
      <formula>0</formula>
    </cfRule>
  </conditionalFormatting>
  <conditionalFormatting sqref="AS38">
    <cfRule type="cellIs" dxfId="84" priority="47" stopIfTrue="1" operator="lessThan">
      <formula>0</formula>
    </cfRule>
  </conditionalFormatting>
  <conditionalFormatting sqref="AT38">
    <cfRule type="cellIs" dxfId="83" priority="46" stopIfTrue="1" operator="lessThan">
      <formula>0</formula>
    </cfRule>
  </conditionalFormatting>
  <conditionalFormatting sqref="AT41">
    <cfRule type="cellIs" dxfId="82" priority="43" stopIfTrue="1" operator="lessThan">
      <formula>0</formula>
    </cfRule>
  </conditionalFormatting>
  <conditionalFormatting sqref="AU41">
    <cfRule type="cellIs" dxfId="81" priority="42" stopIfTrue="1" operator="lessThan">
      <formula>0</formula>
    </cfRule>
  </conditionalFormatting>
  <conditionalFormatting sqref="AS43">
    <cfRule type="cellIs" dxfId="80" priority="41" stopIfTrue="1" operator="lessThan">
      <formula>0</formula>
    </cfRule>
  </conditionalFormatting>
  <conditionalFormatting sqref="AU46">
    <cfRule type="cellIs" dxfId="79" priority="33" stopIfTrue="1" operator="lessThan">
      <formula>0</formula>
    </cfRule>
  </conditionalFormatting>
  <conditionalFormatting sqref="AS47">
    <cfRule type="cellIs" dxfId="78" priority="32" stopIfTrue="1" operator="lessThan">
      <formula>0</formula>
    </cfRule>
  </conditionalFormatting>
  <conditionalFormatting sqref="AT47">
    <cfRule type="cellIs" dxfId="77" priority="31" stopIfTrue="1" operator="lessThan">
      <formula>0</formula>
    </cfRule>
  </conditionalFormatting>
  <conditionalFormatting sqref="AT49">
    <cfRule type="cellIs" dxfId="76" priority="28" stopIfTrue="1" operator="lessThan">
      <formula>0</formula>
    </cfRule>
  </conditionalFormatting>
  <conditionalFormatting sqref="AU49">
    <cfRule type="cellIs" dxfId="75" priority="27" stopIfTrue="1" operator="lessThan">
      <formula>0</formula>
    </cfRule>
  </conditionalFormatting>
  <conditionalFormatting sqref="AS50">
    <cfRule type="cellIs" dxfId="74" priority="26" stopIfTrue="1" operator="lessThan">
      <formula>0</formula>
    </cfRule>
  </conditionalFormatting>
  <conditionalFormatting sqref="AS51">
    <cfRule type="cellIs" dxfId="73" priority="23" stopIfTrue="1" operator="lessThan">
      <formula>0</formula>
    </cfRule>
  </conditionalFormatting>
  <conditionalFormatting sqref="AT51">
    <cfRule type="cellIs" dxfId="72" priority="22" stopIfTrue="1" operator="lessThan">
      <formula>0</formula>
    </cfRule>
  </conditionalFormatting>
  <conditionalFormatting sqref="AU52">
    <cfRule type="cellIs" dxfId="71" priority="18" stopIfTrue="1" operator="lessThan">
      <formula>0</formula>
    </cfRule>
  </conditionalFormatting>
  <conditionalFormatting sqref="AS53">
    <cfRule type="cellIs" dxfId="70" priority="17" stopIfTrue="1" operator="lessThan">
      <formula>0</formula>
    </cfRule>
  </conditionalFormatting>
  <conditionalFormatting sqref="AT53">
    <cfRule type="cellIs" dxfId="69" priority="16" stopIfTrue="1" operator="lessThan">
      <formula>0</formula>
    </cfRule>
  </conditionalFormatting>
  <conditionalFormatting sqref="AT56">
    <cfRule type="cellIs" dxfId="68" priority="13" stopIfTrue="1" operator="lessThan">
      <formula>0</formula>
    </cfRule>
  </conditionalFormatting>
  <conditionalFormatting sqref="AU56">
    <cfRule type="cellIs" dxfId="67" priority="12" stopIfTrue="1" operator="lessThan">
      <formula>0</formula>
    </cfRule>
  </conditionalFormatting>
  <conditionalFormatting sqref="AS45">
    <cfRule type="cellIs" dxfId="66" priority="8" stopIfTrue="1" operator="lessThan">
      <formula>0</formula>
    </cfRule>
  </conditionalFormatting>
  <conditionalFormatting sqref="AT45">
    <cfRule type="cellIs" dxfId="65" priority="7" stopIfTrue="1" operator="lessThan">
      <formula>0</formula>
    </cfRule>
  </conditionalFormatting>
  <conditionalFormatting sqref="AU45">
    <cfRule type="cellIs" dxfId="64" priority="6" stopIfTrue="1" operator="lessThan">
      <formula>0</formula>
    </cfRule>
  </conditionalFormatting>
  <conditionalFormatting sqref="D5">
    <cfRule type="cellIs" dxfId="63" priority="5" stopIfTrue="1" operator="lessThan">
      <formula>0</formula>
    </cfRule>
  </conditionalFormatting>
  <conditionalFormatting sqref="E5">
    <cfRule type="cellIs" dxfId="62" priority="4" stopIfTrue="1" operator="lessThan">
      <formula>0</formula>
    </cfRule>
  </conditionalFormatting>
  <conditionalFormatting sqref="E58">
    <cfRule type="cellIs" dxfId="61" priority="3" stopIfTrue="1" operator="lessThan">
      <formula>0</formula>
    </cfRule>
  </conditionalFormatting>
  <conditionalFormatting sqref="I58">
    <cfRule type="cellIs" dxfId="60" priority="2" stopIfTrue="1" operator="lessThan">
      <formula>0</formula>
    </cfRule>
  </conditionalFormatting>
  <conditionalFormatting sqref="F5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0"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8" x14ac:dyDescent="0.3">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c r="D5" s="402">
        <v>2972753.7296382356</v>
      </c>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6.4" x14ac:dyDescent="0.25">
      <c r="A6" s="107"/>
      <c r="B6" s="414" t="s">
        <v>309</v>
      </c>
      <c r="C6" s="396"/>
      <c r="D6" s="397">
        <v>2972753.7296382356</v>
      </c>
      <c r="E6" s="399">
        <f>+'Pt 1 Summary of Data'!E12+'Pt 1 Summary of Data'!E22</f>
        <v>15147518.560000002</v>
      </c>
      <c r="F6" s="399">
        <f t="shared" ref="F6:F10" si="0">SUM(C6:E6)</f>
        <v>18120272.289638236</v>
      </c>
      <c r="G6" s="400">
        <f>+'Pt 1 Summary of Data'!I12+'Pt 1 Summary of Data'!I22</f>
        <v>15147518.560000002</v>
      </c>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5">
      <c r="B7" s="414" t="s">
        <v>310</v>
      </c>
      <c r="C7" s="396"/>
      <c r="D7" s="397">
        <v>50278</v>
      </c>
      <c r="E7" s="399">
        <f>SUM('Pt 1 Summary of Data'!E37:E42)</f>
        <v>0</v>
      </c>
      <c r="F7" s="399">
        <f t="shared" si="0"/>
        <v>50278</v>
      </c>
      <c r="G7" s="400">
        <f>SUM('Pt 1 Summary of Data'!I37:I42)</f>
        <v>0</v>
      </c>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5">
      <c r="B8" s="414" t="s">
        <v>495</v>
      </c>
      <c r="C8" s="443"/>
      <c r="D8" s="397">
        <v>118401.73</v>
      </c>
      <c r="E8" s="399">
        <f>+'Pt 2 Premium and Claims'!E58</f>
        <v>2937147.03</v>
      </c>
      <c r="F8" s="399">
        <f t="shared" si="0"/>
        <v>3055548.76</v>
      </c>
      <c r="G8" s="400">
        <f>+'Pt 2 Premium and Claims'!I58</f>
        <v>2937147.03</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4" t="s">
        <v>313</v>
      </c>
      <c r="C9" s="442"/>
      <c r="D9" s="397">
        <v>292653.92</v>
      </c>
      <c r="E9" s="399">
        <f>+'Pt 2 Premium and Claims'!I15</f>
        <v>754761.7</v>
      </c>
      <c r="F9" s="399">
        <f t="shared" si="0"/>
        <v>1047415.6199999999</v>
      </c>
      <c r="G9" s="400">
        <f>+'Pt 2 Premium and Claims'!I15</f>
        <v>754761.7</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4" t="s">
        <v>314</v>
      </c>
      <c r="C10" s="442"/>
      <c r="D10" s="397">
        <v>858090.36</v>
      </c>
      <c r="E10" s="399">
        <f>+'Pt 2 Premium and Claims'!E16</f>
        <v>-9790291.6400000006</v>
      </c>
      <c r="F10" s="399">
        <f t="shared" si="0"/>
        <v>-8932201.2800000012</v>
      </c>
      <c r="G10" s="400">
        <f>+'Pt 2 Premium and Claims'!I16</f>
        <v>-9790291.6400000006</v>
      </c>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v>803033.18781600008</v>
      </c>
      <c r="E11" s="399">
        <f>+'Pt 2 Premium and Claims'!E17</f>
        <v>0</v>
      </c>
      <c r="F11" s="399">
        <f>SUM(C11:E11)</f>
        <v>803033.18781600008</v>
      </c>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5" t="s">
        <v>315</v>
      </c>
      <c r="C12" s="398"/>
      <c r="D12" s="399">
        <f>+D6+D7-D8-D9-D10-D11</f>
        <v>950852.53182223579</v>
      </c>
      <c r="E12" s="399">
        <f>+E6+E7-E8-E9-E10-E11</f>
        <v>21245901.470000006</v>
      </c>
      <c r="F12" s="399">
        <f>+F6+F7-F8-F9-F10-F11</f>
        <v>22196754.001822237</v>
      </c>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8"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6.4" x14ac:dyDescent="0.25">
      <c r="B15" s="416" t="s">
        <v>431</v>
      </c>
      <c r="C15" s="401"/>
      <c r="D15" s="402">
        <v>-813749.46781600011</v>
      </c>
      <c r="E15" s="394">
        <f>SUM('Pt 1 Summary of Data'!E5:E7)-SUM('Pt 3 MLR and Rebate Calculation'!E9:E11)</f>
        <v>24466345.219999999</v>
      </c>
      <c r="F15" s="399">
        <f>SUM(C15:E15)</f>
        <v>23652595.752184</v>
      </c>
      <c r="G15" s="486">
        <f>SUM('Pt 1 Summary of Data'!I5:I7)-(SUM('Pt 3 MLR and Rebate Calculation'!G9:G10))</f>
        <v>24466345.219999999</v>
      </c>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5">
      <c r="B16" s="414" t="s">
        <v>311</v>
      </c>
      <c r="C16" s="396"/>
      <c r="D16" s="397">
        <v>40334.17</v>
      </c>
      <c r="E16" s="399">
        <f>+SUM('Pt 1 Summary of Data'!E25:E35)</f>
        <v>411305.85</v>
      </c>
      <c r="F16" s="399">
        <f>SUM(C16:E16)</f>
        <v>451640.01999999996</v>
      </c>
      <c r="G16" s="400">
        <f>SUM('Pt 1 Summary of Data'!I25:I35)</f>
        <v>411305.85</v>
      </c>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5">
      <c r="A17" s="108"/>
      <c r="B17" s="415" t="s">
        <v>318</v>
      </c>
      <c r="C17" s="398"/>
      <c r="D17" s="399">
        <f>+D15-D16</f>
        <v>-854083.63781600015</v>
      </c>
      <c r="E17" s="399">
        <f>+E15-E16</f>
        <v>24055039.369999997</v>
      </c>
      <c r="F17" s="399">
        <f>+F15-F16</f>
        <v>23200955.732184</v>
      </c>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8"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5">
      <c r="B19" s="417" t="s">
        <v>469</v>
      </c>
      <c r="C19" s="454"/>
      <c r="D19" s="453"/>
      <c r="E19" s="453"/>
      <c r="F19" s="453"/>
      <c r="G19" s="395">
        <f>+G6+G7-G8-G9-G10+G58</f>
        <v>21193970.75036177</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4" t="s">
        <v>470</v>
      </c>
      <c r="C20" s="442"/>
      <c r="D20" s="440"/>
      <c r="E20" s="440"/>
      <c r="F20" s="440"/>
      <c r="G20" s="400">
        <f>SUM('Pt 1 Summary of Data'!I44:I51)</f>
        <v>5803378</v>
      </c>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5" t="s">
        <v>471</v>
      </c>
      <c r="C21" s="442"/>
      <c r="D21" s="440"/>
      <c r="E21" s="440"/>
      <c r="F21" s="440"/>
      <c r="G21" s="400">
        <f>+G23</f>
        <v>1202751.9685</v>
      </c>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87">
        <f>+G15-G19-G16-G20</f>
        <v>-2942309.3803617717</v>
      </c>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f>(3%+2%)*(G15-G16)</f>
        <v>1202751.9685</v>
      </c>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f>+(3%*(G15-G16))</f>
        <v>721651.18109999993</v>
      </c>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2" t="s">
        <v>475</v>
      </c>
      <c r="C25" s="442"/>
      <c r="D25" s="440"/>
      <c r="E25" s="440"/>
      <c r="F25" s="440"/>
      <c r="G25" s="400">
        <f>+G27</f>
        <v>5703414.5113999993</v>
      </c>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f>+G20+G21+G16</f>
        <v>7417435.8184999991</v>
      </c>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f>+((20%+2%)*(G15-G16)+G16)</f>
        <v>5703414.5113999993</v>
      </c>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5" t="s">
        <v>477</v>
      </c>
      <c r="C28" s="442"/>
      <c r="D28" s="440"/>
      <c r="E28" s="440"/>
      <c r="F28" s="440"/>
      <c r="G28" s="487">
        <f>+G15-G25</f>
        <v>18762930.7086</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19" t="s">
        <v>478</v>
      </c>
      <c r="C29" s="442"/>
      <c r="D29" s="440"/>
      <c r="E29" s="440"/>
      <c r="F29" s="440"/>
      <c r="G29" s="400">
        <f>+G32</f>
        <v>5222313.7239999995</v>
      </c>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f>+G24</f>
        <v>721651.18109999993</v>
      </c>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f>+G20+G30+G16</f>
        <v>6936335.0310999993</v>
      </c>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4" t="s">
        <v>428</v>
      </c>
      <c r="C32" s="442"/>
      <c r="D32" s="440"/>
      <c r="E32" s="440"/>
      <c r="F32" s="440"/>
      <c r="G32" s="400">
        <f>(20%*(G15-G16)+G16)</f>
        <v>5222313.7239999995</v>
      </c>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19" t="s">
        <v>481</v>
      </c>
      <c r="C33" s="442"/>
      <c r="D33" s="440"/>
      <c r="E33" s="440"/>
      <c r="F33" s="440"/>
      <c r="G33" s="487">
        <f>+G15-G29</f>
        <v>19244031.495999999</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f>+G19/G33</f>
        <v>1.1013269623242448</v>
      </c>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8" t="s">
        <v>483</v>
      </c>
      <c r="C35" s="442"/>
      <c r="D35" s="440"/>
      <c r="E35" s="440"/>
      <c r="F35" s="440"/>
      <c r="G35" s="476">
        <v>0</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19" t="s">
        <v>484</v>
      </c>
      <c r="C36" s="442"/>
      <c r="D36" s="440"/>
      <c r="E36" s="440"/>
      <c r="F36" s="440"/>
      <c r="G36" s="477">
        <v>0</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7.399999999999999" thickBot="1" x14ac:dyDescent="0.3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ht="13.8" thickTop="1" x14ac:dyDescent="0.25">
      <c r="B38" s="416" t="s">
        <v>415</v>
      </c>
      <c r="C38" s="403"/>
      <c r="D38" s="404">
        <v>222</v>
      </c>
      <c r="E38" s="431">
        <f>+'Pt 1 Summary of Data'!E60</f>
        <v>7705.25</v>
      </c>
      <c r="F38" s="431">
        <f>+E38+D38</f>
        <v>7927.25</v>
      </c>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5">
      <c r="B39" s="414" t="s">
        <v>320</v>
      </c>
      <c r="C39" s="458"/>
      <c r="D39" s="459"/>
      <c r="E39" s="459"/>
      <c r="F39" s="438">
        <v>0.03</v>
      </c>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5">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v>
      </c>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5">
      <c r="B42" s="414" t="s">
        <v>323</v>
      </c>
      <c r="C42" s="442"/>
      <c r="D42" s="440"/>
      <c r="E42" s="440"/>
      <c r="F42" s="435">
        <f>+F39*F41</f>
        <v>0.03</v>
      </c>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6" x14ac:dyDescent="0.3">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c r="D45" s="435">
        <f>+D12/D17</f>
        <v>-1.1133014259044769</v>
      </c>
      <c r="E45" s="435">
        <f>+E12/E17</f>
        <v>0.8832203989861942</v>
      </c>
      <c r="F45" s="435">
        <f>+F12/F17</f>
        <v>0.95671722570597595</v>
      </c>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5">
      <c r="A47" s="107"/>
      <c r="B47" s="420" t="s">
        <v>328</v>
      </c>
      <c r="C47" s="442"/>
      <c r="D47" s="440"/>
      <c r="E47" s="440"/>
      <c r="F47" s="435">
        <f>+F42</f>
        <v>0.03</v>
      </c>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5">
      <c r="A48" s="108"/>
      <c r="B48" s="422" t="s">
        <v>327</v>
      </c>
      <c r="C48" s="442"/>
      <c r="D48" s="440"/>
      <c r="E48" s="440"/>
      <c r="F48" s="435">
        <f>+F45+F47</f>
        <v>0.98671722570597598</v>
      </c>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8" x14ac:dyDescent="0.3">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c r="D50" s="406">
        <v>0.8</v>
      </c>
      <c r="E50" s="406">
        <v>0.8</v>
      </c>
      <c r="F50" s="406">
        <v>0.8</v>
      </c>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5">
      <c r="B51" s="420" t="s">
        <v>331</v>
      </c>
      <c r="C51" s="443"/>
      <c r="D51" s="441"/>
      <c r="E51" s="441"/>
      <c r="F51" s="435">
        <f>+F48</f>
        <v>0.98671722570597598</v>
      </c>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5">
      <c r="A52" s="107"/>
      <c r="B52" s="418" t="s">
        <v>332</v>
      </c>
      <c r="C52" s="442"/>
      <c r="D52" s="440"/>
      <c r="E52" s="440"/>
      <c r="F52" s="399">
        <f>+E15-E16</f>
        <v>24055039.369999997</v>
      </c>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6.4" x14ac:dyDescent="0.25">
      <c r="A53" s="108"/>
      <c r="B53" s="415" t="s">
        <v>333</v>
      </c>
      <c r="C53" s="442"/>
      <c r="D53" s="440"/>
      <c r="E53" s="440"/>
      <c r="F53" s="488">
        <v>0</v>
      </c>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8" x14ac:dyDescent="0.3">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6.4" x14ac:dyDescent="0.25">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f>+G60-G59</f>
        <v>-51930.719638235867</v>
      </c>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8" t="s">
        <v>486</v>
      </c>
      <c r="C59" s="442"/>
      <c r="D59" s="440"/>
      <c r="E59" s="440"/>
      <c r="F59" s="440"/>
      <c r="G59" s="397">
        <v>2972753.7296382356</v>
      </c>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8" t="s">
        <v>487</v>
      </c>
      <c r="C60" s="442"/>
      <c r="D60" s="440"/>
      <c r="E60" s="440"/>
      <c r="F60" s="440"/>
      <c r="G60" s="397">
        <v>2920823.01</v>
      </c>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f>+'Pt 1 Summary of Data'!D56</f>
        <v>7271</v>
      </c>
      <c r="D4" s="104"/>
      <c r="E4" s="104"/>
      <c r="F4" s="104"/>
      <c r="G4" s="104"/>
      <c r="H4" s="104"/>
      <c r="I4" s="184"/>
      <c r="J4" s="184"/>
      <c r="K4" s="190"/>
    </row>
    <row r="5" spans="2:11" ht="16.8" x14ac:dyDescent="0.3">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v>0</v>
      </c>
      <c r="D7" s="102"/>
      <c r="E7" s="102"/>
      <c r="F7" s="102"/>
      <c r="G7" s="102"/>
      <c r="H7" s="102"/>
      <c r="I7" s="189"/>
      <c r="J7" s="189"/>
      <c r="K7" s="192"/>
    </row>
    <row r="8" spans="2:11" x14ac:dyDescent="0.25">
      <c r="B8" s="116" t="s">
        <v>103</v>
      </c>
      <c r="C8" s="181"/>
      <c r="D8" s="102"/>
      <c r="E8" s="102"/>
      <c r="F8" s="184"/>
      <c r="G8" s="102"/>
      <c r="H8" s="102"/>
      <c r="I8" s="189"/>
      <c r="J8" s="189"/>
      <c r="K8" s="193"/>
    </row>
    <row r="9" spans="2:11" ht="13.2" customHeight="1" x14ac:dyDescent="0.25">
      <c r="B9" s="116" t="s">
        <v>104</v>
      </c>
      <c r="C9" s="101">
        <v>0</v>
      </c>
      <c r="D9" s="102"/>
      <c r="E9" s="102"/>
      <c r="F9" s="102"/>
      <c r="G9" s="102"/>
      <c r="H9" s="102"/>
      <c r="I9" s="189"/>
      <c r="J9" s="189"/>
      <c r="K9" s="192"/>
    </row>
    <row r="10" spans="2:11" ht="16.8" x14ac:dyDescent="0.3">
      <c r="B10" s="122" t="s">
        <v>343</v>
      </c>
      <c r="C10" s="63"/>
      <c r="D10" s="64"/>
      <c r="E10" s="64"/>
      <c r="F10" s="64"/>
      <c r="G10" s="64"/>
      <c r="H10" s="64"/>
      <c r="I10" s="64"/>
      <c r="J10" s="64"/>
      <c r="K10" s="194"/>
    </row>
    <row r="11" spans="2:11" s="5" customFormat="1" x14ac:dyDescent="0.25">
      <c r="B11" s="123" t="s">
        <v>417</v>
      </c>
      <c r="C11" s="96">
        <f>+'Pt 3 MLR and Rebate Calculation'!F53</f>
        <v>0</v>
      </c>
      <c r="D11" s="97"/>
      <c r="E11" s="97"/>
      <c r="F11" s="97"/>
      <c r="G11" s="97"/>
      <c r="H11" s="97"/>
      <c r="I11" s="177"/>
      <c r="J11" s="177"/>
      <c r="K11" s="195"/>
    </row>
    <row r="12" spans="2:11" x14ac:dyDescent="0.25">
      <c r="B12" s="124" t="s">
        <v>93</v>
      </c>
      <c r="C12" s="94">
        <v>0</v>
      </c>
      <c r="D12" s="95"/>
      <c r="E12" s="95"/>
      <c r="F12" s="95"/>
      <c r="G12" s="95"/>
      <c r="H12" s="95"/>
      <c r="I12" s="176"/>
      <c r="J12" s="176"/>
      <c r="K12" s="196"/>
    </row>
    <row r="13" spans="2:11" x14ac:dyDescent="0.25">
      <c r="B13" s="124" t="s">
        <v>94</v>
      </c>
      <c r="C13" s="94">
        <v>0</v>
      </c>
      <c r="D13" s="95"/>
      <c r="E13" s="95"/>
      <c r="F13" s="95"/>
      <c r="G13" s="95"/>
      <c r="H13" s="95"/>
      <c r="I13" s="176"/>
      <c r="J13" s="176"/>
      <c r="K13" s="196"/>
    </row>
    <row r="14" spans="2:11" x14ac:dyDescent="0.25">
      <c r="B14" s="124" t="s">
        <v>95</v>
      </c>
      <c r="C14" s="94">
        <v>0</v>
      </c>
      <c r="D14" s="95"/>
      <c r="E14" s="95"/>
      <c r="F14" s="95"/>
      <c r="G14" s="95"/>
      <c r="H14" s="95"/>
      <c r="I14" s="176"/>
      <c r="J14" s="176"/>
      <c r="K14" s="196"/>
    </row>
    <row r="15" spans="2:11" ht="16.8" x14ac:dyDescent="0.3">
      <c r="B15" s="122" t="s">
        <v>344</v>
      </c>
      <c r="C15" s="63"/>
      <c r="D15" s="64"/>
      <c r="E15" s="64"/>
      <c r="F15" s="64"/>
      <c r="G15" s="64"/>
      <c r="H15" s="64"/>
      <c r="I15" s="64"/>
      <c r="J15" s="64"/>
      <c r="K15" s="194"/>
    </row>
    <row r="16" spans="2:11" s="5" customFormat="1" x14ac:dyDescent="0.25">
      <c r="B16" s="123" t="s">
        <v>206</v>
      </c>
      <c r="C16" s="98">
        <v>0</v>
      </c>
      <c r="D16" s="99"/>
      <c r="E16" s="99"/>
      <c r="F16" s="99"/>
      <c r="G16" s="99"/>
      <c r="H16" s="99"/>
      <c r="I16" s="177"/>
      <c r="J16" s="177"/>
      <c r="K16" s="185"/>
    </row>
    <row r="17" spans="2:12" s="5" customFormat="1" x14ac:dyDescent="0.25">
      <c r="B17" s="124" t="s">
        <v>203</v>
      </c>
      <c r="C17" s="94">
        <v>0</v>
      </c>
      <c r="D17" s="95"/>
      <c r="E17" s="95"/>
      <c r="F17" s="95"/>
      <c r="G17" s="95"/>
      <c r="H17" s="95"/>
      <c r="I17" s="176"/>
      <c r="J17" s="176"/>
      <c r="K17" s="196"/>
    </row>
    <row r="18" spans="2:12" ht="26.4" x14ac:dyDescent="0.25">
      <c r="B18" s="116" t="s">
        <v>207</v>
      </c>
      <c r="C18" s="186">
        <v>0</v>
      </c>
      <c r="D18" s="106"/>
      <c r="E18" s="106"/>
      <c r="F18" s="106"/>
      <c r="G18" s="106"/>
      <c r="H18" s="106"/>
      <c r="I18" s="179"/>
      <c r="J18" s="179"/>
      <c r="K18" s="197"/>
    </row>
    <row r="19" spans="2:12" ht="26.4" x14ac:dyDescent="0.25">
      <c r="B19" s="116" t="s">
        <v>208</v>
      </c>
      <c r="C19" s="178"/>
      <c r="D19" s="106"/>
      <c r="E19" s="106"/>
      <c r="F19" s="187"/>
      <c r="G19" s="106"/>
      <c r="H19" s="106"/>
      <c r="I19" s="179"/>
      <c r="J19" s="179"/>
      <c r="K19" s="198"/>
    </row>
    <row r="20" spans="2:12" ht="26.4" x14ac:dyDescent="0.25">
      <c r="B20" s="116" t="s">
        <v>209</v>
      </c>
      <c r="C20" s="186">
        <v>0</v>
      </c>
      <c r="D20" s="106"/>
      <c r="E20" s="106"/>
      <c r="F20" s="106"/>
      <c r="G20" s="106"/>
      <c r="H20" s="106"/>
      <c r="I20" s="179"/>
      <c r="J20" s="179"/>
      <c r="K20" s="197"/>
    </row>
    <row r="21" spans="2:12" ht="26.4" x14ac:dyDescent="0.25">
      <c r="B21" s="116" t="s">
        <v>210</v>
      </c>
      <c r="C21" s="178"/>
      <c r="D21" s="106"/>
      <c r="E21" s="106"/>
      <c r="F21" s="187"/>
      <c r="G21" s="106"/>
      <c r="H21" s="106"/>
      <c r="I21" s="179"/>
      <c r="J21" s="179"/>
      <c r="K21" s="198"/>
    </row>
    <row r="22" spans="2:12" s="5" customFormat="1" ht="13.8" thickBot="1" x14ac:dyDescent="0.3">
      <c r="B22" s="126" t="s">
        <v>211</v>
      </c>
      <c r="C22" s="121">
        <v>0</v>
      </c>
      <c r="D22" s="127"/>
      <c r="E22" s="127"/>
      <c r="F22" s="127"/>
      <c r="G22" s="127"/>
      <c r="H22" s="127"/>
      <c r="I22" s="180"/>
      <c r="J22" s="180"/>
      <c r="K22" s="199"/>
    </row>
    <row r="23" spans="2:12" s="5" customFormat="1" ht="100.2" customHeight="1" thickBot="1" x14ac:dyDescent="0.3">
      <c r="B23" s="91" t="s">
        <v>212</v>
      </c>
      <c r="C23" s="490" t="s">
        <v>531</v>
      </c>
      <c r="D23" s="491"/>
      <c r="E23" s="491"/>
      <c r="F23" s="491"/>
      <c r="G23" s="491"/>
      <c r="H23" s="491"/>
      <c r="I23" s="491"/>
      <c r="J23" s="491"/>
      <c r="K23" s="492"/>
    </row>
    <row r="24" spans="2:12" s="5" customFormat="1" ht="100.2" customHeight="1" thickBot="1" x14ac:dyDescent="0.3">
      <c r="B24" s="90" t="s">
        <v>213</v>
      </c>
      <c r="C24" s="490" t="s">
        <v>531</v>
      </c>
      <c r="D24" s="491"/>
      <c r="E24" s="491"/>
      <c r="F24" s="491"/>
      <c r="G24" s="491"/>
      <c r="H24" s="491"/>
      <c r="I24" s="491"/>
      <c r="J24" s="491"/>
      <c r="K24" s="492"/>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4" t="s">
        <v>503</v>
      </c>
      <c r="C5" s="113"/>
      <c r="D5" s="136" t="s">
        <v>504</v>
      </c>
      <c r="E5" s="7"/>
    </row>
    <row r="6" spans="1:5" ht="35.25" customHeight="1" x14ac:dyDescent="0.25">
      <c r="B6" s="134" t="s">
        <v>505</v>
      </c>
      <c r="C6" s="113"/>
      <c r="D6" s="136" t="s">
        <v>504</v>
      </c>
      <c r="E6" s="7"/>
    </row>
    <row r="7" spans="1:5" ht="35.25" customHeight="1" x14ac:dyDescent="0.25">
      <c r="B7" s="134" t="s">
        <v>506</v>
      </c>
      <c r="C7" s="113"/>
      <c r="D7" s="136" t="s">
        <v>504</v>
      </c>
      <c r="E7" s="7"/>
    </row>
    <row r="8" spans="1:5" ht="35.25" customHeight="1" x14ac:dyDescent="0.25">
      <c r="B8" s="134"/>
      <c r="C8" s="113"/>
      <c r="D8" s="136"/>
      <c r="E8" s="7"/>
    </row>
    <row r="9" spans="1:5" ht="35.25" customHeight="1" x14ac:dyDescent="0.25">
      <c r="B9" s="134"/>
      <c r="C9" s="113"/>
      <c r="D9" s="136"/>
      <c r="E9" s="7"/>
    </row>
    <row r="10" spans="1:5" ht="35.25" customHeight="1" x14ac:dyDescent="0.25">
      <c r="B10" s="134"/>
      <c r="C10" s="113"/>
      <c r="D10" s="136"/>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7" t="s">
        <v>55</v>
      </c>
      <c r="C25" s="168"/>
      <c r="D25" s="169"/>
      <c r="E25" s="7"/>
    </row>
    <row r="26" spans="2:5" ht="13.8" x14ac:dyDescent="0.25">
      <c r="B26" s="170" t="s">
        <v>67</v>
      </c>
      <c r="C26" s="171"/>
      <c r="D26" s="172"/>
      <c r="E26" s="7"/>
    </row>
    <row r="27" spans="2:5" ht="35.25" customHeight="1" x14ac:dyDescent="0.25">
      <c r="B27" s="134" t="s">
        <v>507</v>
      </c>
      <c r="C27" s="113"/>
      <c r="D27" s="137" t="s">
        <v>508</v>
      </c>
      <c r="E27" s="7"/>
    </row>
    <row r="28" spans="2:5" ht="35.25" customHeight="1" x14ac:dyDescent="0.25">
      <c r="B28" s="134"/>
      <c r="C28" s="113"/>
      <c r="D28" s="136"/>
      <c r="E28" s="7"/>
    </row>
    <row r="29" spans="2:5" ht="35.25" customHeight="1" x14ac:dyDescent="0.25">
      <c r="B29" s="134"/>
      <c r="C29" s="113"/>
      <c r="D29" s="136"/>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3.8" x14ac:dyDescent="0.25">
      <c r="B33" s="173" t="s">
        <v>68</v>
      </c>
      <c r="C33" s="174"/>
      <c r="D33" s="175"/>
      <c r="E33" s="7"/>
    </row>
    <row r="34" spans="2:5" ht="35.25" customHeight="1" x14ac:dyDescent="0.25">
      <c r="B34" s="134" t="s">
        <v>509</v>
      </c>
      <c r="C34" s="113"/>
      <c r="D34" s="137" t="s">
        <v>508</v>
      </c>
      <c r="E34" s="7"/>
    </row>
    <row r="35" spans="2:5" ht="35.25" customHeight="1" x14ac:dyDescent="0.25">
      <c r="B35" s="134"/>
      <c r="C35" s="113"/>
      <c r="D35" s="136"/>
      <c r="E35" s="7"/>
    </row>
    <row r="36" spans="2:5" ht="35.25" customHeight="1" x14ac:dyDescent="0.25">
      <c r="B36" s="134"/>
      <c r="C36" s="113"/>
      <c r="D36" s="136"/>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3" t="s">
        <v>126</v>
      </c>
      <c r="C40" s="174"/>
      <c r="D40" s="175"/>
      <c r="E40" s="7"/>
    </row>
    <row r="41" spans="2:5" ht="35.25" customHeight="1" x14ac:dyDescent="0.25">
      <c r="B41" s="483" t="s">
        <v>510</v>
      </c>
      <c r="C41" s="113"/>
      <c r="D41" s="136"/>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3.8" x14ac:dyDescent="0.25">
      <c r="B47" s="173" t="s">
        <v>69</v>
      </c>
      <c r="C47" s="174"/>
      <c r="D47" s="175"/>
      <c r="E47" s="7"/>
    </row>
    <row r="48" spans="2:5" ht="35.25" customHeight="1" x14ac:dyDescent="0.25">
      <c r="B48" s="483" t="s">
        <v>534</v>
      </c>
      <c r="C48" s="113"/>
      <c r="D48" s="137" t="s">
        <v>508</v>
      </c>
      <c r="E48" s="7"/>
    </row>
    <row r="49" spans="2:5" ht="35.25" customHeight="1" x14ac:dyDescent="0.25">
      <c r="B49" s="134"/>
      <c r="C49" s="113"/>
      <c r="D49" s="136"/>
      <c r="E49" s="7"/>
    </row>
    <row r="50" spans="2:5" ht="35.25" customHeight="1" x14ac:dyDescent="0.25">
      <c r="B50" s="134"/>
      <c r="C50" s="113"/>
      <c r="D50" s="136"/>
      <c r="E50" s="7"/>
    </row>
    <row r="51" spans="2:5" ht="35.25" customHeight="1" x14ac:dyDescent="0.25">
      <c r="B51" s="134"/>
      <c r="C51" s="113"/>
      <c r="D51" s="136"/>
      <c r="E51" s="7"/>
    </row>
    <row r="52" spans="2:5" ht="35.25" customHeight="1" x14ac:dyDescent="0.25">
      <c r="B52" s="134"/>
      <c r="C52" s="113"/>
      <c r="D52" s="136"/>
      <c r="E52" s="7"/>
    </row>
    <row r="53" spans="2:5" ht="35.25" customHeight="1" x14ac:dyDescent="0.25">
      <c r="B53" s="134"/>
      <c r="C53" s="114"/>
      <c r="D53" s="136"/>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4" t="s">
        <v>511</v>
      </c>
      <c r="C56" s="115"/>
      <c r="D56" s="136" t="s">
        <v>504</v>
      </c>
      <c r="E56" s="7"/>
    </row>
    <row r="57" spans="2:5" ht="35.25" customHeight="1" x14ac:dyDescent="0.25">
      <c r="B57" s="134"/>
      <c r="C57" s="115"/>
      <c r="D57" s="136"/>
      <c r="E57" s="7"/>
    </row>
    <row r="58" spans="2:5" ht="35.25" customHeight="1" x14ac:dyDescent="0.25">
      <c r="B58" s="134"/>
      <c r="C58" s="115"/>
      <c r="D58" s="136"/>
      <c r="E58" s="7"/>
    </row>
    <row r="59" spans="2:5" ht="35.25" customHeight="1" x14ac:dyDescent="0.25">
      <c r="B59" s="134"/>
      <c r="C59" s="115"/>
      <c r="D59" s="136"/>
      <c r="E59" s="7"/>
    </row>
    <row r="60" spans="2:5" ht="35.25" customHeight="1" x14ac:dyDescent="0.25">
      <c r="B60" s="134"/>
      <c r="C60" s="115"/>
      <c r="D60" s="136"/>
      <c r="E60" s="7"/>
    </row>
    <row r="61" spans="2:5" ht="35.25" customHeight="1" x14ac:dyDescent="0.25">
      <c r="B61" s="134"/>
      <c r="C61" s="115"/>
      <c r="D61" s="136"/>
      <c r="E61" s="7"/>
    </row>
    <row r="62" spans="2:5" ht="35.25" customHeight="1" x14ac:dyDescent="0.25">
      <c r="B62" s="134"/>
      <c r="C62" s="115"/>
      <c r="D62" s="136"/>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3.8" x14ac:dyDescent="0.25">
      <c r="B66" s="173" t="s">
        <v>113</v>
      </c>
      <c r="C66" s="174"/>
      <c r="D66" s="175"/>
      <c r="E66" s="7"/>
    </row>
    <row r="67" spans="2:5" ht="35.25" customHeight="1" x14ac:dyDescent="0.25">
      <c r="B67" s="134" t="s">
        <v>512</v>
      </c>
      <c r="C67" s="115"/>
      <c r="D67" s="136" t="s">
        <v>504</v>
      </c>
      <c r="E67" s="7"/>
    </row>
    <row r="68" spans="2:5" ht="35.25" customHeight="1" x14ac:dyDescent="0.25">
      <c r="B68" s="134"/>
      <c r="C68" s="115"/>
      <c r="D68" s="136"/>
      <c r="E68" s="7"/>
    </row>
    <row r="69" spans="2:5" ht="35.25" customHeight="1" x14ac:dyDescent="0.25">
      <c r="B69" s="134"/>
      <c r="C69" s="115"/>
      <c r="D69" s="136"/>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3.8" x14ac:dyDescent="0.25">
      <c r="B77" s="173" t="s">
        <v>70</v>
      </c>
      <c r="C77" s="174"/>
      <c r="D77" s="175"/>
      <c r="E77" s="7"/>
    </row>
    <row r="78" spans="2:5" ht="35.25" customHeight="1" x14ac:dyDescent="0.25">
      <c r="B78" s="134" t="s">
        <v>513</v>
      </c>
      <c r="C78" s="115"/>
      <c r="D78" s="136" t="s">
        <v>504</v>
      </c>
      <c r="E78" s="7"/>
    </row>
    <row r="79" spans="2:5" ht="35.25" customHeight="1" x14ac:dyDescent="0.25">
      <c r="B79" s="134"/>
      <c r="C79" s="115"/>
      <c r="D79" s="136"/>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3.8" x14ac:dyDescent="0.25">
      <c r="B88" s="173" t="s">
        <v>71</v>
      </c>
      <c r="C88" s="174"/>
      <c r="D88" s="175"/>
      <c r="E88" s="7"/>
    </row>
    <row r="89" spans="2:5" ht="35.25" customHeight="1" x14ac:dyDescent="0.25">
      <c r="B89" s="134" t="s">
        <v>514</v>
      </c>
      <c r="C89" s="115"/>
      <c r="D89" s="136" t="s">
        <v>504</v>
      </c>
      <c r="E89" s="7"/>
    </row>
    <row r="90" spans="2:5" ht="35.25" customHeight="1" x14ac:dyDescent="0.25">
      <c r="B90" s="134"/>
      <c r="C90" s="115"/>
      <c r="D90" s="136"/>
      <c r="E90" s="7"/>
    </row>
    <row r="91" spans="2:5" ht="35.25" customHeight="1" x14ac:dyDescent="0.25">
      <c r="B91" s="134"/>
      <c r="C91" s="115"/>
      <c r="D91" s="136"/>
      <c r="E91" s="7"/>
    </row>
    <row r="92" spans="2:5" ht="35.25" customHeight="1" x14ac:dyDescent="0.25">
      <c r="B92" s="134"/>
      <c r="C92" s="115"/>
      <c r="D92" s="136"/>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3.8" x14ac:dyDescent="0.25">
      <c r="B99" s="173" t="s">
        <v>199</v>
      </c>
      <c r="C99" s="174"/>
      <c r="D99" s="175"/>
      <c r="E99" s="7"/>
    </row>
    <row r="100" spans="2:5" ht="35.25" customHeight="1" x14ac:dyDescent="0.25">
      <c r="B100" s="483" t="s">
        <v>515</v>
      </c>
      <c r="C100" s="115"/>
      <c r="D100" s="136"/>
      <c r="E100" s="7"/>
    </row>
    <row r="101" spans="2:5" ht="35.25" customHeight="1" x14ac:dyDescent="0.25">
      <c r="B101" s="134"/>
      <c r="C101" s="115"/>
      <c r="D101" s="136"/>
      <c r="E101" s="7"/>
    </row>
    <row r="102" spans="2:5" ht="35.25" customHeight="1" x14ac:dyDescent="0.25">
      <c r="B102" s="134"/>
      <c r="C102" s="115"/>
      <c r="D102" s="136"/>
      <c r="E102" s="7"/>
    </row>
    <row r="103" spans="2:5" ht="35.25" customHeight="1" x14ac:dyDescent="0.25">
      <c r="B103" s="134"/>
      <c r="C103" s="115"/>
      <c r="D103" s="136"/>
      <c r="E103" s="7"/>
    </row>
    <row r="104" spans="2:5" ht="35.25" customHeight="1" x14ac:dyDescent="0.25">
      <c r="B104" s="134"/>
      <c r="C104" s="115"/>
      <c r="D104" s="136"/>
      <c r="E104" s="7"/>
    </row>
    <row r="105" spans="2:5" ht="35.25" customHeight="1" x14ac:dyDescent="0.25">
      <c r="B105" s="134"/>
      <c r="C105" s="115"/>
      <c r="D105" s="136"/>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3" t="s">
        <v>100</v>
      </c>
      <c r="C110" s="174"/>
      <c r="D110" s="175"/>
      <c r="E110" s="27"/>
    </row>
    <row r="111" spans="2:5" s="5" customFormat="1" ht="35.25" customHeight="1" x14ac:dyDescent="0.25">
      <c r="B111" s="484" t="s">
        <v>515</v>
      </c>
      <c r="C111" s="115"/>
      <c r="D111" s="136"/>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4" t="s">
        <v>516</v>
      </c>
      <c r="C123" s="113"/>
      <c r="D123" s="136" t="s">
        <v>517</v>
      </c>
      <c r="E123" s="7"/>
    </row>
    <row r="124" spans="2:5" s="5" customFormat="1" ht="35.25" customHeight="1" x14ac:dyDescent="0.25">
      <c r="B124" s="134"/>
      <c r="C124" s="113"/>
      <c r="D124" s="136"/>
      <c r="E124" s="27"/>
    </row>
    <row r="125" spans="2:5" s="5" customFormat="1" ht="35.25" customHeight="1" x14ac:dyDescent="0.25">
      <c r="B125" s="134"/>
      <c r="C125" s="113"/>
      <c r="D125" s="136"/>
      <c r="E125" s="27"/>
    </row>
    <row r="126" spans="2:5" s="5" customFormat="1" ht="35.25" customHeight="1" x14ac:dyDescent="0.25">
      <c r="B126" s="134"/>
      <c r="C126" s="113"/>
      <c r="D126" s="136"/>
      <c r="E126" s="27"/>
    </row>
    <row r="127" spans="2:5" s="5" customFormat="1" ht="35.25" customHeight="1" x14ac:dyDescent="0.25">
      <c r="B127" s="134"/>
      <c r="C127" s="113"/>
      <c r="D127" s="136"/>
      <c r="E127" s="27"/>
    </row>
    <row r="128" spans="2:5" s="5" customFormat="1" ht="35.25" customHeight="1" x14ac:dyDescent="0.25">
      <c r="B128" s="134"/>
      <c r="C128" s="113"/>
      <c r="D128" s="136"/>
      <c r="E128" s="27"/>
    </row>
    <row r="129" spans="2:5" s="5" customFormat="1" ht="35.25" customHeight="1" x14ac:dyDescent="0.25">
      <c r="B129" s="134"/>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3.8" x14ac:dyDescent="0.25">
      <c r="B133" s="173" t="s">
        <v>73</v>
      </c>
      <c r="C133" s="174"/>
      <c r="D133" s="175"/>
      <c r="E133" s="7"/>
    </row>
    <row r="134" spans="2:5" s="5" customFormat="1" ht="35.25" customHeight="1" x14ac:dyDescent="0.25">
      <c r="B134" s="134" t="s">
        <v>518</v>
      </c>
      <c r="C134" s="113"/>
      <c r="D134" s="136" t="s">
        <v>517</v>
      </c>
      <c r="E134" s="27"/>
    </row>
    <row r="135" spans="2:5" s="5" customFormat="1" ht="35.25" customHeight="1" x14ac:dyDescent="0.25">
      <c r="B135" s="134"/>
      <c r="C135" s="113"/>
      <c r="D135" s="136"/>
      <c r="E135" s="27"/>
    </row>
    <row r="136" spans="2:5" s="5" customFormat="1" ht="35.25" customHeight="1" x14ac:dyDescent="0.25">
      <c r="B136" s="134"/>
      <c r="C136" s="113"/>
      <c r="D136" s="136"/>
      <c r="E136" s="27"/>
    </row>
    <row r="137" spans="2:5" s="5" customFormat="1" ht="35.25" customHeight="1" x14ac:dyDescent="0.25">
      <c r="B137" s="134"/>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3.8" x14ac:dyDescent="0.25">
      <c r="B144" s="173" t="s">
        <v>74</v>
      </c>
      <c r="C144" s="174"/>
      <c r="D144" s="175"/>
      <c r="E144" s="7"/>
    </row>
    <row r="145" spans="2:5" s="5" customFormat="1" ht="35.25" customHeight="1" x14ac:dyDescent="0.25">
      <c r="B145" s="134" t="s">
        <v>519</v>
      </c>
      <c r="C145" s="113"/>
      <c r="D145" s="136" t="s">
        <v>520</v>
      </c>
      <c r="E145" s="27"/>
    </row>
    <row r="146" spans="2:5" s="5" customFormat="1" ht="35.25" customHeight="1" x14ac:dyDescent="0.25">
      <c r="B146" s="134"/>
      <c r="C146" s="113"/>
      <c r="D146" s="136"/>
      <c r="E146" s="27"/>
    </row>
    <row r="147" spans="2:5" s="5" customFormat="1" ht="35.25" customHeight="1" x14ac:dyDescent="0.25">
      <c r="B147" s="134"/>
      <c r="C147" s="113"/>
      <c r="D147" s="13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3.8" x14ac:dyDescent="0.25">
      <c r="B155" s="173" t="s">
        <v>75</v>
      </c>
      <c r="C155" s="174"/>
      <c r="D155" s="175"/>
      <c r="E155" s="7"/>
    </row>
    <row r="156" spans="2:5" s="5" customFormat="1" ht="35.25" customHeight="1" x14ac:dyDescent="0.25">
      <c r="B156" s="134" t="s">
        <v>521</v>
      </c>
      <c r="C156" s="113"/>
      <c r="D156" s="136" t="s">
        <v>504</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3.8" x14ac:dyDescent="0.25">
      <c r="B166" s="173" t="s">
        <v>76</v>
      </c>
      <c r="C166" s="174"/>
      <c r="D166" s="175"/>
      <c r="E166" s="7"/>
    </row>
    <row r="167" spans="2:5" s="5" customFormat="1" ht="35.25" customHeight="1" x14ac:dyDescent="0.25">
      <c r="B167" s="489" t="s">
        <v>535</v>
      </c>
      <c r="C167" s="113"/>
      <c r="D167" s="136"/>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3.8" x14ac:dyDescent="0.25">
      <c r="B177" s="173" t="s">
        <v>78</v>
      </c>
      <c r="C177" s="174"/>
      <c r="D177" s="175"/>
      <c r="E177" s="1"/>
    </row>
    <row r="178" spans="2:5" s="5" customFormat="1" ht="35.25" customHeight="1" x14ac:dyDescent="0.25">
      <c r="B178" s="485" t="s">
        <v>522</v>
      </c>
      <c r="C178" s="113"/>
      <c r="D178" s="136" t="s">
        <v>520</v>
      </c>
      <c r="E178" s="27"/>
    </row>
    <row r="179" spans="2:5" s="5" customFormat="1" ht="35.25" customHeight="1" x14ac:dyDescent="0.25">
      <c r="B179" s="485" t="s">
        <v>523</v>
      </c>
      <c r="C179" s="113"/>
      <c r="D179" s="136" t="s">
        <v>508</v>
      </c>
      <c r="E179" s="27"/>
    </row>
    <row r="180" spans="2:5" s="5" customFormat="1" ht="35.25" customHeight="1" x14ac:dyDescent="0.25">
      <c r="B180" s="485" t="s">
        <v>524</v>
      </c>
      <c r="C180" s="113"/>
      <c r="D180" s="136" t="s">
        <v>508</v>
      </c>
      <c r="E180" s="27"/>
    </row>
    <row r="181" spans="2:5" s="5" customFormat="1" ht="35.25" customHeight="1" x14ac:dyDescent="0.25">
      <c r="B181" s="485" t="s">
        <v>525</v>
      </c>
      <c r="C181" s="113"/>
      <c r="D181" s="136" t="s">
        <v>508</v>
      </c>
      <c r="E181" s="27"/>
    </row>
    <row r="182" spans="2:5" s="5" customFormat="1" ht="35.25" customHeight="1" x14ac:dyDescent="0.25">
      <c r="B182" s="485" t="s">
        <v>526</v>
      </c>
      <c r="C182" s="113"/>
      <c r="D182" s="136" t="s">
        <v>508</v>
      </c>
      <c r="E182" s="27"/>
    </row>
    <row r="183" spans="2:5" s="5" customFormat="1" ht="35.25" customHeight="1" x14ac:dyDescent="0.25">
      <c r="B183" s="485" t="s">
        <v>527</v>
      </c>
      <c r="C183" s="113"/>
      <c r="D183" s="136" t="s">
        <v>508</v>
      </c>
      <c r="E183" s="27"/>
    </row>
    <row r="184" spans="2:5" s="5" customFormat="1" ht="35.25" customHeight="1" x14ac:dyDescent="0.25">
      <c r="B184" s="485" t="s">
        <v>528</v>
      </c>
      <c r="C184" s="113"/>
      <c r="D184" s="136" t="s">
        <v>508</v>
      </c>
      <c r="E184" s="27"/>
    </row>
    <row r="185" spans="2:5" s="5" customFormat="1" ht="35.25" customHeight="1" x14ac:dyDescent="0.25">
      <c r="B185" s="485" t="s">
        <v>529</v>
      </c>
      <c r="C185" s="113"/>
      <c r="D185" s="136" t="s">
        <v>530</v>
      </c>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3" t="s">
        <v>79</v>
      </c>
      <c r="C188" s="174"/>
      <c r="D188" s="175"/>
      <c r="E188" s="1"/>
    </row>
    <row r="189" spans="2:5" s="5" customFormat="1" ht="35.25" customHeight="1" x14ac:dyDescent="0.25">
      <c r="B189" s="489" t="s">
        <v>532</v>
      </c>
      <c r="C189" s="113"/>
      <c r="D189" s="136"/>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3" t="s">
        <v>81</v>
      </c>
      <c r="C199" s="174"/>
      <c r="D199" s="175"/>
      <c r="E199" s="1"/>
    </row>
    <row r="200" spans="2:5" s="5" customFormat="1" ht="35.25" customHeight="1" x14ac:dyDescent="0.25">
      <c r="B200" s="489" t="s">
        <v>533</v>
      </c>
      <c r="C200" s="113"/>
      <c r="D200" s="136"/>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Ware, Cortney M.</cp:lastModifiedBy>
  <cp:lastPrinted>2014-12-18T11:24:00Z</cp:lastPrinted>
  <dcterms:created xsi:type="dcterms:W3CDTF">2012-03-15T16:14:51Z</dcterms:created>
  <dcterms:modified xsi:type="dcterms:W3CDTF">2016-07-29T19:36:25Z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