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F38" i="10" l="1"/>
  <c r="C17" i="10"/>
  <c r="D17" i="10"/>
  <c r="E17" i="10"/>
  <c r="F16" i="10"/>
  <c r="F15" i="10"/>
  <c r="F6" i="10"/>
  <c r="F12" i="10" s="1"/>
  <c r="E12" i="10"/>
  <c r="D12" i="10"/>
  <c r="C12" i="10"/>
  <c r="E38" i="10"/>
  <c r="E6" i="10"/>
  <c r="E15" i="10"/>
  <c r="E25" i="4"/>
  <c r="E31" i="4"/>
  <c r="E35" i="4"/>
  <c r="E46" i="4"/>
  <c r="E47" i="4"/>
  <c r="E49" i="4"/>
  <c r="E51" i="4"/>
  <c r="E56" i="4"/>
  <c r="E57" i="4"/>
  <c r="E59" i="4"/>
  <c r="E60" i="4"/>
  <c r="D60" i="4"/>
  <c r="F17" i="10" l="1"/>
  <c r="E54" i="18"/>
  <c r="E6" i="18"/>
  <c r="E5" i="18"/>
  <c r="D5" i="4"/>
  <c r="AT54" i="18" l="1"/>
  <c r="D54"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<sst xmlns="http://schemas.openxmlformats.org/spreadsheetml/2006/main" count="575" uniqueCount="507">
  <si>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</si>
  <si>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</si>
  <si>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</si>
  <si>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</si>
  <si>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</si>
  <si>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</si>
  <si>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</si>
  <si>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</si>
  <si>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</si>
  <si>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</si>
  <si>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</si>
  <si>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</si>
  <si>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</si>
  <si>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</si>
  <si>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</si>
  <si>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</si>
  <si>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</si>
  <si>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</si>
  <si>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</si>
  <si>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</si>
  <si>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</si>
  <si>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</si>
  <si>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</si>
  <si>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</si>
  <si>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</si>
  <si>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</si>
  <si>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</si>
  <si>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</si>
  <si>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</si>
  <si>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</si>
  <si>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</si>
  <si>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</si>
  <si>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</si>
  <si>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</si>
  <si>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</si>
  <si>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</si>
  <si>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</si>
  <si>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</si>
  <si>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</si>
  <si>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</si>
  <si>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</si>
  <si>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</si>
  <si>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</si>
  <si>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</si>
  <si>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</si>
  <si>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</si>
  <si>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</si>
  <si>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</si>
  <si>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</si>
  <si>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</si>
  <si>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</si>
  <si>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</si>
  <si>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</si>
  <si>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</si>
  <si>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</si>
  <si>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</si>
  <si>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</si>
  <si>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</si>
  <si>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</si>
  <si>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</si>
  <si>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</si>
  <si>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</si>
  <si>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</si>
  <si>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</si>
  <si>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</si>
  <si>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</si>
  <si>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</si>
  <si>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</si>
  <si>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</si>
  <si>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</si>
  <si>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</si>
  <si>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</si>
  <si>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</si>
  <si>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</si>
  <si>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</si>
  <si>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</si>
  <si>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</si>
  <si>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</si>
  <si>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</si>
  <si>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</si>
  <si>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</si>
  <si>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</si>
  <si>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</si>
  <si>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</si>
  <si>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</si>
  <si>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</si>
  <si>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</si>
  <si>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</si>
  <si>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</si>
  <si>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</si>
  <si>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</si>
  <si>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</si>
  <si>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</si>
  <si>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</si>
  <si>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</si>
  <si>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</si>
  <si>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</si>
  <si>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</si>
  <si>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</si>
  <si>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</si>
  <si>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</si>
  <si>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</si>
  <si>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</si>
  <si>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</si>
  <si>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</si>
  <si>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</si>
  <si>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</si>
  <si>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</si>
  <si>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</si>
  <si>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</si>
  <si>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</si>
  <si>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</si>
  <si>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</si>
  <si>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</si>
  <si>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</si>
  <si>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</si>
  <si>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</si>
  <si>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</si>
  <si>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</si>
  <si>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</si>
  <si>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</si>
  <si>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</si>
  <si>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</si>
  <si>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</si>
  <si>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</si>
  <si>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</si>
  <si>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</si>
  <si>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</si>
  <si>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</si>
  <si>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</si>
  <si>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</si>
  <si>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</si>
  <si>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</si>
  <si>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</si>
  <si>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</si>
  <si>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</si>
  <si>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</si>
  <si>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</si>
  <si>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</si>
  <si>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</si>
  <si>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</si>
  <si>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</si>
  <si>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</si>
  <si>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</si>
  <si>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</si>
  <si>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</si>
  <si>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</si>
  <si>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</si>
  <si>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</si>
  <si>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</si>
  <si>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</si>
  <si>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</si>
  <si>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</si>
  <si>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</si>
  <si>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</si>
  <si>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</si>
  <si>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</si>
  <si>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</si>
  <si>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</si>
  <si>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</si>
  <si>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</si>
  <si>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</si>
  <si>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</si>
  <si>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</si>
  <si>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</si>
  <si>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</si>
  <si>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</si>
  <si>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</si>
  <si>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</si>
  <si>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</si>
  <si>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</si>
  <si>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</si>
  <si>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</si>
  <si>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</si>
  <si>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</si>
  <si>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</si>
  <si>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</si>
  <si>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</si>
  <si>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</si>
  <si>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</si>
  <si>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</si>
  <si>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</si>
  <si>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</si>
  <si>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</si>
  <si>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</si>
  <si>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</si>
  <si>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</si>
  <si>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</si>
  <si>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</si>
  <si>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</si>
  <si>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</si>
  <si>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</si>
  <si>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</si>
  <si>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</si>
  <si>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</si>
  <si>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</si>
  <si>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</si>
  <si>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</si>
  <si>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</si>
  <si>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</si>
  <si>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</si>
  <si>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</si>
  <si>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</si>
  <si>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</si>
  <si>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</si>
  <si>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</si>
  <si>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</si>
  <si>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</si>
  <si>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</si>
  <si>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</si>
  <si>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</si>
  <si>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</si>
  <si>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</si>
  <si>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</si>
  <si>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</si>
  <si>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</si>
  <si>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</si>
  <si>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</si>
  <si>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</si>
  <si>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</si>
  <si>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</si>
  <si>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</si>
  <si>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</si>
  <si>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</si>
  <si>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</si>
  <si>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</si>
  <si>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</si>
  <si>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</si>
  <si>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</si>
  <si>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</si>
  <si>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</si>
  <si>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</si>
  <si>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</si>
  <si>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</si>
  <si>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</si>
  <si>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</si>
  <si>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</si>
  <si>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</si>
  <si>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</si>
  <si>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</si>
  <si>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</si>
  <si>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</si>
  <si>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</si>
  <si>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</si>
  <si>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</si>
  <si>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</si>
  <si>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</si>
  <si>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</si>
  <si>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</si>
  <si>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</si>
  <si>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</si>
  <si>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</si>
  <si>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</si>
  <si>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</si>
  <si>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</si>
  <si>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</si>
  <si>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</si>
  <si>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</si>
  <si>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</si>
  <si>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</si>
  <si>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</si>
  <si>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</si>
  <si>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</si>
  <si>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</si>
  <si>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</si>
  <si>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</si>
  <si>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</si>
  <si>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</si>
  <si>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</si>
  <si>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</si>
  <si>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</si>
  <si>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</si>
  <si>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</si>
  <si>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</si>
  <si>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</si>
  <si>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</si>
  <si>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</si>
  <si>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</si>
  <si>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</si>
  <si>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</si>
  <si>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</si>
  <si>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</si>
  <si>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</si>
  <si>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</si>
  <si>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</si>
  <si>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</si>
  <si>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</si>
  <si>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</si>
  <si>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</si>
  <si>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</si>
  <si>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</si>
  <si>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</si>
  <si>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</si>
  <si>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</si>
  <si>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</si>
  <si>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</si>
  <si>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</si>
  <si>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</si>
  <si>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</si>
  <si>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</si>
  <si>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</si>
  <si>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</si>
  <si>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</si>
  <si>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</si>
  <si>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</si>
  <si>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</si>
  <si>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</si>
  <si>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</si>
  <si>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</si>
  <si>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</si>
  <si>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</si>
  <si>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</si>
  <si>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</si>
  <si>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</si>
  <si>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</si>
  <si>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</si>
  <si>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</si>
  <si>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</si>
  <si>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</si>
  <si>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</si>
  <si>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</si>
  <si>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</si>
  <si>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</si>
  <si>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</si>
  <si>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</si>
  <si>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</si>
  <si>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</si>
  <si>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</si>
  <si>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</si>
  <si>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</si>
  <si>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</si>
  <si>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</si>
  <si>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</si>
  <si>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</si>
  <si>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</si>
  <si>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</si>
  <si>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</si>
  <si>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</si>
  <si>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</si>
  <si>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</si>
  <si>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</si>
  <si>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</si>
  <si>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</si>
  <si>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</si>
  <si>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</si>
  <si>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</si>
  <si>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</si>
  <si>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</si>
  <si>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</si>
  <si>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</si>
  <si>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</si>
  <si>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</si>
  <si>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</si>
  <si>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</si>
  <si>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</si>
  <si>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</si>
  <si>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</si>
  <si>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</si>
  <si>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</si>
  <si>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</si>
  <si>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</si>
  <si>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</si>
  <si>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</si>
  <si>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</si>
  <si>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</si>
  <si>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</si>
  <si>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</si>
  <si>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</si>
  <si>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</si>
  <si>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</si>
  <si>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</si>
  <si>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</si>
  <si>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</si>
  <si>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</si>
  <si>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</si>
  <si>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</si>
  <si>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</si>
  <si>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</si>
  <si>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</si>
  <si>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</si>
  <si>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</si>
  <si>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</si>
  <si>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</si>
  <si>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</si>
  <si>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</si>
  <si>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</si>
  <si>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</si>
  <si>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</si>
  <si>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</si>
  <si>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</si>
  <si>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</si>
  <si>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</si>
  <si>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</si>
  <si>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</si>
  <si>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</si>
  <si>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</si>
  <si>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</si>
  <si>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</si>
  <si>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</si>
  <si>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</si>
  <si>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</si>
  <si>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</si>
  <si>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</si>
  <si>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</si>
  <si>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</si>
  <si>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</si>
  <si>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</si>
  <si>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</si>
  <si>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</si>
  <si>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</si>
  <si>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</si>
  <si>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</si>
  <si>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</si>
  <si>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</si>
  <si>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</si>
  <si>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</si>
  <si>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</si>
  <si>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</si>
  <si>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</si>
  <si>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</si>
  <si>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</si>
  <si>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</si>
  <si>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</si>
  <si>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</si>
  <si>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</si>
  <si>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</si>
  <si>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</si>
  <si>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</si>
  <si>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</si>
  <si>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</si>
  <si>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</si>
  <si>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</si>
  <si>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</si>
  <si>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</si>
  <si>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</si>
  <si>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</si>
  <si>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</si>
  <si>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</si>
  <si>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</si>
  <si>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</si>
  <si>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</si>
  <si>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</si>
  <si>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</si>
  <si>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</si>
  <si>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</si>
  <si>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</si>
  <si>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</si>
  <si>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</si>
  <si>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</si>
  <si>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</si>
  <si>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</si>
  <si>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</si>
  <si>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</si>
  <si>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</si>
  <si>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</si>
  <si>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</si>
  <si>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</si>
  <si>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</si>
  <si>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</si>
  <si>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</si>
  <si>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</si>
  <si>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</si>
  <si>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</si>
  <si>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</si>
  <si>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</si>
  <si>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</si>
  <si>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</si>
  <si>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</si>
  <si>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</si>
  <si>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</si>
  <si>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</si>
  <si>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</si>
  <si>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</si>
  <si>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</si>
  <si>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</si>
  <si>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</si>
  <si>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</si>
  <si>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</si>
  <si>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</si>
  <si>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</si>
  <si>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</si>
  <si>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</si>
  <si>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</si>
  <si>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</si>
  <si>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</si>
  <si>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</si>
  <si>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</si>
  <si>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</si>
  <si>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</si>
  <si>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</si>
  <si>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</si>
  <si>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</si>
  <si>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</si>
  <si>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</si>
  <si>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</si>
  <si>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</si>
  <si>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</si>
  <si>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</si>
  <si>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</si>
  <si>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</si>
  <si>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</si>
  <si>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</si>
  <si>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</si>
  <si>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</si>
  <si>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96346</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</si>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</sst>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f>
        <v>14227.239999999998</v>
      </c>
      <c r="E5" s="213">
        <v>14227</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729170</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-1224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-1666</v>
      </c>
      <c r="E12" s="213">
        <v>1130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506778</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40</v>
      </c>
      <c r="E25" s="217">
        <f>+D25</f>
        <v>40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2069</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143</v>
      </c>
      <c r="E31" s="217">
        <f>+D31</f>
        <v>143</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7324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23</v>
      </c>
      <c r="E35" s="217">
        <f>+D35</f>
        <v>23</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1197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576</v>
      </c>
      <c r="E46" s="217">
        <f>+D46</f>
        <v>576</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29529</v>
      </c>
      <c r="AU46" s="220"/>
      <c r="AV46" s="220"/>
      <c r="AW46" s="297"/>
    </row>
    <row r="47" spans="1:49" x14ac:dyDescent="0.2">
      <c r="B47" s="245" t="s">
        <v>263</v>
      </c>
      <c r="C47" s="203" t="s">
        <v>21</v>
      </c>
      <c r="D47" s="216">
        <v>876</v>
      </c>
      <c r="E47" s="217">
        <f>+D47</f>
        <v>876</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143381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24</v>
      </c>
      <c r="E49" s="217">
        <f>+D49</f>
        <v>24</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1215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1424</v>
      </c>
      <c r="E51" s="217">
        <f>+D51</f>
        <v>1424</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72977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f>+D56</f>
        <v>2</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685</v>
      </c>
      <c r="AU56" s="230"/>
      <c r="AV56" s="230"/>
      <c r="AW56" s="288"/>
    </row>
    <row r="57" spans="2:49" x14ac:dyDescent="0.2">
      <c r="B57" s="245" t="s">
        <v>272</v>
      </c>
      <c r="C57" s="203" t="s">
        <v>25</v>
      </c>
      <c r="D57" s="231">
        <v>2</v>
      </c>
      <c r="E57" s="232">
        <f>+D57</f>
        <v>2</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774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21</v>
      </c>
      <c r="E59" s="232">
        <f>+D59</f>
        <v>21</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7358</v>
      </c>
      <c r="AU59" s="233"/>
      <c r="AV59" s="233"/>
      <c r="AW59" s="289"/>
    </row>
    <row r="60" spans="2:49" x14ac:dyDescent="0.2">
      <c r="B60" s="245" t="s">
        <v>275</v>
      </c>
      <c r="C60" s="203"/>
      <c r="D60" s="234">
        <f>+D59/12</f>
        <v>1.75</v>
      </c>
      <c r="E60" s="235">
        <f>+D60</f>
        <v>1.75</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613.16666666666663</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54" sqref="D54:E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11097.83</v>
      </c>
      <c r="E5" s="326">
        <f>+D5-D7</f>
        <v>8641.08</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734298.05999999994</v>
      </c>
      <c r="AU5" s="327"/>
      <c r="AV5" s="369"/>
      <c r="AW5" s="373"/>
    </row>
    <row r="6" spans="2:49" x14ac:dyDescent="0.2">
      <c r="B6" s="343" t="s">
        <v>278</v>
      </c>
      <c r="C6" s="331" t="s">
        <v>8</v>
      </c>
      <c r="D6" s="318">
        <v>5586.16</v>
      </c>
      <c r="E6" s="319">
        <f>+D6</f>
        <v>5586.16</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14326.340000000004</v>
      </c>
      <c r="AU6" s="321"/>
      <c r="AV6" s="368"/>
      <c r="AW6" s="374"/>
    </row>
    <row r="7" spans="2:49" x14ac:dyDescent="0.2">
      <c r="B7" s="343" t="s">
        <v>279</v>
      </c>
      <c r="C7" s="331" t="s">
        <v>9</v>
      </c>
      <c r="D7" s="318">
        <v>2456.75</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19454.64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6060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481427</v>
      </c>
      <c r="AU23" s="321"/>
      <c r="AV23" s="368"/>
      <c r="AW23" s="374"/>
    </row>
    <row r="24" spans="2:49" ht="28.5" customHeight="1" x14ac:dyDescent="0.2">
      <c r="B24" s="345" t="s">
        <v>114</v>
      </c>
      <c r="C24" s="331"/>
      <c r="D24" s="365"/>
      <c r="E24" s="319">
        <v>611</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222</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783</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638</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432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843</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111277</v>
      </c>
      <c r="AU30" s="321"/>
      <c r="AV30" s="368"/>
      <c r="AW30" s="374"/>
    </row>
    <row r="31" spans="2:49" s="5" customFormat="1" ht="25.5" x14ac:dyDescent="0.2">
      <c r="B31" s="345" t="s">
        <v>84</v>
      </c>
      <c r="C31" s="331"/>
      <c r="D31" s="365"/>
      <c r="E31" s="319">
        <v>519</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8153</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88054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75131</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73353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-1666</v>
      </c>
      <c r="E54" s="323">
        <f>+E24+E27+E31+E35-E36</f>
        <v>1130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506779</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E10" sqref="E1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48559</v>
      </c>
      <c r="D5" s="403">
        <v>49540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39341</v>
      </c>
      <c r="D6" s="398">
        <v>67691</v>
      </c>
      <c r="E6" s="400">
        <f>+'Pt 1 Summary of Data'!E12</f>
        <v>1130</v>
      </c>
      <c r="F6" s="400">
        <f>+E6+D6+C6</f>
        <v>108162</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39341</v>
      </c>
      <c r="D12" s="400">
        <f t="shared" ref="D12:F12" si="0">+D6</f>
        <v>67691</v>
      </c>
      <c r="E12" s="400">
        <f t="shared" si="0"/>
        <v>1130</v>
      </c>
      <c r="F12" s="400">
        <f t="shared" si="0"/>
        <v>108162</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67465</v>
      </c>
      <c r="D15" s="403">
        <v>39509</v>
      </c>
      <c r="E15" s="395">
        <f>+'Pt 1 Summary of Data'!E5</f>
        <v>14227</v>
      </c>
      <c r="F15" s="395">
        <f t="shared" ref="F15:F17" si="1">+E15+D15+C15</f>
        <v>121201</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850</v>
      </c>
      <c r="D16" s="398">
        <v>691</v>
      </c>
      <c r="E16" s="400">
        <v>206</v>
      </c>
      <c r="F16" s="400">
        <f t="shared" si="1"/>
        <v>1747</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400">
        <f t="shared" ref="C17:D17" si="2">+C15-C16</f>
        <v>66615</v>
      </c>
      <c r="D17" s="400">
        <f t="shared" si="2"/>
        <v>38818</v>
      </c>
      <c r="E17" s="400">
        <f>+E15-E16</f>
        <v>14021</v>
      </c>
      <c r="F17" s="400">
        <f t="shared" si="1"/>
        <v>119454</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v>
      </c>
      <c r="D38" s="405">
        <v>3</v>
      </c>
      <c r="E38" s="432">
        <f>+'Pt 1 Summary of Data'!E60</f>
        <v>1.75</v>
      </c>
      <c r="F38" s="432">
        <f t="shared" ref="F38" si="3">+E38+D38+C38</f>
        <v>9.75</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27"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2016-07-25T19:53:19Z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