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24" i="18" l="1"/>
  <c r="E14" i="4" l="1"/>
  <c r="G30" i="10" l="1"/>
  <c r="F41" i="10" l="1"/>
  <c r="G32" i="10" l="1"/>
  <c r="E6" i="10" l="1"/>
  <c r="G20" i="10" l="1"/>
  <c r="G16" i="10"/>
  <c r="G8" i="10"/>
  <c r="G7" i="10"/>
  <c r="F46" i="10" l="1"/>
  <c r="F6" i="10" l="1"/>
  <c r="G6" i="10" s="1"/>
  <c r="F37" i="10"/>
  <c r="F16" i="10"/>
  <c r="F11" i="10"/>
  <c r="F10" i="10"/>
  <c r="G10" i="10" s="1"/>
  <c r="F9" i="10"/>
  <c r="G9" i="10" s="1"/>
  <c r="F8" i="10"/>
  <c r="F7" i="10"/>
  <c r="G19" i="10" l="1"/>
  <c r="G21" i="10" s="1"/>
  <c r="E54" i="18" l="1"/>
  <c r="C11" i="16" l="1"/>
  <c r="C4" i="16"/>
  <c r="E60" i="4"/>
  <c r="E12" i="10" l="1"/>
  <c r="F12" i="10" s="1"/>
  <c r="E7" i="10"/>
  <c r="E16" i="10"/>
  <c r="E15" i="10"/>
  <c r="F15" i="10" s="1"/>
  <c r="E37" i="10"/>
  <c r="D60" i="4"/>
  <c r="E17" i="10" l="1"/>
  <c r="F17" i="10" s="1"/>
  <c r="F44" i="10" s="1"/>
  <c r="G15" i="10"/>
  <c r="F51" i="10"/>
  <c r="F47" i="10" l="1"/>
  <c r="F50" i="10" s="1"/>
  <c r="E44" i="10"/>
  <c r="G25" i="10"/>
  <c r="G23" i="10" s="1"/>
  <c r="G27" i="10" s="1"/>
  <c r="G29" i="10"/>
  <c r="G31" i="10" s="1"/>
  <c r="G33" i="10" s="1"/>
  <c r="G28" i="10"/>
  <c r="G26" i="10" s="1"/>
  <c r="G24" i="10"/>
  <c r="D12" i="4"/>
  <c r="D54" i="18"/>
</calcChain>
</file>

<file path=xl/sharedStrings.xml><?xml version="1.0" encoding="utf-8"?>
<sst xmlns="http://schemas.openxmlformats.org/spreadsheetml/2006/main" count="616" uniqueCount="534">
  <si>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</si>
  <si>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</si>
  <si>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</si>
  <si>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</si>
  <si>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</si>
  <si>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</si>
  <si>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</si>
  <si>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</si>
  <si>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</si>
  <si>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</si>
  <si>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</si>
  <si>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</si>
  <si>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</si>
  <si>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</si>
  <si>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</si>
  <si>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</si>
  <si>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</si>
  <si>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</si>
  <si>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</si>
  <si>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</si>
  <si>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</si>
  <si>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</si>
  <si>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</si>
  <si>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</si>
  <si>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</si>
  <si>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</si>
  <si>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</si>
  <si>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</si>
  <si>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</si>
  <si>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</si>
  <si>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</si>
  <si>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</si>
  <si>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</si>
  <si>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</si>
  <si>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</si>
  <si>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</si>
  <si>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</si>
  <si>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</si>
  <si>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</si>
  <si>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</si>
  <si>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</si>
  <si>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</si>
  <si>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</si>
  <si>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</si>
  <si>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</si>
  <si>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</si>
  <si>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</si>
  <si>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</si>
  <si>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</si>
  <si>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</si>
  <si>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</si>
  <si>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</si>
  <si>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</si>
  <si>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</si>
  <si>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</si>
  <si>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</si>
  <si>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</si>
  <si>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</si>
  <si>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</si>
  <si>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</si>
  <si>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</si>
  <si>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</si>
  <si>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</si>
  <si>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</si>
  <si>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</si>
  <si>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</si>
  <si>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</si>
  <si>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</si>
  <si>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</si>
  <si>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</si>
  <si>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</si>
  <si>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</si>
  <si>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</si>
  <si>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</si>
  <si>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</si>
  <si>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</si>
  <si>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</si>
  <si>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</si>
  <si>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</si>
  <si>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</si>
  <si>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</si>
  <si>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</si>
  <si>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</si>
  <si>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</si>
  <si>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</si>
  <si>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</si>
  <si>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</si>
  <si>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</si>
  <si>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</si>
  <si>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</si>
  <si>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</si>
  <si>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</si>
  <si>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</si>
  <si>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</si>
  <si>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</si>
  <si>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</si>
  <si>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</si>
  <si>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</si>
  <si>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</si>
  <si>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</si>
  <si>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</si>
  <si>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</si>
  <si>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</si>
  <si>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</si>
  <si>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</si>
  <si>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</si>
  <si>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</si>
  <si>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</si>
  <si>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</si>
  <si>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</si>
  <si>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</si>
  <si>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</si>
  <si>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</si>
  <si>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</si>
  <si>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</si>
  <si>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</si>
  <si>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</si>
  <si>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</si>
  <si>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</si>
  <si>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</si>
  <si>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</si>
  <si>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</si>
  <si>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</si>
  <si>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</si>
  <si>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</si>
  <si>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</si>
  <si>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</si>
  <si>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</si>
  <si>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</si>
  <si>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</si>
  <si>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</si>
  <si>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</si>
  <si>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</si>
  <si>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</si>
  <si>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</si>
  <si>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</si>
  <si>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</si>
  <si>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</si>
  <si>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</si>
  <si>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</si>
  <si>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</si>
  <si>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</si>
  <si>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</si>
  <si>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</si>
  <si>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</si>
  <si>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</si>
  <si>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</si>
  <si>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</si>
  <si>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</si>
  <si>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</si>
  <si>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</si>
  <si>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</si>
  <si>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</si>
  <si>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</si>
  <si>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</si>
  <si>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</si>
  <si>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</si>
  <si>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</si>
  <si>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</si>
  <si>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</si>
  <si>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</si>
  <si>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</si>
  <si>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</si>
  <si>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</si>
  <si>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</si>
  <si>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</si>
  <si>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</si>
  <si>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</si>
  <si>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</si>
  <si>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</si>
  <si>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</si>
  <si>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</si>
  <si>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</si>
  <si>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</si>
  <si>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</si>
  <si>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</si>
  <si>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</si>
  <si>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</si>
  <si>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</si>
  <si>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</si>
  <si>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</si>
  <si>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</si>
  <si>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</si>
  <si>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</si>
  <si>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</si>
  <si>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</si>
  <si>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</si>
  <si>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</si>
  <si>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</si>
  <si>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</si>
  <si>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</si>
  <si>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</si>
  <si>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</si>
  <si>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</si>
  <si>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</si>
  <si>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</si>
  <si>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</si>
  <si>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</si>
  <si>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</si>
  <si>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</si>
  <si>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</si>
  <si>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</si>
  <si>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</si>
  <si>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</si>
  <si>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</si>
  <si>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</si>
  <si>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</si>
  <si>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</si>
  <si>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</si>
  <si>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</si>
  <si>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</si>
  <si>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</si>
  <si>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</si>
  <si>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</si>
  <si>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</si>
  <si>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</si>
  <si>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</si>
  <si>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</si>
  <si>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</si>
  <si>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</si>
  <si>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</si>
  <si>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</si>
  <si>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</si>
  <si>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</si>
  <si>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</si>
  <si>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</si>
  <si>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</si>
  <si>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</si>
  <si>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</si>
  <si>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</si>
  <si>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</si>
  <si>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</si>
  <si>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</si>
  <si>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</si>
  <si>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</si>
  <si>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</si>
  <si>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</si>
  <si>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</si>
  <si>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</si>
  <si>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</si>
  <si>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</si>
  <si>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</si>
  <si>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</si>
  <si>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</si>
  <si>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</si>
  <si>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</si>
  <si>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</si>
  <si>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</si>
  <si>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</si>
  <si>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</si>
  <si>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</si>
  <si>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</si>
  <si>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</si>
  <si>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</si>
  <si>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</si>
  <si>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</si>
  <si>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</si>
  <si>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</si>
  <si>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</si>
  <si>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</si>
  <si>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</si>
  <si>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</si>
  <si>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</si>
  <si>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</si>
  <si>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</si>
  <si>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</si>
  <si>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</si>
  <si>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</si>
  <si>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</si>
  <si>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</si>
  <si>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</si>
  <si>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</si>
  <si>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</si>
  <si>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</si>
  <si>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</si>
  <si>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</si>
  <si>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</si>
  <si>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</si>
  <si>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</si>
  <si>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</si>
  <si>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</si>
  <si>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</si>
  <si>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</si>
  <si>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</si>
  <si>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</si>
  <si>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</si>
  <si>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</si>
  <si>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</si>
  <si>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</si>
  <si>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</si>
  <si>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</si>
  <si>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</si>
  <si>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</si>
  <si>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</si>
  <si>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</si>
  <si>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</si>
  <si>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</si>
  <si>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</si>
  <si>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</si>
  <si>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</si>
  <si>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</si>
  <si>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</si>
  <si>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</si>
  <si>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</si>
  <si>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</si>
  <si>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</si>
  <si>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</si>
  <si>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</si>
  <si>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</si>
  <si>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</si>
  <si>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</si>
  <si>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</si>
  <si>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</si>
  <si>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</si>
  <si>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</si>
  <si>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</si>
  <si>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</si>
  <si>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</si>
  <si>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</si>
  <si>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</si>
  <si>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</si>
  <si>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</si>
  <si>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</si>
  <si>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</si>
  <si>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</si>
  <si>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</si>
  <si>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</si>
  <si>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</si>
  <si>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</si>
  <si>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</si>
  <si>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</si>
  <si>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</si>
  <si>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</si>
  <si>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</si>
  <si>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</si>
  <si>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</si>
  <si>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</si>
  <si>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</si>
  <si>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</si>
  <si>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</si>
  <si>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</si>
  <si>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</si>
  <si>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</si>
  <si>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</si>
  <si>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</si>
  <si>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</si>
  <si>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</si>
  <si>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</si>
  <si>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</si>
  <si>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</si>
  <si>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</si>
  <si>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</si>
  <si>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</si>
  <si>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</si>
  <si>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</si>
  <si>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</si>
  <si>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</si>
  <si>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</si>
  <si>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</si>
  <si>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</si>
  <si>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</si>
  <si>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</si>
  <si>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</si>
  <si>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</si>
  <si>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</si>
  <si>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</si>
  <si>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</si>
  <si>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</si>
  <si>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</si>
  <si>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</si>
  <si>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</si>
  <si>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</si>
  <si>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</si>
  <si>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</si>
  <si>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</si>
  <si>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</si>
  <si>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</si>
  <si>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</si>
  <si>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</si>
  <si>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</si>
  <si>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</si>
  <si>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</si>
  <si>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</si>
  <si>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</si>
  <si>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</si>
  <si>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</si>
  <si>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</si>
  <si>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</si>
  <si>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</si>
  <si>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</si>
  <si>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</si>
  <si>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</si>
  <si>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</si>
  <si>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</si>
  <si>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</si>
  <si>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</si>
  <si>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</si>
  <si>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</si>
  <si>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</si>
  <si>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</si>
  <si>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</si>
  <si>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</si>
  <si>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</si>
  <si>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</si>
  <si>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</si>
  <si>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</si>
  <si>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</si>
  <si>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</si>
  <si>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</si>
  <si>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</si>
  <si>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</si>
  <si>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</si>
  <si>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</si>
  <si>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</si>
  <si>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</si>
  <si>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</si>
  <si>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</si>
  <si>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</si>
  <si>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</si>
  <si>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</si>
  <si>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</si>
  <si>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</si>
  <si>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</si>
  <si>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</si>
  <si>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</si>
  <si>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</si>
  <si>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</si>
  <si>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</si>
  <si>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</si>
  <si>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</si>
  <si>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</si>
  <si>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</si>
  <si>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</si>
  <si>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</si>
  <si>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</si>
  <si>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</si>
  <si>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</si>
  <si>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</si>
  <si>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</si>
  <si>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</si>
  <si>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</si>
  <si>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</si>
  <si>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</si>
  <si>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</si>
  <si>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</si>
  <si>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</si>
  <si>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</si>
  <si>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</si>
  <si>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</si>
  <si>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</si>
  <si>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</si>
  <si>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</si>
  <si>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</si>
  <si>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</si>
  <si>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</si>
  <si>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</si>
  <si>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</si>
  <si>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</si>
  <si>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</si>
  <si>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</si>
  <si>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</si>
  <si>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</si>
  <si>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</si>
  <si>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</si>
  <si>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</si>
  <si>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</si>
  <si>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</si>
  <si>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</si>
  <si>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</si>
  <si>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</si>
  <si>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</si>
  <si>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</si>
  <si>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</si>
  <si>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</si>
  <si>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</si>
  <si>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</si>
  <si>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</si>
  <si>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</si>
  <si>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</si>
  <si>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</si>
  <si>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</si>
  <si>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</si>
  <si>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</si>
  <si>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</si>
  <si>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</si>
  <si>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</si>
  <si>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</si>
  <si>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</si>
  <si>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</si>
  <si>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</si>
  <si>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</si>
  <si>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</si>
  <si>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</si>
  <si>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</si>
  <si>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University of Arizona Health Plans-University Healthcare, Inc.</t>
  </si>
  <si>
    <t>2014</t>
  </si>
  <si>
    <t>2701 E. Elvira Rd Tucson, AZ 85756</t>
  </si>
  <si>
    <t>454370907</t>
  </si>
  <si>
    <t>14004</t>
  </si>
  <si>
    <t>88925</t>
  </si>
  <si>
    <t>627</t>
  </si>
  <si>
    <t>Federal tax Provision</t>
  </si>
  <si>
    <t>Direct Expenses - No allocation</t>
  </si>
  <si>
    <t>N/A - no Community benefit expenditures in 2014 reporting year</t>
  </si>
  <si>
    <t>Direct expenses related to specific plan</t>
  </si>
  <si>
    <t>N/A - no Quality Improvement Expenses in 2014 reporting year</t>
  </si>
  <si>
    <t>N/A - no other taxes in the 2014 reporting year</t>
  </si>
  <si>
    <t>Compensation Expense</t>
  </si>
  <si>
    <t>Data Processing Expense</t>
  </si>
  <si>
    <t>Management Fees Expense</t>
  </si>
  <si>
    <t>Interest Expense</t>
  </si>
  <si>
    <t>Occupancy Expense</t>
  </si>
  <si>
    <t>Depreciation Expense</t>
  </si>
  <si>
    <t>Marketing Expense</t>
  </si>
  <si>
    <t>Other Admin Expense</t>
  </si>
  <si>
    <t>Direct expenses and Allocated based on FTE</t>
  </si>
  <si>
    <t>Direct Expenses and Allocated based on total administrative expenses</t>
  </si>
  <si>
    <t>N/A - no community benefit expenditures in the 2014 reporting year</t>
  </si>
  <si>
    <t>State insurance, premium and other taxes</t>
  </si>
  <si>
    <t>Quality Improvement Expenses</t>
  </si>
  <si>
    <t>Activities to prevent hospital readmission</t>
  </si>
  <si>
    <t>Improve patient safety and reduce medical errors</t>
  </si>
  <si>
    <t>Wellness and health promotion activities</t>
  </si>
  <si>
    <t>N/A - no ICD-10 implementation expenses in the 2014 reporting year</t>
  </si>
  <si>
    <t>Agents and brokers fees and commissions</t>
  </si>
  <si>
    <t>Direct sales salaries and benefits</t>
  </si>
  <si>
    <t>All other claims adjustment expenses</t>
  </si>
  <si>
    <t>Direct expenses related to specific plan and allocated based on membership</t>
  </si>
  <si>
    <t>Cost containment expenses</t>
  </si>
  <si>
    <t>There were no policies in the prior year.</t>
  </si>
  <si>
    <t>Paid Claims</t>
  </si>
  <si>
    <t>Received but unprocessed claims</t>
  </si>
  <si>
    <t>Incurred but not received</t>
  </si>
  <si>
    <t>Regulatory authority licenses and fees in 2014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</si>
</sst>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5" xfId="0" applyFont="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31" fillId="0" borderId="106" xfId="0" applyFont="1" applyFill="1" applyBorder="1" applyAlignment="1" applyProtection="1">
      <alignment horizontal="left" wrapText="1" indent="3"/>
      <protection locked="0"/>
    </xf>
    <xf numFmtId="0" fontId="0" fillId="28" borderId="16" xfId="56"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43" xfId="115" quotePrefix="1"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138</v>
      </c>
    </row>
    <row r="13" spans="1:6" x14ac:dyDescent="0.2">
      <c r="B13" s="231" t="s">
        <v>50</v>
      </c>
      <c r="C13" s="377" t="s">
        <v>138</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37" sqref="D3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1140027.56</v>
      </c>
      <c r="E5" s="106">
        <v>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3113794</v>
      </c>
      <c r="E12" s="106">
        <v>99395.5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2083849.09</v>
      </c>
      <c r="E13" s="110">
        <v>-98.83</v>
      </c>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-27759.22</v>
      </c>
      <c r="E14" s="110">
        <f>-'Pt 2 Premium and Claims'!E49</f>
        <v>8435.06</v>
      </c>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52.94</v>
      </c>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452.88</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23826.17</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16002</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50278</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50679</v>
      </c>
      <c r="E44" s="118">
        <v>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2336317</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2182</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233</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2664</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f>+D59/12</f>
        <v>222</v>
      </c>
      <c r="E60" s="127">
        <f>+E59/3</f>
        <v>0</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37:AD42 D44:AD47 D49:AD52 D25:AD28">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53" yWindow="7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1140027.56</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15762</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292653.92</v>
      </c>
      <c r="E15" s="110">
        <v>0</v>
      </c>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858090.36</v>
      </c>
      <c r="E16" s="110">
        <v>0</v>
      </c>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2853604</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f>99395.5-98.83</f>
        <v>99296.67</v>
      </c>
      <c r="F24" s="110"/>
      <c r="G24" s="110"/>
      <c r="H24" s="110"/>
      <c r="I24" s="109"/>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285000</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74000</v>
      </c>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24810</v>
      </c>
      <c r="E49" s="110">
        <v>-8435.06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f>+D23+D26-D28+D30-D32+D34-D36+D38+D41-D43+D45+D46-D47-D49+D50+D52+D53</f>
        <v>3113794</v>
      </c>
      <c r="E54" s="114">
        <f>+E23+E26-E28+E30-E32+E34-E36+E38+E41-E43+E45+E46-E47-E49+E50+E52+E53</f>
        <v>8435.06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v>118401.73</v>
      </c>
      <c r="E58" s="187">
        <v>0</v>
      </c>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543" yWindow="55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G34" sqref="G34:G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f>+'Pt 2 Premium and Claims'!D23+'Pt 2 Premium and Claims'!E24+'Pt 2 Premium and Claims'!E27</f>
        <v>3026900.67</v>
      </c>
      <c r="F6" s="115">
        <f>SUM(C6:E6)</f>
        <v>3026900.67</v>
      </c>
      <c r="G6" s="116">
        <f>+F6</f>
        <v>3026900.67</v>
      </c>
      <c r="H6" s="109"/>
      <c r="I6" s="110"/>
      <c r="J6" s="115"/>
      <c r="K6" s="115"/>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f>+'Pt 1 Summary of Data'!D37</f>
        <v>50278</v>
      </c>
      <c r="F7" s="115">
        <f t="shared" ref="F7:F12" si="0">SUM(C7:E7)</f>
        <v>50278</v>
      </c>
      <c r="G7" s="116">
        <f>+F7</f>
        <v>50278</v>
      </c>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484</v>
      </c>
      <c r="C8" s="292"/>
      <c r="D8" s="288"/>
      <c r="E8" s="268">
        <v>0</v>
      </c>
      <c r="F8" s="268">
        <f t="shared" si="0"/>
        <v>0</v>
      </c>
      <c r="G8" s="269">
        <f>+F8</f>
        <v>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292653.92</v>
      </c>
      <c r="F9" s="115">
        <f t="shared" si="0"/>
        <v>292653.92</v>
      </c>
      <c r="G9" s="116">
        <f>+F9</f>
        <v>292653.92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858090.36</v>
      </c>
      <c r="F10" s="115">
        <f t="shared" si="0"/>
        <v>858090.36</v>
      </c>
      <c r="G10" s="116">
        <f>+F10</f>
        <v>858090.36</v>
      </c>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f t="shared" si="0"/>
        <v>0</v>
      </c>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f>+E6+E7-E9-E10-E11</f>
        <v>1926434.3900000001</v>
      </c>
      <c r="F12" s="115">
        <f t="shared" si="0"/>
        <v>1926434.3900000001</v>
      </c>
      <c r="G12" s="310"/>
      <c r="H12" s="114"/>
      <c r="I12" s="115"/>
      <c r="J12" s="115"/>
      <c r="K12" s="115"/>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f>+'Pt 1 Summary of Data'!D5</f>
        <v>1140027.56</v>
      </c>
      <c r="F15" s="106">
        <f t="shared" ref="F15:F17" si="1">SUM(C15:E15)</f>
        <v>1140027.56</v>
      </c>
      <c r="G15" s="107">
        <f>+F15</f>
        <v>1140027.56</v>
      </c>
      <c r="H15" s="117"/>
      <c r="I15" s="118"/>
      <c r="J15" s="106"/>
      <c r="K15" s="106"/>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f>+'Pt 1 Summary of Data'!D25+'Pt 1 Summary of Data'!D26+'Pt 1 Summary of Data'!D27+'Pt 1 Summary of Data'!D28+'Pt 1 Summary of Data'!D30+'Pt 1 Summary of Data'!D31+'Pt 1 Summary of Data'!D32+'Pt 1 Summary of Data'!D34+'Pt 1 Summary of Data'!D35</f>
        <v>40333.99</v>
      </c>
      <c r="F16" s="115">
        <f t="shared" si="1"/>
        <v>40333.99</v>
      </c>
      <c r="G16" s="116">
        <f>+F16</f>
        <v>40333.99</v>
      </c>
      <c r="H16" s="109"/>
      <c r="I16" s="110"/>
      <c r="J16" s="115"/>
      <c r="K16" s="115"/>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f>+E15-E16</f>
        <v>1099693.57</v>
      </c>
      <c r="F17" s="115">
        <f t="shared" si="1"/>
        <v>1099693.57</v>
      </c>
      <c r="G17" s="313"/>
      <c r="H17" s="114"/>
      <c r="I17" s="115"/>
      <c r="J17" s="115"/>
      <c r="K17" s="115"/>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f>+G6+G7-G8-G9-G10</f>
        <v>1926434.3900000001</v>
      </c>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f>+'Pt 1 Summary of Data'!D44+'Pt 1 Summary of Data'!D51</f>
        <v>2386996</v>
      </c>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f>+G19/(G15-G16)</f>
        <v>1.7517919923820233</v>
      </c>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2.8400000000000002E-2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f>+G25</f>
        <v>64222.104488000004</v>
      </c>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f>+G15-G19-G16-G20</f>
        <v>-3213736.8200000003</v>
      </c>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385">
        <f>(3%+G22)*(G15-G16)</f>
        <v>64222.104488000004</v>
      </c>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f>+G28</f>
        <v>291504.00138800003</v>
      </c>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f>+G20+G23</f>
        <v>2451218.1044879998</v>
      </c>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385">
        <f>+(20%+G22)*(G15-G16)+G16</f>
        <v>291504.00138800003</v>
      </c>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f>+(20%*(G15-G16)+G16)</f>
        <v>260272.70400000003</v>
      </c>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f>+G15-G26</f>
        <v>848523.55861199996</v>
      </c>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f>+G29</f>
        <v>260272.70400000003</v>
      </c>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f>+G15-G31</f>
        <v>879754.85600000003</v>
      </c>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f>+G19/G32</f>
        <v>2.1897399904775292</v>
      </c>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803033.18781600008</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803033.18781600008</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f>+'Pt 1 Summary of Data'!D60</f>
        <v>222</v>
      </c>
      <c r="F37" s="255">
        <f>+E37</f>
        <v>222</v>
      </c>
      <c r="G37" s="311"/>
      <c r="H37" s="121"/>
      <c r="I37" s="122"/>
      <c r="J37" s="255"/>
      <c r="K37" s="255"/>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v>2026.14</v>
      </c>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f>+F38*F40</f>
        <v>0</v>
      </c>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c r="D44" s="259"/>
      <c r="E44" s="383">
        <f>+E12/E17</f>
        <v>1.7517919923820233</v>
      </c>
      <c r="F44" s="383">
        <f>+F12/F17</f>
        <v>1.7517919923820233</v>
      </c>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f>+F41</f>
        <v>0</v>
      </c>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f>+F44</f>
        <v>1.7517919923820233</v>
      </c>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v>0.8</v>
      </c>
      <c r="F49" s="141">
        <v>0.8</v>
      </c>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f>+F47</f>
        <v>1.7517919923820233</v>
      </c>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f>+F15-F16</f>
        <v>1099693.57</v>
      </c>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384">
        <v>0</v>
      </c>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80" yWindow="43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 sqref="C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2182</v>
      </c>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0</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0</v>
      </c>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f>+'Pt 3 MLR and Rebate Calculation'!F52</f>
        <v>0</v>
      </c>
      <c r="D11" s="119"/>
      <c r="E11" s="119"/>
      <c r="F11" s="119"/>
      <c r="G11" s="119"/>
      <c r="H11" s="119"/>
      <c r="I11" s="311"/>
      <c r="J11" s="311"/>
      <c r="K11" s="364"/>
    </row>
    <row r="12" spans="2:11" x14ac:dyDescent="0.2">
      <c r="B12" s="207" t="s">
        <v>93</v>
      </c>
      <c r="C12" s="109">
        <v>0</v>
      </c>
      <c r="D12" s="113"/>
      <c r="E12" s="113"/>
      <c r="F12" s="113"/>
      <c r="G12" s="113"/>
      <c r="H12" s="113"/>
      <c r="I12" s="310"/>
      <c r="J12" s="310"/>
      <c r="K12" s="365"/>
    </row>
    <row r="13" spans="2:11" x14ac:dyDescent="0.2">
      <c r="B13" s="207" t="s">
        <v>94</v>
      </c>
      <c r="C13" s="109">
        <v>0</v>
      </c>
      <c r="D13" s="113"/>
      <c r="E13" s="113"/>
      <c r="F13" s="113"/>
      <c r="G13" s="113"/>
      <c r="H13" s="113"/>
      <c r="I13" s="310"/>
      <c r="J13" s="310"/>
      <c r="K13" s="365"/>
    </row>
    <row r="14" spans="2:11" x14ac:dyDescent="0.2">
      <c r="B14" s="207" t="s">
        <v>95</v>
      </c>
      <c r="C14" s="109">
        <v>0</v>
      </c>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0</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0</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ht="13.5" thickBot="1" x14ac:dyDescent="0.25">
      <c r="B22" s="211" t="s">
        <v>211</v>
      </c>
      <c r="C22" s="186"/>
      <c r="D22" s="212"/>
      <c r="E22" s="212"/>
      <c r="F22" s="212"/>
      <c r="G22" s="212"/>
      <c r="H22" s="212"/>
      <c r="I22" s="358"/>
      <c r="J22" s="358"/>
      <c r="K22" s="367"/>
    </row>
    <row r="23" spans="2:12" s="5" customFormat="1" ht="100.15" customHeight="1" thickBot="1" x14ac:dyDescent="0.25">
      <c r="B23" s="102" t="s">
        <v>212</v>
      </c>
      <c r="C23" s="386" t="s">
        <v>529</v>
      </c>
      <c r="D23" s="387"/>
      <c r="E23" s="387"/>
      <c r="F23" s="387"/>
      <c r="G23" s="387"/>
      <c r="H23" s="387"/>
      <c r="I23" s="387"/>
      <c r="J23" s="387"/>
      <c r="K23" s="388"/>
    </row>
    <row r="24" spans="2:12" s="5" customFormat="1" ht="100.15" customHeight="1" thickBot="1" x14ac:dyDescent="0.25">
      <c r="B24" s="101" t="s">
        <v>213</v>
      </c>
      <c r="C24" s="389" t="s">
        <v>529</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530</v>
      </c>
      <c r="C5" s="150"/>
      <c r="D5" s="221" t="s">
        <v>504</v>
      </c>
      <c r="E5" s="7"/>
    </row>
    <row r="6" spans="1:5" ht="35.25" customHeight="1" x14ac:dyDescent="0.2">
      <c r="B6" s="219" t="s">
        <v>531</v>
      </c>
      <c r="C6" s="150"/>
      <c r="D6" s="221" t="s">
        <v>504</v>
      </c>
      <c r="E6" s="7"/>
    </row>
    <row r="7" spans="1:5" ht="35.25" customHeight="1" x14ac:dyDescent="0.2">
      <c r="B7" s="219" t="s">
        <v>532</v>
      </c>
      <c r="C7" s="150"/>
      <c r="D7" s="221" t="s">
        <v>504</v>
      </c>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501</v>
      </c>
      <c r="C27" s="150"/>
      <c r="D27" s="222" t="s">
        <v>502</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518</v>
      </c>
      <c r="C34" s="150"/>
      <c r="D34" s="222" t="s">
        <v>502</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503</v>
      </c>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533</v>
      </c>
      <c r="C48" s="150"/>
      <c r="D48" s="222" t="s">
        <v>502</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519</v>
      </c>
      <c r="C56" s="152"/>
      <c r="D56" s="221" t="s">
        <v>504</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t="s">
        <v>520</v>
      </c>
      <c r="C67" s="152"/>
      <c r="D67" s="221" t="s">
        <v>504</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t="s">
        <v>521</v>
      </c>
      <c r="C78" s="152"/>
      <c r="D78" s="221" t="s">
        <v>504</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522</v>
      </c>
      <c r="C89" s="152"/>
      <c r="D89" s="221" t="s">
        <v>504</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t="s">
        <v>505</v>
      </c>
      <c r="C100" s="152"/>
      <c r="D100" s="221"/>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380" t="s">
        <v>505</v>
      </c>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528</v>
      </c>
      <c r="C123" s="150"/>
      <c r="D123" s="221" t="s">
        <v>527</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526</v>
      </c>
      <c r="C134" s="150"/>
      <c r="D134" s="221" t="s">
        <v>527</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525</v>
      </c>
      <c r="C145" s="150"/>
      <c r="D145" s="221" t="s">
        <v>515</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524</v>
      </c>
      <c r="C156" s="150"/>
      <c r="D156" s="221" t="s">
        <v>504</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381" t="s">
        <v>506</v>
      </c>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382" t="s">
        <v>507</v>
      </c>
      <c r="C178" s="150"/>
      <c r="D178" s="221" t="s">
        <v>515</v>
      </c>
      <c r="E178" s="27"/>
    </row>
    <row r="179" spans="2:5" s="5" customFormat="1" ht="35.25" customHeight="1" x14ac:dyDescent="0.2">
      <c r="B179" s="382" t="s">
        <v>508</v>
      </c>
      <c r="C179" s="150"/>
      <c r="D179" s="221" t="s">
        <v>502</v>
      </c>
      <c r="E179" s="27"/>
    </row>
    <row r="180" spans="2:5" s="5" customFormat="1" ht="35.25" customHeight="1" x14ac:dyDescent="0.2">
      <c r="B180" s="382" t="s">
        <v>509</v>
      </c>
      <c r="C180" s="150"/>
      <c r="D180" s="221" t="s">
        <v>502</v>
      </c>
      <c r="E180" s="27"/>
    </row>
    <row r="181" spans="2:5" s="5" customFormat="1" ht="35.25" customHeight="1" x14ac:dyDescent="0.2">
      <c r="B181" s="382" t="s">
        <v>510</v>
      </c>
      <c r="C181" s="150"/>
      <c r="D181" s="221" t="s">
        <v>502</v>
      </c>
      <c r="E181" s="27"/>
    </row>
    <row r="182" spans="2:5" s="5" customFormat="1" ht="35.25" customHeight="1" x14ac:dyDescent="0.2">
      <c r="B182" s="382" t="s">
        <v>511</v>
      </c>
      <c r="C182" s="150"/>
      <c r="D182" s="221" t="s">
        <v>502</v>
      </c>
      <c r="E182" s="27"/>
    </row>
    <row r="183" spans="2:5" s="5" customFormat="1" ht="35.25" customHeight="1" x14ac:dyDescent="0.2">
      <c r="B183" s="382" t="s">
        <v>512</v>
      </c>
      <c r="C183" s="150"/>
      <c r="D183" s="221" t="s">
        <v>502</v>
      </c>
      <c r="E183" s="27"/>
    </row>
    <row r="184" spans="2:5" s="5" customFormat="1" ht="35.25" customHeight="1" x14ac:dyDescent="0.2">
      <c r="B184" s="382" t="s">
        <v>513</v>
      </c>
      <c r="C184" s="150"/>
      <c r="D184" s="221" t="s">
        <v>502</v>
      </c>
      <c r="E184" s="27"/>
    </row>
    <row r="185" spans="2:5" s="5" customFormat="1" ht="35.25" customHeight="1" x14ac:dyDescent="0.2">
      <c r="B185" s="382" t="s">
        <v>514</v>
      </c>
      <c r="C185" s="150"/>
      <c r="D185" s="221" t="s">
        <v>516</v>
      </c>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1" t="s">
        <v>517</v>
      </c>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1" t="s">
        <v>523</v>
      </c>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Ware, Cortney M.</cp:lastModifiedBy>
  <cp:lastPrinted>2014-12-18T11:24:00Z</cp:lastPrinted>
  <dcterms:created xsi:type="dcterms:W3CDTF">2012-03-15T16:14:51Z</dcterms:created>
  <dcterms:modified xsi:type="dcterms:W3CDTF">2015-07-29T19:10:47Z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