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K15" i="10" l="1"/>
  <c r="K37" i="10"/>
  <c r="L20" i="10"/>
  <c r="L19" i="10"/>
  <c r="L24" i="10" s="1"/>
  <c r="L23" i="10" s="1"/>
  <c r="T15" i="10"/>
  <c r="F37" i="10"/>
  <c r="X37" i="10"/>
  <c r="J6" i="10"/>
  <c r="W6" i="10"/>
  <c r="F15" i="10"/>
  <c r="T6" i="10"/>
  <c r="S17" i="10" s="1"/>
  <c r="S45" i="10" s="1"/>
  <c r="Q17" i="10"/>
  <c r="R13" i="10"/>
  <c r="P15" i="10"/>
  <c r="P17" i="10" s="1"/>
  <c r="O17" i="10"/>
  <c r="O44" i="10"/>
  <c r="P37" i="10"/>
  <c r="AB37" i="10"/>
  <c r="F6" i="10"/>
  <c r="D17" i="10" s="1"/>
  <c r="D44" i="10" s="1"/>
  <c r="P6" i="10"/>
  <c r="G29" i="10"/>
  <c r="G28" i="10"/>
  <c r="L29" i="10"/>
  <c r="L21" i="10"/>
  <c r="L28" i="10"/>
  <c r="T37" i="10"/>
  <c r="AA13" i="10"/>
  <c r="AB6" i="10"/>
  <c r="AB13" i="10" s="1"/>
  <c r="L25" i="10"/>
  <c r="J7" i="10"/>
  <c r="K7" i="10" s="1"/>
  <c r="S7" i="10"/>
  <c r="T7" i="10" s="1"/>
  <c r="AA15" i="10"/>
  <c r="E7" i="10"/>
  <c r="F7" i="10" s="1"/>
  <c r="O7" i="10"/>
  <c r="P7" i="10" s="1"/>
  <c r="W15" i="10"/>
  <c r="G7" i="10"/>
  <c r="G20" i="10" s="1"/>
  <c r="G27" i="10" l="1"/>
  <c r="AA17" i="10"/>
  <c r="AA45" i="10" s="1"/>
  <c r="AB15" i="10"/>
  <c r="AB17" i="10" s="1"/>
  <c r="X6" i="10"/>
  <c r="U17" i="10" s="1"/>
  <c r="U13" i="10"/>
  <c r="F51" i="10"/>
  <c r="F52" i="10" s="1"/>
  <c r="C11" i="16" s="1"/>
  <c r="F46" i="10"/>
  <c r="F44" i="10"/>
  <c r="F47" i="10" s="1"/>
  <c r="F50" i="10" s="1"/>
  <c r="F41" i="10"/>
  <c r="G21" i="10"/>
  <c r="D12" i="10"/>
  <c r="C17" i="10"/>
  <c r="Q13" i="10"/>
  <c r="K6" i="10"/>
  <c r="I17" i="10" s="1"/>
  <c r="I44" i="10" s="1"/>
  <c r="L27" i="10"/>
  <c r="K51" i="10"/>
  <c r="K52" i="10" s="1"/>
  <c r="D11" i="16" s="1"/>
  <c r="K46" i="10"/>
  <c r="K41" i="10"/>
  <c r="E12" i="10"/>
  <c r="P51" i="10"/>
  <c r="P52" i="10" s="1"/>
  <c r="E11" i="16" s="1"/>
  <c r="P46" i="10"/>
  <c r="P38" i="10"/>
  <c r="P44" i="10"/>
  <c r="P47" i="10" s="1"/>
  <c r="P50" i="10" s="1"/>
  <c r="P41" i="10"/>
  <c r="Q45" i="10"/>
  <c r="X15" i="10"/>
  <c r="T51" i="10"/>
  <c r="T52" i="10" s="1"/>
  <c r="F11" i="16" s="1"/>
  <c r="T46" i="10"/>
  <c r="T38" i="10"/>
  <c r="T41" i="10"/>
  <c r="G25" i="10"/>
  <c r="C12" i="10"/>
  <c r="R17" i="10"/>
  <c r="R45" i="10" s="1"/>
  <c r="E17" i="10"/>
  <c r="E44" i="10" s="1"/>
  <c r="X41" i="10"/>
  <c r="X51" i="10"/>
  <c r="X52" i="10" s="1"/>
  <c r="G11" i="16" s="1"/>
  <c r="X46" i="10"/>
  <c r="X38" i="10"/>
  <c r="G19" i="10"/>
  <c r="G24" i="10" s="1"/>
  <c r="G23" i="10" s="1"/>
  <c r="O12" i="10"/>
  <c r="P12" i="10" s="1"/>
  <c r="AB45" i="10"/>
  <c r="AB47" i="10" s="1"/>
  <c r="AB50" i="10" s="1"/>
  <c r="AB41" i="10"/>
  <c r="AB51" i="10"/>
  <c r="AB52" i="10" s="1"/>
  <c r="H11" i="16" s="1"/>
  <c r="AB46" i="10"/>
  <c r="AB38" i="10"/>
  <c r="S13" i="10"/>
  <c r="F17" i="10"/>
  <c r="T17" i="10"/>
  <c r="T45" i="10" s="1"/>
  <c r="T47" i="10" s="1"/>
  <c r="T50" i="10" s="1"/>
  <c r="U45" i="10" l="1"/>
  <c r="L31" i="10"/>
  <c r="L32" i="10" s="1"/>
  <c r="L33" i="10" s="1"/>
  <c r="L26" i="10"/>
  <c r="L30" i="10" s="1"/>
  <c r="F12" i="10"/>
  <c r="C44" i="10"/>
  <c r="F38" i="10" s="1"/>
  <c r="J17" i="10"/>
  <c r="J44" i="10" s="1"/>
  <c r="X17" i="10"/>
  <c r="X45" i="10" s="1"/>
  <c r="X47" i="10" s="1"/>
  <c r="X50" i="10" s="1"/>
  <c r="V13" i="10"/>
  <c r="W17" i="10"/>
  <c r="W45" i="10" s="1"/>
  <c r="H12" i="10"/>
  <c r="J12" i="10"/>
  <c r="W13" i="10"/>
  <c r="G26" i="10"/>
  <c r="G30" i="10" s="1"/>
  <c r="G31" i="10"/>
  <c r="G32" i="10" s="1"/>
  <c r="G33" i="10" s="1"/>
  <c r="I12" i="10"/>
  <c r="H17" i="10"/>
  <c r="V17" i="10"/>
  <c r="V45" i="10" s="1"/>
  <c r="K17" i="10"/>
  <c r="K44" i="10" s="1"/>
  <c r="K47" i="10" s="1"/>
  <c r="K50" i="10" s="1"/>
  <c r="T13" i="10"/>
  <c r="H44" i="10" l="1"/>
  <c r="K38" i="10" s="1"/>
  <c r="K12" i="10"/>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<sst xmlns="http://schemas.openxmlformats.org/spreadsheetml/2006/main" count="570" uniqueCount="508">
  <si>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</si>
  <si>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</si>
  <si>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</si>
  <si>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</si>
  <si>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</si>
  <si>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</si>
  <si>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</si>
  <si>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</si>
  <si>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</si>
  <si>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</si>
  <si>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</si>
  <si>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</si>
  <si>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</si>
  <si>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</si>
  <si>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</si>
  <si>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</si>
  <si>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</si>
  <si>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</si>
  <si>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</si>
  <si>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</si>
  <si>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</si>
  <si>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</si>
  <si>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</si>
  <si>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</si>
  <si>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</si>
  <si>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</si>
  <si>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</si>
  <si>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</si>
  <si>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</si>
  <si>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</si>
  <si>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</si>
  <si>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</si>
  <si>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</si>
  <si>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</si>
  <si>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</si>
  <si>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</si>
  <si>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</si>
  <si>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</si>
  <si>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</si>
  <si>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</si>
  <si>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</si>
  <si>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</si>
  <si>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</si>
  <si>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</si>
  <si>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</si>
  <si>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</si>
  <si>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</si>
  <si>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</si>
  <si>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</si>
  <si>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</si>
  <si>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</si>
  <si>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</si>
  <si>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</si>
  <si>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</si>
  <si>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</si>
  <si>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</si>
  <si>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</si>
  <si>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</si>
  <si>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</si>
  <si>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</si>
  <si>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</si>
  <si>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</si>
  <si>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</si>
  <si>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</si>
  <si>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</si>
  <si>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</si>
  <si>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</si>
  <si>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</si>
  <si>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</si>
  <si>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</si>
  <si>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</si>
  <si>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</si>
  <si>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</si>
  <si>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</si>
  <si>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</si>
  <si>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</si>
  <si>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</si>
  <si>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</si>
  <si>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</si>
  <si>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</si>
  <si>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</si>
  <si>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</si>
  <si>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</si>
  <si>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</si>
  <si>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</si>
  <si>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</si>
  <si>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</si>
  <si>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</si>
  <si>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</si>
  <si>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</si>
  <si>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</si>
  <si>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</si>
  <si>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</si>
  <si>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</si>
  <si>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</si>
  <si>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</si>
  <si>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</si>
  <si>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</si>
  <si>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</si>
  <si>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</si>
  <si>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</si>
  <si>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</si>
  <si>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</si>
  <si>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</si>
  <si>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</si>
  <si>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</si>
  <si>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</si>
  <si>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</si>
  <si>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</si>
  <si>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</si>
  <si>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</si>
  <si>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</si>
  <si>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</si>
  <si>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</si>
  <si>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</si>
  <si>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</si>
  <si>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</si>
  <si>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</si>
  <si>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</si>
  <si>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</si>
  <si>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</si>
  <si>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</si>
  <si>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</si>
  <si>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</si>
  <si>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</si>
  <si>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</si>
  <si>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</si>
  <si>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</si>
  <si>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</si>
  <si>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</si>
  <si>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</si>
  <si>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</si>
  <si>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</si>
  <si>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</si>
  <si>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</si>
  <si>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</si>
  <si>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</si>
  <si>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</si>
  <si>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</si>
  <si>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</si>
  <si>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</si>
  <si>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</si>
  <si>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</si>
  <si>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</si>
  <si>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</si>
  <si>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</si>
  <si>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</si>
  <si>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</si>
  <si>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</si>
  <si>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</si>
  <si>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</si>
  <si>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</si>
  <si>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</si>
  <si>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</si>
  <si>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</si>
  <si>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</si>
  <si>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</si>
  <si>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</si>
  <si>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</si>
  <si>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</si>
  <si>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</si>
  <si>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</si>
  <si>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</si>
  <si>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</si>
  <si>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</si>
  <si>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</si>
  <si>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</si>
  <si>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</si>
  <si>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</si>
  <si>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</si>
  <si>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</si>
  <si>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</si>
  <si>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</si>
  <si>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</si>
  <si>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</si>
  <si>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</si>
  <si>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</si>
  <si>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</si>
  <si>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</si>
  <si>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</si>
  <si>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</si>
  <si>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</si>
  <si>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</si>
  <si>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</si>
  <si>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</si>
  <si>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</si>
  <si>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</si>
  <si>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</si>
  <si>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</si>
  <si>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</si>
  <si>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</si>
  <si>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</si>
  <si>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</si>
  <si>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</si>
  <si>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</si>
  <si>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</si>
  <si>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</si>
  <si>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</si>
  <si>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</si>
  <si>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</si>
  <si>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</si>
  <si>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</si>
  <si>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</si>
  <si>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</si>
  <si>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</si>
  <si>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</si>
  <si>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</si>
  <si>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</si>
  <si>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</si>
  <si>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</si>
  <si>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</si>
  <si>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</si>
  <si>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</si>
  <si>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</si>
  <si>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</si>
  <si>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</si>
  <si>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</si>
  <si>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</si>
  <si>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</si>
  <si>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</si>
  <si>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</si>
  <si>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</si>
  <si>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</si>
  <si>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</si>
  <si>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</si>
  <si>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</si>
  <si>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</si>
  <si>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</si>
  <si>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</si>
  <si>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</si>
  <si>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</si>
  <si>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</si>
  <si>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</si>
  <si>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</si>
  <si>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</si>
  <si>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</si>
  <si>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</si>
  <si>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</si>
  <si>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</si>
  <si>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</si>
  <si>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</si>
  <si>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</si>
  <si>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</si>
  <si>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</si>
  <si>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</si>
  <si>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</si>
  <si>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</si>
  <si>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</si>
  <si>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</si>
  <si>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</si>
  <si>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</si>
  <si>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</si>
  <si>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</si>
  <si>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</si>
  <si>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</si>
  <si>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</si>
  <si>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</si>
  <si>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</si>
  <si>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</si>
  <si>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</si>
  <si>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</si>
  <si>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</si>
  <si>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</si>
  <si>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</si>
  <si>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</si>
  <si>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</si>
  <si>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</si>
  <si>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</si>
  <si>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</si>
  <si>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</si>
  <si>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</si>
  <si>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</si>
  <si>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</si>
  <si>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</si>
  <si>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</si>
  <si>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</si>
  <si>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</si>
  <si>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</si>
  <si>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</si>
  <si>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</si>
  <si>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</si>
  <si>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</si>
  <si>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</si>
  <si>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</si>
  <si>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</si>
  <si>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</si>
  <si>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</si>
  <si>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</si>
  <si>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</si>
  <si>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</si>
  <si>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</si>
  <si>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</si>
  <si>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</si>
  <si>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</si>
  <si>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</si>
  <si>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</si>
  <si>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</si>
  <si>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</si>
  <si>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</si>
  <si>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</si>
  <si>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</si>
  <si>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</si>
  <si>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</si>
  <si>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</si>
  <si>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</si>
  <si>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</si>
  <si>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</si>
  <si>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</si>
  <si>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</si>
  <si>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</si>
  <si>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</si>
  <si>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</si>
  <si>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</si>
  <si>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</si>
  <si>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</si>
  <si>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</si>
  <si>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</si>
  <si>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</si>
  <si>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</si>
  <si>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</si>
  <si>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</si>
  <si>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</si>
  <si>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</si>
  <si>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</si>
  <si>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</si>
  <si>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</si>
  <si>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</si>
  <si>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</si>
  <si>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</si>
  <si>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</si>
  <si>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</si>
  <si>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</si>
  <si>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</si>
  <si>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</si>
  <si>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</si>
  <si>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</si>
  <si>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</si>
  <si>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</si>
  <si>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</si>
  <si>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</si>
  <si>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</si>
  <si>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</si>
  <si>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</si>
  <si>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</si>
  <si>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</si>
  <si>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</si>
  <si>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</si>
  <si>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</si>
  <si>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</si>
  <si>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</si>
  <si>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</si>
  <si>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</si>
  <si>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</si>
  <si>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</si>
  <si>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</si>
  <si>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</si>
  <si>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</si>
  <si>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</si>
  <si>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</si>
  <si>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</si>
  <si>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</si>
  <si>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</si>
  <si>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</si>
  <si>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</si>
  <si>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</si>
  <si>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</si>
  <si>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</si>
  <si>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</si>
  <si>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</si>
  <si>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</si>
  <si>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</si>
  <si>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</si>
  <si>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</si>
  <si>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</si>
  <si>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</si>
  <si>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</si>
  <si>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</si>
  <si>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</si>
  <si>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</si>
  <si>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</si>
  <si>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</si>
  <si>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</si>
  <si>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</si>
  <si>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</si>
  <si>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</si>
  <si>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</si>
  <si>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</si>
  <si>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</si>
  <si>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</si>
  <si>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</si>
  <si>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</si>
  <si>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</si>
  <si>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</si>
  <si>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</si>
  <si>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</si>
  <si>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</si>
  <si>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</si>
  <si>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</si>
  <si>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</si>
  <si>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</si>
  <si>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</si>
  <si>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</si>
  <si>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</si>
  <si>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</si>
  <si>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</si>
  <si>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</si>
  <si>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</si>
  <si>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</si>
  <si>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</si>
  <si>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</si>
  <si>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</si>
  <si>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</si>
  <si>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</si>
  <si>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</si>
  <si>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</si>
  <si>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</si>
  <si>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</si>
  <si>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</si>
  <si>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</si>
  <si>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</si>
  <si>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</si>
  <si>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</si>
  <si>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</si>
  <si>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</si>
  <si>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</si>
  <si>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</si>
  <si>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</si>
  <si>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</si>
  <si>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</si>
  <si>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</si>
  <si>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</si>
  <si>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</si>
  <si>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</si>
  <si>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</si>
  <si>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</si>
  <si>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</si>
  <si>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</si>
  <si>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</si>
  <si>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</si>
  <si>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</si>
  <si>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</si>
  <si>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</si>
  <si>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</si>
  <si>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</si>
  <si>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</si>
  <si>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</si>
  <si>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</si>
  <si>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</si>
  <si>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</si>
  <si>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</si>
  <si>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</si>
  <si>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</si>
  <si>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</si>
  <si>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</si>
  <si>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</si>
  <si>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</si>
  <si>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</si>
  <si>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</si>
  <si>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</si>
  <si>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</si>
  <si>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</si>
  <si>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</si>
  <si>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</si>
  <si>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</si>
  <si>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</si>
  <si>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</si>
  <si>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</si>
  <si>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</si>
  <si>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</si>
  <si>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</si>
  <si>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</si>
  <si>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</si>
  <si>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</si>
  <si>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</si>
  <si>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</si>
  <si>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</si>
  <si>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</si>
  <si>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</si>
  <si>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</si>
  <si>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</si>
  <si>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</si>
  <si>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</si>
  <si>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</si>
  <si>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</si>
  <si>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</si>
  <si>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</si>
  <si>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</si>
  <si>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</si>
  <si>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</si>
  <si>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</si>
  <si>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</si>
  <si>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</si>
  <si>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</si>
  <si>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</si>
  <si>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</si>
  <si>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</si>
  <si>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</si>
  <si>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</si>
  <si>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</si>
  <si>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</si>
  <si>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</si>
  <si>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</si>
  <si>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</si>
  <si>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29126</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</si>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</sst>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169</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-1160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-2237</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-516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-9</v>
      </c>
      <c r="Q7" s="116">
        <f>P7</f>
        <v>-9</v>
      </c>
      <c r="R7" s="116"/>
      <c r="S7" s="116"/>
      <c r="T7" s="116"/>
      <c r="U7" s="115">
        <v>0</v>
      </c>
      <c r="V7" s="116">
        <f>U7</f>
        <v>0</v>
      </c>
      <c r="W7" s="116"/>
      <c r="X7" s="115">
        <v>0</v>
      </c>
      <c r="Y7" s="116">
        <f>X7</f>
        <v>0</v>
      </c>
      <c r="Z7" s="116"/>
      <c r="AA7" s="115">
        <v>-17</v>
      </c>
      <c r="AB7" s="116">
        <f>AA7</f>
        <v>-17</v>
      </c>
      <c r="AC7" s="116"/>
      <c r="AD7" s="115"/>
      <c r="AE7" s="297"/>
      <c r="AF7" s="297"/>
      <c r="AG7" s="297"/>
      <c r="AH7" s="297"/>
      <c r="AI7" s="115"/>
      <c r="AJ7" s="297"/>
      <c r="AK7" s="297"/>
      <c r="AL7" s="297"/>
      <c r="AM7" s="297"/>
      <c r="AN7" s="115"/>
      <c r="AO7" s="116"/>
      <c r="AP7" s="116"/>
      <c r="AQ7" s="116"/>
      <c r="AR7" s="116"/>
      <c r="AS7" s="115">
        <v>0</v>
      </c>
      <c r="AT7" s="119">
        <v>-4</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-59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-5226</v>
      </c>
      <c r="Q12" s="112">
        <f>'Pt 2 Premium and Claims'!Q54</f>
        <v>-59</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441</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-4156</v>
      </c>
      <c r="AT12" s="113">
        <f>'Pt 2 Premium and Claims'!AT54</f>
        <v>-4907</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1062</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14251</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13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24</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-83</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0</v>
      </c>
      <c r="K25" s="116">
        <f>J25</f>
        <v>0</v>
      </c>
      <c r="L25" s="116"/>
      <c r="M25" s="116"/>
      <c r="N25" s="116"/>
      <c r="O25" s="115">
        <v>0</v>
      </c>
      <c r="P25" s="115">
        <v>-777</v>
      </c>
      <c r="Q25" s="116">
        <f>P25</f>
        <v>-777</v>
      </c>
      <c r="R25" s="116"/>
      <c r="S25" s="116"/>
      <c r="T25" s="116"/>
      <c r="U25" s="115">
        <v>0</v>
      </c>
      <c r="V25" s="116">
        <f>U25</f>
        <v>0</v>
      </c>
      <c r="W25" s="116"/>
      <c r="X25" s="115">
        <v>0</v>
      </c>
      <c r="Y25" s="116">
        <f>X25</f>
        <v>0</v>
      </c>
      <c r="Z25" s="116"/>
      <c r="AA25" s="115">
        <v>456</v>
      </c>
      <c r="AB25" s="116">
        <f>AA25</f>
        <v>456</v>
      </c>
      <c r="AC25" s="116"/>
      <c r="AD25" s="115"/>
      <c r="AE25" s="297"/>
      <c r="AF25" s="297"/>
      <c r="AG25" s="297"/>
      <c r="AH25" s="300"/>
      <c r="AI25" s="115"/>
      <c r="AJ25" s="297"/>
      <c r="AK25" s="297"/>
      <c r="AL25" s="297"/>
      <c r="AM25" s="300"/>
      <c r="AN25" s="115"/>
      <c r="AO25" s="116"/>
      <c r="AP25" s="116"/>
      <c r="AQ25" s="116"/>
      <c r="AR25" s="116"/>
      <c r="AS25" s="115">
        <v>-766</v>
      </c>
      <c r="AT25" s="119">
        <v>-816</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-1</v>
      </c>
      <c r="AB26" s="116">
        <f>AA26</f>
        <v>-1</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-4</v>
      </c>
      <c r="Q30" s="116">
        <f>P30</f>
        <v>-4</v>
      </c>
      <c r="R30" s="116"/>
      <c r="S30" s="116"/>
      <c r="T30" s="116"/>
      <c r="U30" s="115">
        <v>0</v>
      </c>
      <c r="V30" s="116">
        <f>U30</f>
        <v>0</v>
      </c>
      <c r="W30" s="116"/>
      <c r="X30" s="115">
        <v>0</v>
      </c>
      <c r="Y30" s="116">
        <f>X30</f>
        <v>0</v>
      </c>
      <c r="Z30" s="116"/>
      <c r="AA30" s="115">
        <v>-7</v>
      </c>
      <c r="AB30" s="116">
        <f>AA30</f>
        <v>-7</v>
      </c>
      <c r="AC30" s="116"/>
      <c r="AD30" s="115"/>
      <c r="AE30" s="297"/>
      <c r="AF30" s="297"/>
      <c r="AG30" s="297"/>
      <c r="AH30" s="297"/>
      <c r="AI30" s="115"/>
      <c r="AJ30" s="297"/>
      <c r="AK30" s="297"/>
      <c r="AL30" s="297"/>
      <c r="AM30" s="297"/>
      <c r="AN30" s="115"/>
      <c r="AO30" s="116"/>
      <c r="AP30" s="116"/>
      <c r="AQ30" s="116"/>
      <c r="AR30" s="116"/>
      <c r="AS30" s="115">
        <v>0</v>
      </c>
      <c r="AT30" s="119">
        <v>-2</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-22</v>
      </c>
      <c r="Q31" s="116">
        <f>P31</f>
        <v>-22</v>
      </c>
      <c r="R31" s="116"/>
      <c r="S31" s="116"/>
      <c r="T31" s="116"/>
      <c r="U31" s="115">
        <v>0</v>
      </c>
      <c r="V31" s="116">
        <f>U31</f>
        <v>0</v>
      </c>
      <c r="W31" s="116"/>
      <c r="X31" s="115">
        <v>0</v>
      </c>
      <c r="Y31" s="116">
        <f>X31</f>
        <v>0</v>
      </c>
      <c r="Z31" s="116"/>
      <c r="AA31" s="115">
        <v>-43</v>
      </c>
      <c r="AB31" s="116">
        <f>AA31</f>
        <v>-43</v>
      </c>
      <c r="AC31" s="116"/>
      <c r="AD31" s="115"/>
      <c r="AE31" s="297"/>
      <c r="AF31" s="297"/>
      <c r="AG31" s="297"/>
      <c r="AH31" s="297"/>
      <c r="AI31" s="115"/>
      <c r="AJ31" s="297"/>
      <c r="AK31" s="297"/>
      <c r="AL31" s="297"/>
      <c r="AM31" s="297"/>
      <c r="AN31" s="115"/>
      <c r="AO31" s="116"/>
      <c r="AP31" s="116"/>
      <c r="AQ31" s="116"/>
      <c r="AR31" s="116"/>
      <c r="AS31" s="115">
        <v>0</v>
      </c>
      <c r="AT31" s="119">
        <v>-10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-66</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-54</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-18</v>
      </c>
      <c r="Q47" s="116">
        <f>P47</f>
        <v>-18</v>
      </c>
      <c r="R47" s="116"/>
      <c r="S47" s="116"/>
      <c r="T47" s="116"/>
      <c r="U47" s="115">
        <v>0</v>
      </c>
      <c r="V47" s="116">
        <f>U47</f>
        <v>0</v>
      </c>
      <c r="W47" s="116"/>
      <c r="X47" s="115">
        <v>0</v>
      </c>
      <c r="Y47" s="116">
        <f>X47</f>
        <v>0</v>
      </c>
      <c r="Z47" s="116"/>
      <c r="AA47" s="115">
        <v>-167</v>
      </c>
      <c r="AB47" s="116">
        <f>AA47</f>
        <v>-167</v>
      </c>
      <c r="AC47" s="116"/>
      <c r="AD47" s="115"/>
      <c r="AE47" s="297"/>
      <c r="AF47" s="297"/>
      <c r="AG47" s="297"/>
      <c r="AH47" s="297"/>
      <c r="AI47" s="115"/>
      <c r="AJ47" s="297"/>
      <c r="AK47" s="297"/>
      <c r="AL47" s="297"/>
      <c r="AM47" s="297"/>
      <c r="AN47" s="115"/>
      <c r="AO47" s="116"/>
      <c r="AP47" s="116"/>
      <c r="AQ47" s="116"/>
      <c r="AR47" s="116"/>
      <c r="AS47" s="115">
        <v>0</v>
      </c>
      <c r="AT47" s="119">
        <v>-8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-290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-1161</v>
      </c>
      <c r="Q5" s="124">
        <v>0</v>
      </c>
      <c r="R5" s="124"/>
      <c r="S5" s="124"/>
      <c r="T5" s="124"/>
      <c r="U5" s="123">
        <v>0</v>
      </c>
      <c r="V5" s="124">
        <v>0</v>
      </c>
      <c r="W5" s="124"/>
      <c r="X5" s="123">
        <v>0</v>
      </c>
      <c r="Y5" s="124">
        <v>0</v>
      </c>
      <c r="Z5" s="124"/>
      <c r="AA5" s="123">
        <v>-2237</v>
      </c>
      <c r="AB5" s="124">
        <v>0</v>
      </c>
      <c r="AC5" s="124"/>
      <c r="AD5" s="123"/>
      <c r="AE5" s="301"/>
      <c r="AF5" s="301"/>
      <c r="AG5" s="301"/>
      <c r="AH5" s="301"/>
      <c r="AI5" s="123"/>
      <c r="AJ5" s="301"/>
      <c r="AK5" s="301"/>
      <c r="AL5" s="301"/>
      <c r="AM5" s="301"/>
      <c r="AN5" s="123"/>
      <c r="AO5" s="124"/>
      <c r="AP5" s="124"/>
      <c r="AQ5" s="124"/>
      <c r="AR5" s="124"/>
      <c r="AS5" s="123">
        <v>0</v>
      </c>
      <c r="AT5" s="125">
        <v>72</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-52</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537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-5387</v>
      </c>
      <c r="Q23" s="294"/>
      <c r="R23" s="294"/>
      <c r="S23" s="294"/>
      <c r="T23" s="294"/>
      <c r="U23" s="115">
        <v>0</v>
      </c>
      <c r="V23" s="294"/>
      <c r="W23" s="294"/>
      <c r="X23" s="115">
        <v>0</v>
      </c>
      <c r="Y23" s="294"/>
      <c r="Z23" s="294"/>
      <c r="AA23" s="115">
        <v>736</v>
      </c>
      <c r="AB23" s="294"/>
      <c r="AC23" s="294"/>
      <c r="AD23" s="115"/>
      <c r="AE23" s="294"/>
      <c r="AF23" s="294"/>
      <c r="AG23" s="294"/>
      <c r="AH23" s="294"/>
      <c r="AI23" s="115"/>
      <c r="AJ23" s="294"/>
      <c r="AK23" s="294"/>
      <c r="AL23" s="294"/>
      <c r="AM23" s="294"/>
      <c r="AN23" s="115"/>
      <c r="AO23" s="294"/>
      <c r="AP23" s="294"/>
      <c r="AQ23" s="294"/>
      <c r="AR23" s="294"/>
      <c r="AS23" s="115">
        <v>-127194</v>
      </c>
      <c r="AT23" s="119">
        <v>-40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-60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-148</v>
      </c>
      <c r="Q26" s="294"/>
      <c r="R26" s="294"/>
      <c r="S26" s="294"/>
      <c r="T26" s="294"/>
      <c r="U26" s="115">
        <v>0</v>
      </c>
      <c r="V26" s="294"/>
      <c r="W26" s="294"/>
      <c r="X26" s="115">
        <v>0</v>
      </c>
      <c r="Y26" s="294"/>
      <c r="Z26" s="294"/>
      <c r="AA26" s="115">
        <v>1129</v>
      </c>
      <c r="AB26" s="294"/>
      <c r="AC26" s="294"/>
      <c r="AD26" s="115"/>
      <c r="AE26" s="294"/>
      <c r="AF26" s="294"/>
      <c r="AG26" s="294"/>
      <c r="AH26" s="294"/>
      <c r="AI26" s="115"/>
      <c r="AJ26" s="294"/>
      <c r="AK26" s="294"/>
      <c r="AL26" s="294"/>
      <c r="AM26" s="294"/>
      <c r="AN26" s="115"/>
      <c r="AO26" s="294"/>
      <c r="AP26" s="294"/>
      <c r="AQ26" s="294"/>
      <c r="AR26" s="294"/>
      <c r="AS26" s="115">
        <v>0</v>
      </c>
      <c r="AT26" s="119">
        <v>-35</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-304</v>
      </c>
      <c r="Q28" s="295"/>
      <c r="R28" s="295"/>
      <c r="S28" s="295"/>
      <c r="T28" s="295"/>
      <c r="U28" s="115">
        <v>0</v>
      </c>
      <c r="V28" s="295"/>
      <c r="W28" s="295"/>
      <c r="X28" s="115">
        <v>0</v>
      </c>
      <c r="Y28" s="295"/>
      <c r="Z28" s="295"/>
      <c r="AA28" s="115">
        <v>1424</v>
      </c>
      <c r="AB28" s="295"/>
      <c r="AC28" s="295"/>
      <c r="AD28" s="115"/>
      <c r="AE28" s="294"/>
      <c r="AF28" s="294"/>
      <c r="AG28" s="294"/>
      <c r="AH28" s="294"/>
      <c r="AI28" s="115"/>
      <c r="AJ28" s="294"/>
      <c r="AK28" s="294"/>
      <c r="AL28" s="294"/>
      <c r="AM28" s="294"/>
      <c r="AN28" s="115"/>
      <c r="AO28" s="295"/>
      <c r="AP28" s="295"/>
      <c r="AQ28" s="295"/>
      <c r="AR28" s="295"/>
      <c r="AS28" s="115">
        <v>18407</v>
      </c>
      <c r="AT28" s="119">
        <v>120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-17</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12076</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-9</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16788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-2</v>
      </c>
      <c r="Q36" s="116">
        <f>P36</f>
        <v>-2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8</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20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141445</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-5226</v>
      </c>
      <c r="Q54" s="121">
        <f>Q24+Q27+Q31+Q35-Q36+Q39+Q42+Q45+Q46-Q49+Q51+Q52+Q53</f>
        <v>-59</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441</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-4156</v>
      </c>
      <c r="AT54" s="122">
        <f>AT23+AT26-AT28+AT30-AT32+AT34-AT36+AT38+AT41-AT43+AT45+AT46-AT47-AT49+AT50+AT51+AT52+AT53</f>
        <v>-4907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1111013.83</v>
      </c>
      <c r="N5" s="124">
        <v>-6673</v>
      </c>
      <c r="O5" s="352"/>
      <c r="P5" s="352"/>
      <c r="Q5" s="123">
        <v>0</v>
      </c>
      <c r="R5" s="124">
        <v>0</v>
      </c>
      <c r="S5" s="352"/>
      <c r="T5" s="352"/>
      <c r="U5" s="123">
        <v>0</v>
      </c>
      <c r="V5" s="124">
        <v>0</v>
      </c>
      <c r="W5" s="352"/>
      <c r="X5" s="352"/>
      <c r="Y5" s="123">
        <v>33117.67</v>
      </c>
      <c r="Z5" s="124">
        <v>44878</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0</v>
      </c>
      <c r="I6" s="116">
        <v>0</v>
      </c>
      <c r="J6" s="121">
        <f>'Pt 1 Summary of Data'!K12+'Pt 1 Summary of Data'!K22</f>
        <v>0</v>
      </c>
      <c r="K6" s="121">
        <f>SUM(H6:J6)</f>
        <v>0</v>
      </c>
      <c r="L6" s="122">
        <f>'Pt 1 Summary of Data'!O12+'Pt 1 Summary of Data'!O22</f>
        <v>0</v>
      </c>
      <c r="M6" s="115">
        <v>1107724</v>
      </c>
      <c r="N6" s="116">
        <v>-6607</v>
      </c>
      <c r="O6" s="121">
        <f>'Pt 1 Summary of Data'!Q12+'Pt 1 Summary of Data'!Q22</f>
        <v>-59</v>
      </c>
      <c r="P6" s="121">
        <f>SUM(M6:O6)</f>
        <v>1101058</v>
      </c>
      <c r="Q6" s="115">
        <v>0</v>
      </c>
      <c r="R6" s="116">
        <v>0</v>
      </c>
      <c r="S6" s="121">
        <f>'Pt 1 Summary of Data'!V12+'Pt 1 Summary of Data'!V22</f>
        <v>0</v>
      </c>
      <c r="T6" s="121">
        <f>SUM(Q6:S6)</f>
        <v>0</v>
      </c>
      <c r="U6" s="115">
        <v>0</v>
      </c>
      <c r="V6" s="116">
        <v>0</v>
      </c>
      <c r="W6" s="121">
        <f>'Pt 1 Summary of Data'!Y12+'Pt 1 Summary of Data'!Y22</f>
        <v>0</v>
      </c>
      <c r="X6" s="121">
        <f>SUM(U6:W6)</f>
        <v>0</v>
      </c>
      <c r="Y6" s="115">
        <v>33176</v>
      </c>
      <c r="Z6" s="116">
        <v>45464</v>
      </c>
      <c r="AA6" s="121">
        <f>'Pt 1 Summary of Data'!AB12+'Pt 1 Summary of Data'!AB22</f>
        <v>0</v>
      </c>
      <c r="AB6" s="121">
        <f>SUM(Y6:AA6)</f>
        <v>78640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7202</v>
      </c>
      <c r="N7" s="116">
        <v>2</v>
      </c>
      <c r="O7" s="121">
        <f>SUM('Pt 1 Summary of Data'!Q37:Q41)+MAX(0,MIN('Pt 1 Summary of Data'!Q42,0.3%*('Pt 1 Summary of Data'!Q5)))</f>
        <v>0</v>
      </c>
      <c r="P7" s="121">
        <f>SUM(M7:O7)</f>
        <v>7204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1114926</v>
      </c>
      <c r="N12" s="121">
        <f>SUM(N$6:N$7)</f>
        <v>-6605</v>
      </c>
      <c r="O12" s="121">
        <f>SUM(O$6:O$7)</f>
        <v>-59</v>
      </c>
      <c r="P12" s="121">
        <f>SUM(M$12:O$12)+M$17*MAX(0,O$49-M$49)+N$17*MAX(0,O$49-N$49)</f>
        <v>1108262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58058</v>
      </c>
      <c r="Z13" s="121">
        <f>1.5*SUM(Z$6:Z$7)</f>
        <v>68196</v>
      </c>
      <c r="AA13" s="121">
        <f>1.25*SUM(AA$6:AA$7)</f>
        <v>0</v>
      </c>
      <c r="AB13" s="121">
        <f>1.25*(SUM(AB$6:AB$7)+Y$17*MAX(0,AA$49-Y$49)+Z$17*MAX(0,AA$49-Z$49))</f>
        <v>98300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863503</v>
      </c>
      <c r="N15" s="124">
        <v>-8</v>
      </c>
      <c r="O15" s="112">
        <f>SUM('Pt 1 Summary of Data'!Q5:Q7)+N55</f>
        <v>-9</v>
      </c>
      <c r="P15" s="112">
        <f>SUM(M15:O15)</f>
        <v>863486</v>
      </c>
      <c r="Q15" s="123">
        <v>0</v>
      </c>
      <c r="R15" s="124">
        <v>0</v>
      </c>
      <c r="S15" s="112">
        <f>SUM('Pt 1 Summary of Data'!V5:V7)+R55</f>
        <v>0</v>
      </c>
      <c r="T15" s="112">
        <f>SUM(Q15:S15)</f>
        <v>0</v>
      </c>
      <c r="U15" s="123">
        <v>0</v>
      </c>
      <c r="V15" s="124">
        <v>0</v>
      </c>
      <c r="W15" s="112">
        <f>SUM('Pt 1 Summary of Data'!Y5:Y7)+V55</f>
        <v>0</v>
      </c>
      <c r="X15" s="112">
        <f>SUM(U15:W15)</f>
        <v>0</v>
      </c>
      <c r="Y15" s="123">
        <v>28209</v>
      </c>
      <c r="Z15" s="124">
        <v>21777</v>
      </c>
      <c r="AA15" s="112">
        <f>SUM('Pt 1 Summary of Data'!AB5:AB7)+Z55</f>
        <v>-17</v>
      </c>
      <c r="AB15" s="112">
        <f>SUM(Y15:AA15)</f>
        <v>49969</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-108479</v>
      </c>
      <c r="N16" s="116">
        <v>-563</v>
      </c>
      <c r="O16" s="121">
        <f>'Pt 1 Summary of Data'!Q25+'Pt 1 Summary of Data'!Q26+'Pt 1 Summary of Data'!Q27+'Pt 1 Summary of Data'!Q28+'Pt 1 Summary of Data'!Q30+'Pt 1 Summary of Data'!Q31+'Pt 1 Summary of Data'!Q34+'Pt 1 Summary of Data'!Q35+'Pt 3 MLR and Rebate Calculation'!N56</f>
        <v>-803</v>
      </c>
      <c r="P16" s="121">
        <f>SUM(M16:O16)</f>
        <v>-109845</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-3219</v>
      </c>
      <c r="Z16" s="116">
        <v>-11144</v>
      </c>
      <c r="AA16" s="121">
        <f>'Pt 1 Summary of Data'!AB25+'Pt 1 Summary of Data'!AB26+'Pt 1 Summary of Data'!AB27+'Pt 1 Summary of Data'!AB28+'Pt 1 Summary of Data'!AB30+'Pt 1 Summary of Data'!AB31+'Pt 1 Summary of Data'!AB34+'Pt 1 Summary of Data'!AB35+'Pt 3 MLR and Rebate Calculation'!Z56</f>
        <v>405</v>
      </c>
      <c r="AB16" s="121">
        <f>SUM(Y16:AA16)</f>
        <v>-13958</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971982</v>
      </c>
      <c r="N17" s="121">
        <f>N$15-N$16</f>
        <v>555</v>
      </c>
      <c r="O17" s="121">
        <f>O$15-O$16</f>
        <v>794</v>
      </c>
      <c r="P17" s="121">
        <f>P$15-P$16</f>
        <v>973331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31428</v>
      </c>
      <c r="Z17" s="121">
        <f>Z$15-Z$16</f>
        <v>32921</v>
      </c>
      <c r="AA17" s="121">
        <f>AA$15-AA$16</f>
        <v>-422</v>
      </c>
      <c r="AB17" s="121">
        <f>AB$15-AB$16</f>
        <v>63927</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215</v>
      </c>
      <c r="N37" s="128">
        <v>0</v>
      </c>
      <c r="O37" s="262">
        <f>'Pt 1 Summary of Data'!Q60</f>
        <v>0</v>
      </c>
      <c r="P37" s="262">
        <f>SUM(M37:O37)</f>
        <v>215</v>
      </c>
      <c r="Q37" s="127">
        <v>0</v>
      </c>
      <c r="R37" s="128">
        <v>0</v>
      </c>
      <c r="S37" s="262">
        <f>'Pt 1 Summary of Data'!V60</f>
        <v>0</v>
      </c>
      <c r="T37" s="262">
        <f>SUM(Q37:S37)</f>
        <v>0</v>
      </c>
      <c r="U37" s="127">
        <v>0</v>
      </c>
      <c r="V37" s="128">
        <v>0</v>
      </c>
      <c r="W37" s="262">
        <f>'Pt 1 Summary of Data'!Y60</f>
        <v>0</v>
      </c>
      <c r="X37" s="262">
        <f>SUM(U37:W37)</f>
        <v>0</v>
      </c>
      <c r="Y37" s="127">
        <v>27</v>
      </c>
      <c r="Z37" s="128">
        <v>23</v>
      </c>
      <c r="AA37" s="262">
        <f>'Pt 1 Summary of Data'!AB60</f>
        <v>0</v>
      </c>
      <c r="AB37" s="262">
        <f>SUM(Y37:AA37)</f>
        <v>50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