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E6" i="10" s="1"/>
  <c r="G5" i="4"/>
  <c r="F60" i="4"/>
  <c r="F22" i="4"/>
  <c r="F5" i="4"/>
  <c r="E60" i="4"/>
  <c r="E12" i="4"/>
  <c r="E5" i="4"/>
  <c r="D60" i="4"/>
  <c r="D22" i="4"/>
  <c r="D5" i="4"/>
  <c r="T6" i="10" l="1"/>
  <c r="F6" i="10"/>
  <c r="K15" i="10"/>
  <c r="AB6" i="10"/>
  <c r="AA13" i="10"/>
  <c r="O6" i="10"/>
  <c r="X6" i="10"/>
  <c r="W38" i="10" s="1"/>
  <c r="U13" i="10"/>
  <c r="E7" i="10"/>
  <c r="F7" i="10" s="1"/>
  <c r="Y46" i="10"/>
  <c r="AB13" i="10"/>
  <c r="G15" i="10"/>
  <c r="G7" i="10"/>
  <c r="G20" i="10" s="1"/>
  <c r="J6" i="10"/>
  <c r="O15" i="10"/>
  <c r="J7" i="10"/>
  <c r="K7" i="10" s="1"/>
  <c r="O7" i="10"/>
  <c r="P7" i="10" s="1"/>
  <c r="P38" i="10"/>
  <c r="W7" i="10"/>
  <c r="X7" i="10" s="1"/>
  <c r="AB42" i="10"/>
  <c r="AB52" i="10"/>
  <c r="L15" i="10"/>
  <c r="X17" i="10"/>
  <c r="S15" i="10"/>
  <c r="V13" i="10"/>
  <c r="AA15" i="10"/>
  <c r="E15" i="10"/>
  <c r="L19" i="10"/>
  <c r="V17" i="10"/>
  <c r="V46" i="10" s="1"/>
  <c r="W17" i="10"/>
  <c r="W46" i="10" l="1"/>
  <c r="X38" i="10"/>
  <c r="P53" i="10"/>
  <c r="E11" i="16" s="1"/>
  <c r="P39" i="10"/>
  <c r="P42" i="10"/>
  <c r="P52" i="10"/>
  <c r="AA17" i="10"/>
  <c r="AA46" i="10" s="1"/>
  <c r="AB39" i="10" s="1"/>
  <c r="AB15" i="10"/>
  <c r="AB17" i="10" s="1"/>
  <c r="L22" i="10"/>
  <c r="L27" i="10"/>
  <c r="L32" i="10"/>
  <c r="L24" i="10"/>
  <c r="L23" i="10"/>
  <c r="G23" i="10"/>
  <c r="G32" i="10"/>
  <c r="G24" i="10"/>
  <c r="G27" i="10"/>
  <c r="W13" i="10"/>
  <c r="U17" i="10"/>
  <c r="S13" i="10"/>
  <c r="S17" i="10"/>
  <c r="T15" i="10"/>
  <c r="R17" i="10" s="1"/>
  <c r="R46" i="10" s="1"/>
  <c r="J38" i="10"/>
  <c r="J12" i="10"/>
  <c r="K6" i="10"/>
  <c r="J17" i="10" s="1"/>
  <c r="I12" i="10"/>
  <c r="H12" i="10"/>
  <c r="G19" i="10"/>
  <c r="G22" i="10" s="1"/>
  <c r="Q13" i="10"/>
  <c r="R13" i="10"/>
  <c r="P15" i="10"/>
  <c r="P17" i="10" s="1"/>
  <c r="P45" i="10" s="1"/>
  <c r="O17" i="10"/>
  <c r="O45" i="10" s="1"/>
  <c r="P6" i="10"/>
  <c r="O12" i="10"/>
  <c r="P12" i="10" s="1"/>
  <c r="F15" i="10"/>
  <c r="E12" i="10"/>
  <c r="L20" i="10"/>
  <c r="P47" i="10" l="1"/>
  <c r="P48" i="10"/>
  <c r="P51" i="10" s="1"/>
  <c r="G21" i="10"/>
  <c r="G26" i="10" s="1"/>
  <c r="G25" i="10" s="1"/>
  <c r="G28" i="10" s="1"/>
  <c r="G30" i="10"/>
  <c r="G31" i="10" s="1"/>
  <c r="G29" i="10" s="1"/>
  <c r="G33" i="10" s="1"/>
  <c r="G34" i="10" s="1"/>
  <c r="H17" i="10"/>
  <c r="X53" i="10"/>
  <c r="G11" i="16" s="1"/>
  <c r="X39" i="10"/>
  <c r="X52" i="10"/>
  <c r="X46" i="10"/>
  <c r="X42" i="10"/>
  <c r="F17" i="10"/>
  <c r="D12" i="10"/>
  <c r="C12" i="10"/>
  <c r="K38" i="10"/>
  <c r="J45" i="10"/>
  <c r="L21" i="10"/>
  <c r="L30" i="10"/>
  <c r="E38" i="10"/>
  <c r="E17" i="10"/>
  <c r="D17" i="10"/>
  <c r="D45" i="10" s="1"/>
  <c r="C17" i="10"/>
  <c r="L26" i="10"/>
  <c r="L25" i="10" s="1"/>
  <c r="L28" i="10" s="1"/>
  <c r="L31" i="10"/>
  <c r="L29" i="10" s="1"/>
  <c r="L33" i="10" s="1"/>
  <c r="L34" i="10" s="1"/>
  <c r="K17" i="10"/>
  <c r="I17" i="10"/>
  <c r="I45" i="10" s="1"/>
  <c r="T17" i="10"/>
  <c r="Q17" i="10"/>
  <c r="S38" i="10"/>
  <c r="X13" i="10"/>
  <c r="U46" i="10"/>
  <c r="AB53" i="10"/>
  <c r="H11" i="16" s="1"/>
  <c r="AB46" i="10"/>
  <c r="T13" i="10" l="1"/>
  <c r="Q46" i="10"/>
  <c r="F38" i="10"/>
  <c r="E45" i="10"/>
  <c r="AB48" i="10"/>
  <c r="AB51" i="10" s="1"/>
  <c r="AB47" i="10"/>
  <c r="T38" i="10"/>
  <c r="S46" i="10"/>
  <c r="K53" i="10"/>
  <c r="D11" i="16" s="1"/>
  <c r="K52" i="10"/>
  <c r="K42" i="10"/>
  <c r="K45" i="10"/>
  <c r="F12" i="10"/>
  <c r="C45" i="10"/>
  <c r="X47" i="10"/>
  <c r="X48" i="10"/>
  <c r="X51" i="10" s="1"/>
  <c r="H45" i="10"/>
  <c r="K39" i="10" s="1"/>
  <c r="K12" i="10"/>
  <c r="T42" i="10" l="1"/>
  <c r="T52" i="10"/>
  <c r="T46" i="10"/>
  <c r="T53" i="10"/>
  <c r="F11" i="16" s="1"/>
  <c r="T39" i="10"/>
  <c r="K47" i="10"/>
  <c r="K48" i="10"/>
  <c r="K51" i="10" s="1"/>
  <c r="F42" i="10"/>
  <c r="F52" i="10"/>
  <c r="F45" i="10"/>
  <c r="F53" i="10"/>
  <c r="C11" i="16" s="1"/>
  <c r="F39" i="10"/>
  <c r="T48" i="10" l="1"/>
  <c r="T51" i="10" s="1"/>
  <c r="T47" i="10"/>
  <c r="F48" i="10"/>
  <c r="F51" i="10" s="1"/>
  <c r="F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<sst xmlns="http://schemas.openxmlformats.org/spreadsheetml/2006/main" count="572" uniqueCount="510">
  <si>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</si>
  <si>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</si>
  <si>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</si>
  <si>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</si>
  <si>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</si>
  <si>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</si>
  <si>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</si>
  <si>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</si>
  <si>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</si>
  <si>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</si>
  <si>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</si>
  <si>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</si>
  <si>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</si>
  <si>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</si>
  <si>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</si>
  <si>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</si>
  <si>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</si>
  <si>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</si>
  <si>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</si>
  <si>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</si>
  <si>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</si>
  <si>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</si>
  <si>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</si>
  <si>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</si>
  <si>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</si>
  <si>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</si>
  <si>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</si>
  <si>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</si>
  <si>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</si>
  <si>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</si>
  <si>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</si>
  <si>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</si>
  <si>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</si>
  <si>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</si>
  <si>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</si>
  <si>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</si>
  <si>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</si>
  <si>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</si>
  <si>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</si>
  <si>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</si>
  <si>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</si>
  <si>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</si>
  <si>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</si>
  <si>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</si>
  <si>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</si>
  <si>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</si>
  <si>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</si>
  <si>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</si>
  <si>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</si>
  <si>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</si>
  <si>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</si>
  <si>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</si>
  <si>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</si>
  <si>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</si>
  <si>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</si>
  <si>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</si>
  <si>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</si>
  <si>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</si>
  <si>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</si>
  <si>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</si>
  <si>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</si>
  <si>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</si>
  <si>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</si>
  <si>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</si>
  <si>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</si>
  <si>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</si>
  <si>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</si>
  <si>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</si>
  <si>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</si>
  <si>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</si>
  <si>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</si>
  <si>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</si>
  <si>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</si>
  <si>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</si>
  <si>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</si>
  <si>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</si>
  <si>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</si>
  <si>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</si>
  <si>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</si>
  <si>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</si>
  <si>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</si>
  <si>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</si>
  <si>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</si>
  <si>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</si>
  <si>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</si>
  <si>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</si>
  <si>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</si>
  <si>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</si>
  <si>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</si>
  <si>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</si>
  <si>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</si>
  <si>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</si>
  <si>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</si>
  <si>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</si>
  <si>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</si>
  <si>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</si>
  <si>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</si>
  <si>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</si>
  <si>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</si>
  <si>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</si>
  <si>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</si>
  <si>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</si>
  <si>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</si>
  <si>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</si>
  <si>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</si>
  <si>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</si>
  <si>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</si>
  <si>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</si>
  <si>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</si>
  <si>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</si>
  <si>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</si>
  <si>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</si>
  <si>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</si>
  <si>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</si>
  <si>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</si>
  <si>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</si>
  <si>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</si>
  <si>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</si>
  <si>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</si>
  <si>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</si>
  <si>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</si>
  <si>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</si>
  <si>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</si>
  <si>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</si>
  <si>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</si>
  <si>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</si>
  <si>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</si>
  <si>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</si>
  <si>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</si>
  <si>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</si>
  <si>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</si>
  <si>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</si>
  <si>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</si>
  <si>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</si>
  <si>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</si>
  <si>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</si>
  <si>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</si>
  <si>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</si>
  <si>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</si>
  <si>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</si>
  <si>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</si>
  <si>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</si>
  <si>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</si>
  <si>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</si>
  <si>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</si>
  <si>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</si>
  <si>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</si>
  <si>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</si>
  <si>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</si>
  <si>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</si>
  <si>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</si>
  <si>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</si>
  <si>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</si>
  <si>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</si>
  <si>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</si>
  <si>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</si>
  <si>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</si>
  <si>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</si>
  <si>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</si>
  <si>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</si>
  <si>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</si>
  <si>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</si>
  <si>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</si>
  <si>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</si>
  <si>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</si>
  <si>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</si>
  <si>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</si>
  <si>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</si>
  <si>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</si>
  <si>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</si>
  <si>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</si>
  <si>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</si>
  <si>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</si>
  <si>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</si>
  <si>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</si>
  <si>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</si>
  <si>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</si>
  <si>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</si>
  <si>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</si>
  <si>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</si>
  <si>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</si>
  <si>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</si>
  <si>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</si>
  <si>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</si>
  <si>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</si>
  <si>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</si>
  <si>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</si>
  <si>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</si>
  <si>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</si>
  <si>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</si>
  <si>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</si>
  <si>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</si>
  <si>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</si>
  <si>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</si>
  <si>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</si>
  <si>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</si>
  <si>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</si>
  <si>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</si>
  <si>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</si>
  <si>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</si>
  <si>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</si>
  <si>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</si>
  <si>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</si>
  <si>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</si>
  <si>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</si>
  <si>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</si>
  <si>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</si>
  <si>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</si>
  <si>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</si>
  <si>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</si>
  <si>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</si>
  <si>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</si>
  <si>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</si>
  <si>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</si>
  <si>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</si>
  <si>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</si>
  <si>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</si>
  <si>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</si>
  <si>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</si>
  <si>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</si>
  <si>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</si>
  <si>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</si>
  <si>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</si>
  <si>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</si>
  <si>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</si>
  <si>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</si>
  <si>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</si>
  <si>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</si>
  <si>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</si>
  <si>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</si>
  <si>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</si>
  <si>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</si>
  <si>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</si>
  <si>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</si>
  <si>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</si>
  <si>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</si>
  <si>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</si>
  <si>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</si>
  <si>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</si>
  <si>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</si>
  <si>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</si>
  <si>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</si>
  <si>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</si>
  <si>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</si>
  <si>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</si>
  <si>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</si>
  <si>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</si>
  <si>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</si>
  <si>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</si>
  <si>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</si>
  <si>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</si>
  <si>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</si>
  <si>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</si>
  <si>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</si>
  <si>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</si>
  <si>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</si>
  <si>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</si>
  <si>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</si>
  <si>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</si>
  <si>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</si>
  <si>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</si>
  <si>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</si>
  <si>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</si>
  <si>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</si>
  <si>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</si>
  <si>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</si>
  <si>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</si>
  <si>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</si>
  <si>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</si>
  <si>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</si>
  <si>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</si>
  <si>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</si>
  <si>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</si>
  <si>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</si>
  <si>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</si>
  <si>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</si>
  <si>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</si>
  <si>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</si>
  <si>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</si>
  <si>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</si>
  <si>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</si>
  <si>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</si>
  <si>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</si>
  <si>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</si>
  <si>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</si>
  <si>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</si>
  <si>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</si>
  <si>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</si>
  <si>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</si>
  <si>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</si>
  <si>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</si>
  <si>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</si>
  <si>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</si>
  <si>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</si>
  <si>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</si>
  <si>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</si>
  <si>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</si>
  <si>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</si>
  <si>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</si>
  <si>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</si>
  <si>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</si>
  <si>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</si>
  <si>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</si>
  <si>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</si>
  <si>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</si>
  <si>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</si>
  <si>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</si>
  <si>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</si>
  <si>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</si>
  <si>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</si>
  <si>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</si>
  <si>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</si>
  <si>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</si>
  <si>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</si>
  <si>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</si>
  <si>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</si>
  <si>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</si>
  <si>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</si>
  <si>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</si>
  <si>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</si>
  <si>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</si>
  <si>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</si>
  <si>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</si>
  <si>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</si>
  <si>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</si>
  <si>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</si>
  <si>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</si>
  <si>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</si>
  <si>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</si>
  <si>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</si>
  <si>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</si>
  <si>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</si>
  <si>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</si>
  <si>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</si>
  <si>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</si>
  <si>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</si>
  <si>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</si>
  <si>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</si>
  <si>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</si>
  <si>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</si>
  <si>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</si>
  <si>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</si>
  <si>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</si>
  <si>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</si>
  <si>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</si>
  <si>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</si>
  <si>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</si>
  <si>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</si>
  <si>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</si>
  <si>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</si>
  <si>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</si>
  <si>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</si>
  <si>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</si>
  <si>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</si>
  <si>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</si>
  <si>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</si>
  <si>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</si>
  <si>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</si>
  <si>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</si>
  <si>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</si>
  <si>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</si>
  <si>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</si>
  <si>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</si>
  <si>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</si>
  <si>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</si>
  <si>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</si>
  <si>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</si>
  <si>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</si>
  <si>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</si>
  <si>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</si>
  <si>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</si>
  <si>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</si>
  <si>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</si>
  <si>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</si>
  <si>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</si>
  <si>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</si>
  <si>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</si>
  <si>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</si>
  <si>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</si>
  <si>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</si>
  <si>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</si>
  <si>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</si>
  <si>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</si>
  <si>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</si>
  <si>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</si>
  <si>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</si>
  <si>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</si>
  <si>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</si>
  <si>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</si>
  <si>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</si>
  <si>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</si>
  <si>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</si>
  <si>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</si>
  <si>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</si>
  <si>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</si>
  <si>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</si>
  <si>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</si>
  <si>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</si>
  <si>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</si>
  <si>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</si>
  <si>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</si>
  <si>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</si>
  <si>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</si>
  <si>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</si>
  <si>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</si>
  <si>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</si>
  <si>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</si>
  <si>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</si>
  <si>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</si>
  <si>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</si>
  <si>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</si>
  <si>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</si>
  <si>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</si>
  <si>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</si>
  <si>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</si>
  <si>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</si>
  <si>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</si>
  <si>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</si>
  <si>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</si>
  <si>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</si>
  <si>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</si>
  <si>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</si>
  <si>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</si>
  <si>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</si>
  <si>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</si>
  <si>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</si>
  <si>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</si>
  <si>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</si>
  <si>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</si>
  <si>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</si>
  <si>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</si>
  <si>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</si>
  <si>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</si>
  <si>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</si>
  <si>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</si>
  <si>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</si>
  <si>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</si>
  <si>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</si>
  <si>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</si>
  <si>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</si>
  <si>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</si>
  <si>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</si>
  <si>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</si>
  <si>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</si>
  <si>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</si>
  <si>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</si>
  <si>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</si>
  <si>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</si>
  <si>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</si>
  <si>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</si>
  <si>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</si>
  <si>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</si>
  <si>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</si>
  <si>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</si>
  <si>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</si>
  <si>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</si>
  <si>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</si>
  <si>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</si>
  <si>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</si>
  <si>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</si>
  <si>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</si>
  <si>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</si>
  <si>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</si>
  <si>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</si>
  <si>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</si>
  <si>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</si>
  <si>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</si>
  <si>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</si>
  <si>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</si>
  <si>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</si>
  <si>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</si>
  <si>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</si>
  <si>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</si>
  <si>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</si>
  <si>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</si>
  <si>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</si>
  <si>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</si>
  <si>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</si>
  <si>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</si>
  <si>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</si>
  <si>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</si>
  <si>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</si>
  <si>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</si>
  <si>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</si>
  <si>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</si>
  <si>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</si>
  <si>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</si>
  <si>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</si>
  <si>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</si>
  <si>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</si>
  <si>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</si>
  <si>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</si>
  <si>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</si>
  <si>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</si>
  <si>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</si>
  <si>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</si>
  <si>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</si>
  <si>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</si>
  <si>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</si>
  <si>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</si>
  <si>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</si>
  <si>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</si>
  <si>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</si>
  <si>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</si>
  <si>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</si>
  <si>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96213</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</si>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</sst>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-169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-87</v>
      </c>
      <c r="Q12" s="219">
        <f>'Pt 2 Premium and Claims'!Q$54</f>
        <v>186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130718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4</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97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42</v>
      </c>
      <c r="Q25" s="223">
        <v>42</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-62869</v>
      </c>
      <c r="AU25" s="226">
        <v>0</v>
      </c>
      <c r="AV25" s="226">
        <v>-8756</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-12</v>
      </c>
      <c r="AU28" s="226">
        <v>0</v>
      </c>
      <c r="AV28" s="226">
        <v>1142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v>
      </c>
      <c r="AU30" s="226">
        <v>0</v>
      </c>
      <c r="AV30" s="226">
        <v>18</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-528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8</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15</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13</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v>
      </c>
      <c r="AU41" s="226">
        <v>0</v>
      </c>
      <c r="AV41" s="226">
        <v>165</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-18</v>
      </c>
      <c r="AU44" s="232">
        <v>0</v>
      </c>
      <c r="AV44" s="232">
        <v>3756</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12</v>
      </c>
      <c r="AU45" s="226">
        <v>0</v>
      </c>
      <c r="AV45" s="226">
        <v>93</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-38</v>
      </c>
      <c r="AU46" s="226">
        <v>0</v>
      </c>
      <c r="AV46" s="226">
        <v>1651</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421</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71</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-498</v>
      </c>
      <c r="AU51" s="226">
        <v>0</v>
      </c>
      <c r="AV51" s="226">
        <v>59708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-2106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14</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35</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530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44.166666666666664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-33507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-634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v>
      </c>
      <c r="Q5" s="332">
        <v>-1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-185</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1</v>
      </c>
      <c r="Q6" s="325">
        <v>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186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97640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186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277</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1190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241859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207593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-87</v>
      </c>
      <c r="Q54" s="329">
        <f>Q24+Q27+Q31+Q35-Q36+Q39+Q42+Q45+Q46-Q49+Q51+Q52+Q53</f>
        <v>186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130718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17296</v>
      </c>
      <c r="N6" s="404">
        <v>-326</v>
      </c>
      <c r="O6" s="406">
        <f>SUM('Pt 1 Summary of Data'!Q$12,'Pt 1 Summary of Data'!Q$22)+SUM('Pt 1 Summary of Data'!S$12,'Pt 1 Summary of Data'!S$22)-SUM('Pt 1 Summary of Data'!T$12,'Pt 1 Summary of Data'!T$22)</f>
        <v>186</v>
      </c>
      <c r="P6" s="406">
        <f>SUM(M6:O6)</f>
        <v>17156</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231</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231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17527</v>
      </c>
      <c r="N12" s="406">
        <f>SUM(N$6:N$7)</f>
        <v>-326</v>
      </c>
      <c r="O12" s="406">
        <f>SUM(O$6:O$7)</f>
        <v>186</v>
      </c>
      <c r="P12" s="406">
        <f>SUM(M$12:O$12)+M$17*MAX(0,O$50-M$50)+N$17*MAX(0,O$50-N$50)</f>
        <v>17387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61290</v>
      </c>
      <c r="N15" s="409">
        <v>-106</v>
      </c>
      <c r="O15" s="401">
        <f>SUM('Pt 1 Summary of Data'!Q$5:Q$7)+SUM('Pt 1 Summary of Data'!S$5:S$7)-SUM('Pt 1 Summary of Data'!T$5:T$7)+N$56</f>
        <v>0</v>
      </c>
      <c r="P15" s="401">
        <f>SUM(M15:O15)</f>
        <v>61184</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21860</v>
      </c>
      <c r="N16" s="404">
        <v>-970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42</v>
      </c>
      <c r="P16" s="406">
        <f>SUM(M16:O16)</f>
        <v>20932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39430</v>
      </c>
      <c r="N17" s="406">
        <f>N$15-N$16</f>
        <v>864</v>
      </c>
      <c r="O17" s="406">
        <f>O$15-O$16</f>
        <v>-42</v>
      </c>
      <c r="P17" s="406">
        <f>P$15-P$16</f>
        <v>40252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12.5367</v>
      </c>
      <c r="N38" s="411">
        <v>0</v>
      </c>
      <c r="O38" s="438">
        <f>('Pt 1 Summary of Data'!Q$59+'Pt 1 Summary of Data'!S$59-'Pt 1 Summary of Data'!T$59)/12</f>
        <v>0</v>
      </c>
      <c r="P38" s="438">
        <f>SUM(M$38:O$38)</f>
        <v>12.5367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