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45" i="10"/>
  <c r="Y17" i="10"/>
  <c r="Y13" i="10"/>
  <c r="X49" i="10"/>
  <c r="X40" i="10"/>
  <c r="T49" i="10"/>
  <c r="T40" i="10"/>
  <c r="P49" i="10"/>
  <c r="P40" i="10"/>
  <c r="N44" i="10"/>
  <c r="N17" i="10"/>
  <c r="N12" i="10"/>
  <c r="M17" i="10"/>
  <c r="M12" i="10"/>
  <c r="L35" i="10"/>
  <c r="L34" i="10"/>
  <c r="L22" i="10"/>
  <c r="L16" i="10"/>
  <c r="L10" i="10"/>
  <c r="K49" i="10"/>
  <c r="K40" i="10"/>
  <c r="J11" i="10"/>
  <c r="K11" i="10" s="1"/>
  <c r="J10" i="10"/>
  <c r="K10" i="10" s="1"/>
  <c r="G35" i="10"/>
  <c r="G34" i="10"/>
  <c r="G22" i="10"/>
  <c r="G16" i="10"/>
  <c r="G10" i="10"/>
  <c r="G9" i="10"/>
  <c r="G8" i="10"/>
  <c r="F49" i="10"/>
  <c r="F40" i="10"/>
  <c r="E11" i="10"/>
  <c r="F11" i="10" s="1"/>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22" i="4" s="1"/>
  <c r="AA54" i="18"/>
  <c r="AA12" i="18"/>
  <c r="AA11" i="18"/>
  <c r="AA9" i="18"/>
  <c r="Y56" i="18"/>
  <c r="Y55" i="18"/>
  <c r="Y36" i="18"/>
  <c r="Y35" i="18"/>
  <c r="Y54" i="18" s="1"/>
  <c r="Y12" i="4" s="1"/>
  <c r="W6" i="10" s="1"/>
  <c r="Y11" i="18"/>
  <c r="Y10" i="18"/>
  <c r="X55" i="18"/>
  <c r="X54" i="18"/>
  <c r="X12" i="4" s="1"/>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Q11" i="18"/>
  <c r="Q10" i="18"/>
  <c r="P55" i="18"/>
  <c r="P22" i="4" s="1"/>
  <c r="P54" i="18"/>
  <c r="P12" i="18"/>
  <c r="P11" i="18"/>
  <c r="P9" i="18"/>
  <c r="O55" i="18"/>
  <c r="O22" i="4" s="1"/>
  <c r="O54" i="18"/>
  <c r="O11" i="18"/>
  <c r="O10" i="18"/>
  <c r="K56" i="18"/>
  <c r="K55" i="18" s="1"/>
  <c r="K22" i="4" s="1"/>
  <c r="K36" i="18"/>
  <c r="K35" i="18"/>
  <c r="K54" i="18" s="1"/>
  <c r="K12" i="4" s="1"/>
  <c r="J6" i="10" s="1"/>
  <c r="K17" i="18"/>
  <c r="K11" i="18"/>
  <c r="K10" i="18"/>
  <c r="K6" i="18"/>
  <c r="J55" i="18"/>
  <c r="J54" i="18"/>
  <c r="J12" i="4" s="1"/>
  <c r="J17" i="18"/>
  <c r="J16" i="18"/>
  <c r="J12" i="18"/>
  <c r="J11" i="18"/>
  <c r="J9" i="18"/>
  <c r="I55" i="18"/>
  <c r="I54" i="18"/>
  <c r="I11" i="18"/>
  <c r="I10" i="18"/>
  <c r="E56" i="18"/>
  <c r="E55" i="18" s="1"/>
  <c r="E22" i="4" s="1"/>
  <c r="E36" i="18"/>
  <c r="E35" i="18"/>
  <c r="E54" i="18" s="1"/>
  <c r="E12" i="4" s="1"/>
  <c r="E17" i="18"/>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12" i="4"/>
  <c r="P5" i="4"/>
  <c r="O60" i="4"/>
  <c r="O12" i="4"/>
  <c r="L6" i="10" s="1"/>
  <c r="O5" i="4"/>
  <c r="L15"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K15" i="10" l="1"/>
  <c r="G21" i="10"/>
  <c r="G28" i="10"/>
  <c r="K6" i="10"/>
  <c r="J17" i="10" s="1"/>
  <c r="J44" i="10" s="1"/>
  <c r="X6" i="10"/>
  <c r="G20" i="10"/>
  <c r="AB37" i="10"/>
  <c r="T6" i="10"/>
  <c r="S17" i="10" s="1"/>
  <c r="S45" i="10" s="1"/>
  <c r="P15" i="10"/>
  <c r="P17" i="10" s="1"/>
  <c r="O17" i="10"/>
  <c r="O44" i="10" s="1"/>
  <c r="P37" i="10"/>
  <c r="E6" i="10"/>
  <c r="O6" i="10"/>
  <c r="T15" i="10"/>
  <c r="T37" i="10"/>
  <c r="AA13" i="10"/>
  <c r="AB6" i="10"/>
  <c r="AB13" i="10" s="1"/>
  <c r="F37" i="10"/>
  <c r="X37" i="10"/>
  <c r="K37" i="10"/>
  <c r="F15" i="10"/>
  <c r="J7" i="10"/>
  <c r="K7" i="10" s="1"/>
  <c r="M44" i="10"/>
  <c r="S7" i="10"/>
  <c r="T7" i="10" s="1"/>
  <c r="Z45" i="10"/>
  <c r="AA15" i="10"/>
  <c r="E7" i="10"/>
  <c r="F7" i="10" s="1"/>
  <c r="L7" i="10"/>
  <c r="L29" i="10" s="1"/>
  <c r="O7" i="10"/>
  <c r="P7" i="10" s="1"/>
  <c r="W15" i="10"/>
  <c r="G7" i="10"/>
  <c r="G19" i="10" s="1"/>
  <c r="G24" i="10" s="1"/>
  <c r="V13" i="10" l="1"/>
  <c r="W17" i="10"/>
  <c r="W45" i="10" s="1"/>
  <c r="X15" i="10"/>
  <c r="X17" i="10" s="1"/>
  <c r="P51" i="10"/>
  <c r="P52" i="10" s="1"/>
  <c r="E11" i="16" s="1"/>
  <c r="P46" i="10"/>
  <c r="P38" i="10"/>
  <c r="P44" i="10"/>
  <c r="P47" i="10" s="1"/>
  <c r="P50" i="10" s="1"/>
  <c r="P41" i="10"/>
  <c r="W13" i="10"/>
  <c r="I12" i="10"/>
  <c r="H17" i="10"/>
  <c r="L28" i="10"/>
  <c r="K17" i="10"/>
  <c r="F51" i="10"/>
  <c r="F52" i="10" s="1"/>
  <c r="C11" i="16" s="1"/>
  <c r="F46" i="10"/>
  <c r="F41" i="10"/>
  <c r="T17" i="10"/>
  <c r="T45" i="10" s="1"/>
  <c r="T47" i="10" s="1"/>
  <c r="T50" i="10" s="1"/>
  <c r="R13" i="10"/>
  <c r="Q17" i="10"/>
  <c r="L19" i="10"/>
  <c r="G25" i="10"/>
  <c r="G23" i="10" s="1"/>
  <c r="G27" i="10" s="1"/>
  <c r="U17" i="10"/>
  <c r="H12" i="10"/>
  <c r="J12" i="10"/>
  <c r="G29" i="10"/>
  <c r="AA17" i="10"/>
  <c r="AA45" i="10" s="1"/>
  <c r="AB15" i="10"/>
  <c r="AB17" i="10" s="1"/>
  <c r="K51" i="10"/>
  <c r="K52" i="10" s="1"/>
  <c r="D11" i="16" s="1"/>
  <c r="K46" i="10"/>
  <c r="K44" i="10"/>
  <c r="K47" i="10" s="1"/>
  <c r="K50" i="10" s="1"/>
  <c r="K41" i="10"/>
  <c r="T51" i="10"/>
  <c r="T52" i="10" s="1"/>
  <c r="F11" i="16" s="1"/>
  <c r="T46" i="10"/>
  <c r="T38" i="10"/>
  <c r="T41" i="10"/>
  <c r="L20" i="10"/>
  <c r="O12" i="10"/>
  <c r="P12" i="10" s="1"/>
  <c r="P6" i="10"/>
  <c r="Q13" i="10"/>
  <c r="U13" i="10"/>
  <c r="I17" i="10"/>
  <c r="I44" i="10" s="1"/>
  <c r="L21" i="10"/>
  <c r="X41" i="10"/>
  <c r="X51" i="10"/>
  <c r="X52" i="10" s="1"/>
  <c r="G11" i="16" s="1"/>
  <c r="X46" i="10"/>
  <c r="X38" i="10"/>
  <c r="X45" i="10"/>
  <c r="X47" i="10" s="1"/>
  <c r="X50" i="10" s="1"/>
  <c r="C17" i="10"/>
  <c r="D17" i="10"/>
  <c r="D44" i="10" s="1"/>
  <c r="C12" i="10"/>
  <c r="D12" i="10"/>
  <c r="F6" i="10"/>
  <c r="E17" i="10" s="1"/>
  <c r="E44" i="10" s="1"/>
  <c r="R17" i="10"/>
  <c r="R45" i="10" s="1"/>
  <c r="V17" i="10"/>
  <c r="V45" i="10" s="1"/>
  <c r="L25" i="10"/>
  <c r="S13" i="10"/>
  <c r="AB45" i="10"/>
  <c r="AB47" i="10" s="1"/>
  <c r="AB50" i="10" s="1"/>
  <c r="AB41" i="10"/>
  <c r="AB51" i="10"/>
  <c r="AB52" i="10" s="1"/>
  <c r="H11" i="16" s="1"/>
  <c r="AB46" i="10"/>
  <c r="AB38" i="10"/>
  <c r="G26" i="10" l="1"/>
  <c r="G30" i="10" s="1"/>
  <c r="G31" i="10"/>
  <c r="G32" i="10" s="1"/>
  <c r="G33" i="10" s="1"/>
  <c r="E12" i="10"/>
  <c r="F12" i="10" s="1"/>
  <c r="Q45" i="10"/>
  <c r="T13" i="10"/>
  <c r="U45" i="10"/>
  <c r="X13" i="10"/>
  <c r="C44" i="10"/>
  <c r="F38" i="10" s="1"/>
  <c r="H44" i="10"/>
  <c r="K38" i="10" s="1"/>
  <c r="K12" i="10"/>
  <c r="L24" i="10"/>
  <c r="L23" i="10" s="1"/>
  <c r="L27" i="10" s="1"/>
  <c r="F17" i="10"/>
  <c r="F44" i="10" s="1"/>
  <c r="F47" i="10" s="1"/>
  <c r="F50" i="10" s="1"/>
  <c r="L31" i="10" l="1"/>
  <c r="L32" i="10" s="1"/>
  <c r="L33" i="10" s="1"/>
  <c r="L26" i="10"/>
  <c r="L30"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<sst xmlns="http://schemas.openxmlformats.org/spreadsheetml/2006/main" count="568" uniqueCount="506">
  <si>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</si>
  <si>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</si>
  <si>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</si>
  <si>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</si>
  <si>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</si>
  <si>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</si>
  <si>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</si>
  <si>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</si>
  <si>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</si>
  <si>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</si>
  <si>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</si>
  <si>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</si>
  <si>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</si>
  <si>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</si>
  <si>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</si>
  <si>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</si>
  <si>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</si>
  <si>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</si>
  <si>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</si>
  <si>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</si>
  <si>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</si>
  <si>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</si>
  <si>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</si>
  <si>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</si>
  <si>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</si>
  <si>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</si>
  <si>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</si>
  <si>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</si>
  <si>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</si>
  <si>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</si>
  <si>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</si>
  <si>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</si>
  <si>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</si>
  <si>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</si>
  <si>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</si>
  <si>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</si>
  <si>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</si>
  <si>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</si>
  <si>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</si>
  <si>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</si>
  <si>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</si>
  <si>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</si>
  <si>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</si>
  <si>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</si>
  <si>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</si>
  <si>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</si>
  <si>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</si>
  <si>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</si>
  <si>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</si>
  <si>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</si>
  <si>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</si>
  <si>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</si>
  <si>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</si>
  <si>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</si>
  <si>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</si>
  <si>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</si>
  <si>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</si>
  <si>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</si>
  <si>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</si>
  <si>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</si>
  <si>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</si>
  <si>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</si>
  <si>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</si>
  <si>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</si>
  <si>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</si>
  <si>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</si>
  <si>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</si>
  <si>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</si>
  <si>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</si>
  <si>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</si>
  <si>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</si>
  <si>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</si>
  <si>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</si>
  <si>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</si>
  <si>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</si>
  <si>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</si>
  <si>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</si>
  <si>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</si>
  <si>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</si>
  <si>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</si>
  <si>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</si>
  <si>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</si>
  <si>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</si>
  <si>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</si>
  <si>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</si>
  <si>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</si>
  <si>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</si>
  <si>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</si>
  <si>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</si>
  <si>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</si>
  <si>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</si>
  <si>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</si>
  <si>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</si>
  <si>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</si>
  <si>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</si>
  <si>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</si>
  <si>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</si>
  <si>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</si>
  <si>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</si>
  <si>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</si>
  <si>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</si>
  <si>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</si>
  <si>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</si>
  <si>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</si>
  <si>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</si>
  <si>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</si>
  <si>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</si>
  <si>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</si>
  <si>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</si>
  <si>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</si>
  <si>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</si>
  <si>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</si>
  <si>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</si>
  <si>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</si>
  <si>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</si>
  <si>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</si>
  <si>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</si>
  <si>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</si>
  <si>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</si>
  <si>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</si>
  <si>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</si>
  <si>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</si>
  <si>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</si>
  <si>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</si>
  <si>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</si>
  <si>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</si>
  <si>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</si>
  <si>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</si>
  <si>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</si>
  <si>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</si>
  <si>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</si>
  <si>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</si>
  <si>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</si>
  <si>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</si>
  <si>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</si>
  <si>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</si>
  <si>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</si>
  <si>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</si>
  <si>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</si>
  <si>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</si>
  <si>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</si>
  <si>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</si>
  <si>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</si>
  <si>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</si>
  <si>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</si>
  <si>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</si>
  <si>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</si>
  <si>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</si>
  <si>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</si>
  <si>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</si>
  <si>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</si>
  <si>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</si>
  <si>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</si>
  <si>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</si>
  <si>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</si>
  <si>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</si>
  <si>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</si>
  <si>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</si>
  <si>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</si>
  <si>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</si>
  <si>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</si>
  <si>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</si>
  <si>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</si>
  <si>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</si>
  <si>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</si>
  <si>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</si>
  <si>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</si>
  <si>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</si>
  <si>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</si>
  <si>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</si>
  <si>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</si>
  <si>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</si>
  <si>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</si>
  <si>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</si>
  <si>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</si>
  <si>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</si>
  <si>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</si>
  <si>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</si>
  <si>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</si>
  <si>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</si>
  <si>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</si>
  <si>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</si>
  <si>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</si>
  <si>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</si>
  <si>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</si>
  <si>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</si>
  <si>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</si>
  <si>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</si>
  <si>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</si>
  <si>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</si>
  <si>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</si>
  <si>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</si>
  <si>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</si>
  <si>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</si>
  <si>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</si>
  <si>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</si>
  <si>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</si>
  <si>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</si>
  <si>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</si>
  <si>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</si>
  <si>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</si>
  <si>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</si>
  <si>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</si>
  <si>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</si>
  <si>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</si>
  <si>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</si>
  <si>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</si>
  <si>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</si>
  <si>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</si>
  <si>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</si>
  <si>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</si>
  <si>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</si>
  <si>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</si>
  <si>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</si>
  <si>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</si>
  <si>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</si>
  <si>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</si>
  <si>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</si>
  <si>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</si>
  <si>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</si>
  <si>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</si>
  <si>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</si>
  <si>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</si>
  <si>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</si>
  <si>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</si>
  <si>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</si>
  <si>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</si>
  <si>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</si>
  <si>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</si>
  <si>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</si>
  <si>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</si>
  <si>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</si>
  <si>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</si>
  <si>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</si>
  <si>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</si>
  <si>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</si>
  <si>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</si>
  <si>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</si>
  <si>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</si>
  <si>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</si>
  <si>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</si>
  <si>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</si>
  <si>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</si>
  <si>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</si>
  <si>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</si>
  <si>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</si>
  <si>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</si>
  <si>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</si>
  <si>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</si>
  <si>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</si>
  <si>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</si>
  <si>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</si>
  <si>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</si>
  <si>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</si>
  <si>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</si>
  <si>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</si>
  <si>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</si>
  <si>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</si>
  <si>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</si>
  <si>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</si>
  <si>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</si>
  <si>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</si>
  <si>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</si>
  <si>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</si>
  <si>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</si>
  <si>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</si>
  <si>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</si>
  <si>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</si>
  <si>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</si>
  <si>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</si>
  <si>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</si>
  <si>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</si>
  <si>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</si>
  <si>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</si>
  <si>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</si>
  <si>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</si>
  <si>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</si>
  <si>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</si>
  <si>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</si>
  <si>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</si>
  <si>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</si>
  <si>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</si>
  <si>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</si>
  <si>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</si>
  <si>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</si>
  <si>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</si>
  <si>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</si>
  <si>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</si>
  <si>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</si>
  <si>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</si>
  <si>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</si>
  <si>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</si>
  <si>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</si>
  <si>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</si>
  <si>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</si>
  <si>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</si>
  <si>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</si>
  <si>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</si>
  <si>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</si>
  <si>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</si>
  <si>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</si>
  <si>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</si>
  <si>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</si>
  <si>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</si>
  <si>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</si>
  <si>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</si>
  <si>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</si>
  <si>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</si>
  <si>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</si>
  <si>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</si>
  <si>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</si>
  <si>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</si>
  <si>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</si>
  <si>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</si>
  <si>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</si>
  <si>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</si>
  <si>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</si>
  <si>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</si>
  <si>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</si>
  <si>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</si>
  <si>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</si>
  <si>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</si>
  <si>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</si>
  <si>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</si>
  <si>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</si>
  <si>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</si>
  <si>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</si>
  <si>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</si>
  <si>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</si>
  <si>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</si>
  <si>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</si>
  <si>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</si>
  <si>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</si>
  <si>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</si>
  <si>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</si>
  <si>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</si>
  <si>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</si>
  <si>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</si>
  <si>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</si>
  <si>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</si>
  <si>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</si>
  <si>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</si>
  <si>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</si>
  <si>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</si>
  <si>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</si>
  <si>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</si>
  <si>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</si>
  <si>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</si>
  <si>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</si>
  <si>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</si>
  <si>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</si>
  <si>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</si>
  <si>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</si>
  <si>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</si>
  <si>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</si>
  <si>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</si>
  <si>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</si>
  <si>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</si>
  <si>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</si>
  <si>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</si>
  <si>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</si>
  <si>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</si>
  <si>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</si>
  <si>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</si>
  <si>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</si>
  <si>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</si>
  <si>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</si>
  <si>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</si>
  <si>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</si>
  <si>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</si>
  <si>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</si>
  <si>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</si>
  <si>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</si>
  <si>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</si>
  <si>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</si>
  <si>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</si>
  <si>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</si>
  <si>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</si>
  <si>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</si>
  <si>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</si>
  <si>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</si>
  <si>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</si>
  <si>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</si>
  <si>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</si>
  <si>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</si>
  <si>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</si>
  <si>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</si>
  <si>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</si>
  <si>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</si>
  <si>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</si>
  <si>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</si>
  <si>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</si>
  <si>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</si>
  <si>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</si>
  <si>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</si>
  <si>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</si>
  <si>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</si>
  <si>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</si>
  <si>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</si>
  <si>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</si>
  <si>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</si>
  <si>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</si>
  <si>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</si>
  <si>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</si>
  <si>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</si>
  <si>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</si>
  <si>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</si>
  <si>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</si>
  <si>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</si>
  <si>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</si>
  <si>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</si>
  <si>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</si>
  <si>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</si>
  <si>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</si>
  <si>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</si>
  <si>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</si>
  <si>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</si>
  <si>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</si>
  <si>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</si>
  <si>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</si>
  <si>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</si>
  <si>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</si>
  <si>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</si>
  <si>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</si>
  <si>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</si>
  <si>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</si>
  <si>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</si>
  <si>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</si>
  <si>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</si>
  <si>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</si>
  <si>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</si>
  <si>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</si>
  <si>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</si>
  <si>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</si>
  <si>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</si>
  <si>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</si>
  <si>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</si>
  <si>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</si>
  <si>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</si>
  <si>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</si>
  <si>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</si>
  <si>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</si>
  <si>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</si>
  <si>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</si>
  <si>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</si>
  <si>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</si>
  <si>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</si>
  <si>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</si>
  <si>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</si>
  <si>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</si>
  <si>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</si>
  <si>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</si>
  <si>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</si>
  <si>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</si>
  <si>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</si>
  <si>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</si>
  <si>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</si>
  <si>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</si>
  <si>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</si>
  <si>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</si>
  <si>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</si>
  <si>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</si>
  <si>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</si>
  <si>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</si>
  <si>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</si>
  <si>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</si>
  <si>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</si>
  <si>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</si>
  <si>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</si>
  <si>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</si>
  <si>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</si>
  <si>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</si>
  <si>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</si>
  <si>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</si>
  <si>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</si>
  <si>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</si>
  <si>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</si>
  <si>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</si>
  <si>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</si>
  <si>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</si>
  <si>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</si>
  <si>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</si>
  <si>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</si>
  <si>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</si>
  <si>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</si>
  <si>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</si>
  <si>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</si>
  <si>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</si>
  <si>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</si>
  <si>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</si>
  <si>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</si>
  <si>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</si>
  <si>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</si>
  <si>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</si>
  <si>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St Louis, Inc.</t>
  </si>
  <si>
    <t>Cigna Hlth Grp</t>
  </si>
  <si>
    <t>N/A</t>
  </si>
  <si>
    <t>00901</t>
  </si>
  <si>
    <t>2014</t>
  </si>
  <si>
    <t>231 S. Bemiston Clayton, MO 63105</t>
  </si>
  <si>
    <t>363359925</t>
  </si>
  <si>
    <t>068877</t>
  </si>
  <si>
    <t>95635</t>
  </si>
  <si>
    <t>41779</t>
  </si>
  <si>
    <t>108</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</si>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</sst>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176</v>
      </c>
    </row>
    <row r="13" spans="1:6" x14ac:dyDescent="0.2">
      <c r="B13" s="238" t="s">
        <v>50</v>
      </c>
      <c r="C13" s="384" t="s">
        <v>164</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16</v>
      </c>
      <c r="E12" s="112">
        <f>'Pt 2 Premium and Claims'!E54</f>
        <v>16</v>
      </c>
      <c r="F12" s="112"/>
      <c r="G12" s="112"/>
      <c r="H12" s="112"/>
      <c r="I12" s="111">
        <f>'Pt 2 Premium and Claims'!I54</f>
        <v>0</v>
      </c>
      <c r="J12" s="111">
        <f>'Pt 2 Premium and Claims'!J54</f>
        <v>12</v>
      </c>
      <c r="K12" s="112">
        <f>'Pt 2 Premium and Claims'!K54</f>
        <v>12</v>
      </c>
      <c r="L12" s="112"/>
      <c r="M12" s="112"/>
      <c r="N12" s="112"/>
      <c r="O12" s="111">
        <f>'Pt 2 Premium and Claims'!O54</f>
        <v>0</v>
      </c>
      <c r="P12" s="111">
        <f>'Pt 2 Premium and Claims'!P54</f>
        <v>-17932</v>
      </c>
      <c r="Q12" s="112">
        <f>'Pt 2 Premium and Claims'!Q54</f>
        <v>-17932</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0</v>
      </c>
      <c r="AT12" s="113">
        <f>'Pt 2 Premium and Claims'!AT54</f>
        <v>0</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f>D25</f>
        <v>0</v>
      </c>
      <c r="F25" s="116"/>
      <c r="G25" s="116"/>
      <c r="H25" s="116"/>
      <c r="I25" s="115">
        <v>0</v>
      </c>
      <c r="J25" s="115">
        <v>0</v>
      </c>
      <c r="K25" s="116">
        <f>J25</f>
        <v>0</v>
      </c>
      <c r="L25" s="116"/>
      <c r="M25" s="116"/>
      <c r="N25" s="116"/>
      <c r="O25" s="115">
        <v>0</v>
      </c>
      <c r="P25" s="115">
        <v>-348</v>
      </c>
      <c r="Q25" s="116">
        <f>P25</f>
        <v>-348</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0</v>
      </c>
      <c r="AT25" s="119">
        <v>0</v>
      </c>
      <c r="AU25" s="119">
        <v>0</v>
      </c>
      <c r="AV25" s="119">
        <v>0</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0</v>
      </c>
      <c r="Q26" s="116">
        <f>P26</f>
        <v>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0</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0</v>
      </c>
      <c r="Q44" s="124">
        <v>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c r="G5" s="136"/>
      <c r="H5" s="136"/>
      <c r="I5" s="123">
        <v>0</v>
      </c>
      <c r="J5" s="123">
        <v>0</v>
      </c>
      <c r="K5" s="124">
        <v>0</v>
      </c>
      <c r="L5" s="124"/>
      <c r="M5" s="124"/>
      <c r="N5" s="124"/>
      <c r="O5" s="123">
        <v>0</v>
      </c>
      <c r="P5" s="123">
        <v>0</v>
      </c>
      <c r="Q5" s="124">
        <v>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-23034</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-23034</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0</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-16</v>
      </c>
      <c r="E36" s="116">
        <f>D36</f>
        <v>-16</v>
      </c>
      <c r="F36" s="116"/>
      <c r="G36" s="116"/>
      <c r="H36" s="116"/>
      <c r="I36" s="115">
        <v>0</v>
      </c>
      <c r="J36" s="115">
        <v>-12</v>
      </c>
      <c r="K36" s="116">
        <f>J36</f>
        <v>-12</v>
      </c>
      <c r="L36" s="116"/>
      <c r="M36" s="116"/>
      <c r="N36" s="116"/>
      <c r="O36" s="115">
        <v>0</v>
      </c>
      <c r="P36" s="115">
        <v>-5102</v>
      </c>
      <c r="Q36" s="116">
        <f>P36</f>
        <v>-5102</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16</v>
      </c>
      <c r="E54" s="121">
        <f>E24+E27+E31+E35-E36+E39+E42+E45+E46-E49+E51+E52+E53</f>
        <v>16</v>
      </c>
      <c r="F54" s="121"/>
      <c r="G54" s="121"/>
      <c r="H54" s="121"/>
      <c r="I54" s="120">
        <f>I24+I27+I31+I35-I36+I39+I42+I45+I46-I49+I51+I52+I53</f>
        <v>0</v>
      </c>
      <c r="J54" s="120">
        <f>J23+J26-J28+J30-J32+J34-J36+J38+J41-J43+J45+J46-J47-J49+J50+J51+J52+J53</f>
        <v>12</v>
      </c>
      <c r="K54" s="121">
        <f>K24+K27+K31+K35-K36+K39+K42+K45+K46-K49+K51+K52+K53</f>
        <v>12</v>
      </c>
      <c r="L54" s="121"/>
      <c r="M54" s="121"/>
      <c r="N54" s="121"/>
      <c r="O54" s="120">
        <f>O24+O27+O31+O35-O36+O39+O42+O45+O46-O49+O51+O52+O53</f>
        <v>0</v>
      </c>
      <c r="P54" s="120">
        <f>P23+P26-P28+P30-P32+P34-P36+P38+P41-P43+P45+P46-P47-P49+P50+P51+P52+P53</f>
        <v>-17932</v>
      </c>
      <c r="Q54" s="121">
        <f>Q24+Q27+Q31+Q35-Q36+Q39+Q42+Q45+Q46-Q49+Q51+Q52+Q53</f>
        <v>-17932</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0</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-16</v>
      </c>
      <c r="E5" s="352"/>
      <c r="F5" s="352"/>
      <c r="G5" s="318"/>
      <c r="H5" s="123">
        <v>0</v>
      </c>
      <c r="I5" s="124">
        <v>-12</v>
      </c>
      <c r="J5" s="352"/>
      <c r="K5" s="352"/>
      <c r="L5" s="318"/>
      <c r="M5" s="123">
        <v>-15264.77</v>
      </c>
      <c r="N5" s="124">
        <v>-32784</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-16</v>
      </c>
      <c r="E6" s="121">
        <f>SUM('Pt 1 Summary of Data'!E$12,'Pt 1 Summary of Data'!E$22)+SUM('Pt 1 Summary of Data'!G$12,'Pt 1 Summary of Data'!G$22)-SUM('Pt 1 Summary of Data'!H$12,'Pt 1 Summary of Data'!H$22)</f>
        <v>16</v>
      </c>
      <c r="F6" s="121">
        <f>SUM(C6:E6)</f>
        <v>0</v>
      </c>
      <c r="G6" s="122">
        <f>'Pt 1 Summary of Data'!I12+'Pt 1 Summary of Data'!I22</f>
        <v>0</v>
      </c>
      <c r="H6" s="115">
        <v>0</v>
      </c>
      <c r="I6" s="116">
        <v>-12</v>
      </c>
      <c r="J6" s="121">
        <f>'Pt 1 Summary of Data'!K12+'Pt 1 Summary of Data'!K22</f>
        <v>12</v>
      </c>
      <c r="K6" s="121">
        <f>SUM(H6:J6)</f>
        <v>0</v>
      </c>
      <c r="L6" s="122">
        <f>'Pt 1 Summary of Data'!O12+'Pt 1 Summary of Data'!O22</f>
        <v>0</v>
      </c>
      <c r="M6" s="115">
        <v>-1</v>
      </c>
      <c r="N6" s="116">
        <v>-32784</v>
      </c>
      <c r="O6" s="121">
        <f>'Pt 1 Summary of Data'!Q12+'Pt 1 Summary of Data'!Q22</f>
        <v>-17932</v>
      </c>
      <c r="P6" s="121">
        <f>SUM(M6:O6)</f>
        <v>-50717</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0</v>
      </c>
      <c r="D7" s="116">
        <v>0</v>
      </c>
      <c r="E7" s="121">
        <f>SUM('Pt 1 Summary of Data'!E37:E41)+MAX(0,MIN('Pt 1 Summary of Data'!E42,0.3%*('Pt 1 Summary of Data'!E5-SUM(E9:E11))))</f>
        <v>0</v>
      </c>
      <c r="F7" s="121">
        <f>SUM(C7:E7)</f>
        <v>0</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0</v>
      </c>
      <c r="N7" s="116">
        <v>0</v>
      </c>
      <c r="O7" s="121">
        <f>SUM('Pt 1 Summary of Data'!Q37:Q41)+MAX(0,MIN('Pt 1 Summary of Data'!Q42,0.3%*('Pt 1 Summary of Data'!Q5)))</f>
        <v>0</v>
      </c>
      <c r="P7" s="121">
        <f>SUM(M7:O7)</f>
        <v>0</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-16</v>
      </c>
      <c r="E12" s="121">
        <f>SUM(E$6:E$7)-SUM(E$8:E$11)+IF(AND(OR('Company Information'!$C$12="District of Columbia",'Company Information'!$C$12="Massachusetts",'Company Information'!$C$12="Vermont"),SUM($C$6:$F$11,$C$15:$F$16,$C$37:$D$37)&lt;&gt;0),SUM(J$6:J$7)-SUM(J$10:J$11),0)</f>
        <v>16</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-12</v>
      </c>
      <c r="J12" s="121">
        <f>SUM(J$6:J$7)-SUM(J$10:J$11)+IF(AND(OR('Company Information'!$C$12="District of Columbia",'Company Information'!$C$12="Massachusetts",'Company Information'!$C$12="Vermont"),SUM($H$6:$K$11,$H$15:$K$16,$H$37:$I$37)&lt;&gt;0),SUM(E$6:E$7)-SUM(E$8:E$11),0)</f>
        <v>12</v>
      </c>
      <c r="K12" s="121">
        <f>IFERROR(SUM(H$12:J$12)+H$17*MAX(0,J$49-H$49)+I$17*MAX(0,J$49-I$49),0)</f>
        <v>0</v>
      </c>
      <c r="L12" s="317"/>
      <c r="M12" s="120">
        <f>SUM(M$6:M$7)</f>
        <v>-1</v>
      </c>
      <c r="N12" s="121">
        <f>SUM(N$6:N$7)</f>
        <v>-32784</v>
      </c>
      <c r="O12" s="121">
        <f>SUM(O$6:O$7)</f>
        <v>-17932</v>
      </c>
      <c r="P12" s="121">
        <f>SUM(M$12:O$12)+M$17*MAX(0,O$49-M$49)+N$17*MAX(0,O$49-N$49)</f>
        <v>-50717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f>SUM('Pt 1 Summary of Data'!E$5:E$7)+SUM('Pt 1 Summary of Data'!G$5:G$7)-SUM('Pt 1 Summary of Data'!H$5:H$7)-SUM(E$9:E$11)+D$55</f>
        <v>0</v>
      </c>
      <c r="F15" s="112">
        <f>SUM(C15:E15)</f>
        <v>0</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0</v>
      </c>
      <c r="O15" s="112">
        <f>SUM('Pt 1 Summary of Data'!Q5:Q7)+N55</f>
        <v>0</v>
      </c>
      <c r="P15" s="112">
        <f>SUM(M15:O15)</f>
        <v>0</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0</v>
      </c>
      <c r="D16" s="116">
        <v>8</v>
      </c>
      <c r="E16" s="121">
        <f>'Pt 1 Summary of Data'!E25+'Pt 1 Summary of Data'!E26+'Pt 1 Summary of Data'!E27+'Pt 1 Summary of Data'!E28+'Pt 1 Summary of Data'!E30+'Pt 1 Summary of Data'!E31+'Pt 1 Summary of Data'!E34+'Pt 1 Summary of Data'!E35+'Pt 3 MLR and Rebate Calculation'!D56</f>
        <v>0</v>
      </c>
      <c r="F16" s="121">
        <f>SUM(C16:E16)</f>
        <v>8</v>
      </c>
      <c r="G16" s="122">
        <f>'Pt 1 Summary of Data'!I25+'Pt 1 Summary of Data'!I26+'Pt 1 Summary of Data'!I27+'Pt 1 Summary of Data'!I28+'Pt 1 Summary of Data'!I30+'Pt 1 Summary of Data'!I31+'Pt 1 Summary of Data'!I34+'Pt 1 Summary of Data'!I35</f>
        <v>0</v>
      </c>
      <c r="H16" s="115">
        <v>0</v>
      </c>
      <c r="I16" s="116">
        <v>6</v>
      </c>
      <c r="J16" s="121">
        <f>'Pt 1 Summary of Data'!K25+'Pt 1 Summary of Data'!K26+'Pt 1 Summary of Data'!K27+'Pt 1 Summary of Data'!K28+'Pt 1 Summary of Data'!K30+'Pt 1 Summary of Data'!K31+'Pt 1 Summary of Data'!K34+'Pt 1 Summary of Data'!K35+'Pt 3 MLR and Rebate Calculation'!I56</f>
        <v>0</v>
      </c>
      <c r="K16" s="121">
        <f>SUM(H16:J16)</f>
        <v>6</v>
      </c>
      <c r="L16" s="122">
        <f>'Pt 1 Summary of Data'!O25+'Pt 1 Summary of Data'!O26+'Pt 1 Summary of Data'!O27+'Pt 1 Summary of Data'!O28+'Pt 1 Summary of Data'!O30+'Pt 1 Summary of Data'!O31+'Pt 1 Summary of Data'!O34+'Pt 1 Summary of Data'!O35</f>
        <v>0</v>
      </c>
      <c r="M16" s="115">
        <v>1</v>
      </c>
      <c r="N16" s="116">
        <v>8754</v>
      </c>
      <c r="O16" s="121">
        <f>'Pt 1 Summary of Data'!Q25+'Pt 1 Summary of Data'!Q26+'Pt 1 Summary of Data'!Q27+'Pt 1 Summary of Data'!Q28+'Pt 1 Summary of Data'!Q30+'Pt 1 Summary of Data'!Q31+'Pt 1 Summary of Data'!Q34+'Pt 1 Summary of Data'!Q35+'Pt 3 MLR and Rebate Calculation'!N56</f>
        <v>-348</v>
      </c>
      <c r="P16" s="121">
        <f>SUM(M16:O16)</f>
        <v>8407</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-8</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-8</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-6</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-6</v>
      </c>
      <c r="L17" s="320"/>
      <c r="M17" s="120">
        <f>M$15-M$16</f>
        <v>-1</v>
      </c>
      <c r="N17" s="121">
        <f>N$15-N$16</f>
        <v>-8754</v>
      </c>
      <c r="O17" s="121">
        <f>O$15-O$16</f>
        <v>348</v>
      </c>
      <c r="P17" s="121">
        <f>P$15-P$16</f>
        <v>-8407</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f>'Pt 1 Summary of Data'!E60</f>
        <v>0</v>
      </c>
      <c r="F37" s="262">
        <f>SUM(C37:E37)</f>
        <v>0</v>
      </c>
      <c r="G37" s="318"/>
      <c r="H37" s="127">
        <v>0</v>
      </c>
      <c r="I37" s="128">
        <v>0</v>
      </c>
      <c r="J37" s="262">
        <f>'Pt 1 Summary of Data'!K60</f>
        <v>0</v>
      </c>
      <c r="K37" s="262">
        <f>SUM(H37:J37)</f>
        <v>0</v>
      </c>
      <c r="L37" s="318"/>
      <c r="M37" s="127">
        <v>0</v>
      </c>
      <c r="N37" s="128">
        <v>0</v>
      </c>
      <c r="O37" s="262">
        <f>'Pt 1 Summary of Data'!Q60</f>
        <v>0</v>
      </c>
      <c r="P37" s="262">
        <f>SUM(M37:O37)</f>
        <v>0</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2015-07-29T00:30:02Z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