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P23" i="18" l="1"/>
  <c r="N44" i="10" l="1"/>
  <c r="M44" i="10"/>
  <c r="P41" i="10"/>
  <c r="P37" i="10"/>
  <c r="M12" i="10"/>
  <c r="P16" i="10"/>
  <c r="N17" i="10" l="1"/>
  <c r="M17" i="10"/>
  <c r="N12" i="10"/>
  <c r="P26" i="18" l="1"/>
  <c r="O17" i="10"/>
  <c r="P51" i="10" s="1"/>
  <c r="P54" i="18" l="1"/>
  <c r="O12" i="10" s="1"/>
  <c r="P15" i="10"/>
  <c r="P17" i="10" s="1"/>
  <c r="P7" i="10" l="1"/>
  <c r="O44" i="10"/>
  <c r="P12" i="10" l="1"/>
  <c r="P44" i="10" s="1"/>
  <c r="P47" i="10" s="1"/>
  <c r="P50" i="10" s="1"/>
  <c r="P52" i="10" s="1"/>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<sst xmlns="http://schemas.openxmlformats.org/spreadsheetml/2006/main" count="572" uniqueCount="511">
  <si>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</si>
  <si>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</si>
  <si>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</si>
  <si>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</si>
  <si>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</si>
  <si>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</si>
  <si>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</si>
  <si>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</si>
  <si>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</si>
  <si>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</si>
  <si>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</si>
  <si>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</si>
  <si>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</si>
  <si>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</si>
  <si>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</si>
  <si>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</si>
  <si>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</si>
  <si>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</si>
  <si>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</si>
  <si>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</si>
  <si>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</si>
  <si>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</si>
  <si>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</si>
  <si>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</si>
  <si>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</si>
  <si>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</si>
  <si>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</si>
  <si>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</si>
  <si>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</si>
  <si>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</si>
  <si>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</si>
  <si>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</si>
  <si>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</si>
  <si>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</si>
  <si>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</si>
  <si>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</si>
  <si>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</si>
  <si>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</si>
  <si>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</si>
  <si>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</si>
  <si>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</si>
  <si>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</si>
  <si>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</si>
  <si>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</si>
  <si>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</si>
  <si>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</si>
  <si>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</si>
  <si>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</si>
  <si>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</si>
  <si>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</si>
  <si>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</si>
  <si>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</si>
  <si>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</si>
  <si>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</si>
  <si>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</si>
  <si>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</si>
  <si>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</si>
  <si>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</si>
  <si>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</si>
  <si>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</si>
  <si>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</si>
  <si>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</si>
  <si>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</si>
  <si>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</si>
  <si>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</si>
  <si>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</si>
  <si>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</si>
  <si>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</si>
  <si>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</si>
  <si>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</si>
  <si>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</si>
  <si>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</si>
  <si>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</si>
  <si>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</si>
  <si>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</si>
  <si>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</si>
  <si>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</si>
  <si>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</si>
  <si>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</si>
  <si>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</si>
  <si>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</si>
  <si>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</si>
  <si>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</si>
  <si>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</si>
  <si>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</si>
  <si>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</si>
  <si>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</si>
  <si>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</si>
  <si>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</si>
  <si>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</si>
  <si>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</si>
  <si>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</si>
  <si>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</si>
  <si>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</si>
  <si>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</si>
  <si>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</si>
  <si>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</si>
  <si>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</si>
  <si>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</si>
  <si>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</si>
  <si>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</si>
  <si>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</si>
  <si>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</si>
  <si>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</si>
  <si>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</si>
  <si>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</si>
  <si>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</si>
  <si>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</si>
  <si>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</si>
  <si>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</si>
  <si>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</si>
  <si>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</si>
  <si>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</si>
  <si>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</si>
  <si>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</si>
  <si>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</si>
  <si>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</si>
  <si>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</si>
  <si>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</si>
  <si>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</si>
  <si>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</si>
  <si>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</si>
  <si>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</si>
  <si>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</si>
  <si>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</si>
  <si>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</si>
  <si>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</si>
  <si>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</si>
  <si>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</si>
  <si>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</si>
  <si>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</si>
  <si>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</si>
  <si>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</si>
  <si>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</si>
  <si>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</si>
  <si>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</si>
  <si>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</si>
  <si>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</si>
  <si>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</si>
  <si>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</si>
  <si>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</si>
  <si>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</si>
  <si>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</si>
  <si>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</si>
  <si>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</si>
  <si>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</si>
  <si>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</si>
  <si>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</si>
  <si>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</si>
  <si>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</si>
  <si>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</si>
  <si>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</si>
  <si>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</si>
  <si>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</si>
  <si>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</si>
  <si>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</si>
  <si>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</si>
  <si>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</si>
  <si>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</si>
  <si>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</si>
  <si>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</si>
  <si>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</si>
  <si>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</si>
  <si>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</si>
  <si>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</si>
  <si>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</si>
  <si>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</si>
  <si>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</si>
  <si>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</si>
  <si>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</si>
  <si>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</si>
  <si>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</si>
  <si>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</si>
  <si>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</si>
  <si>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</si>
  <si>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</si>
  <si>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</si>
  <si>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</si>
  <si>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</si>
  <si>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</si>
  <si>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</si>
  <si>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</si>
  <si>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</si>
  <si>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</si>
  <si>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</si>
  <si>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</si>
  <si>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</si>
  <si>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</si>
  <si>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</si>
  <si>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</si>
  <si>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</si>
  <si>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</si>
  <si>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</si>
  <si>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</si>
  <si>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</si>
  <si>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</si>
  <si>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</si>
  <si>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</si>
  <si>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</si>
  <si>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</si>
  <si>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</si>
  <si>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</si>
  <si>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</si>
  <si>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</si>
  <si>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</si>
  <si>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</si>
  <si>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</si>
  <si>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</si>
  <si>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</si>
  <si>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</si>
  <si>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</si>
  <si>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</si>
  <si>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</si>
  <si>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</si>
  <si>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</si>
  <si>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</si>
  <si>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</si>
  <si>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</si>
  <si>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</si>
  <si>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</si>
  <si>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</si>
  <si>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</si>
  <si>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</si>
  <si>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</si>
  <si>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</si>
  <si>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</si>
  <si>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</si>
  <si>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</si>
  <si>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</si>
  <si>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</si>
  <si>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</si>
  <si>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</si>
  <si>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</si>
  <si>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</si>
  <si>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</si>
  <si>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</si>
  <si>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</si>
  <si>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</si>
  <si>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</si>
  <si>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</si>
  <si>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</si>
  <si>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</si>
  <si>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</si>
  <si>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</si>
  <si>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</si>
  <si>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</si>
  <si>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</si>
  <si>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</si>
  <si>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</si>
  <si>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</si>
  <si>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</si>
  <si>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</si>
  <si>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</si>
  <si>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</si>
  <si>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</si>
  <si>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</si>
  <si>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</si>
  <si>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</si>
  <si>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</si>
  <si>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</si>
  <si>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</si>
  <si>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</si>
  <si>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</si>
  <si>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</si>
  <si>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</si>
  <si>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</si>
  <si>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</si>
  <si>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</si>
  <si>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</si>
  <si>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</si>
  <si>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</si>
  <si>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</si>
  <si>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</si>
  <si>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</si>
  <si>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</si>
  <si>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</si>
  <si>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</si>
  <si>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</si>
  <si>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</si>
  <si>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</si>
  <si>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</si>
  <si>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</si>
  <si>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</si>
  <si>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</si>
  <si>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</si>
  <si>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</si>
  <si>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</si>
  <si>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</si>
  <si>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</si>
  <si>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</si>
  <si>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</si>
  <si>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</si>
  <si>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</si>
  <si>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</si>
  <si>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</si>
  <si>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</si>
  <si>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</si>
  <si>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</si>
  <si>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</si>
  <si>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</si>
  <si>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</si>
  <si>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</si>
  <si>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</si>
  <si>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</si>
  <si>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</si>
  <si>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</si>
  <si>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</si>
  <si>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</si>
  <si>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</si>
  <si>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</si>
  <si>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</si>
  <si>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</si>
  <si>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</si>
  <si>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</si>
  <si>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</si>
  <si>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</si>
  <si>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</si>
  <si>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</si>
  <si>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</si>
  <si>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</si>
  <si>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</si>
  <si>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</si>
  <si>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</si>
  <si>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</si>
  <si>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</si>
  <si>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</si>
  <si>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</si>
  <si>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</si>
  <si>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</si>
  <si>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</si>
  <si>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</si>
  <si>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</si>
  <si>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</si>
  <si>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</si>
  <si>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</si>
  <si>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</si>
  <si>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</si>
  <si>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</si>
  <si>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</si>
  <si>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</si>
  <si>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</si>
  <si>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</si>
  <si>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</si>
  <si>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</si>
  <si>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</si>
  <si>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</si>
  <si>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</si>
  <si>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</si>
  <si>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</si>
  <si>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</si>
  <si>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</si>
  <si>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</si>
  <si>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</si>
  <si>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</si>
  <si>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</si>
  <si>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</si>
  <si>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</si>
  <si>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</si>
  <si>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</si>
  <si>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</si>
  <si>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</si>
  <si>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</si>
  <si>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</si>
  <si>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</si>
  <si>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</si>
  <si>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</si>
  <si>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</si>
  <si>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</si>
  <si>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</si>
  <si>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</si>
  <si>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</si>
  <si>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</si>
  <si>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</si>
  <si>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</si>
  <si>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</si>
  <si>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</si>
  <si>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</si>
  <si>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</si>
  <si>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</si>
  <si>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</si>
  <si>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</si>
  <si>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</si>
  <si>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</si>
  <si>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</si>
  <si>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</si>
  <si>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</si>
  <si>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</si>
  <si>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</si>
  <si>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</si>
  <si>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</si>
  <si>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</si>
  <si>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</si>
  <si>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</si>
  <si>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</si>
  <si>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</si>
  <si>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</si>
  <si>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</si>
  <si>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</si>
  <si>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</si>
  <si>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</si>
  <si>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</si>
  <si>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</si>
  <si>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</si>
  <si>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</si>
  <si>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</si>
  <si>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</si>
  <si>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</si>
  <si>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</si>
  <si>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</si>
  <si>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</si>
  <si>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</si>
  <si>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</si>
  <si>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</si>
  <si>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</si>
  <si>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</si>
  <si>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</si>
  <si>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</si>
  <si>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</si>
  <si>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</si>
  <si>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</si>
  <si>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</si>
  <si>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</si>
  <si>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</si>
  <si>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</si>
  <si>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</si>
  <si>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</si>
  <si>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</si>
  <si>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</si>
  <si>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</si>
  <si>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</si>
  <si>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</si>
  <si>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</si>
  <si>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</si>
  <si>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</si>
  <si>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</si>
  <si>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</si>
  <si>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</si>
  <si>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</si>
  <si>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</si>
  <si>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</si>
  <si>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</si>
  <si>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</si>
  <si>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</si>
  <si>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</si>
  <si>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</si>
  <si>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</si>
  <si>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</si>
  <si>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</si>
  <si>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</si>
  <si>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</si>
  <si>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</si>
  <si>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</si>
  <si>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</si>
  <si>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</si>
  <si>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</si>
  <si>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</si>
  <si>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</si>
  <si>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</si>
  <si>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</si>
  <si>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</si>
  <si>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</si>
  <si>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</si>
  <si>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</si>
  <si>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</si>
  <si>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</si>
  <si>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</si>
  <si>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</si>
  <si>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</si>
  <si>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</si>
  <si>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</si>
  <si>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</si>
  <si>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</si>
  <si>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</si>
  <si>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</si>
  <si>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</si>
  <si>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</si>
  <si>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</si>
  <si>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</si>
  <si>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</si>
  <si>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</si>
  <si>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</si>
  <si>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</si>
  <si>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</si>
  <si>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</si>
  <si>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</si>
  <si>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</si>
  <si>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</si>
  <si>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</si>
  <si>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</si>
  <si>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</si>
  <si>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</si>
  <si>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</si>
  <si>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</si>
  <si>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</si>
  <si>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Santa Cruz-Monterey-Merced  Managed Medical Care Commission</t>
  </si>
  <si>
    <t>Central California Alliance for Health</t>
  </si>
  <si>
    <t>2014</t>
  </si>
  <si>
    <t>1600 Green Hills Rd Scotts Valley, CA 95066</t>
  </si>
  <si>
    <t>770395311</t>
  </si>
  <si>
    <t>53011</t>
  </si>
  <si>
    <t>597</t>
  </si>
  <si>
    <t>Salaries-Medical Affairs</t>
  </si>
  <si>
    <t>Allocation arrived by taking percentage of IHSS revenue to total health care revenue. The resulting % is muliplied by Medical Affairs</t>
  </si>
  <si>
    <t>payroll.</t>
  </si>
  <si>
    <t>Total Administative Cost</t>
  </si>
  <si>
    <t>Allocation arrived by taking percentage of IHSS revenue to total health care revenue. The resulting % is muliplied by Total Expenses</t>
  </si>
  <si>
    <t>This calculations takes into consideration all departments and supply cost associated with preventing hospital readmissions.</t>
  </si>
  <si>
    <t>Health Programs</t>
  </si>
  <si>
    <t>Allocation arrived by taking percentage of IHSS revenue to total health care revenue. The resulting % is muliplied by Total Health Programs</t>
  </si>
  <si>
    <t>The values reports in Part 1 Sections 3, 4,and 5 and Part 2 Section 2</t>
  </si>
  <si>
    <t>These numbers reflect both Direct Healthcare Cost for the program and it also includes allocation of overhead cost arrived at by taking the factor of total IHSS revenue to Total Healthcare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</si>
</sst>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6" borderId="47" xfId="0" applyNumberFormat="1" applyFont="1" applyFill="1" applyBorder="1" applyProtection="1">
      <protection locked="0"/>
    </xf>
    <xf numFmtId="8" fontId="0" fillId="0" borderId="16" xfId="115" applyNumberFormat="1"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8" fontId="0" fillId="0" borderId="20"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vidG/IHSS/2015/EOB%20greater%20than%20Jan%202015%20DOS%20between%20Jan%2014_Dec%20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Macro1"/>
    </sheetNames>
    <sheetDataSet>
      <sheetData sheetId="0">
        <row r="1229">
          <cell r="L1229">
            <v>77963.469999999739</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498</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495</v>
      </c>
    </row>
    <row r="11" spans="1:6" x14ac:dyDescent="0.2">
      <c r="B11" s="232" t="s">
        <v>355</v>
      </c>
      <c r="C11" s="378" t="s">
        <v>499</v>
      </c>
    </row>
    <row r="12" spans="1:6" x14ac:dyDescent="0.2">
      <c r="B12" s="232" t="s">
        <v>35</v>
      </c>
      <c r="C12" s="378" t="s">
        <v>139</v>
      </c>
    </row>
    <row r="13" spans="1:6" x14ac:dyDescent="0.2">
      <c r="B13" s="232" t="s">
        <v>50</v>
      </c>
      <c r="C13" s="378" t="s">
        <v>139</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496</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P4" activePane="bottomRight" state="frozen"/>
      <selection activeCell="B1" sqref="B1"/>
      <selection pane="topRight" activeCell="B1" sqref="B1"/>
      <selection pane="bottomLeft" activeCell="B1" sqref="B1"/>
      <selection pane="bottomRight" activeCell="Q60" sqref="Q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v>2027253</v>
      </c>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v>1835768</v>
      </c>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v>295138</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v>2189</v>
      </c>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v>134828</v>
      </c>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v>0</v>
      </c>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v>0</v>
      </c>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v>0</v>
      </c>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384">
        <v>26805.16</v>
      </c>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382"/>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v>1</v>
      </c>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v>476</v>
      </c>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v>5708</v>
      </c>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v>476</v>
      </c>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8" priority="39" stopIfTrue="1" operator="lessThan">
      <formula>0</formula>
    </cfRule>
  </conditionalFormatting>
  <conditionalFormatting sqref="AS53">
    <cfRule type="cellIs" dxfId="567" priority="38" stopIfTrue="1" operator="lessThan">
      <formula>0</formula>
    </cfRule>
  </conditionalFormatting>
  <conditionalFormatting sqref="G56:I57 G59:I59 D59 D56:D57 G7:I7 E13:F15 D6:D10 D13:D21">
    <cfRule type="cellIs" dxfId="566" priority="101" stopIfTrue="1" operator="lessThan">
      <formula>0</formula>
    </cfRule>
  </conditionalFormatting>
  <conditionalFormatting sqref="AI34:AI35">
    <cfRule type="cellIs" dxfId="565" priority="56" stopIfTrue="1" operator="lessThan">
      <formula>0</formula>
    </cfRule>
  </conditionalFormatting>
  <conditionalFormatting sqref="AQ56:AR57 AQ59:AR59 AN59 AN56:AN57">
    <cfRule type="cellIs" dxfId="564" priority="6" stopIfTrue="1" operator="lessThan">
      <formula>0</formula>
    </cfRule>
  </conditionalFormatting>
  <conditionalFormatting sqref="M7:O7 J6:J10">
    <cfRule type="cellIs" dxfId="563" priority="98" stopIfTrue="1" operator="lessThan">
      <formula>0</formula>
    </cfRule>
  </conditionalFormatting>
  <conditionalFormatting sqref="S7:T7 P6:P10">
    <cfRule type="cellIs" dxfId="562" priority="96" stopIfTrue="1" operator="lessThan">
      <formula>0</formula>
    </cfRule>
  </conditionalFormatting>
  <conditionalFormatting sqref="U6:U10">
    <cfRule type="cellIs" dxfId="561" priority="95" stopIfTrue="1" operator="lessThan">
      <formula>0</formula>
    </cfRule>
  </conditionalFormatting>
  <conditionalFormatting sqref="X6:X10">
    <cfRule type="cellIs" dxfId="560" priority="94" stopIfTrue="1" operator="lessThan">
      <formula>0</formula>
    </cfRule>
  </conditionalFormatting>
  <conditionalFormatting sqref="AA6:AA10">
    <cfRule type="cellIs" dxfId="559" priority="93" stopIfTrue="1" operator="lessThan">
      <formula>0</formula>
    </cfRule>
  </conditionalFormatting>
  <conditionalFormatting sqref="AD6:AD10">
    <cfRule type="cellIs" dxfId="558" priority="92" stopIfTrue="1" operator="lessThan">
      <formula>0</formula>
    </cfRule>
  </conditionalFormatting>
  <conditionalFormatting sqref="AI6:AI10">
    <cfRule type="cellIs" dxfId="557" priority="91" stopIfTrue="1" operator="lessThan">
      <formula>0</formula>
    </cfRule>
  </conditionalFormatting>
  <conditionalFormatting sqref="AT6:AT10">
    <cfRule type="cellIs" dxfId="556" priority="88" stopIfTrue="1" operator="lessThan">
      <formula>0</formula>
    </cfRule>
  </conditionalFormatting>
  <conditionalFormatting sqref="AS6:AS10">
    <cfRule type="cellIs" dxfId="555" priority="89" stopIfTrue="1" operator="lessThan">
      <formula>0</formula>
    </cfRule>
  </conditionalFormatting>
  <conditionalFormatting sqref="AU6:AU10">
    <cfRule type="cellIs" dxfId="554" priority="87" stopIfTrue="1" operator="lessThan">
      <formula>0</formula>
    </cfRule>
  </conditionalFormatting>
  <conditionalFormatting sqref="I13:I15">
    <cfRule type="cellIs" dxfId="553" priority="86" stopIfTrue="1" operator="lessThan">
      <formula>0</formula>
    </cfRule>
  </conditionalFormatting>
  <conditionalFormatting sqref="K13:L15 J13:J21">
    <cfRule type="cellIs" dxfId="552" priority="85" stopIfTrue="1" operator="lessThan">
      <formula>0</formula>
    </cfRule>
  </conditionalFormatting>
  <conditionalFormatting sqref="O13:O15">
    <cfRule type="cellIs" dxfId="551" priority="84" stopIfTrue="1" operator="lessThan">
      <formula>0</formula>
    </cfRule>
  </conditionalFormatting>
  <conditionalFormatting sqref="V13:V15 U13:U21">
    <cfRule type="cellIs" dxfId="550" priority="82" stopIfTrue="1" operator="lessThan">
      <formula>0</formula>
    </cfRule>
  </conditionalFormatting>
  <conditionalFormatting sqref="W13:W15">
    <cfRule type="cellIs" dxfId="549" priority="81" stopIfTrue="1" operator="lessThan">
      <formula>0</formula>
    </cfRule>
  </conditionalFormatting>
  <conditionalFormatting sqref="Y13:Y15 X13:X21">
    <cfRule type="cellIs" dxfId="548" priority="80" stopIfTrue="1" operator="lessThan">
      <formula>0</formula>
    </cfRule>
  </conditionalFormatting>
  <conditionalFormatting sqref="Z13:Z15">
    <cfRule type="cellIs" dxfId="547" priority="79" stopIfTrue="1" operator="lessThan">
      <formula>0</formula>
    </cfRule>
  </conditionalFormatting>
  <conditionalFormatting sqref="AB13:AB15 AA13:AA21">
    <cfRule type="cellIs" dxfId="546" priority="78" stopIfTrue="1" operator="lessThan">
      <formula>0</formula>
    </cfRule>
  </conditionalFormatting>
  <conditionalFormatting sqref="AC13:AC15">
    <cfRule type="cellIs" dxfId="545" priority="77" stopIfTrue="1" operator="lessThan">
      <formula>0</formula>
    </cfRule>
  </conditionalFormatting>
  <conditionalFormatting sqref="AD13:AD21">
    <cfRule type="cellIs" dxfId="544" priority="76" stopIfTrue="1" operator="lessThan">
      <formula>0</formula>
    </cfRule>
  </conditionalFormatting>
  <conditionalFormatting sqref="AI13:AI21">
    <cfRule type="cellIs" dxfId="543" priority="75" stopIfTrue="1" operator="lessThan">
      <formula>0</formula>
    </cfRule>
  </conditionalFormatting>
  <conditionalFormatting sqref="AT13:AT21">
    <cfRule type="cellIs" dxfId="542" priority="72" stopIfTrue="1" operator="lessThan">
      <formula>0</formula>
    </cfRule>
  </conditionalFormatting>
  <conditionalFormatting sqref="AS13:AS21">
    <cfRule type="cellIs" dxfId="541" priority="73" stopIfTrue="1" operator="lessThan">
      <formula>0</formula>
    </cfRule>
  </conditionalFormatting>
  <conditionalFormatting sqref="AU13:AU21">
    <cfRule type="cellIs" dxfId="540" priority="71" stopIfTrue="1" operator="lessThan">
      <formula>0</formula>
    </cfRule>
  </conditionalFormatting>
  <conditionalFormatting sqref="D53:F53">
    <cfRule type="cellIs" dxfId="539" priority="64" stopIfTrue="1" operator="lessThan">
      <formula>0</formula>
    </cfRule>
  </conditionalFormatting>
  <conditionalFormatting sqref="I53">
    <cfRule type="cellIs" dxfId="538" priority="63" stopIfTrue="1" operator="lessThan">
      <formula>0</formula>
    </cfRule>
  </conditionalFormatting>
  <conditionalFormatting sqref="J53:L53">
    <cfRule type="cellIs" dxfId="537" priority="62" stopIfTrue="1" operator="lessThan">
      <formula>0</formula>
    </cfRule>
  </conditionalFormatting>
  <conditionalFormatting sqref="O53">
    <cfRule type="cellIs" dxfId="536" priority="61" stopIfTrue="1" operator="lessThan">
      <formula>0</formula>
    </cfRule>
  </conditionalFormatting>
  <conditionalFormatting sqref="P53:R53">
    <cfRule type="cellIs" dxfId="535" priority="60" stopIfTrue="1" operator="lessThan">
      <formula>0</formula>
    </cfRule>
  </conditionalFormatting>
  <conditionalFormatting sqref="U53:AD53">
    <cfRule type="cellIs" dxfId="534" priority="59" stopIfTrue="1" operator="lessThan">
      <formula>0</formula>
    </cfRule>
  </conditionalFormatting>
  <conditionalFormatting sqref="AI25:AI28">
    <cfRule type="cellIs" dxfId="533" priority="58" stopIfTrue="1" operator="lessThan">
      <formula>0</formula>
    </cfRule>
  </conditionalFormatting>
  <conditionalFormatting sqref="AI30:AI32">
    <cfRule type="cellIs" dxfId="532" priority="57" stopIfTrue="1" operator="lessThan">
      <formula>0</formula>
    </cfRule>
  </conditionalFormatting>
  <conditionalFormatting sqref="AN25:AR28">
    <cfRule type="cellIs" dxfId="531" priority="55" stopIfTrue="1" operator="lessThan">
      <formula>0</formula>
    </cfRule>
  </conditionalFormatting>
  <conditionalFormatting sqref="AN30:AR32">
    <cfRule type="cellIs" dxfId="530" priority="54" stopIfTrue="1" operator="lessThan">
      <formula>0</formula>
    </cfRule>
  </conditionalFormatting>
  <conditionalFormatting sqref="AN34:AR35">
    <cfRule type="cellIs" dxfId="529" priority="53" stopIfTrue="1" operator="lessThan">
      <formula>0</formula>
    </cfRule>
  </conditionalFormatting>
  <conditionalFormatting sqref="AS25:AV26 AS27:AU27">
    <cfRule type="cellIs" dxfId="528" priority="52" stopIfTrue="1" operator="lessThan">
      <formula>0</formula>
    </cfRule>
  </conditionalFormatting>
  <conditionalFormatting sqref="AS28:AV28">
    <cfRule type="cellIs" dxfId="527" priority="51" stopIfTrue="1" operator="lessThan">
      <formula>0</formula>
    </cfRule>
  </conditionalFormatting>
  <conditionalFormatting sqref="AS30:AV32">
    <cfRule type="cellIs" dxfId="526" priority="50" stopIfTrue="1" operator="lessThan">
      <formula>0</formula>
    </cfRule>
  </conditionalFormatting>
  <conditionalFormatting sqref="AI44:AI47">
    <cfRule type="cellIs" dxfId="525" priority="49" stopIfTrue="1" operator="lessThan">
      <formula>0</formula>
    </cfRule>
  </conditionalFormatting>
  <conditionalFormatting sqref="AI49:AI52">
    <cfRule type="cellIs" dxfId="524" priority="48" stopIfTrue="1" operator="lessThan">
      <formula>0</formula>
    </cfRule>
  </conditionalFormatting>
  <conditionalFormatting sqref="AI53">
    <cfRule type="cellIs" dxfId="523" priority="47" stopIfTrue="1" operator="lessThan">
      <formula>0</formula>
    </cfRule>
  </conditionalFormatting>
  <conditionalFormatting sqref="AI37:AI42">
    <cfRule type="cellIs" dxfId="522" priority="46" stopIfTrue="1" operator="lessThan">
      <formula>0</formula>
    </cfRule>
  </conditionalFormatting>
  <conditionalFormatting sqref="AN37:AR42">
    <cfRule type="cellIs" dxfId="521" priority="45" stopIfTrue="1" operator="lessThan">
      <formula>0</formula>
    </cfRule>
  </conditionalFormatting>
  <conditionalFormatting sqref="AN44:AR47">
    <cfRule type="cellIs" dxfId="520" priority="44" stopIfTrue="1" operator="lessThan">
      <formula>0</formula>
    </cfRule>
  </conditionalFormatting>
  <conditionalFormatting sqref="AN49:AR52">
    <cfRule type="cellIs" dxfId="519" priority="43" stopIfTrue="1" operator="lessThan">
      <formula>0</formula>
    </cfRule>
  </conditionalFormatting>
  <conditionalFormatting sqref="AN53:AP53">
    <cfRule type="cellIs" dxfId="518" priority="42" stopIfTrue="1" operator="lessThan">
      <formula>0</formula>
    </cfRule>
  </conditionalFormatting>
  <conditionalFormatting sqref="AS37:AS42">
    <cfRule type="cellIs" dxfId="517" priority="41" stopIfTrue="1" operator="lessThan">
      <formula>0</formula>
    </cfRule>
  </conditionalFormatting>
  <conditionalFormatting sqref="AS44:AS47">
    <cfRule type="cellIs" dxfId="516" priority="40" stopIfTrue="1" operator="lessThan">
      <formula>0</formula>
    </cfRule>
  </conditionalFormatting>
  <conditionalFormatting sqref="AT37:AT42">
    <cfRule type="cellIs" dxfId="515" priority="37" stopIfTrue="1" operator="lessThan">
      <formula>0</formula>
    </cfRule>
  </conditionalFormatting>
  <conditionalFormatting sqref="AT44:AT47">
    <cfRule type="cellIs" dxfId="514" priority="36" stopIfTrue="1" operator="lessThan">
      <formula>0</formula>
    </cfRule>
  </conditionalFormatting>
  <conditionalFormatting sqref="AT49:AT52">
    <cfRule type="cellIs" dxfId="513" priority="35" stopIfTrue="1" operator="lessThan">
      <formula>0</formula>
    </cfRule>
  </conditionalFormatting>
  <conditionalFormatting sqref="AT53">
    <cfRule type="cellIs" dxfId="512" priority="34" stopIfTrue="1" operator="lessThan">
      <formula>0</formula>
    </cfRule>
  </conditionalFormatting>
  <conditionalFormatting sqref="AU37:AU42">
    <cfRule type="cellIs" dxfId="511" priority="33" stopIfTrue="1" operator="lessThan">
      <formula>0</formula>
    </cfRule>
  </conditionalFormatting>
  <conditionalFormatting sqref="AU44:AU47">
    <cfRule type="cellIs" dxfId="510" priority="32" stopIfTrue="1" operator="lessThan">
      <formula>0</formula>
    </cfRule>
  </conditionalFormatting>
  <conditionalFormatting sqref="AU49:AU52">
    <cfRule type="cellIs" dxfId="509" priority="31" stopIfTrue="1" operator="lessThan">
      <formula>0</formula>
    </cfRule>
  </conditionalFormatting>
  <conditionalFormatting sqref="AU53">
    <cfRule type="cellIs" dxfId="508" priority="30" stopIfTrue="1" operator="lessThan">
      <formula>0</formula>
    </cfRule>
  </conditionalFormatting>
  <conditionalFormatting sqref="AV37:AV42">
    <cfRule type="cellIs" dxfId="507" priority="29" stopIfTrue="1" operator="lessThan">
      <formula>0</formula>
    </cfRule>
  </conditionalFormatting>
  <conditionalFormatting sqref="AV44:AV47">
    <cfRule type="cellIs" dxfId="506" priority="28" stopIfTrue="1" operator="lessThan">
      <formula>0</formula>
    </cfRule>
  </conditionalFormatting>
  <conditionalFormatting sqref="AV49:AV52">
    <cfRule type="cellIs" dxfId="505" priority="27" stopIfTrue="1" operator="lessThan">
      <formula>0</formula>
    </cfRule>
  </conditionalFormatting>
  <conditionalFormatting sqref="AV53">
    <cfRule type="cellIs" dxfId="504" priority="26" stopIfTrue="1" operator="lessThan">
      <formula>0</formula>
    </cfRule>
  </conditionalFormatting>
  <conditionalFormatting sqref="AS35:AV35">
    <cfRule type="cellIs" dxfId="503" priority="25" stopIfTrue="1" operator="lessThan">
      <formula>0</formula>
    </cfRule>
  </conditionalFormatting>
  <conditionalFormatting sqref="AV34">
    <cfRule type="cellIs" dxfId="502" priority="24" stopIfTrue="1" operator="lessThan">
      <formula>0</formula>
    </cfRule>
  </conditionalFormatting>
  <conditionalFormatting sqref="AT34">
    <cfRule type="cellIs" dxfId="501" priority="23" stopIfTrue="1" operator="lessThan">
      <formula>0</formula>
    </cfRule>
  </conditionalFormatting>
  <conditionalFormatting sqref="AW61:AW62">
    <cfRule type="cellIs" dxfId="500" priority="22" stopIfTrue="1" operator="lessThan">
      <formula>0</formula>
    </cfRule>
  </conditionalFormatting>
  <conditionalFormatting sqref="M56:O57 J56:J57">
    <cfRule type="cellIs" dxfId="499" priority="21" stopIfTrue="1" operator="lessThan">
      <formula>0</formula>
    </cfRule>
  </conditionalFormatting>
  <conditionalFormatting sqref="M58:O59 J58:J59">
    <cfRule type="cellIs" dxfId="498" priority="19" stopIfTrue="1" operator="lessThan">
      <formula>0</formula>
    </cfRule>
  </conditionalFormatting>
  <conditionalFormatting sqref="S56:U57">
    <cfRule type="cellIs" dxfId="497" priority="17" stopIfTrue="1" operator="lessThan">
      <formula>0</formula>
    </cfRule>
  </conditionalFormatting>
  <conditionalFormatting sqref="V56:W57">
    <cfRule type="cellIs" dxfId="496" priority="16" stopIfTrue="1" operator="lessThan">
      <formula>0</formula>
    </cfRule>
  </conditionalFormatting>
  <conditionalFormatting sqref="S59:U59">
    <cfRule type="cellIs" dxfId="495" priority="15" stopIfTrue="1" operator="lessThan">
      <formula>0</formula>
    </cfRule>
  </conditionalFormatting>
  <conditionalFormatting sqref="V59:W59">
    <cfRule type="cellIs" dxfId="494" priority="14" stopIfTrue="1" operator="lessThan">
      <formula>0</formula>
    </cfRule>
  </conditionalFormatting>
  <conditionalFormatting sqref="S58:T58">
    <cfRule type="cellIs" dxfId="493" priority="13" stopIfTrue="1" operator="lessThan">
      <formula>0</formula>
    </cfRule>
  </conditionalFormatting>
  <conditionalFormatting sqref="X56:X57">
    <cfRule type="cellIs" dxfId="492" priority="12" stopIfTrue="1" operator="lessThan">
      <formula>0</formula>
    </cfRule>
  </conditionalFormatting>
  <conditionalFormatting sqref="X59">
    <cfRule type="cellIs" dxfId="491" priority="11" stopIfTrue="1" operator="lessThan">
      <formula>0</formula>
    </cfRule>
  </conditionalFormatting>
  <conditionalFormatting sqref="X58">
    <cfRule type="cellIs" dxfId="490" priority="10" stopIfTrue="1" operator="lessThan">
      <formula>0</formula>
    </cfRule>
  </conditionalFormatting>
  <conditionalFormatting sqref="AA56:AA57">
    <cfRule type="cellIs" dxfId="489" priority="9" stopIfTrue="1" operator="lessThan">
      <formula>0</formula>
    </cfRule>
  </conditionalFormatting>
  <conditionalFormatting sqref="AA59">
    <cfRule type="cellIs" dxfId="488" priority="8" stopIfTrue="1" operator="lessThan">
      <formula>0</formula>
    </cfRule>
  </conditionalFormatting>
  <conditionalFormatting sqref="AA58">
    <cfRule type="cellIs" dxfId="487" priority="7" stopIfTrue="1" operator="lessThan">
      <formula>0</formula>
    </cfRule>
  </conditionalFormatting>
  <conditionalFormatting sqref="Q13:R15 P13:P21">
    <cfRule type="cellIs" dxfId="486" priority="83" stopIfTrue="1" operator="lessThan">
      <formula>0</formula>
    </cfRule>
  </conditionalFormatting>
  <conditionalFormatting sqref="AQ7:AR7 AO13:AP15 AN6:AN10 AN13:AN21">
    <cfRule type="cellIs" dxfId="485" priority="5" stopIfTrue="1" operator="lessThan">
      <formula>0</formula>
    </cfRule>
  </conditionalFormatting>
  <conditionalFormatting sqref="AU34">
    <cfRule type="cellIs" dxfId="484" priority="4" stopIfTrue="1" operator="lessThan">
      <formula>0</formula>
    </cfRule>
  </conditionalFormatting>
  <conditionalFormatting sqref="P56:P57">
    <cfRule type="cellIs" dxfId="483" priority="3" stopIfTrue="1" operator="lessThan">
      <formula>0</formula>
    </cfRule>
  </conditionalFormatting>
  <conditionalFormatting sqref="P59">
    <cfRule type="cellIs" dxfId="482" priority="2" stopIfTrue="1" operator="lessThan">
      <formula>0</formula>
    </cfRule>
  </conditionalFormatting>
  <conditionalFormatting sqref="P58">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O34" activePane="bottomRight" state="frozen"/>
      <selection activeCell="B1" sqref="B1"/>
      <selection pane="topRight" activeCell="B1" sqref="B1"/>
      <selection pane="bottomLeft" activeCell="B1" sqref="B1"/>
      <selection pane="bottomRight" activeCell="P24" sqref="P2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v>2027253</v>
      </c>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f>1694729+2561</f>
        <v>1697290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f>+'[1]Sheet 1'!$L$1229</f>
        <v>77963.469999999739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v>17915</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v>5864</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v>36736</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f>+P23+P26+P30+P45+P46+P18</f>
        <v>1835768.4699999997</v>
      </c>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v>2046</v>
      </c>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v>2046</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381"/>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P52" sqref="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v>1138561</v>
      </c>
      <c r="N5" s="118">
        <v>1665809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v>1835768</v>
      </c>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v>10192</v>
      </c>
      <c r="N7" s="110">
        <v>251665</v>
      </c>
      <c r="O7" s="115">
        <v>163822</v>
      </c>
      <c r="P7" s="115">
        <f>+O7+N7+M7</f>
        <v>425679</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f>+M5+M7</f>
        <v>1148753</v>
      </c>
      <c r="N12" s="115">
        <f>+N7+N5</f>
        <v>1917474</v>
      </c>
      <c r="O12" s="115">
        <f>+O6+O7</f>
        <v>1999590</v>
      </c>
      <c r="P12" s="115">
        <f>+M12+N12+O12</f>
        <v>5065817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c r="I15" s="118"/>
      <c r="J15" s="106"/>
      <c r="K15" s="106"/>
      <c r="L15" s="107"/>
      <c r="M15" s="117">
        <v>2131544</v>
      </c>
      <c r="N15" s="118">
        <v>2800044</v>
      </c>
      <c r="O15" s="106">
        <v>2027253</v>
      </c>
      <c r="P15" s="106">
        <f>+O15+N15+M15</f>
        <v>6958841</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v>50091</v>
      </c>
      <c r="N16" s="110">
        <v>32901</v>
      </c>
      <c r="O16" s="115"/>
      <c r="P16" s="115">
        <f>+N16+M16</f>
        <v>82992</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f>+M15-M16</f>
        <v>2081453</v>
      </c>
      <c r="N17" s="115">
        <f>+N15-N16</f>
        <v>2767143</v>
      </c>
      <c r="O17" s="115">
        <f>+O15-O16</f>
        <v>2027253</v>
      </c>
      <c r="P17" s="115">
        <f>+P15-P16</f>
        <v>6875849</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v>358</v>
      </c>
      <c r="N37" s="122">
        <v>467</v>
      </c>
      <c r="O37" s="256">
        <v>476</v>
      </c>
      <c r="P37" s="256">
        <f>+M37+N37+O37</f>
        <v>1301</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v>8.3000000000000004E-2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f>+P38*P40</f>
        <v>8.3000000000000004E-2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f>+M12/M17</f>
        <v>0.5518995624691021</v>
      </c>
      <c r="N44" s="260">
        <f>+N12/N17</f>
        <v>0.69294358838701142</v>
      </c>
      <c r="O44" s="260">
        <f>+O12/O17</f>
        <v>0.98635444120689431</v>
      </c>
      <c r="P44" s="260">
        <f>+P12/P17</f>
        <v>0.73675512653055641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v>8.3000000000000004E-2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f>+P44+P46</f>
        <v>0.81975512653055638</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f>+P47</f>
        <v>0.81975512653055638</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f>+O17</f>
        <v>2027253</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383">
        <f>(+P49-P50)*P51</f>
        <v>61314.010475549949</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v>61314.01</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v>61314.01</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5"/>
      <c r="D23" s="386"/>
      <c r="E23" s="386"/>
      <c r="F23" s="386"/>
      <c r="G23" s="386"/>
      <c r="H23" s="386"/>
      <c r="I23" s="386"/>
      <c r="J23" s="386"/>
      <c r="K23" s="387"/>
    </row>
    <row r="24" spans="2:12" s="5" customFormat="1" ht="100.15" customHeight="1" x14ac:dyDescent="0.2">
      <c r="B24" s="101" t="s">
        <v>213</v>
      </c>
      <c r="C24" s="388"/>
      <c r="D24" s="389"/>
      <c r="E24" s="389"/>
      <c r="F24" s="389"/>
      <c r="G24" s="389"/>
      <c r="H24" s="389"/>
      <c r="I24" s="389"/>
      <c r="J24" s="389"/>
      <c r="K24" s="3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509</v>
      </c>
      <c r="C5" s="150"/>
      <c r="D5" s="221" t="s">
        <v>510</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501</v>
      </c>
      <c r="C56" s="152"/>
      <c r="D56" s="222" t="s">
        <v>502</v>
      </c>
      <c r="E56" s="7"/>
    </row>
    <row r="57" spans="2:5" ht="35.25" customHeight="1" x14ac:dyDescent="0.2">
      <c r="B57" s="219"/>
      <c r="C57" s="152"/>
      <c r="D57" s="222" t="s">
        <v>503</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504</v>
      </c>
      <c r="C67" s="152"/>
      <c r="D67" s="222" t="s">
        <v>505</v>
      </c>
      <c r="E67" s="7"/>
    </row>
    <row r="68" spans="2:5" ht="35.25" customHeight="1" x14ac:dyDescent="0.2">
      <c r="B68" s="219"/>
      <c r="C68" s="152"/>
      <c r="D68" s="222" t="s">
        <v>506</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507</v>
      </c>
      <c r="C123" s="150"/>
      <c r="D123" s="222" t="s">
        <v>508</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H4" sqref="H4"/>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purl.org/dc/terms/"/>
    <ds:schemaRef ds:uri="http://purl.org/dc/dcmitype/"/>
    <ds:schemaRef ds:uri="http://schemas.microsoft.com/office/2006/metadata/properties"/>
    <ds:schemaRef ds:uri="http://schemas.microsoft.com/office/2006/documentManagement/types"/>
    <ds:schemaRef ds:uri="http://purl.org/dc/elements/1.1/"/>
    <ds:schemaRef ds:uri="http://www.w3.org/XML/1998/namespace"/>
    <ds:schemaRef ds:uri="http://schemas.openxmlformats.org/package/2006/metadata/core-propertie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Gardner</cp:lastModifiedBy>
  <dcterms:created xsi:type="dcterms:W3CDTF">2015-06-01T21:13:03Z</dcterms:created>
  <dcterms:modified xsi:type="dcterms:W3CDTF">2015-07-24T15:15:37Z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-1002834320</vt:i4>
  </property>
  <property fmtid="{D5CDD505-2E9C-101B-9397-08002B2CF9AE}" pid="3" name="_NewReviewCycle">
    <vt:lpwstr/>
  </property>
  <property fmtid="{D5CDD505-2E9C-101B-9397-08002B2CF9AE}" pid="4" name="_EmailSubject">
    <vt:lpwstr>2014 MLR Training Call - Helpful Info</vt:lpwstr>
  </property>
  <property fmtid="{D5CDD505-2E9C-101B-9397-08002B2CF9AE}" pid="5" name="_AuthorEmail">
    <vt:lpwstr>jkugler@ccah-alliance.org</vt:lpwstr>
  </property>
  <property fmtid="{D5CDD505-2E9C-101B-9397-08002B2CF9AE}" pid="6" name="_AuthorEmailDisplayName">
    <vt:lpwstr>Jenifer Mandella</vt:lpwstr>
  </property>
  <property fmtid="{D5CDD505-2E9C-101B-9397-08002B2CF9AE}" pid="7" name="_ReviewingToolsShownOnce">
    <vt:lpwstr/>
  </property>
</Properties>
</file>