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D60" i="4"/>
  <c r="E54" i="18"/>
  <c r="D54" i="18"/>
  <c r="E5" i="18"/>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<sst xmlns="http://schemas.openxmlformats.org/spreadsheetml/2006/main" count="573" uniqueCount="505">
  <si>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</si>
  <si>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</si>
  <si>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</si>
  <si>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</si>
  <si>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</si>
  <si>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</si>
  <si>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</si>
  <si>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</si>
  <si>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</si>
  <si>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</si>
  <si>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</si>
  <si>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</si>
  <si>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</si>
  <si>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</si>
  <si>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</si>
  <si>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</si>
  <si>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</si>
  <si>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</si>
  <si>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</si>
  <si>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</si>
  <si>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</si>
  <si>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</si>
  <si>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</si>
  <si>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</si>
  <si>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</si>
  <si>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</si>
  <si>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</si>
  <si>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</si>
  <si>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</si>
  <si>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</si>
  <si>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</si>
  <si>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</si>
  <si>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</si>
  <si>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</si>
  <si>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</si>
  <si>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</si>
  <si>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</si>
  <si>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</si>
  <si>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</si>
  <si>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</si>
  <si>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</si>
  <si>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</si>
  <si>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</si>
  <si>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</si>
  <si>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</si>
  <si>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</si>
  <si>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</si>
  <si>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</si>
  <si>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</si>
  <si>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</si>
  <si>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</si>
  <si>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</si>
  <si>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</si>
  <si>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</si>
  <si>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</si>
  <si>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</si>
  <si>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</si>
  <si>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</si>
  <si>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</si>
  <si>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</si>
  <si>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</si>
  <si>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</si>
  <si>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</si>
  <si>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</si>
  <si>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</si>
  <si>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</si>
  <si>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</si>
  <si>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</si>
  <si>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</si>
  <si>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</si>
  <si>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</si>
  <si>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</si>
  <si>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</si>
  <si>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</si>
  <si>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</si>
  <si>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</si>
  <si>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</si>
  <si>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</si>
  <si>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</si>
  <si>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</si>
  <si>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</si>
  <si>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</si>
  <si>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</si>
  <si>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</si>
  <si>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</si>
  <si>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</si>
  <si>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</si>
  <si>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</si>
  <si>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</si>
  <si>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</si>
  <si>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</si>
  <si>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</si>
  <si>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</si>
  <si>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</si>
  <si>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</si>
  <si>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</si>
  <si>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</si>
  <si>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</si>
  <si>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</si>
  <si>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</si>
  <si>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</si>
  <si>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</si>
  <si>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</si>
  <si>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</si>
  <si>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</si>
  <si>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</si>
  <si>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</si>
  <si>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</si>
  <si>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</si>
  <si>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</si>
  <si>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</si>
  <si>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</si>
  <si>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</si>
  <si>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</si>
  <si>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</si>
  <si>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</si>
  <si>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</si>
  <si>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</si>
  <si>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</si>
  <si>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</si>
  <si>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</si>
  <si>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</si>
  <si>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</si>
  <si>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</si>
  <si>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</si>
  <si>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</si>
  <si>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</si>
  <si>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</si>
  <si>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</si>
  <si>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</si>
  <si>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</si>
  <si>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</si>
  <si>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</si>
  <si>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</si>
  <si>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</si>
  <si>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</si>
  <si>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</si>
  <si>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</si>
  <si>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</si>
  <si>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</si>
  <si>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</si>
  <si>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</si>
  <si>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</si>
  <si>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</si>
  <si>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</si>
  <si>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</si>
  <si>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</si>
  <si>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</si>
  <si>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</si>
  <si>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</si>
  <si>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</si>
  <si>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</si>
  <si>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</si>
  <si>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</si>
  <si>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</si>
  <si>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</si>
  <si>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</si>
  <si>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</si>
  <si>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</si>
  <si>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</si>
  <si>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</si>
  <si>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</si>
  <si>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</si>
  <si>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</si>
  <si>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</si>
  <si>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</si>
  <si>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</si>
  <si>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</si>
  <si>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</si>
  <si>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</si>
  <si>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</si>
  <si>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</si>
  <si>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</si>
  <si>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</si>
  <si>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</si>
  <si>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</si>
  <si>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</si>
  <si>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</si>
  <si>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</si>
  <si>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</si>
  <si>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</si>
  <si>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</si>
  <si>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</si>
  <si>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</si>
  <si>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</si>
  <si>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</si>
  <si>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</si>
  <si>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</si>
  <si>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</si>
  <si>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</si>
  <si>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</si>
  <si>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</si>
  <si>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</si>
  <si>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</si>
  <si>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</si>
  <si>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</si>
  <si>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</si>
  <si>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</si>
  <si>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</si>
  <si>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</si>
  <si>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</si>
  <si>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</si>
  <si>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</si>
  <si>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</si>
  <si>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</si>
  <si>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</si>
  <si>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</si>
  <si>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</si>
  <si>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</si>
  <si>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</si>
  <si>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</si>
  <si>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</si>
  <si>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</si>
  <si>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</si>
  <si>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</si>
  <si>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</si>
  <si>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</si>
  <si>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</si>
  <si>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</si>
  <si>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</si>
  <si>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</si>
  <si>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</si>
  <si>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</si>
  <si>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</si>
  <si>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</si>
  <si>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</si>
  <si>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</si>
  <si>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</si>
  <si>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</si>
  <si>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</si>
  <si>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</si>
  <si>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</si>
  <si>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</si>
  <si>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</si>
  <si>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</si>
  <si>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</si>
  <si>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</si>
  <si>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</si>
  <si>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</si>
  <si>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</si>
  <si>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</si>
  <si>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</si>
  <si>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</si>
  <si>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</si>
  <si>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</si>
  <si>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</si>
  <si>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</si>
  <si>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</si>
  <si>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</si>
  <si>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</si>
  <si>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</si>
  <si>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</si>
  <si>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</si>
  <si>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</si>
  <si>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</si>
  <si>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</si>
  <si>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</si>
  <si>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</si>
  <si>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</si>
  <si>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</si>
  <si>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</si>
  <si>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</si>
  <si>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</si>
  <si>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</si>
  <si>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</si>
  <si>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</si>
  <si>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</si>
  <si>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</si>
  <si>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</si>
  <si>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</si>
  <si>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</si>
  <si>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</si>
  <si>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</si>
  <si>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</si>
  <si>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</si>
  <si>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</si>
  <si>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</si>
  <si>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</si>
  <si>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</si>
  <si>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</si>
  <si>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</si>
  <si>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</si>
  <si>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</si>
  <si>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</si>
  <si>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</si>
  <si>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</si>
  <si>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</si>
  <si>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</si>
  <si>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</si>
  <si>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</si>
  <si>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</si>
  <si>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</si>
  <si>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</si>
  <si>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</si>
  <si>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</si>
  <si>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</si>
  <si>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</si>
  <si>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</si>
  <si>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</si>
  <si>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</si>
  <si>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</si>
  <si>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</si>
  <si>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</si>
  <si>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</si>
  <si>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</si>
  <si>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</si>
  <si>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</si>
  <si>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</si>
  <si>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</si>
  <si>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</si>
  <si>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</si>
  <si>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</si>
  <si>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</si>
  <si>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</si>
  <si>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</si>
  <si>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</si>
  <si>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</si>
  <si>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</si>
  <si>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</si>
  <si>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</si>
  <si>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</si>
  <si>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</si>
  <si>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</si>
  <si>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</si>
  <si>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</si>
  <si>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</si>
  <si>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</si>
  <si>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</si>
  <si>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</si>
  <si>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</si>
  <si>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</si>
  <si>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</si>
  <si>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</si>
  <si>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</si>
  <si>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</si>
  <si>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</si>
  <si>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</si>
  <si>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</si>
  <si>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</si>
  <si>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</si>
  <si>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</si>
  <si>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</si>
  <si>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</si>
  <si>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</si>
  <si>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</si>
  <si>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</si>
  <si>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</si>
  <si>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</si>
  <si>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</si>
  <si>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</si>
  <si>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</si>
  <si>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</si>
  <si>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</si>
  <si>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</si>
  <si>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</si>
  <si>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</si>
  <si>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</si>
  <si>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</si>
  <si>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</si>
  <si>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</si>
  <si>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</si>
  <si>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</si>
  <si>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</si>
  <si>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</si>
  <si>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</si>
  <si>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</si>
  <si>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</si>
  <si>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</si>
  <si>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</si>
  <si>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</si>
  <si>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</si>
  <si>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</si>
  <si>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</si>
  <si>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</si>
  <si>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</si>
  <si>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</si>
  <si>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</si>
  <si>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</si>
  <si>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</si>
  <si>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</si>
  <si>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</si>
  <si>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</si>
  <si>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</si>
  <si>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</si>
  <si>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</si>
  <si>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</si>
  <si>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</si>
  <si>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</si>
  <si>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</si>
  <si>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</si>
  <si>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</si>
  <si>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</si>
  <si>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</si>
  <si>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</si>
  <si>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</si>
  <si>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</si>
  <si>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</si>
  <si>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</si>
  <si>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</si>
  <si>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</si>
  <si>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</si>
  <si>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</si>
  <si>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</si>
  <si>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</si>
  <si>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</si>
  <si>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</si>
  <si>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</si>
  <si>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</si>
  <si>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</si>
  <si>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</si>
  <si>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</si>
  <si>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</si>
  <si>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</si>
  <si>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</si>
  <si>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</si>
  <si>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</si>
  <si>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</si>
  <si>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</si>
  <si>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</si>
  <si>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</si>
  <si>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</si>
  <si>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</si>
  <si>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</si>
  <si>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</si>
  <si>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</si>
  <si>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</si>
  <si>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</si>
  <si>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</si>
  <si>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</si>
  <si>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</si>
  <si>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</si>
  <si>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</si>
  <si>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</si>
  <si>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</si>
  <si>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</si>
  <si>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</si>
  <si>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</si>
  <si>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</si>
  <si>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</si>
  <si>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</si>
  <si>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</si>
  <si>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</si>
  <si>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</si>
  <si>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</si>
  <si>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</si>
  <si>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</si>
  <si>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</si>
  <si>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</si>
  <si>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</si>
  <si>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</si>
  <si>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</si>
  <si>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</si>
  <si>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</si>
  <si>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</si>
  <si>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</si>
  <si>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</si>
  <si>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</si>
  <si>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</si>
  <si>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</si>
  <si>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</si>
  <si>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</si>
  <si>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</si>
  <si>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</si>
  <si>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</si>
  <si>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</si>
  <si>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</si>
  <si>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</si>
  <si>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</si>
  <si>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</si>
  <si>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</si>
  <si>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</si>
  <si>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</si>
  <si>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</si>
  <si>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</si>
  <si>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</si>
  <si>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</si>
  <si>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</si>
  <si>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</si>
  <si>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</si>
  <si>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</si>
  <si>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</si>
  <si>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</si>
  <si>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</si>
  <si>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</si>
  <si>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</si>
  <si>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</si>
  <si>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</si>
  <si>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</si>
  <si>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</si>
  <si>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</si>
  <si>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</si>
  <si>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</si>
  <si>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</si>
  <si>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</si>
  <si>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</si>
  <si>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</si>
  <si>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</si>
  <si>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</si>
  <si>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</si>
  <si>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</si>
  <si>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</si>
  <si>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</si>
  <si>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53310</t>
  </si>
  <si>
    <t>279</t>
  </si>
  <si>
    <t>Allocated by Earned Premiium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</si>
</sst>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148842</v>
      </c>
      <c r="E5" s="106">
        <v>148842</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1961118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-5469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397718</v>
      </c>
      <c r="E12" s="106">
        <v>432569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2124795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-3498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348</v>
      </c>
      <c r="E28" s="110">
        <f>+D28</f>
        <v>348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4509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1417</v>
      </c>
      <c r="E31" s="110">
        <f>+D31</f>
        <v>1417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18371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240</v>
      </c>
      <c r="E35" s="110">
        <f>+D35</f>
        <v>240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2169</v>
      </c>
      <c r="E46" s="110">
        <f>+D46</f>
        <v>2169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28115</v>
      </c>
      <c r="AU46" s="113"/>
      <c r="AV46" s="113"/>
      <c r="AW46" s="318"/>
    </row>
    <row r="47" spans="1:49" x14ac:dyDescent="0.2">
      <c r="B47" s="161" t="s">
        <v>264</v>
      </c>
      <c r="C47" s="62" t="s">
        <v>21</v>
      </c>
      <c r="D47" s="109">
        <v>52</v>
      </c>
      <c r="E47" s="110">
        <f>+D47</f>
        <v>52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325</v>
      </c>
      <c r="E49" s="110">
        <f>+D49</f>
        <v>325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4209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13157</v>
      </c>
      <c r="E51" s="110">
        <f>+D51</f>
        <v>13157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170528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v>
      </c>
      <c r="E56" s="122">
        <f>+D56</f>
        <v>30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637</v>
      </c>
      <c r="AU56" s="123"/>
      <c r="AV56" s="123"/>
      <c r="AW56" s="309"/>
    </row>
    <row r="57" spans="2:49" x14ac:dyDescent="0.2">
      <c r="B57" s="161" t="s">
        <v>273</v>
      </c>
      <c r="C57" s="62" t="s">
        <v>25</v>
      </c>
      <c r="D57" s="124">
        <v>66</v>
      </c>
      <c r="E57" s="125">
        <f>+D57</f>
        <v>66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933</v>
      </c>
      <c r="E59" s="125">
        <f>+D59</f>
        <v>933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19545</v>
      </c>
      <c r="AU59" s="126"/>
      <c r="AV59" s="126"/>
      <c r="AW59" s="310"/>
    </row>
    <row r="60" spans="2:49" x14ac:dyDescent="0.2">
      <c r="B60" s="161" t="s">
        <v>276</v>
      </c>
      <c r="C60" s="62"/>
      <c r="D60" s="127">
        <f>+D59/12</f>
        <v>77.75</v>
      </c>
      <c r="E60" s="128">
        <f>+D60</f>
        <v>77.75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1628.75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148072</v>
      </c>
      <c r="E5" s="118">
        <f>+D5-D7</f>
        <v>144273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1919212</v>
      </c>
      <c r="AU5" s="119"/>
      <c r="AV5" s="312"/>
      <c r="AW5" s="317"/>
    </row>
    <row r="6" spans="2:49" x14ac:dyDescent="0.2">
      <c r="B6" s="176" t="s">
        <v>279</v>
      </c>
      <c r="C6" s="133" t="s">
        <v>8</v>
      </c>
      <c r="D6" s="109">
        <v>4568</v>
      </c>
      <c r="E6" s="110">
        <v>4568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308438</v>
      </c>
      <c r="AU6" s="113"/>
      <c r="AV6" s="311"/>
      <c r="AW6" s="318"/>
    </row>
    <row r="7" spans="2:49" x14ac:dyDescent="0.2">
      <c r="B7" s="176" t="s">
        <v>280</v>
      </c>
      <c r="C7" s="133" t="s">
        <v>9</v>
      </c>
      <c r="D7" s="109">
        <v>3799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266531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473020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2181671</v>
      </c>
      <c r="AU23" s="113"/>
      <c r="AV23" s="311"/>
      <c r="AW23" s="318"/>
    </row>
    <row r="24" spans="2:49" ht="28.5" customHeight="1" x14ac:dyDescent="0.2">
      <c r="B24" s="178" t="s">
        <v>114</v>
      </c>
      <c r="C24" s="133"/>
      <c r="D24" s="293"/>
      <c r="E24" s="110">
        <v>429904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16458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22171</v>
      </c>
      <c r="AU26" s="113"/>
      <c r="AV26" s="311"/>
      <c r="AW26" s="318"/>
    </row>
    <row r="27" spans="2:49" s="5" customFormat="1" ht="25.5" x14ac:dyDescent="0.2">
      <c r="B27" s="178" t="s">
        <v>85</v>
      </c>
      <c r="C27" s="133"/>
      <c r="D27" s="293"/>
      <c r="E27" s="110">
        <v>1324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77570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30022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37095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492931</v>
      </c>
      <c r="AU30" s="113"/>
      <c r="AV30" s="311"/>
      <c r="AW30" s="318"/>
    </row>
    <row r="31" spans="2:49" s="5" customFormat="1" ht="25.5" x14ac:dyDescent="0.2">
      <c r="B31" s="178" t="s">
        <v>84</v>
      </c>
      <c r="C31" s="133"/>
      <c r="D31" s="293"/>
      <c r="E31" s="110">
        <v>3776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49788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529508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76268</v>
      </c>
      <c r="AU34" s="113"/>
      <c r="AV34" s="311"/>
      <c r="AW34" s="318"/>
    </row>
    <row r="35" spans="2:49" s="5" customFormat="1" x14ac:dyDescent="0.2">
      <c r="B35" s="178" t="s">
        <v>91</v>
      </c>
      <c r="C35" s="133"/>
      <c r="D35" s="293"/>
      <c r="E35" s="110">
        <v>962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3397</v>
      </c>
      <c r="E36" s="110">
        <v>3397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88715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397718</v>
      </c>
      <c r="E54" s="115">
        <f>+E24+E27+E31+E35-E36</f>
        <v>432569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2124795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90673</v>
      </c>
      <c r="D5" s="118">
        <v>288642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116524</v>
      </c>
      <c r="D6" s="110">
        <v>218602</v>
      </c>
      <c r="E6" s="115">
        <v>432569</v>
      </c>
      <c r="F6" s="115">
        <f>+E6+D6+C6</f>
        <v>767695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116524</v>
      </c>
      <c r="D12" s="115">
        <f t="shared" ref="D12:F12" si="0">+D6</f>
        <v>218602</v>
      </c>
      <c r="E12" s="115">
        <f t="shared" si="0"/>
        <v>432569</v>
      </c>
      <c r="F12" s="115">
        <f t="shared" si="0"/>
        <v>767695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212582</v>
      </c>
      <c r="D15" s="118">
        <v>191323</v>
      </c>
      <c r="E15" s="106">
        <v>148842</v>
      </c>
      <c r="F15" s="106">
        <f t="shared" ref="F15:F17" si="1">+E15+D15+C15</f>
        <v>552747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4696</v>
      </c>
      <c r="D16" s="110">
        <v>2436</v>
      </c>
      <c r="E16" s="115">
        <v>2005</v>
      </c>
      <c r="F16" s="115">
        <f t="shared" si="1"/>
        <v>9137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207886</v>
      </c>
      <c r="D17" s="115">
        <f>+D15-D16</f>
        <v>188887</v>
      </c>
      <c r="E17" s="115">
        <f t="shared" ref="E17" si="2">+E15-E16</f>
        <v>146837</v>
      </c>
      <c r="F17" s="115">
        <f t="shared" si="1"/>
        <v>543610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94</v>
      </c>
      <c r="D37" s="122">
        <v>110</v>
      </c>
      <c r="E37" s="256">
        <v>78</v>
      </c>
      <c r="F37" s="256">
        <f>+E37+D37+C37</f>
        <v>282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5" sqref="D1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