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fdominguez\Dropbox\FHS Audit2\Financial\2015 MLR\"/>
    </mc:Choice>
  </mc:AlternateContent>
  <workbookProtection lockStructure="1"/>
  <bookViews>
    <workbookView xWindow="0" yWindow="0" windowWidth="28800" windowHeight="1302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53" i="10" l="1"/>
  <c r="E38" i="10"/>
  <c r="F11" i="10"/>
  <c r="F10" i="10"/>
  <c r="F9" i="10"/>
  <c r="E17" i="10"/>
  <c r="E11" i="10"/>
  <c r="F8" i="10" l="1"/>
  <c r="E8" i="10"/>
  <c r="E7" i="10"/>
  <c r="D54" i="18" l="1"/>
  <c r="E60" i="4" l="1"/>
  <c r="F38" i="10"/>
  <c r="E55" i="18"/>
  <c r="E22" i="4"/>
  <c r="D55" i="18"/>
  <c r="H5" i="4"/>
  <c r="G5" i="4"/>
  <c r="E5" i="4"/>
  <c r="F7" i="10"/>
  <c r="D17" i="10"/>
  <c r="C17" i="10"/>
  <c r="E16" i="10"/>
  <c r="F16" i="10" s="1"/>
  <c r="D12" i="10"/>
  <c r="C12" i="10"/>
  <c r="E10" i="10"/>
  <c r="E9" i="10"/>
  <c r="D12" i="4"/>
  <c r="E54" i="18"/>
  <c r="E12" i="4" s="1"/>
  <c r="E6" i="10" s="1"/>
  <c r="D60" i="4"/>
  <c r="D22" i="4"/>
  <c r="D5" i="4"/>
  <c r="E15" i="10" l="1"/>
  <c r="F15" i="10" s="1"/>
  <c r="F17" i="10" s="1"/>
  <c r="E12" i="10"/>
  <c r="F6" i="10"/>
  <c r="F12" i="10" s="1"/>
  <c r="F52" i="10" l="1"/>
  <c r="E45" i="10"/>
  <c r="F45" i="10"/>
  <c r="F48" i="10" s="1"/>
  <c r="F51" i="10" s="1"/>
</calcChain>
</file>

<file path=xl/sharedStrings.xml><?xml version="1.0" encoding="utf-8"?>
<sst xmlns="http://schemas.openxmlformats.org/spreadsheetml/2006/main" count="610" uniqueCount="530">
  <si>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</si>
  <si>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</si>
  <si>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</si>
  <si>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</si>
  <si>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</si>
  <si>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</si>
  <si>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</si>
  <si>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</si>
  <si>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</si>
  <si>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</si>
  <si>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</si>
  <si>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</si>
  <si>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</si>
  <si>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</si>
  <si>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</si>
  <si>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</si>
  <si>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</si>
  <si>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</si>
  <si>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</si>
  <si>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</si>
  <si>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</si>
  <si>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</si>
  <si>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</si>
  <si>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</si>
  <si>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</si>
  <si>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</si>
  <si>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</si>
  <si>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</si>
  <si>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</si>
  <si>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</si>
  <si>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</si>
  <si>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</si>
  <si>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</si>
  <si>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</si>
  <si>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</si>
  <si>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</si>
  <si>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</si>
  <si>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</si>
  <si>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</si>
  <si>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</si>
  <si>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</si>
  <si>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</si>
  <si>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</si>
  <si>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</si>
  <si>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</si>
  <si>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</si>
  <si>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</si>
  <si>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</si>
  <si>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</si>
  <si>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</si>
  <si>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</si>
  <si>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</si>
  <si>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</si>
  <si>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</si>
  <si>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</si>
  <si>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</si>
  <si>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</si>
  <si>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</si>
  <si>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</si>
  <si>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</si>
  <si>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</si>
  <si>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</si>
  <si>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</si>
  <si>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</si>
  <si>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</si>
  <si>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</si>
  <si>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</si>
  <si>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</si>
  <si>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</si>
  <si>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</si>
  <si>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</si>
  <si>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</si>
  <si>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</si>
  <si>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</si>
  <si>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</si>
  <si>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</si>
  <si>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</si>
  <si>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</si>
  <si>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</si>
  <si>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</si>
  <si>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</si>
  <si>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</si>
  <si>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</si>
  <si>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</si>
  <si>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</si>
  <si>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</si>
  <si>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</si>
  <si>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</si>
  <si>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</si>
  <si>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</si>
  <si>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</si>
  <si>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</si>
  <si>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</si>
  <si>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</si>
  <si>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</si>
  <si>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</si>
  <si>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</si>
  <si>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</si>
  <si>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</si>
  <si>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</si>
  <si>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</si>
  <si>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</si>
  <si>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</si>
  <si>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</si>
  <si>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</si>
  <si>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</si>
  <si>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</si>
  <si>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</si>
  <si>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</si>
  <si>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</si>
  <si>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</si>
  <si>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</si>
  <si>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</si>
  <si>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</si>
  <si>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</si>
  <si>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</si>
  <si>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</si>
  <si>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</si>
  <si>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</si>
  <si>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</si>
  <si>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</si>
  <si>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</si>
  <si>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</si>
  <si>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</si>
  <si>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</si>
  <si>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</si>
  <si>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</si>
  <si>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</si>
  <si>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</si>
  <si>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</si>
  <si>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</si>
  <si>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</si>
  <si>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</si>
  <si>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</si>
  <si>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</si>
  <si>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</si>
  <si>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</si>
  <si>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</si>
  <si>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</si>
  <si>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</si>
  <si>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</si>
  <si>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</si>
  <si>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</si>
  <si>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</si>
  <si>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</si>
  <si>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</si>
  <si>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</si>
  <si>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</si>
  <si>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</si>
  <si>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</si>
  <si>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</si>
  <si>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</si>
  <si>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</si>
  <si>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</si>
  <si>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</si>
  <si>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</si>
  <si>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</si>
  <si>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</si>
  <si>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</si>
  <si>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</si>
  <si>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</si>
  <si>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</si>
  <si>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</si>
  <si>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</si>
  <si>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</si>
  <si>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</si>
  <si>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</si>
  <si>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</si>
  <si>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</si>
  <si>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</si>
  <si>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</si>
  <si>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</si>
  <si>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</si>
  <si>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</si>
  <si>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</si>
  <si>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</si>
  <si>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</si>
  <si>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</si>
  <si>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</si>
  <si>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</si>
  <si>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</si>
  <si>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</si>
  <si>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</si>
  <si>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</si>
  <si>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</si>
  <si>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</si>
  <si>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</si>
  <si>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</si>
  <si>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</si>
  <si>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</si>
  <si>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</si>
  <si>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</si>
  <si>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</si>
  <si>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</si>
  <si>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</si>
  <si>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</si>
  <si>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</si>
  <si>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</si>
  <si>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</si>
  <si>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</si>
  <si>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</si>
  <si>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</si>
  <si>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</si>
  <si>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</si>
  <si>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</si>
  <si>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</si>
  <si>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</si>
  <si>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</si>
  <si>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</si>
  <si>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</si>
  <si>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</si>
  <si>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</si>
  <si>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</si>
  <si>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</si>
  <si>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</si>
  <si>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</si>
  <si>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</si>
  <si>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</si>
  <si>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</si>
  <si>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</si>
  <si>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</si>
  <si>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</si>
  <si>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</si>
  <si>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</si>
  <si>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</si>
  <si>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</si>
  <si>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</si>
  <si>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</si>
  <si>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</si>
  <si>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</si>
  <si>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</si>
  <si>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</si>
  <si>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</si>
  <si>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</si>
  <si>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</si>
  <si>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</si>
  <si>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</si>
  <si>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</si>
  <si>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</si>
  <si>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</si>
  <si>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</si>
  <si>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</si>
  <si>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</si>
  <si>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</si>
  <si>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</si>
  <si>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</si>
  <si>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</si>
  <si>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</si>
  <si>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</si>
  <si>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</si>
  <si>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</si>
  <si>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</si>
  <si>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</si>
  <si>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</si>
  <si>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</si>
  <si>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</si>
  <si>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</si>
  <si>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</si>
  <si>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</si>
  <si>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</si>
  <si>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</si>
  <si>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</si>
  <si>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</si>
  <si>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</si>
  <si>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</si>
  <si>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</si>
  <si>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</si>
  <si>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</si>
  <si>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</si>
  <si>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</si>
  <si>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</si>
  <si>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</si>
  <si>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</si>
  <si>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</si>
  <si>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</si>
  <si>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</si>
  <si>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</si>
  <si>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</si>
  <si>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</si>
  <si>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</si>
  <si>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</si>
  <si>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</si>
  <si>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</si>
  <si>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</si>
  <si>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</si>
  <si>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</si>
  <si>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</si>
  <si>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</si>
  <si>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</si>
  <si>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</si>
  <si>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</si>
  <si>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</si>
  <si>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</si>
  <si>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</si>
  <si>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</si>
  <si>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</si>
  <si>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</si>
  <si>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</si>
  <si>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</si>
  <si>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</si>
  <si>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</si>
  <si>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</si>
  <si>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</si>
  <si>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</si>
  <si>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</si>
  <si>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</si>
  <si>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</si>
  <si>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</si>
  <si>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</si>
  <si>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</si>
  <si>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</si>
  <si>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</si>
  <si>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</si>
  <si>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</si>
  <si>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</si>
  <si>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</si>
  <si>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</si>
  <si>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</si>
  <si>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</si>
  <si>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</si>
  <si>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</si>
  <si>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</si>
  <si>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</si>
  <si>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</si>
  <si>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</si>
  <si>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</si>
  <si>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</si>
  <si>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</si>
  <si>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</si>
  <si>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</si>
  <si>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</si>
  <si>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</si>
  <si>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</si>
  <si>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</si>
  <si>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</si>
  <si>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</si>
  <si>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</si>
  <si>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</si>
  <si>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</si>
  <si>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</si>
  <si>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</si>
  <si>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</si>
  <si>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</si>
  <si>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</si>
  <si>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</si>
  <si>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</si>
  <si>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</si>
  <si>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</si>
  <si>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</si>
  <si>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</si>
  <si>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</si>
  <si>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</si>
  <si>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</si>
  <si>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</si>
  <si>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</si>
  <si>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</si>
  <si>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</si>
  <si>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</si>
  <si>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</si>
  <si>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</si>
  <si>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</si>
  <si>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</si>
  <si>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</si>
  <si>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</si>
  <si>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</si>
  <si>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</si>
  <si>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</si>
  <si>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</si>
  <si>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</si>
  <si>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</si>
  <si>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</si>
  <si>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</si>
  <si>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</si>
  <si>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</si>
  <si>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</si>
  <si>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</si>
  <si>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</si>
  <si>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</si>
  <si>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</si>
  <si>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</si>
  <si>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</si>
  <si>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</si>
  <si>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</si>
  <si>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</si>
  <si>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</si>
  <si>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</si>
  <si>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</si>
  <si>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</si>
  <si>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</si>
  <si>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</si>
  <si>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</si>
  <si>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</si>
  <si>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</si>
  <si>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</si>
  <si>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</si>
  <si>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</si>
  <si>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</si>
  <si>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</si>
  <si>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</si>
  <si>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</si>
  <si>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</si>
  <si>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</si>
  <si>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</si>
  <si>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</si>
  <si>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</si>
  <si>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</si>
  <si>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</si>
  <si>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</si>
  <si>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</si>
  <si>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</si>
  <si>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</si>
  <si>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</si>
  <si>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</si>
  <si>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</si>
  <si>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</si>
  <si>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</si>
  <si>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</si>
  <si>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</si>
  <si>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</si>
  <si>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</si>
  <si>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</si>
  <si>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</si>
  <si>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</si>
  <si>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</si>
  <si>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</si>
  <si>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</si>
  <si>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</si>
  <si>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</si>
  <si>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</si>
  <si>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</si>
  <si>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</si>
  <si>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</si>
  <si>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</si>
  <si>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</si>
  <si>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</si>
  <si>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</si>
  <si>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</si>
  <si>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</si>
  <si>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</si>
  <si>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</si>
  <si>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</si>
  <si>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</si>
  <si>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</si>
  <si>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</si>
  <si>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</si>
  <si>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</si>
  <si>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</si>
  <si>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</si>
  <si>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</si>
  <si>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</si>
  <si>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</si>
  <si>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</si>
  <si>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</si>
  <si>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</si>
  <si>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</si>
  <si>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</si>
  <si>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</si>
  <si>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</si>
  <si>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</si>
  <si>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</si>
  <si>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</si>
  <si>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</si>
  <si>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</si>
  <si>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</si>
  <si>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</si>
  <si>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</si>
  <si>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</si>
  <si>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</si>
  <si>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</si>
  <si>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</si>
  <si>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</si>
  <si>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</si>
  <si>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</si>
  <si>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</si>
  <si>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</si>
  <si>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</si>
  <si>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</si>
  <si>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</si>
  <si>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</si>
  <si>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</si>
  <si>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</si>
  <si>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</si>
  <si>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</si>
  <si>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</si>
  <si>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</si>
  <si>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</si>
  <si>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</si>
  <si>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</si>
  <si>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</si>
  <si>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</si>
  <si>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</si>
  <si>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</si>
  <si>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</si>
  <si>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</si>
  <si>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</si>
  <si>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</si>
  <si>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Florida Health Solution HMO Company</t>
  </si>
  <si>
    <t>2015</t>
  </si>
  <si>
    <t>7350 NW 7th Street, Suite #204 Miami, FL 33126</t>
  </si>
  <si>
    <t>263881044</t>
  </si>
  <si>
    <t>15634</t>
  </si>
  <si>
    <t>83883</t>
  </si>
  <si>
    <t>1255</t>
  </si>
  <si>
    <t>Medical Expenses</t>
  </si>
  <si>
    <t>Medical expenses are recorded as incurred using the General Accepted Accounting Principles (GAAP) for book purposes and the Statutory Accounting Principles (SSAP) for regulatory reporting purposes.  In addition 80% of revenues is recorded in medical expenses and reserves as per Medical Loss Ratio (MLR) rules.</t>
  </si>
  <si>
    <t>Transitional Reinsurance fee</t>
  </si>
  <si>
    <t>N/A</t>
  </si>
  <si>
    <t>Florida Office of Insurance Regulation (FLOIR) fees</t>
  </si>
  <si>
    <t>Fees are recorded using GAAP for book purposes and SSAP for regulatory reporting purposes</t>
  </si>
  <si>
    <t>HIT expenses</t>
  </si>
  <si>
    <t>HIT expenses are prepaid and amortized over a period of 12 months.  Prepaid expenes are non-admitted assets for SSAP purposes and are reported as such on Statutory financial reporting.</t>
  </si>
  <si>
    <t>Claims adjustment expense</t>
  </si>
  <si>
    <t>Claims adjustment expenses are allocated on a pro-rata basis on those employees' salaries who work on adjudicating claims</t>
  </si>
  <si>
    <t>Cost Containment expenses</t>
  </si>
  <si>
    <t>Cost containment expenses are allocated on a pro-rata basis based on the claims adjustment expense balance</t>
  </si>
  <si>
    <t>Sales salaries and benefits</t>
  </si>
  <si>
    <t>100% of expenses allocated to the salaries' account</t>
  </si>
  <si>
    <t>Agents commissions</t>
  </si>
  <si>
    <t>100%  of expenses allocated to the agents commissions account</t>
  </si>
  <si>
    <t>Payroll taxes</t>
  </si>
  <si>
    <t>100% of expenses allocated to the payroll taxes account</t>
  </si>
  <si>
    <t>Payroll expenses</t>
  </si>
  <si>
    <t>General Insurance</t>
  </si>
  <si>
    <t>Rent</t>
  </si>
  <si>
    <t>Utilities &amp; telephone</t>
  </si>
  <si>
    <t>Salaries for certain employees and executives who work for the HMO and an affiliate, are allocated on a pro rata basis</t>
  </si>
  <si>
    <t xml:space="preserve">General insurance expenses are allocated between the HMO and an affiliate on a pro rata basis </t>
  </si>
  <si>
    <t xml:space="preserve">Utilities and telephone expenses are allocated between the HMO and an affiliate on a pro rata basis </t>
  </si>
  <si>
    <t xml:space="preserve">Rent expenses are allocated between the HMO and an affiliate on a pro rata basis </t>
  </si>
  <si>
    <t>Transitional reinsurance is allocated using the rate established by the Affordable Care Act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</si>
</sst>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2">
    <xf numFmtId="0" fontId="0" fillId="0" borderId="0" xfId="0"/>
    <xf numFmtId="6" fontId="31" fillId="28" borderId="29"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28" borderId="26" xfId="847" applyNumberFormat="1" applyFont="1" applyFill="1" applyBorder="1" applyAlignment="1" applyProtection="1">
      <alignment vertical="top"/>
      <protection locked="0"/>
    </xf>
    <xf numFmtId="0" fontId="0" fillId="28" borderId="28"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2" sqref="B2"/>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502</v>
      </c>
      <c r="B4" s="148" t="s">
        <v>45</v>
      </c>
      <c r="C4" s="481" t="s">
        <v>496</v>
      </c>
    </row>
    <row r="5" spans="1:6" x14ac:dyDescent="0.2">
      <c r="B5" s="148" t="s">
        <v>215</v>
      </c>
      <c r="C5" s="481"/>
    </row>
    <row r="6" spans="1:6" x14ac:dyDescent="0.2">
      <c r="B6" s="148" t="s">
        <v>216</v>
      </c>
      <c r="C6" s="481" t="s">
        <v>499</v>
      </c>
    </row>
    <row r="7" spans="1:6" x14ac:dyDescent="0.2">
      <c r="B7" s="148" t="s">
        <v>128</v>
      </c>
      <c r="C7" s="481"/>
    </row>
    <row r="8" spans="1:6" x14ac:dyDescent="0.2">
      <c r="B8" s="148" t="s">
        <v>36</v>
      </c>
      <c r="C8" s="481"/>
    </row>
    <row r="9" spans="1:6" x14ac:dyDescent="0.2">
      <c r="B9" s="148" t="s">
        <v>41</v>
      </c>
      <c r="C9" s="481" t="s">
        <v>500</v>
      </c>
    </row>
    <row r="10" spans="1:6" x14ac:dyDescent="0.2">
      <c r="B10" s="148" t="s">
        <v>58</v>
      </c>
      <c r="C10" s="481" t="s">
        <v>496</v>
      </c>
    </row>
    <row r="11" spans="1:6" x14ac:dyDescent="0.2">
      <c r="B11" s="148" t="s">
        <v>349</v>
      </c>
      <c r="C11" s="481" t="s">
        <v>501</v>
      </c>
    </row>
    <row r="12" spans="1:6" x14ac:dyDescent="0.2">
      <c r="B12" s="148" t="s">
        <v>35</v>
      </c>
      <c r="C12" s="481" t="s">
        <v>145</v>
      </c>
    </row>
    <row r="13" spans="1:6" x14ac:dyDescent="0.2">
      <c r="B13" s="148" t="s">
        <v>50</v>
      </c>
      <c r="C13" s="481" t="s">
        <v>145</v>
      </c>
    </row>
    <row r="14" spans="1:6" x14ac:dyDescent="0.2">
      <c r="B14" s="148" t="s">
        <v>51</v>
      </c>
      <c r="C14" s="481" t="s">
        <v>498</v>
      </c>
    </row>
    <row r="15" spans="1:6" x14ac:dyDescent="0.2">
      <c r="B15" s="148" t="s">
        <v>217</v>
      </c>
      <c r="C15" s="481" t="s">
        <v>135</v>
      </c>
    </row>
    <row r="16" spans="1:6" x14ac:dyDescent="0.2">
      <c r="B16" s="148" t="s">
        <v>434</v>
      </c>
      <c r="C16" s="480" t="s">
        <v>135</v>
      </c>
    </row>
    <row r="17" spans="1:3" x14ac:dyDescent="0.2">
      <c r="B17" s="149" t="s">
        <v>219</v>
      </c>
      <c r="C17" s="483" t="s">
        <v>135</v>
      </c>
    </row>
    <row r="18" spans="1:3" x14ac:dyDescent="0.2">
      <c r="B18" s="148" t="s">
        <v>218</v>
      </c>
      <c r="C18" s="481" t="s">
        <v>135</v>
      </c>
    </row>
    <row r="19" spans="1:3" x14ac:dyDescent="0.2">
      <c r="A19" s="163"/>
      <c r="B19" s="150" t="s">
        <v>53</v>
      </c>
      <c r="C19" s="481" t="s">
        <v>497</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1">
        <f>+'Pt 2 Premium and Claims'!D5+'Pt 2 Premium and Claims'!D6-'Pt 2 Premium and Claims'!D7-'Pt 2 Premium and Claims'!D13+'Pt 2 Premium and Claims'!D14+'Pt 2 Premium and Claims'!D15+'Pt 2 Premium and Claims'!D16+'Pt 2 Premium and Claims'!D17</f>
        <v>41041</v>
      </c>
      <c r="E5" s="1">
        <f>+'Pt 2 Premium and Claims'!E5+'Pt 2 Premium and Claims'!E6-'Pt 2 Premium and Claims'!E7-'Pt 2 Premium and Claims'!E13+'Pt 2 Premium and Claims'!E14+'Pt 2 Premium and Claims'!E15+'Pt 2 Premium and Claims'!E16+'Pt 2 Premium and Claims'!E17</f>
        <v>41041</v>
      </c>
      <c r="F5" s="214"/>
      <c r="G5" s="1">
        <f>+'Pt 2 Premium and Claims'!G5+'Pt 2 Premium and Claims'!G6-'Pt 2 Premium and Claims'!G7-'Pt 2 Premium and Claims'!G13+'Pt 2 Premium and Claims'!G14+'Pt 2 Premium and Claims'!G15+'Pt 2 Premium and Claims'!G16+'Pt 2 Premium and Claims'!G17</f>
        <v>0</v>
      </c>
      <c r="H5" s="1">
        <f>+'Pt 2 Premium and Claims'!H5+'Pt 2 Premium and Claims'!H6-'Pt 2 Premium and Claims'!H7-'Pt 2 Premium and Claims'!H13+'Pt 2 Premium and Claims'!H14+'Pt 2 Premium and Claims'!H15+'Pt 2 Premium and Claims'!H16+'Pt 2 Premium and Claims'!H17</f>
        <v>0</v>
      </c>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x14ac:dyDescent="0.2">
      <c r="B6" s="240" t="s">
        <v>223</v>
      </c>
      <c r="C6" s="204" t="s">
        <v>12</v>
      </c>
      <c r="D6" s="217">
        <v>0</v>
      </c>
      <c r="E6" s="218">
        <v>0</v>
      </c>
      <c r="F6" s="218"/>
      <c r="G6" s="219">
        <v>0</v>
      </c>
      <c r="H6" s="219">
        <v>0</v>
      </c>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x14ac:dyDescent="0.2">
      <c r="B7" s="240" t="s">
        <v>224</v>
      </c>
      <c r="C7" s="204" t="s">
        <v>13</v>
      </c>
      <c r="D7" s="217">
        <v>0</v>
      </c>
      <c r="E7" s="218">
        <v>0</v>
      </c>
      <c r="F7" s="218"/>
      <c r="G7" s="218">
        <v>0</v>
      </c>
      <c r="H7" s="218">
        <v>0</v>
      </c>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5.5" x14ac:dyDescent="0.2">
      <c r="B8" s="240" t="s">
        <v>225</v>
      </c>
      <c r="C8" s="204" t="s">
        <v>59</v>
      </c>
      <c r="D8" s="217">
        <v>-206809</v>
      </c>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x14ac:dyDescent="0.2">
      <c r="B9" s="240" t="s">
        <v>226</v>
      </c>
      <c r="C9" s="204" t="s">
        <v>60</v>
      </c>
      <c r="D9" s="217">
        <v>0</v>
      </c>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x14ac:dyDescent="0.2">
      <c r="B10" s="240" t="s">
        <v>227</v>
      </c>
      <c r="C10" s="204" t="s">
        <v>52</v>
      </c>
      <c r="D10" s="217">
        <v>0</v>
      </c>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f>+'Pt 2 Premium and Claims'!D54</f>
        <v>198363</v>
      </c>
      <c r="E12" s="213">
        <f>+'Pt 2 Premium and Claims'!E54</f>
        <v>198363</v>
      </c>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5.5" x14ac:dyDescent="0.2">
      <c r="B13" s="240" t="s">
        <v>230</v>
      </c>
      <c r="C13" s="204" t="s">
        <v>37</v>
      </c>
      <c r="D13" s="217">
        <v>23330</v>
      </c>
      <c r="E13" s="218">
        <v>25622</v>
      </c>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5.5" x14ac:dyDescent="0.2">
      <c r="B14" s="240" t="s">
        <v>231</v>
      </c>
      <c r="C14" s="204" t="s">
        <v>6</v>
      </c>
      <c r="D14" s="217">
        <v>0</v>
      </c>
      <c r="E14" s="218">
        <v>0</v>
      </c>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38.25" x14ac:dyDescent="0.2">
      <c r="B15" s="240" t="s">
        <v>232</v>
      </c>
      <c r="C15" s="204" t="s">
        <v>7</v>
      </c>
      <c r="D15" s="217">
        <v>0</v>
      </c>
      <c r="E15" s="218">
        <v>0</v>
      </c>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5.5" x14ac:dyDescent="0.2">
      <c r="B16" s="240" t="s">
        <v>233</v>
      </c>
      <c r="C16" s="204" t="s">
        <v>61</v>
      </c>
      <c r="D16" s="217">
        <v>0</v>
      </c>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x14ac:dyDescent="0.2">
      <c r="B17" s="240" t="s">
        <v>234</v>
      </c>
      <c r="C17" s="204" t="s">
        <v>62</v>
      </c>
      <c r="D17" s="217">
        <v>0</v>
      </c>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x14ac:dyDescent="0.2">
      <c r="B18" s="240" t="s">
        <v>235</v>
      </c>
      <c r="C18" s="204" t="s">
        <v>63</v>
      </c>
      <c r="D18" s="217">
        <v>0</v>
      </c>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x14ac:dyDescent="0.2">
      <c r="B19" s="240" t="s">
        <v>236</v>
      </c>
      <c r="C19" s="204" t="s">
        <v>64</v>
      </c>
      <c r="D19" s="217">
        <v>0</v>
      </c>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x14ac:dyDescent="0.2">
      <c r="B20" s="240" t="s">
        <v>237</v>
      </c>
      <c r="C20" s="204" t="s">
        <v>65</v>
      </c>
      <c r="D20" s="217">
        <v>0</v>
      </c>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x14ac:dyDescent="0.2">
      <c r="B21" s="240" t="s">
        <v>238</v>
      </c>
      <c r="C21" s="204" t="s">
        <v>66</v>
      </c>
      <c r="D21" s="217">
        <v>0</v>
      </c>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5.5" x14ac:dyDescent="0.2">
      <c r="B22" s="240" t="s">
        <v>492</v>
      </c>
      <c r="C22" s="204" t="s">
        <v>28</v>
      </c>
      <c r="D22" s="222">
        <f>+'Pt 2 Premium and Claims'!D55</f>
        <v>0</v>
      </c>
      <c r="E22" s="223">
        <f>+'Pt 2 Premium and Claims'!E55</f>
        <v>0</v>
      </c>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0</v>
      </c>
      <c r="E25" s="218">
        <v>0</v>
      </c>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x14ac:dyDescent="0.2">
      <c r="A26" s="36"/>
      <c r="B26" s="243" t="s">
        <v>242</v>
      </c>
      <c r="C26" s="204"/>
      <c r="D26" s="217">
        <v>0</v>
      </c>
      <c r="E26" s="218">
        <v>0</v>
      </c>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x14ac:dyDescent="0.2">
      <c r="B27" s="243" t="s">
        <v>243</v>
      </c>
      <c r="C27" s="204"/>
      <c r="D27" s="217">
        <v>0</v>
      </c>
      <c r="E27" s="218">
        <v>0</v>
      </c>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x14ac:dyDescent="0.2">
      <c r="A28" s="36"/>
      <c r="B28" s="243" t="s">
        <v>244</v>
      </c>
      <c r="C28" s="204"/>
      <c r="D28" s="217">
        <v>0</v>
      </c>
      <c r="E28" s="218">
        <v>0</v>
      </c>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0</v>
      </c>
      <c r="E30" s="218">
        <v>0</v>
      </c>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x14ac:dyDescent="0.2">
      <c r="B31" s="243" t="s">
        <v>247</v>
      </c>
      <c r="C31" s="204"/>
      <c r="D31" s="217">
        <v>0</v>
      </c>
      <c r="E31" s="218">
        <v>0</v>
      </c>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9" customHeight="1" x14ac:dyDescent="0.2">
      <c r="B32" s="243" t="s">
        <v>248</v>
      </c>
      <c r="C32" s="204" t="s">
        <v>82</v>
      </c>
      <c r="D32" s="217">
        <v>0</v>
      </c>
      <c r="E32" s="218">
        <v>0</v>
      </c>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3476</v>
      </c>
      <c r="E34" s="218">
        <v>3476</v>
      </c>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x14ac:dyDescent="0.2">
      <c r="B35" s="243" t="s">
        <v>251</v>
      </c>
      <c r="C35" s="204"/>
      <c r="D35" s="217">
        <v>3169</v>
      </c>
      <c r="E35" s="218">
        <v>3169</v>
      </c>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0</v>
      </c>
      <c r="E37" s="226">
        <v>0</v>
      </c>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x14ac:dyDescent="0.2">
      <c r="B38" s="240" t="s">
        <v>254</v>
      </c>
      <c r="C38" s="204" t="s">
        <v>16</v>
      </c>
      <c r="D38" s="217">
        <v>0</v>
      </c>
      <c r="E38" s="218">
        <v>0</v>
      </c>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x14ac:dyDescent="0.2">
      <c r="B39" s="243" t="s">
        <v>255</v>
      </c>
      <c r="C39" s="204" t="s">
        <v>17</v>
      </c>
      <c r="D39" s="217">
        <v>0</v>
      </c>
      <c r="E39" s="218">
        <v>0</v>
      </c>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x14ac:dyDescent="0.2">
      <c r="B40" s="243" t="s">
        <v>256</v>
      </c>
      <c r="C40" s="204" t="s">
        <v>38</v>
      </c>
      <c r="D40" s="217">
        <v>0</v>
      </c>
      <c r="E40" s="218">
        <v>0</v>
      </c>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5.5" x14ac:dyDescent="0.2">
      <c r="A41" s="36"/>
      <c r="B41" s="243" t="s">
        <v>257</v>
      </c>
      <c r="C41" s="204" t="s">
        <v>129</v>
      </c>
      <c r="D41" s="217">
        <v>10569</v>
      </c>
      <c r="E41" s="218">
        <v>10569</v>
      </c>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5" customHeight="1" x14ac:dyDescent="0.2">
      <c r="A42" s="36"/>
      <c r="B42" s="240" t="s">
        <v>258</v>
      </c>
      <c r="C42" s="204" t="s">
        <v>87</v>
      </c>
      <c r="D42" s="217">
        <v>0</v>
      </c>
      <c r="E42" s="218">
        <v>0</v>
      </c>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54403</v>
      </c>
      <c r="E44" s="226">
        <v>54403</v>
      </c>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x14ac:dyDescent="0.2">
      <c r="B45" s="246" t="s">
        <v>261</v>
      </c>
      <c r="C45" s="204" t="s">
        <v>19</v>
      </c>
      <c r="D45" s="217">
        <v>95900</v>
      </c>
      <c r="E45" s="218">
        <v>97953</v>
      </c>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x14ac:dyDescent="0.2">
      <c r="B46" s="246" t="s">
        <v>262</v>
      </c>
      <c r="C46" s="204" t="s">
        <v>20</v>
      </c>
      <c r="D46" s="217">
        <v>0</v>
      </c>
      <c r="E46" s="218">
        <v>0</v>
      </c>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x14ac:dyDescent="0.2">
      <c r="B47" s="246" t="s">
        <v>263</v>
      </c>
      <c r="C47" s="204" t="s">
        <v>21</v>
      </c>
      <c r="D47" s="217">
        <v>12440</v>
      </c>
      <c r="E47" s="218">
        <v>12440</v>
      </c>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0</v>
      </c>
      <c r="E49" s="218">
        <v>0</v>
      </c>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5.5" x14ac:dyDescent="0.2">
      <c r="B50" s="240" t="s">
        <v>265</v>
      </c>
      <c r="C50" s="204"/>
      <c r="D50" s="217">
        <v>0</v>
      </c>
      <c r="E50" s="218">
        <v>0</v>
      </c>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x14ac:dyDescent="0.2">
      <c r="B51" s="240" t="s">
        <v>266</v>
      </c>
      <c r="C51" s="204"/>
      <c r="D51" s="217">
        <v>1164129</v>
      </c>
      <c r="E51" s="218">
        <v>1171975</v>
      </c>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5.5" x14ac:dyDescent="0.2">
      <c r="B52" s="240" t="s">
        <v>267</v>
      </c>
      <c r="C52" s="204" t="s">
        <v>89</v>
      </c>
      <c r="D52" s="217">
        <v>0</v>
      </c>
      <c r="E52" s="218">
        <v>0</v>
      </c>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5.5" x14ac:dyDescent="0.2">
      <c r="B53" s="240" t="s">
        <v>268</v>
      </c>
      <c r="C53" s="204" t="s">
        <v>88</v>
      </c>
      <c r="D53" s="217">
        <v>0</v>
      </c>
      <c r="E53" s="218">
        <v>0</v>
      </c>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83</v>
      </c>
      <c r="E56" s="230">
        <v>107</v>
      </c>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x14ac:dyDescent="0.2">
      <c r="B57" s="246" t="s">
        <v>272</v>
      </c>
      <c r="C57" s="204" t="s">
        <v>25</v>
      </c>
      <c r="D57" s="232">
        <v>108</v>
      </c>
      <c r="E57" s="233">
        <v>137</v>
      </c>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x14ac:dyDescent="0.2">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x14ac:dyDescent="0.2">
      <c r="B59" s="246" t="s">
        <v>274</v>
      </c>
      <c r="C59" s="204" t="s">
        <v>27</v>
      </c>
      <c r="D59" s="232">
        <v>903</v>
      </c>
      <c r="E59" s="233">
        <v>1312</v>
      </c>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x14ac:dyDescent="0.2">
      <c r="B60" s="246" t="s">
        <v>275</v>
      </c>
      <c r="C60" s="204"/>
      <c r="D60" s="235">
        <f>+D59/12</f>
        <v>75.25</v>
      </c>
      <c r="E60" s="235">
        <f>+E59/12</f>
        <v>109.33333333333333</v>
      </c>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65"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41041</v>
      </c>
      <c r="E5" s="327">
        <v>41041</v>
      </c>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x14ac:dyDescent="0.2">
      <c r="B6" s="344" t="s">
        <v>278</v>
      </c>
      <c r="C6" s="332" t="s">
        <v>8</v>
      </c>
      <c r="D6" s="319">
        <v>0</v>
      </c>
      <c r="E6" s="320">
        <v>0</v>
      </c>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x14ac:dyDescent="0.2">
      <c r="B7" s="344" t="s">
        <v>279</v>
      </c>
      <c r="C7" s="332" t="s">
        <v>9</v>
      </c>
      <c r="D7" s="319">
        <v>0</v>
      </c>
      <c r="E7" s="320">
        <v>0</v>
      </c>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5.5" x14ac:dyDescent="0.2">
      <c r="B10" s="346" t="s">
        <v>83</v>
      </c>
      <c r="C10" s="332"/>
      <c r="D10" s="366"/>
      <c r="E10" s="320">
        <v>0</v>
      </c>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x14ac:dyDescent="0.2">
      <c r="B12" s="344" t="s">
        <v>282</v>
      </c>
      <c r="C12" s="332" t="s">
        <v>44</v>
      </c>
      <c r="D12" s="319">
        <v>0</v>
      </c>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x14ac:dyDescent="0.2">
      <c r="B13" s="344" t="s">
        <v>283</v>
      </c>
      <c r="C13" s="332" t="s">
        <v>10</v>
      </c>
      <c r="D13" s="319">
        <v>0</v>
      </c>
      <c r="E13" s="320">
        <v>0</v>
      </c>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x14ac:dyDescent="0.2">
      <c r="B14" s="344" t="s">
        <v>284</v>
      </c>
      <c r="C14" s="332" t="s">
        <v>11</v>
      </c>
      <c r="D14" s="319">
        <v>0</v>
      </c>
      <c r="E14" s="320">
        <v>0</v>
      </c>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5.5" x14ac:dyDescent="0.2">
      <c r="B15" s="346" t="s">
        <v>285</v>
      </c>
      <c r="C15" s="332"/>
      <c r="D15" s="319">
        <v>0</v>
      </c>
      <c r="E15" s="320">
        <v>0</v>
      </c>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0</v>
      </c>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206809</v>
      </c>
      <c r="E18" s="320">
        <v>206809</v>
      </c>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5.5" x14ac:dyDescent="0.2">
      <c r="B19" s="346" t="s">
        <v>306</v>
      </c>
      <c r="C19" s="332"/>
      <c r="D19" s="319">
        <v>0</v>
      </c>
      <c r="E19" s="320">
        <v>0</v>
      </c>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5.5" x14ac:dyDescent="0.2">
      <c r="B20" s="346" t="s">
        <v>430</v>
      </c>
      <c r="C20" s="332"/>
      <c r="D20" s="319">
        <v>0</v>
      </c>
      <c r="E20" s="320">
        <v>0</v>
      </c>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44327</v>
      </c>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x14ac:dyDescent="0.2">
      <c r="B24" s="346" t="s">
        <v>114</v>
      </c>
      <c r="C24" s="332"/>
      <c r="D24" s="366"/>
      <c r="E24" s="320">
        <v>57452</v>
      </c>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154036</v>
      </c>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5.5" x14ac:dyDescent="0.2">
      <c r="B27" s="346" t="s">
        <v>85</v>
      </c>
      <c r="C27" s="332"/>
      <c r="D27" s="366"/>
      <c r="E27" s="320">
        <v>140911</v>
      </c>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0</v>
      </c>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0</v>
      </c>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5.5" x14ac:dyDescent="0.2">
      <c r="B31" s="346" t="s">
        <v>84</v>
      </c>
      <c r="C31" s="332"/>
      <c r="D31" s="366"/>
      <c r="E31" s="320">
        <v>0</v>
      </c>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x14ac:dyDescent="0.2">
      <c r="B35" s="346" t="s">
        <v>91</v>
      </c>
      <c r="C35" s="332"/>
      <c r="D35" s="366"/>
      <c r="E35" s="320">
        <v>0</v>
      </c>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15" customHeight="1" x14ac:dyDescent="0.2">
      <c r="B39" s="346" t="s">
        <v>86</v>
      </c>
      <c r="C39" s="332"/>
      <c r="D39" s="366"/>
      <c r="E39" s="320">
        <v>0</v>
      </c>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5.5" x14ac:dyDescent="0.2">
      <c r="B42" s="346" t="s">
        <v>92</v>
      </c>
      <c r="C42" s="332"/>
      <c r="D42" s="366"/>
      <c r="E42" s="320">
        <v>0</v>
      </c>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x14ac:dyDescent="0.2">
      <c r="B46" s="344" t="s">
        <v>116</v>
      </c>
      <c r="C46" s="332" t="s">
        <v>31</v>
      </c>
      <c r="D46" s="319">
        <v>0</v>
      </c>
      <c r="E46" s="320">
        <v>0</v>
      </c>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x14ac:dyDescent="0.2">
      <c r="B47" s="344" t="s">
        <v>117</v>
      </c>
      <c r="C47" s="332" t="s">
        <v>32</v>
      </c>
      <c r="D47" s="319">
        <v>0</v>
      </c>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0</v>
      </c>
      <c r="E49" s="320">
        <v>0</v>
      </c>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x14ac:dyDescent="0.2">
      <c r="B50" s="344" t="s">
        <v>119</v>
      </c>
      <c r="C50" s="332" t="s">
        <v>34</v>
      </c>
      <c r="D50" s="319">
        <v>0</v>
      </c>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x14ac:dyDescent="0.2">
      <c r="B51" s="344" t="s">
        <v>299</v>
      </c>
      <c r="C51" s="332"/>
      <c r="D51" s="319">
        <v>0</v>
      </c>
      <c r="E51" s="320">
        <v>0</v>
      </c>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x14ac:dyDescent="0.2">
      <c r="B52" s="344" t="s">
        <v>300</v>
      </c>
      <c r="C52" s="332" t="s">
        <v>4</v>
      </c>
      <c r="D52" s="319">
        <v>0</v>
      </c>
      <c r="E52" s="320">
        <v>0</v>
      </c>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x14ac:dyDescent="0.2">
      <c r="B53" s="344" t="s">
        <v>301</v>
      </c>
      <c r="C53" s="332" t="s">
        <v>5</v>
      </c>
      <c r="D53" s="319">
        <v>0</v>
      </c>
      <c r="E53" s="320">
        <v>0</v>
      </c>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x14ac:dyDescent="0.2">
      <c r="B54" s="349" t="s">
        <v>302</v>
      </c>
      <c r="C54" s="335" t="s">
        <v>77</v>
      </c>
      <c r="D54" s="323">
        <f>+D23+D26-D28+D30-D32+D34-D36+D38+D41-D43+D45+D46-D47-D49+D50+D51+D52+D53</f>
        <v>198363</v>
      </c>
      <c r="E54" s="324">
        <f>+E24+E27+E31+E35-E36+E39+E42+E45+E46-E49+E51+E52+E53</f>
        <v>198363</v>
      </c>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5.5" x14ac:dyDescent="0.2">
      <c r="B55" s="349" t="s">
        <v>493</v>
      </c>
      <c r="C55" s="336" t="s">
        <v>28</v>
      </c>
      <c r="D55" s="323">
        <f>+D56</f>
        <v>0</v>
      </c>
      <c r="E55" s="324">
        <f>+E56</f>
        <v>0</v>
      </c>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x14ac:dyDescent="0.2">
      <c r="B56" s="344" t="s">
        <v>120</v>
      </c>
      <c r="C56" s="336" t="s">
        <v>412</v>
      </c>
      <c r="D56" s="319">
        <v>0</v>
      </c>
      <c r="E56" s="320">
        <v>0</v>
      </c>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x14ac:dyDescent="0.2">
      <c r="B57" s="344" t="s">
        <v>121</v>
      </c>
      <c r="C57" s="336" t="s">
        <v>29</v>
      </c>
      <c r="D57" s="319">
        <v>0</v>
      </c>
      <c r="E57" s="320">
        <v>0</v>
      </c>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x14ac:dyDescent="0.2">
      <c r="B58" s="352" t="s">
        <v>494</v>
      </c>
      <c r="C58" s="353"/>
      <c r="D58" s="354">
        <v>0</v>
      </c>
      <c r="E58" s="355">
        <v>0</v>
      </c>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0</v>
      </c>
      <c r="D5" s="404">
        <v>0</v>
      </c>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5.5" x14ac:dyDescent="0.2">
      <c r="A6" s="108"/>
      <c r="B6" s="416" t="s">
        <v>309</v>
      </c>
      <c r="C6" s="398">
        <v>0</v>
      </c>
      <c r="D6" s="399">
        <v>0</v>
      </c>
      <c r="E6" s="401">
        <f>+'Pt 1 Summary of Data'!E12+'Pt 1 Summary of Data'!E22+'Pt 1 Summary of Data'!G12-'Pt 1 Summary of Data'!H12</f>
        <v>198363</v>
      </c>
      <c r="F6" s="401">
        <f>+C6+D6+E6</f>
        <v>198363</v>
      </c>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x14ac:dyDescent="0.2">
      <c r="B7" s="416" t="s">
        <v>310</v>
      </c>
      <c r="C7" s="398">
        <v>0</v>
      </c>
      <c r="D7" s="399">
        <v>0</v>
      </c>
      <c r="E7" s="401">
        <f>+'Pt 1 Summary of Data'!E37+'Pt 1 Summary of Data'!E38+'Pt 1 Summary of Data'!E39+'Pt 1 Summary of Data'!E40+'Pt 1 Summary of Data'!E41+'Pt 1 Summary of Data'!G37+'Pt 1 Summary of Data'!G38+'Pt 1 Summary of Data'!G39+'Pt 1 Summary of Data'!G40+'Pt 1 Summary of Data'!G41+'Pt 1 Summary of Data'!G42-'Pt 1 Summary of Data'!H37-'Pt 1 Summary of Data'!H38-'Pt 1 Summary of Data'!H39-'Pt 1 Summary of Data'!H40-'Pt 1 Summary of Data'!H41-'Pt 1 Summary of Data'!H42</f>
        <v>10569</v>
      </c>
      <c r="F7" s="401">
        <f t="shared" ref="F7" si="0">+C7+D7+E7</f>
        <v>10569</v>
      </c>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x14ac:dyDescent="0.2">
      <c r="B8" s="416" t="s">
        <v>495</v>
      </c>
      <c r="C8" s="445"/>
      <c r="D8" s="399">
        <v>0</v>
      </c>
      <c r="E8" s="401">
        <f>+'Pt 2 Premium and Claims'!E58+'Pt 2 Premium and Claims'!G58-'Pt 2 Premium and Claims'!H58</f>
        <v>0</v>
      </c>
      <c r="F8" s="401">
        <f>+'Pt 2 Premium and Claims'!E58+'Pt 2 Premium and Claims'!G58-'Pt 2 Premium and Claims'!H58</f>
        <v>0</v>
      </c>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f>+'Pt 2 Premium and Claims'!E15+'Pt 2 Premium and Claims'!G15-'Pt 2 Premium and Claims'!H15</f>
        <v>0</v>
      </c>
      <c r="F9" s="401">
        <f>+D9+E9</f>
        <v>0</v>
      </c>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f>+'Pt 2 Premium and Claims'!E16+'Pt 2 Premium and Claims'!G16-'Pt 2 Premium and Claims'!H16</f>
        <v>0</v>
      </c>
      <c r="F10" s="401">
        <f>+D10+E10</f>
        <v>0</v>
      </c>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f>+'Pt 2 Premium and Claims'!E11+'Pt 2 Premium and Claims'!G11-'Pt 2 Premium and Claims'!H11</f>
        <v>0</v>
      </c>
      <c r="F11" s="401">
        <f>+D10+E10</f>
        <v>0</v>
      </c>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1">
        <f>+C6+C7</f>
        <v>0</v>
      </c>
      <c r="D12" s="401">
        <f>+D6+D7-D8-D9-D10-D11</f>
        <v>0</v>
      </c>
      <c r="E12" s="401">
        <f>+E6+E7-E8-E9-E10-E11</f>
        <v>208932</v>
      </c>
      <c r="F12" s="401">
        <f>+F6+F7-F8-F9-F10-F11</f>
        <v>208932</v>
      </c>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7" thickTop="1" thickBot="1" x14ac:dyDescent="0.25">
      <c r="B15" s="418" t="s">
        <v>431</v>
      </c>
      <c r="C15" s="403">
        <v>0</v>
      </c>
      <c r="D15" s="404">
        <v>0</v>
      </c>
      <c r="E15" s="396">
        <f>+'Pt 1 Summary of Data'!E5+'Pt 1 Summary of Data'!E6+'Pt 1 Summary of Data'!E7+'Pt 1 Summary of Data'!G5+'Pt 1 Summary of Data'!G6+'Pt 1 Summary of Data'!G7-'Pt 1 Summary of Data'!H5-'Pt 1 Summary of Data'!H6-'Pt 1 Summary of Data'!H7-('Pt 3 MLR and Rebate Calculation'!E9+'Pt 3 MLR and Rebate Calculation'!E10+'Pt 3 MLR and Rebate Calculation'!E11)</f>
        <v>41041</v>
      </c>
      <c r="F15" s="396">
        <f>+C15+D15+E15</f>
        <v>41041</v>
      </c>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ht="13.5" thickTop="1" x14ac:dyDescent="0.2">
      <c r="B16" s="416" t="s">
        <v>311</v>
      </c>
      <c r="C16" s="398">
        <v>0</v>
      </c>
      <c r="D16" s="399">
        <v>0</v>
      </c>
      <c r="E16" s="401">
        <f>+'Pt 1 Summary of Data'!E25+'Pt 1 Summary of Data'!E26+'Pt 1 Summary of Data'!E27+'Pt 1 Summary of Data'!E28+'Pt 1 Summary of Data'!E30+'Pt 1 Summary of Data'!E32+'Pt 1 Summary of Data'!E34+'Pt 1 Summary of Data'!E35+'Pt 1 Summary of Data'!G25+'Pt 1 Summary of Data'!G26+'Pt 1 Summary of Data'!G27+'Pt 1 Summary of Data'!G28+'Pt 1 Summary of Data'!G30+'Pt 1 Summary of Data'!G31+'Pt 1 Summary of Data'!G32+'Pt 1 Summary of Data'!G34+'Pt 1 Summary of Data'!G35-'Pt 1 Summary of Data'!H25-'Pt 1 Summary of Data'!H26-'Pt 1 Summary of Data'!H27-'Pt 1 Summary of Data'!H28-'Pt 1 Summary of Data'!H30-'Pt 1 Summary of Data'!H31-'Pt 1 Summary of Data'!H32-'Pt 1 Summary of Data'!H34-'Pt 1 Summary of Data'!H35</f>
        <v>6645</v>
      </c>
      <c r="F16" s="396">
        <f>+C16+D16+E16</f>
        <v>6645</v>
      </c>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x14ac:dyDescent="0.2">
      <c r="A17" s="109"/>
      <c r="B17" s="417" t="s">
        <v>318</v>
      </c>
      <c r="C17" s="401">
        <f>+C15-C16</f>
        <v>0</v>
      </c>
      <c r="D17" s="401">
        <f>+D15-D16</f>
        <v>0</v>
      </c>
      <c r="E17" s="401">
        <f>+E15-E16</f>
        <v>34396</v>
      </c>
      <c r="F17" s="401">
        <f>+F15-F16</f>
        <v>34396</v>
      </c>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0</v>
      </c>
      <c r="D38" s="406">
        <v>0</v>
      </c>
      <c r="E38" s="433">
        <f>+'Pt 1 Summary of Data'!E60+'Pt 1 Summary of Data'!G60-'Pt 1 Summary of Data'!H60</f>
        <v>109.33333333333333</v>
      </c>
      <c r="F38" s="433">
        <f>+C38+D38+E38</f>
        <v>109.33333333333333</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x14ac:dyDescent="0.2">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x14ac:dyDescent="0.2">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x14ac:dyDescent="0.2">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84"/>
      <c r="D45" s="485"/>
      <c r="E45" s="437">
        <f>+E12/E17</f>
        <v>6.0743109663914412</v>
      </c>
      <c r="F45" s="437">
        <f>+F12/F17</f>
        <v>6.0743109663914412</v>
      </c>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f>+F45+F47</f>
        <v>6.0743109663914412</v>
      </c>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407">
        <v>0</v>
      </c>
      <c r="D50" s="408">
        <v>0</v>
      </c>
      <c r="E50" s="408">
        <v>0.8</v>
      </c>
      <c r="F50" s="408">
        <v>0.8</v>
      </c>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x14ac:dyDescent="0.2">
      <c r="B51" s="422" t="s">
        <v>331</v>
      </c>
      <c r="C51" s="445"/>
      <c r="D51" s="443"/>
      <c r="E51" s="443"/>
      <c r="F51" s="437">
        <f>+F48</f>
        <v>6.0743109663914412</v>
      </c>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f>+E15-E16</f>
        <v>34396</v>
      </c>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37">
        <f>+(F50-F51)*F52</f>
        <v>-181415.2</v>
      </c>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788" yWindow="611"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c r="D4" s="105"/>
      <c r="E4" s="105"/>
      <c r="F4" s="105"/>
      <c r="G4" s="105"/>
      <c r="H4" s="105"/>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c r="E6" s="101"/>
      <c r="F6" s="185"/>
      <c r="G6" s="101"/>
      <c r="H6" s="101"/>
      <c r="I6" s="185"/>
      <c r="J6" s="185"/>
      <c r="K6" s="190"/>
    </row>
    <row r="7" spans="2:11" x14ac:dyDescent="0.2">
      <c r="B7" s="117" t="s">
        <v>102</v>
      </c>
      <c r="C7" s="102"/>
      <c r="D7" s="103"/>
      <c r="E7" s="103"/>
      <c r="F7" s="103"/>
      <c r="G7" s="103"/>
      <c r="H7" s="103"/>
      <c r="I7" s="191"/>
      <c r="J7" s="191"/>
      <c r="K7" s="194"/>
    </row>
    <row r="8" spans="2:11" x14ac:dyDescent="0.2">
      <c r="B8" s="117" t="s">
        <v>103</v>
      </c>
      <c r="C8" s="183"/>
      <c r="D8" s="103"/>
      <c r="E8" s="103"/>
      <c r="F8" s="186"/>
      <c r="G8" s="103"/>
      <c r="H8" s="103"/>
      <c r="I8" s="191"/>
      <c r="J8" s="191"/>
      <c r="K8" s="195"/>
    </row>
    <row r="9" spans="2:11" ht="13.15" customHeight="1" x14ac:dyDescent="0.2">
      <c r="B9" s="117" t="s">
        <v>104</v>
      </c>
      <c r="C9" s="102"/>
      <c r="D9" s="103"/>
      <c r="E9" s="103"/>
      <c r="F9" s="103"/>
      <c r="G9" s="103"/>
      <c r="H9" s="103"/>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c r="D11" s="98"/>
      <c r="E11" s="98"/>
      <c r="F11" s="98"/>
      <c r="G11" s="98"/>
      <c r="H11" s="98"/>
      <c r="I11" s="179"/>
      <c r="J11" s="179"/>
      <c r="K11" s="197"/>
    </row>
    <row r="12" spans="2:11" x14ac:dyDescent="0.2">
      <c r="B12" s="125" t="s">
        <v>93</v>
      </c>
      <c r="C12" s="95"/>
      <c r="D12" s="96"/>
      <c r="E12" s="96"/>
      <c r="F12" s="96"/>
      <c r="G12" s="96"/>
      <c r="H12" s="96"/>
      <c r="I12" s="178"/>
      <c r="J12" s="178"/>
      <c r="K12" s="198"/>
    </row>
    <row r="13" spans="2:11" x14ac:dyDescent="0.2">
      <c r="B13" s="125" t="s">
        <v>94</v>
      </c>
      <c r="C13" s="95"/>
      <c r="D13" s="96"/>
      <c r="E13" s="96"/>
      <c r="F13" s="96"/>
      <c r="G13" s="96"/>
      <c r="H13" s="96"/>
      <c r="I13" s="178"/>
      <c r="J13" s="178"/>
      <c r="K13" s="198"/>
    </row>
    <row r="14" spans="2:11" x14ac:dyDescent="0.2">
      <c r="B14" s="125" t="s">
        <v>95</v>
      </c>
      <c r="C14" s="95"/>
      <c r="D14" s="96"/>
      <c r="E14" s="96"/>
      <c r="F14" s="96"/>
      <c r="G14" s="96"/>
      <c r="H14" s="96"/>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c r="E16" s="100"/>
      <c r="F16" s="100"/>
      <c r="G16" s="100"/>
      <c r="H16" s="100"/>
      <c r="I16" s="179"/>
      <c r="J16" s="179"/>
      <c r="K16" s="187"/>
    </row>
    <row r="17" spans="2:12" s="6" customFormat="1" x14ac:dyDescent="0.2">
      <c r="B17" s="125" t="s">
        <v>203</v>
      </c>
      <c r="C17" s="95">
        <v>0</v>
      </c>
      <c r="D17" s="96"/>
      <c r="E17" s="96"/>
      <c r="F17" s="96"/>
      <c r="G17" s="96"/>
      <c r="H17" s="96"/>
      <c r="I17" s="178"/>
      <c r="J17" s="178"/>
      <c r="K17" s="198"/>
    </row>
    <row r="18" spans="2:12" ht="25.5" x14ac:dyDescent="0.2">
      <c r="B18" s="117" t="s">
        <v>207</v>
      </c>
      <c r="C18" s="188"/>
      <c r="D18" s="107"/>
      <c r="E18" s="107"/>
      <c r="F18" s="107"/>
      <c r="G18" s="107"/>
      <c r="H18" s="107"/>
      <c r="I18" s="181"/>
      <c r="J18" s="181"/>
      <c r="K18" s="199"/>
    </row>
    <row r="19" spans="2:12" ht="25.5" x14ac:dyDescent="0.2">
      <c r="B19" s="117" t="s">
        <v>208</v>
      </c>
      <c r="C19" s="180"/>
      <c r="D19" s="107"/>
      <c r="E19" s="107"/>
      <c r="F19" s="189"/>
      <c r="G19" s="107"/>
      <c r="H19" s="107"/>
      <c r="I19" s="181"/>
      <c r="J19" s="181"/>
      <c r="K19" s="200"/>
    </row>
    <row r="20" spans="2:12" ht="25.5" x14ac:dyDescent="0.2">
      <c r="B20" s="117" t="s">
        <v>209</v>
      </c>
      <c r="C20" s="188"/>
      <c r="D20" s="107"/>
      <c r="E20" s="107"/>
      <c r="F20" s="107"/>
      <c r="G20" s="107"/>
      <c r="H20" s="107"/>
      <c r="I20" s="181"/>
      <c r="J20" s="181"/>
      <c r="K20" s="199"/>
    </row>
    <row r="21" spans="2:12" ht="25.5" x14ac:dyDescent="0.2">
      <c r="B21" s="117" t="s">
        <v>210</v>
      </c>
      <c r="C21" s="180"/>
      <c r="D21" s="107"/>
      <c r="E21" s="107"/>
      <c r="F21" s="189"/>
      <c r="G21" s="107"/>
      <c r="H21" s="107"/>
      <c r="I21" s="181"/>
      <c r="J21" s="181"/>
      <c r="K21" s="200"/>
    </row>
    <row r="22" spans="2:12" s="6" customFormat="1" x14ac:dyDescent="0.2">
      <c r="B22" s="127" t="s">
        <v>211</v>
      </c>
      <c r="C22" s="122">
        <v>0</v>
      </c>
      <c r="D22" s="128"/>
      <c r="E22" s="128"/>
      <c r="F22" s="128"/>
      <c r="G22" s="128"/>
      <c r="H22" s="128"/>
      <c r="I22" s="182"/>
      <c r="J22" s="182"/>
      <c r="K22" s="201"/>
    </row>
    <row r="23" spans="2:12" s="6" customFormat="1" ht="100.15" customHeight="1" x14ac:dyDescent="0.2">
      <c r="B23" s="92" t="s">
        <v>212</v>
      </c>
      <c r="C23" s="486"/>
      <c r="D23" s="487"/>
      <c r="E23" s="487"/>
      <c r="F23" s="487"/>
      <c r="G23" s="487"/>
      <c r="H23" s="487"/>
      <c r="I23" s="487"/>
      <c r="J23" s="487"/>
      <c r="K23" s="488"/>
    </row>
    <row r="24" spans="2:12" s="6" customFormat="1" ht="100.15" customHeight="1" x14ac:dyDescent="0.2">
      <c r="B24" s="91" t="s">
        <v>213</v>
      </c>
      <c r="C24" s="489"/>
      <c r="D24" s="490"/>
      <c r="E24" s="490"/>
      <c r="F24" s="490"/>
      <c r="G24" s="490"/>
      <c r="H24" s="490"/>
      <c r="I24" s="490"/>
      <c r="J24" s="490"/>
      <c r="K24" s="491"/>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t="s">
        <v>503</v>
      </c>
      <c r="C5" s="114"/>
      <c r="D5" s="137" t="s">
        <v>504</v>
      </c>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75" thickBot="1" x14ac:dyDescent="0.3">
      <c r="B26" s="172" t="s">
        <v>67</v>
      </c>
      <c r="C26" s="173"/>
      <c r="D26" s="174"/>
      <c r="E26" s="8"/>
    </row>
    <row r="27" spans="2:5" ht="35.25" customHeight="1" thickTop="1" x14ac:dyDescent="0.2">
      <c r="B27" s="135" t="s">
        <v>505</v>
      </c>
      <c r="C27" s="114"/>
      <c r="D27" s="139" t="s">
        <v>529</v>
      </c>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t="s">
        <v>506</v>
      </c>
      <c r="C34" s="114"/>
      <c r="D34" s="138" t="s">
        <v>506</v>
      </c>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t="s">
        <v>506</v>
      </c>
      <c r="C41" s="114"/>
      <c r="D41" s="138" t="s">
        <v>506</v>
      </c>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t="s">
        <v>507</v>
      </c>
      <c r="C48" s="114"/>
      <c r="D48" s="138" t="s">
        <v>508</v>
      </c>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t="s">
        <v>506</v>
      </c>
      <c r="C56" s="116"/>
      <c r="D56" s="138" t="s">
        <v>506</v>
      </c>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t="s">
        <v>506</v>
      </c>
      <c r="C67" s="116"/>
      <c r="D67" s="138" t="s">
        <v>506</v>
      </c>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t="s">
        <v>506</v>
      </c>
      <c r="C78" s="116"/>
      <c r="D78" s="138" t="s">
        <v>506</v>
      </c>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t="s">
        <v>506</v>
      </c>
      <c r="C89" s="116"/>
      <c r="D89" s="138" t="s">
        <v>506</v>
      </c>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t="s">
        <v>509</v>
      </c>
      <c r="C100" s="116"/>
      <c r="D100" s="138" t="s">
        <v>510</v>
      </c>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t="s">
        <v>506</v>
      </c>
      <c r="C111" s="116"/>
      <c r="D111" s="138" t="s">
        <v>506</v>
      </c>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t="s">
        <v>513</v>
      </c>
      <c r="C123" s="114"/>
      <c r="D123" s="138" t="s">
        <v>514</v>
      </c>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t="s">
        <v>511</v>
      </c>
      <c r="C134" s="114"/>
      <c r="D134" s="138" t="s">
        <v>512</v>
      </c>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t="s">
        <v>515</v>
      </c>
      <c r="C145" s="114"/>
      <c r="D145" s="138" t="s">
        <v>516</v>
      </c>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t="s">
        <v>517</v>
      </c>
      <c r="C156" s="114"/>
      <c r="D156" s="138" t="s">
        <v>518</v>
      </c>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t="s">
        <v>519</v>
      </c>
      <c r="C167" s="114"/>
      <c r="D167" s="138" t="s">
        <v>520</v>
      </c>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t="s">
        <v>521</v>
      </c>
      <c r="C178" s="114"/>
      <c r="D178" s="138" t="s">
        <v>525</v>
      </c>
      <c r="E178" s="28"/>
    </row>
    <row r="179" spans="2:5" s="6" customFormat="1" ht="35.25" customHeight="1" x14ac:dyDescent="0.2">
      <c r="B179" s="135" t="s">
        <v>522</v>
      </c>
      <c r="C179" s="114"/>
      <c r="D179" s="138" t="s">
        <v>526</v>
      </c>
      <c r="E179" s="28"/>
    </row>
    <row r="180" spans="2:5" s="6" customFormat="1" ht="35.25" customHeight="1" x14ac:dyDescent="0.2">
      <c r="B180" s="135" t="s">
        <v>524</v>
      </c>
      <c r="C180" s="114"/>
      <c r="D180" s="138" t="s">
        <v>527</v>
      </c>
      <c r="E180" s="28"/>
    </row>
    <row r="181" spans="2:5" s="6" customFormat="1" ht="35.25" customHeight="1" x14ac:dyDescent="0.2">
      <c r="B181" s="135" t="s">
        <v>523</v>
      </c>
      <c r="C181" s="114"/>
      <c r="D181" s="138" t="s">
        <v>528</v>
      </c>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t="s">
        <v>506</v>
      </c>
      <c r="C189" s="114"/>
      <c r="D189" s="138" t="s">
        <v>506</v>
      </c>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t="s">
        <v>506</v>
      </c>
      <c r="C200" s="114"/>
      <c r="D200" s="138" t="s">
        <v>506</v>
      </c>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5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fabiola dominguez</cp:lastModifiedBy>
  <cp:lastPrinted>2016-07-13T13:28:46Z</cp:lastPrinted>
  <dcterms:created xsi:type="dcterms:W3CDTF">2012-03-15T16:14:51Z</dcterms:created>
  <dcterms:modified xsi:type="dcterms:W3CDTF">2016-07-28T18:49:22Z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