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59" i="4" l="1"/>
  <c r="K58" i="4"/>
  <c r="K57" i="4"/>
  <c r="K56" i="4"/>
  <c r="J16" i="10"/>
  <c r="K16" i="10" s="1"/>
  <c r="K54" i="18"/>
  <c r="K15" i="10"/>
  <c r="J15" i="10"/>
  <c r="I17" i="10"/>
  <c r="H17" i="10"/>
  <c r="I12" i="10"/>
  <c r="H12" i="10"/>
  <c r="J60" i="4"/>
  <c r="K60" i="4" s="1"/>
  <c r="J5" i="4"/>
  <c r="K5" i="4" s="1"/>
  <c r="J17" i="10" l="1"/>
  <c r="J37" i="10"/>
  <c r="K37" i="10" s="1"/>
  <c r="J12" i="4"/>
  <c r="K12" i="4" s="1"/>
  <c r="J6" i="10"/>
  <c r="K17" i="10"/>
  <c r="J12" i="10" l="1"/>
  <c r="K6" i="10"/>
  <c r="K12" i="10" s="1"/>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<sst xmlns="http://schemas.openxmlformats.org/spreadsheetml/2006/main" count="585" uniqueCount="510">
  <si>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</si>
  <si>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</si>
  <si>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</si>
  <si>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</si>
  <si>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</si>
  <si>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</si>
  <si>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</si>
  <si>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</si>
  <si>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</si>
  <si>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</si>
  <si>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</si>
  <si>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</si>
  <si>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</si>
  <si>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</si>
  <si>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</si>
  <si>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</si>
  <si>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</si>
  <si>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</si>
  <si>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</si>
  <si>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</si>
  <si>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</si>
  <si>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</si>
  <si>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</si>
  <si>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</si>
  <si>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</si>
  <si>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</si>
  <si>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</si>
  <si>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</si>
  <si>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</si>
  <si>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</si>
  <si>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</si>
  <si>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</si>
  <si>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</si>
  <si>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</si>
  <si>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</si>
  <si>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</si>
  <si>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</si>
  <si>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</si>
  <si>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</si>
  <si>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</si>
  <si>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</si>
  <si>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</si>
  <si>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</si>
  <si>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</si>
  <si>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</si>
  <si>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</si>
  <si>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</si>
  <si>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</si>
  <si>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</si>
  <si>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</si>
  <si>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</si>
  <si>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</si>
  <si>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</si>
  <si>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</si>
  <si>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</si>
  <si>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</si>
  <si>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</si>
  <si>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</si>
  <si>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</si>
  <si>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</si>
  <si>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</si>
  <si>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</si>
  <si>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</si>
  <si>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</si>
  <si>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</si>
  <si>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</si>
  <si>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</si>
  <si>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</si>
  <si>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</si>
  <si>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</si>
  <si>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</si>
  <si>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</si>
  <si>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</si>
  <si>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</si>
  <si>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</si>
  <si>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</si>
  <si>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</si>
  <si>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</si>
  <si>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</si>
  <si>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</si>
  <si>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</si>
  <si>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</si>
  <si>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</si>
  <si>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</si>
  <si>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</si>
  <si>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</si>
  <si>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</si>
  <si>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</si>
  <si>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</si>
  <si>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</si>
  <si>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</si>
  <si>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</si>
  <si>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</si>
  <si>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</si>
  <si>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</si>
  <si>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</si>
  <si>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</si>
  <si>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</si>
  <si>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</si>
  <si>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</si>
  <si>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</si>
  <si>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</si>
  <si>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</si>
  <si>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</si>
  <si>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</si>
  <si>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</si>
  <si>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</si>
  <si>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</si>
  <si>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</si>
  <si>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</si>
  <si>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</si>
  <si>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</si>
  <si>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</si>
  <si>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</si>
  <si>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</si>
  <si>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</si>
  <si>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</si>
  <si>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</si>
  <si>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</si>
  <si>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</si>
  <si>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</si>
  <si>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</si>
  <si>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</si>
  <si>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</si>
  <si>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</si>
  <si>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</si>
  <si>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</si>
  <si>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</si>
  <si>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</si>
  <si>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</si>
  <si>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</si>
  <si>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</si>
  <si>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</si>
  <si>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</si>
  <si>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</si>
  <si>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</si>
  <si>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</si>
  <si>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</si>
  <si>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</si>
  <si>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</si>
  <si>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</si>
  <si>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</si>
  <si>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</si>
  <si>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</si>
  <si>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</si>
  <si>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</si>
  <si>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</si>
  <si>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</si>
  <si>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</si>
  <si>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</si>
  <si>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</si>
  <si>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</si>
  <si>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</si>
  <si>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</si>
  <si>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</si>
  <si>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</si>
  <si>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</si>
  <si>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</si>
  <si>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</si>
  <si>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</si>
  <si>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</si>
  <si>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</si>
  <si>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</si>
  <si>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</si>
  <si>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</si>
  <si>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</si>
  <si>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</si>
  <si>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</si>
  <si>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</si>
  <si>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</si>
  <si>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</si>
  <si>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</si>
  <si>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</si>
  <si>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</si>
  <si>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</si>
  <si>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</si>
  <si>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</si>
  <si>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</si>
  <si>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</si>
  <si>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</si>
  <si>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</si>
  <si>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</si>
  <si>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</si>
  <si>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</si>
  <si>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</si>
  <si>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</si>
  <si>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</si>
  <si>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</si>
  <si>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</si>
  <si>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</si>
  <si>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</si>
  <si>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</si>
  <si>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</si>
  <si>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</si>
  <si>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</si>
  <si>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</si>
  <si>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</si>
  <si>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</si>
  <si>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</si>
  <si>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</si>
  <si>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</si>
  <si>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</si>
  <si>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</si>
  <si>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</si>
  <si>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</si>
  <si>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</si>
  <si>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</si>
  <si>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</si>
  <si>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</si>
  <si>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</si>
  <si>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</si>
  <si>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</si>
  <si>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</si>
  <si>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</si>
  <si>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</si>
  <si>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</si>
  <si>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</si>
  <si>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</si>
  <si>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</si>
  <si>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</si>
  <si>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</si>
  <si>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</si>
  <si>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</si>
  <si>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</si>
  <si>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</si>
  <si>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</si>
  <si>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</si>
  <si>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</si>
  <si>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</si>
  <si>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</si>
  <si>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</si>
  <si>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</si>
  <si>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</si>
  <si>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</si>
  <si>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</si>
  <si>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</si>
  <si>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</si>
  <si>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</si>
  <si>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</si>
  <si>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</si>
  <si>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</si>
  <si>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</si>
  <si>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</si>
  <si>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</si>
  <si>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</si>
  <si>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</si>
  <si>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</si>
  <si>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</si>
  <si>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</si>
  <si>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</si>
  <si>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</si>
  <si>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</si>
  <si>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</si>
  <si>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</si>
  <si>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</si>
  <si>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</si>
  <si>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</si>
  <si>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</si>
  <si>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</si>
  <si>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</si>
  <si>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</si>
  <si>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</si>
  <si>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</si>
  <si>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</si>
  <si>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</si>
  <si>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</si>
  <si>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</si>
  <si>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</si>
  <si>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</si>
  <si>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</si>
  <si>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</si>
  <si>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</si>
  <si>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</si>
  <si>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</si>
  <si>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</si>
  <si>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</si>
  <si>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</si>
  <si>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</si>
  <si>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</si>
  <si>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</si>
  <si>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</si>
  <si>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</si>
  <si>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</si>
  <si>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</si>
  <si>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</si>
  <si>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</si>
  <si>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</si>
  <si>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</si>
  <si>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</si>
  <si>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</si>
  <si>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</si>
  <si>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</si>
  <si>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</si>
  <si>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</si>
  <si>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</si>
  <si>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</si>
  <si>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</si>
  <si>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</si>
  <si>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</si>
  <si>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</si>
  <si>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</si>
  <si>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</si>
  <si>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</si>
  <si>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</si>
  <si>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</si>
  <si>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</si>
  <si>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</si>
  <si>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</si>
  <si>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</si>
  <si>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</si>
  <si>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</si>
  <si>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</si>
  <si>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</si>
  <si>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</si>
  <si>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</si>
  <si>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</si>
  <si>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</si>
  <si>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</si>
  <si>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</si>
  <si>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</si>
  <si>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</si>
  <si>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</si>
  <si>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</si>
  <si>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</si>
  <si>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</si>
  <si>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</si>
  <si>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</si>
  <si>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</si>
  <si>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</si>
  <si>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</si>
  <si>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</si>
  <si>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</si>
  <si>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</si>
  <si>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</si>
  <si>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</si>
  <si>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</si>
  <si>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</si>
  <si>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</si>
  <si>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</si>
  <si>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</si>
  <si>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</si>
  <si>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</si>
  <si>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</si>
  <si>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</si>
  <si>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</si>
  <si>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</si>
  <si>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</si>
  <si>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</si>
  <si>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</si>
  <si>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</si>
  <si>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</si>
  <si>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</si>
  <si>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</si>
  <si>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</si>
  <si>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</si>
  <si>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</si>
  <si>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</si>
  <si>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</si>
  <si>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</si>
  <si>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</si>
  <si>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</si>
  <si>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</si>
  <si>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</si>
  <si>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</si>
  <si>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</si>
  <si>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</si>
  <si>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</si>
  <si>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</si>
  <si>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</si>
  <si>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</si>
  <si>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</si>
  <si>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</si>
  <si>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</si>
  <si>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</si>
  <si>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</si>
  <si>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</si>
  <si>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</si>
  <si>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</si>
  <si>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</si>
  <si>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</si>
  <si>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</si>
  <si>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</si>
  <si>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</si>
  <si>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</si>
  <si>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</si>
  <si>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</si>
  <si>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</si>
  <si>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</si>
  <si>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</si>
  <si>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</si>
  <si>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</si>
  <si>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</si>
  <si>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</si>
  <si>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</si>
  <si>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</si>
  <si>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</si>
  <si>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</si>
  <si>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</si>
  <si>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</si>
  <si>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</si>
  <si>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</si>
  <si>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</si>
  <si>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</si>
  <si>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</si>
  <si>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</si>
  <si>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</si>
  <si>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</si>
  <si>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</si>
  <si>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</si>
  <si>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</si>
  <si>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</si>
  <si>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</si>
  <si>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</si>
  <si>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</si>
  <si>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</si>
  <si>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</si>
  <si>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</si>
  <si>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</si>
  <si>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</si>
  <si>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</si>
  <si>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</si>
  <si>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</si>
  <si>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</si>
  <si>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</si>
  <si>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</si>
  <si>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</si>
  <si>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</si>
  <si>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</si>
  <si>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</si>
  <si>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</si>
  <si>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</si>
  <si>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</si>
  <si>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</si>
  <si>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</si>
  <si>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</si>
  <si>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</si>
  <si>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</si>
  <si>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</si>
  <si>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</si>
  <si>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</si>
  <si>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</si>
  <si>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</si>
  <si>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</si>
  <si>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</si>
  <si>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</si>
  <si>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</si>
  <si>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</si>
  <si>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</si>
  <si>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</si>
  <si>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</si>
  <si>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</si>
  <si>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</si>
  <si>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</si>
  <si>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</si>
  <si>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</si>
  <si>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</si>
  <si>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</si>
  <si>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</si>
  <si>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</si>
  <si>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</si>
  <si>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</si>
  <si>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</si>
  <si>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</si>
  <si>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</si>
  <si>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</si>
  <si>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</si>
  <si>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</si>
  <si>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</si>
  <si>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</si>
  <si>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</si>
  <si>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</si>
  <si>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</si>
  <si>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</si>
  <si>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</si>
  <si>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</si>
  <si>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</si>
  <si>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</si>
  <si>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</si>
  <si>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</si>
  <si>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</si>
  <si>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</si>
  <si>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</si>
  <si>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</si>
  <si>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</si>
  <si>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</si>
  <si>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</si>
  <si>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</si>
  <si>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</si>
  <si>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</si>
  <si>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</si>
  <si>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</si>
  <si>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</si>
  <si>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</si>
  <si>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</si>
  <si>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</si>
  <si>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</si>
  <si>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</si>
  <si>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</si>
  <si>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</si>
  <si>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</si>
  <si>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</si>
  <si>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</si>
  <si>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18201</t>
  </si>
  <si>
    <t>17</t>
  </si>
  <si>
    <t>Based on actual.</t>
  </si>
  <si>
    <t>Actual by state, allocated among lines based on earned premium.</t>
  </si>
  <si>
    <t>None.</t>
  </si>
  <si>
    <t>Based on actual charges for services, allocated among lines based on paid claims.</t>
  </si>
  <si>
    <t>Based on earned premium.</t>
  </si>
  <si>
    <t>Based on eanred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</si>
</sst>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146</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26" activePane="bottomRight" state="frozen"/>
      <selection activeCell="B1" sqref="B1"/>
      <selection pane="topRight" activeCell="B1" sqref="B1"/>
      <selection pane="bottomLeft" activeCell="B1" sqref="B1"/>
      <selection pane="bottomRight" activeCell="H50" sqref="H5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666758</v>
      </c>
      <c r="K5" s="106">
        <f>J5</f>
        <v>666758</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296234.34859293193</v>
      </c>
      <c r="K12" s="106">
        <f>J12</f>
        <v>296234.34859293193</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33238</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24877</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6219</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1444</v>
      </c>
      <c r="K59" s="125">
        <f t="shared" si="0"/>
        <v>1444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120.33333333333333</v>
      </c>
      <c r="K60" s="128">
        <f t="shared" si="0"/>
        <v>120.33333333333333</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666758</v>
      </c>
      <c r="K5" s="118">
        <v>666758</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666758</v>
      </c>
      <c r="K18" s="110">
        <v>666758</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241823.11</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54411.238592931964</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296234.34859293193</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C35" activePane="bottomRight" state="frozen"/>
      <selection activeCell="B1" sqref="B1"/>
      <selection pane="topRight" activeCell="B1" sqref="B1"/>
      <selection pane="bottomLeft" activeCell="B1" sqref="B1"/>
      <selection pane="bottomRight" activeCell="J17" sqref="J1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555935</v>
      </c>
      <c r="I5" s="118">
        <v>425287</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580069.14</v>
      </c>
      <c r="I6" s="110">
        <v>507780.1</v>
      </c>
      <c r="J6" s="115">
        <f>'Pt 2 Premium and Claims'!K54</f>
        <v>296234.34859293193</v>
      </c>
      <c r="K6" s="115">
        <f>SUM(H6:J6)</f>
        <v>1384083.5885929319</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580069.14</v>
      </c>
      <c r="I12" s="115">
        <f t="shared" ref="I12:K12" si="0">I6+I7</f>
        <v>507780.1</v>
      </c>
      <c r="J12" s="115">
        <f t="shared" si="0"/>
        <v>296234.34859293193</v>
      </c>
      <c r="K12" s="115">
        <f t="shared" si="0"/>
        <v>1384083.5885929319</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1269205</v>
      </c>
      <c r="I15" s="118">
        <v>962364</v>
      </c>
      <c r="J15" s="106">
        <f>'Pt 2 Premium and Claims'!J5</f>
        <v>666758</v>
      </c>
      <c r="K15" s="106">
        <f>SUM(H15:J15)</f>
        <v>2898327</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47210</v>
      </c>
      <c r="I16" s="110">
        <v>64732</v>
      </c>
      <c r="J16" s="115">
        <f>SUM('Pt 1 Summary of Data'!J25:J35)</f>
        <v>64334</v>
      </c>
      <c r="K16" s="115">
        <f>SUM(H16:J16)</f>
        <v>176276</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1221995</v>
      </c>
      <c r="I17" s="115">
        <f t="shared" ref="I17:K17" si="1">I15-I16</f>
        <v>897632</v>
      </c>
      <c r="J17" s="115">
        <f t="shared" si="1"/>
        <v>602424</v>
      </c>
      <c r="K17" s="115">
        <f t="shared" si="1"/>
        <v>2722051</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263</v>
      </c>
      <c r="I37" s="122">
        <v>181.16666666666666</v>
      </c>
      <c r="J37" s="256">
        <f>'Pt 1 Summary of Data'!J60</f>
        <v>120.33333333333333</v>
      </c>
      <c r="K37" s="256">
        <f>SUM(H37:J37)</f>
        <v>564.5</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