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F17" i="10"/>
  <c r="F16" i="10"/>
  <c r="F15" i="10"/>
  <c r="F12" i="10"/>
  <c r="E17" i="10"/>
  <c r="D17" i="10"/>
  <c r="C17" i="10"/>
  <c r="E12" i="10"/>
  <c r="D12" i="10"/>
  <c r="C12" i="10"/>
  <c r="F6" i="10"/>
  <c r="E38" i="10" l="1"/>
  <c r="E16" i="10"/>
  <c r="E15" i="10"/>
  <c r="E6" i="10"/>
  <c r="E59" i="4"/>
  <c r="E57" i="4"/>
  <c r="E56" i="4"/>
  <c r="E51" i="4"/>
  <c r="E49" i="4"/>
  <c r="E47" i="4"/>
  <c r="E46" i="4"/>
  <c r="E35" i="4"/>
  <c r="E31" i="4"/>
  <c r="E25" i="4"/>
  <c r="E60" i="4"/>
  <c r="D60" i="4"/>
  <c r="AT5" i="4" l="1"/>
  <c r="E12" i="4"/>
  <c r="D12" i="4"/>
  <c r="E5" i="4"/>
  <c r="D5" i="4"/>
  <c r="E6" i="18"/>
  <c r="E5" i="18"/>
  <c r="E54" i="18"/>
  <c r="AT54" i="18"/>
  <c r="AT12" i="4" s="1"/>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<sst xmlns="http://schemas.openxmlformats.org/spreadsheetml/2006/main" count="575" uniqueCount="507">
  <si>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</si>
  <si>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</si>
  <si>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</si>
  <si>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</si>
  <si>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</si>
  <si>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</si>
  <si>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</si>
  <si>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</si>
  <si>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</si>
  <si>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</si>
  <si>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</si>
  <si>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</si>
  <si>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</si>
  <si>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</si>
  <si>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</si>
  <si>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</si>
  <si>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</si>
  <si>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</si>
  <si>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</si>
  <si>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</si>
  <si>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</si>
  <si>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</si>
  <si>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</si>
  <si>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</si>
  <si>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</si>
  <si>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</si>
  <si>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</si>
  <si>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</si>
  <si>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</si>
  <si>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</si>
  <si>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</si>
  <si>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</si>
  <si>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</si>
  <si>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</si>
  <si>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</si>
  <si>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</si>
  <si>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</si>
  <si>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</si>
  <si>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</si>
  <si>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</si>
  <si>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</si>
  <si>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</si>
  <si>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</si>
  <si>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</si>
  <si>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</si>
  <si>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</si>
  <si>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</si>
  <si>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</si>
  <si>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</si>
  <si>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</si>
  <si>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</si>
  <si>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</si>
  <si>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</si>
  <si>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</si>
  <si>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</si>
  <si>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</si>
  <si>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</si>
  <si>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</si>
  <si>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</si>
  <si>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</si>
  <si>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</si>
  <si>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</si>
  <si>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</si>
  <si>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</si>
  <si>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</si>
  <si>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</si>
  <si>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</si>
  <si>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</si>
  <si>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</si>
  <si>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</si>
  <si>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</si>
  <si>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</si>
  <si>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</si>
  <si>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</si>
  <si>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</si>
  <si>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</si>
  <si>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</si>
  <si>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</si>
  <si>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</si>
  <si>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</si>
  <si>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</si>
  <si>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</si>
  <si>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</si>
  <si>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</si>
  <si>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</si>
  <si>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</si>
  <si>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</si>
  <si>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</si>
  <si>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</si>
  <si>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</si>
  <si>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</si>
  <si>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</si>
  <si>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</si>
  <si>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</si>
  <si>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</si>
  <si>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</si>
  <si>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</si>
  <si>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</si>
  <si>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</si>
  <si>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</si>
  <si>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</si>
  <si>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</si>
  <si>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</si>
  <si>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</si>
  <si>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</si>
  <si>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</si>
  <si>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</si>
  <si>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</si>
  <si>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</si>
  <si>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</si>
  <si>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</si>
  <si>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</si>
  <si>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</si>
  <si>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</si>
  <si>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</si>
  <si>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</si>
  <si>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</si>
  <si>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</si>
  <si>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</si>
  <si>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</si>
  <si>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</si>
  <si>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</si>
  <si>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</si>
  <si>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</si>
  <si>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</si>
  <si>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</si>
  <si>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</si>
  <si>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</si>
  <si>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</si>
  <si>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</si>
  <si>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</si>
  <si>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</si>
  <si>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</si>
  <si>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</si>
  <si>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</si>
  <si>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</si>
  <si>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</si>
  <si>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</si>
  <si>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</si>
  <si>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</si>
  <si>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</si>
  <si>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</si>
  <si>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</si>
  <si>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</si>
  <si>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</si>
  <si>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</si>
  <si>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</si>
  <si>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</si>
  <si>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</si>
  <si>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</si>
  <si>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</si>
  <si>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</si>
  <si>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</si>
  <si>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</si>
  <si>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</si>
  <si>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</si>
  <si>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</si>
  <si>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</si>
  <si>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</si>
  <si>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</si>
  <si>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</si>
  <si>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</si>
  <si>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</si>
  <si>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</si>
  <si>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</si>
  <si>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</si>
  <si>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</si>
  <si>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</si>
  <si>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</si>
  <si>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</si>
  <si>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</si>
  <si>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</si>
  <si>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</si>
  <si>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</si>
  <si>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</si>
  <si>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</si>
  <si>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</si>
  <si>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</si>
  <si>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</si>
  <si>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</si>
  <si>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</si>
  <si>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</si>
  <si>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</si>
  <si>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</si>
  <si>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</si>
  <si>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</si>
  <si>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</si>
  <si>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</si>
  <si>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</si>
  <si>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</si>
  <si>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</si>
  <si>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</si>
  <si>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</si>
  <si>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</si>
  <si>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</si>
  <si>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</si>
  <si>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</si>
  <si>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</si>
  <si>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</si>
  <si>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</si>
  <si>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</si>
  <si>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</si>
  <si>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</si>
  <si>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</si>
  <si>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</si>
  <si>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</si>
  <si>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</si>
  <si>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</si>
  <si>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</si>
  <si>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</si>
  <si>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</si>
  <si>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</si>
  <si>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</si>
  <si>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</si>
  <si>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</si>
  <si>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</si>
  <si>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</si>
  <si>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</si>
  <si>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</si>
  <si>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</si>
  <si>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</si>
  <si>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</si>
  <si>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</si>
  <si>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</si>
  <si>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</si>
  <si>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</si>
  <si>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</si>
  <si>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</si>
  <si>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</si>
  <si>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</si>
  <si>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</si>
  <si>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</si>
  <si>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</si>
  <si>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</si>
  <si>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</si>
  <si>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</si>
  <si>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</si>
  <si>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</si>
  <si>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</si>
  <si>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</si>
  <si>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</si>
  <si>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</si>
  <si>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</si>
  <si>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</si>
  <si>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</si>
  <si>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</si>
  <si>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</si>
  <si>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</si>
  <si>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</si>
  <si>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</si>
  <si>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</si>
  <si>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</si>
  <si>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</si>
  <si>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</si>
  <si>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</si>
  <si>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</si>
  <si>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</si>
  <si>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</si>
  <si>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</si>
  <si>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</si>
  <si>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</si>
  <si>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</si>
  <si>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</si>
  <si>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</si>
  <si>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</si>
  <si>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</si>
  <si>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</si>
  <si>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</si>
  <si>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</si>
  <si>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</si>
  <si>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</si>
  <si>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</si>
  <si>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</si>
  <si>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</si>
  <si>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</si>
  <si>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</si>
  <si>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</si>
  <si>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</si>
  <si>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</si>
  <si>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</si>
  <si>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</si>
  <si>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</si>
  <si>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</si>
  <si>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</si>
  <si>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</si>
  <si>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</si>
  <si>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</si>
  <si>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</si>
  <si>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</si>
  <si>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</si>
  <si>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</si>
  <si>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</si>
  <si>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</si>
  <si>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</si>
  <si>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</si>
  <si>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</si>
  <si>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</si>
  <si>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</si>
  <si>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</si>
  <si>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</si>
  <si>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</si>
  <si>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</si>
  <si>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</si>
  <si>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</si>
  <si>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</si>
  <si>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</si>
  <si>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</si>
  <si>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</si>
  <si>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</si>
  <si>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</si>
  <si>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</si>
  <si>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</si>
  <si>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</si>
  <si>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</si>
  <si>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</si>
  <si>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</si>
  <si>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</si>
  <si>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</si>
  <si>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</si>
  <si>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</si>
  <si>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</si>
  <si>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</si>
  <si>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</si>
  <si>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</si>
  <si>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</si>
  <si>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</si>
  <si>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</si>
  <si>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</si>
  <si>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</si>
  <si>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</si>
  <si>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</si>
  <si>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</si>
  <si>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</si>
  <si>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</si>
  <si>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</si>
  <si>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</si>
  <si>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</si>
  <si>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</si>
  <si>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</si>
  <si>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</si>
  <si>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</si>
  <si>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</si>
  <si>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</si>
  <si>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</si>
  <si>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</si>
  <si>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</si>
  <si>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</si>
  <si>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</si>
  <si>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</si>
  <si>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</si>
  <si>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</si>
  <si>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</si>
  <si>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</si>
  <si>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</si>
  <si>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</si>
  <si>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</si>
  <si>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</si>
  <si>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</si>
  <si>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</si>
  <si>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</si>
  <si>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</si>
  <si>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</si>
  <si>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</si>
  <si>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</si>
  <si>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</si>
  <si>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</si>
  <si>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</si>
  <si>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</si>
  <si>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</si>
  <si>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</si>
  <si>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</si>
  <si>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</si>
  <si>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</si>
  <si>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</si>
  <si>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</si>
  <si>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</si>
  <si>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</si>
  <si>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</si>
  <si>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</si>
  <si>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</si>
  <si>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</si>
  <si>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</si>
  <si>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</si>
  <si>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</si>
  <si>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</si>
  <si>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</si>
  <si>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</si>
  <si>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</si>
  <si>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</si>
  <si>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</si>
  <si>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</si>
  <si>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</si>
  <si>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</si>
  <si>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</si>
  <si>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</si>
  <si>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</si>
  <si>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</si>
  <si>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</si>
  <si>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</si>
  <si>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</si>
  <si>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</si>
  <si>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</si>
  <si>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</si>
  <si>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</si>
  <si>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</si>
  <si>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</si>
  <si>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</si>
  <si>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</si>
  <si>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</si>
  <si>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</si>
  <si>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</si>
  <si>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</si>
  <si>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</si>
  <si>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</si>
  <si>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</si>
  <si>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</si>
  <si>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</si>
  <si>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</si>
  <si>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</si>
  <si>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</si>
  <si>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</si>
  <si>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</si>
  <si>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</si>
  <si>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</si>
  <si>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</si>
  <si>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</si>
  <si>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</si>
  <si>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</si>
  <si>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</si>
  <si>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</si>
  <si>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</si>
  <si>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</si>
  <si>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</si>
  <si>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</si>
  <si>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</si>
  <si>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</si>
  <si>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</si>
  <si>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</si>
  <si>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</si>
  <si>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</si>
  <si>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</si>
  <si>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</si>
  <si>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</si>
  <si>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</si>
  <si>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</si>
  <si>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</si>
  <si>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</si>
  <si>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</si>
  <si>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</si>
  <si>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</si>
  <si>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</si>
  <si>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</si>
  <si>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</si>
  <si>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</si>
  <si>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</si>
  <si>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</si>
  <si>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</si>
  <si>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</si>
  <si>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</si>
  <si>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</si>
  <si>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</si>
  <si>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</si>
  <si>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</si>
  <si>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</si>
  <si>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</si>
  <si>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</si>
  <si>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</si>
  <si>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</si>
  <si>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</si>
  <si>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</si>
  <si>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</si>
  <si>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</si>
  <si>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</si>
  <si>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</si>
  <si>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</si>
  <si>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</si>
  <si>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</si>
  <si>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</si>
  <si>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</si>
  <si>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</si>
  <si>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</si>
  <si>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</si>
  <si>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</si>
  <si>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</si>
  <si>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</si>
  <si>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</si>
  <si>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</si>
  <si>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</si>
  <si>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</si>
  <si>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</si>
  <si>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</si>
  <si>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</si>
  <si>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</si>
  <si>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</si>
  <si>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</si>
  <si>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</si>
  <si>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</si>
  <si>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</si>
  <si>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</si>
  <si>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</si>
  <si>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</si>
  <si>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</si>
  <si>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</si>
  <si>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</si>
  <si>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33726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</si>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</sst>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354700</v>
      </c>
      <c r="E5" s="213">
        <f>+'Pt 2 Premium and Claims'!E5+'Pt 2 Premium and Claims'!E6-'Pt 2 Premium and Claims'!E7</f>
        <v>354700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3455744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139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-2621864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1044735</v>
      </c>
      <c r="E12" s="213">
        <f>+'Pt 2 Premium and Claims'!E54</f>
        <v>954504</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2606518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5749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-2074800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327</v>
      </c>
      <c r="E25" s="217">
        <f>+D25</f>
        <v>327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3184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3394</v>
      </c>
      <c r="E31" s="217">
        <f>+D31</f>
        <v>3394</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33068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577</v>
      </c>
      <c r="E35" s="217">
        <f>+D35</f>
        <v>577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5621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5764</v>
      </c>
      <c r="E46" s="217">
        <f>+D46</f>
        <v>5764</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56155</v>
      </c>
      <c r="AU46" s="220"/>
      <c r="AV46" s="220"/>
      <c r="AW46" s="297"/>
    </row>
    <row r="47" spans="1:49" x14ac:dyDescent="0.2">
      <c r="B47" s="245" t="s">
        <v>263</v>
      </c>
      <c r="C47" s="203" t="s">
        <v>21</v>
      </c>
      <c r="D47" s="216">
        <v>2334</v>
      </c>
      <c r="E47" s="217">
        <f>+D47</f>
        <v>2334</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-451872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836</v>
      </c>
      <c r="E49" s="217">
        <f>+D49</f>
        <v>836</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8141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329792</v>
      </c>
      <c r="AU50" s="220"/>
      <c r="AV50" s="220"/>
      <c r="AW50" s="297"/>
    </row>
    <row r="51" spans="2:49" x14ac:dyDescent="0.2">
      <c r="B51" s="239" t="s">
        <v>266</v>
      </c>
      <c r="C51" s="203"/>
      <c r="D51" s="216">
        <v>33850</v>
      </c>
      <c r="E51" s="217">
        <f>+D51</f>
        <v>33850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54</v>
      </c>
      <c r="E56" s="229">
        <f>+D56</f>
        <v>54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1423</v>
      </c>
      <c r="AU56" s="230"/>
      <c r="AV56" s="230"/>
      <c r="AW56" s="288"/>
    </row>
    <row r="57" spans="2:49" x14ac:dyDescent="0.2">
      <c r="B57" s="245" t="s">
        <v>272</v>
      </c>
      <c r="C57" s="203" t="s">
        <v>25</v>
      </c>
      <c r="D57" s="231">
        <v>75</v>
      </c>
      <c r="E57" s="232">
        <f>+D57</f>
        <v>75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1465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959</v>
      </c>
      <c r="E59" s="232">
        <f>+D59</f>
        <v>959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18831</v>
      </c>
      <c r="AU59" s="233"/>
      <c r="AV59" s="233"/>
      <c r="AW59" s="289"/>
    </row>
    <row r="60" spans="2:49" x14ac:dyDescent="0.2">
      <c r="B60" s="245" t="s">
        <v>275</v>
      </c>
      <c r="C60" s="203"/>
      <c r="D60" s="234">
        <f>+D59/12</f>
        <v>79.916666666666671</v>
      </c>
      <c r="E60" s="235">
        <f>+D60</f>
        <v>79.916666666666671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1569.25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354835</v>
      </c>
      <c r="E5" s="326">
        <f>+D5-D7</f>
        <v>337264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3410153</v>
      </c>
      <c r="AU5" s="327"/>
      <c r="AV5" s="369"/>
      <c r="AW5" s="373"/>
    </row>
    <row r="6" spans="2:49" x14ac:dyDescent="0.2">
      <c r="B6" s="343" t="s">
        <v>278</v>
      </c>
      <c r="C6" s="331" t="s">
        <v>8</v>
      </c>
      <c r="D6" s="318">
        <v>17436</v>
      </c>
      <c r="E6" s="319">
        <f>+D6</f>
        <v>17436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309243</v>
      </c>
      <c r="AU6" s="321"/>
      <c r="AV6" s="368"/>
      <c r="AW6" s="374"/>
    </row>
    <row r="7" spans="2:49" x14ac:dyDescent="0.2">
      <c r="B7" s="343" t="s">
        <v>279</v>
      </c>
      <c r="C7" s="331" t="s">
        <v>9</v>
      </c>
      <c r="D7" s="318">
        <v>17571</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263652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1058087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2666602</v>
      </c>
      <c r="AU23" s="321"/>
      <c r="AV23" s="368"/>
      <c r="AW23" s="374"/>
    </row>
    <row r="24" spans="2:49" ht="28.5" customHeight="1" x14ac:dyDescent="0.2">
      <c r="B24" s="345" t="s">
        <v>114</v>
      </c>
      <c r="C24" s="331"/>
      <c r="D24" s="365"/>
      <c r="E24" s="319">
        <v>878746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8584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8957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17845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5115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117605</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581199</v>
      </c>
      <c r="AU30" s="321"/>
      <c r="AV30" s="368"/>
      <c r="AW30" s="374"/>
    </row>
    <row r="31" spans="2:49" s="5" customFormat="1" ht="25.5" x14ac:dyDescent="0.2">
      <c r="B31" s="345" t="s">
        <v>84</v>
      </c>
      <c r="C31" s="331"/>
      <c r="D31" s="365"/>
      <c r="E31" s="319">
        <v>75874</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121608</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638231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2254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194221</v>
      </c>
      <c r="AU34" s="321"/>
      <c r="AV34" s="368"/>
      <c r="AW34" s="374"/>
    </row>
    <row r="35" spans="2:49" s="5" customFormat="1" x14ac:dyDescent="0.2">
      <c r="B35" s="345" t="s">
        <v>91</v>
      </c>
      <c r="C35" s="331"/>
      <c r="D35" s="365"/>
      <c r="E35" s="319">
        <v>2226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2342</v>
      </c>
      <c r="E36" s="319">
        <v>2342</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201115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1044735</v>
      </c>
      <c r="E54" s="323">
        <f>+E24+E27+E31+E35-E36</f>
        <v>954504</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2606518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1096243</v>
      </c>
      <c r="D5" s="403">
        <v>407114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1003490</v>
      </c>
      <c r="D6" s="398">
        <v>369632</v>
      </c>
      <c r="E6" s="400">
        <f>+'Pt 1 Summary of Data'!E12</f>
        <v>954504</v>
      </c>
      <c r="F6" s="400">
        <f>+E6+D6+C6</f>
        <v>2327626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1003490</v>
      </c>
      <c r="D12" s="400">
        <f t="shared" ref="D12:E12" si="0">+D6</f>
        <v>369632</v>
      </c>
      <c r="E12" s="400">
        <f t="shared" si="0"/>
        <v>954504</v>
      </c>
      <c r="F12" s="400">
        <f>+E12+D12+C12</f>
        <v>2327626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543069</v>
      </c>
      <c r="D15" s="403">
        <v>430812</v>
      </c>
      <c r="E15" s="395">
        <f>+'Pt 1 Summary of Data'!E5</f>
        <v>354700</v>
      </c>
      <c r="F15" s="395">
        <f t="shared" ref="F15:F17" si="1">+E15+D15+C15</f>
        <v>1328581</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6815</v>
      </c>
      <c r="D16" s="398">
        <v>55643</v>
      </c>
      <c r="E16" s="400">
        <f>+'Pt 1 Summary of Data'!E25+'Pt 1 Summary of Data'!E31+'Pt 1 Summary of Data'!E35</f>
        <v>4298</v>
      </c>
      <c r="F16" s="400">
        <f t="shared" si="1"/>
        <v>66756</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536254</v>
      </c>
      <c r="D17" s="400">
        <f t="shared" ref="D17:E17" si="2">+D15-D16</f>
        <v>375169</v>
      </c>
      <c r="E17" s="400">
        <f t="shared" si="2"/>
        <v>350402</v>
      </c>
      <c r="F17" s="400">
        <f t="shared" si="1"/>
        <v>1261825</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143</v>
      </c>
      <c r="D38" s="405">
        <v>118</v>
      </c>
      <c r="E38" s="432">
        <f>+'Pt 1 Summary of Data'!E60</f>
        <v>79.916666666666671</v>
      </c>
      <c r="F38" s="432">
        <f>+E38+D38+C38</f>
        <v>340.91666666666669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54</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2016-07-26T21:58:44Z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