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Claims'!$3:$3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16" i="18" l="1"/>
  <c r="J10" i="10" l="1"/>
  <c r="K10" i="10" s="1"/>
  <c r="K11" i="10"/>
  <c r="K14" i="4" l="1"/>
  <c r="Q14" i="4"/>
  <c r="AT12" i="4" l="1"/>
  <c r="P12" i="4"/>
  <c r="J12" i="4"/>
  <c r="P50" i="18" l="1"/>
  <c r="P49" i="18"/>
  <c r="J50" i="18"/>
  <c r="J49" i="18"/>
  <c r="P39" i="10" l="1"/>
  <c r="P40" i="10" s="1"/>
  <c r="K39" i="10"/>
  <c r="K40" i="10" s="1"/>
  <c r="N6" i="10" l="1"/>
  <c r="I6" i="10"/>
  <c r="N5" i="10"/>
  <c r="M5" i="10"/>
  <c r="I5" i="10"/>
  <c r="H5" i="10"/>
  <c r="N49" i="10" l="1"/>
  <c r="M49" i="10"/>
  <c r="I49" i="10"/>
  <c r="H49" i="10"/>
  <c r="N37" i="10"/>
  <c r="M37" i="10"/>
  <c r="I37" i="10"/>
  <c r="H37" i="10"/>
  <c r="N16" i="10"/>
  <c r="M16" i="10"/>
  <c r="N15" i="10"/>
  <c r="M15" i="10"/>
  <c r="I16" i="10"/>
  <c r="H16" i="10"/>
  <c r="I15" i="10"/>
  <c r="H15" i="10"/>
  <c r="N7" i="10"/>
  <c r="N12" i="10" s="1"/>
  <c r="M7" i="10"/>
  <c r="I7" i="10"/>
  <c r="I12" i="10" s="1"/>
  <c r="H7" i="10"/>
  <c r="AT32" i="18" l="1"/>
  <c r="AT30" i="18"/>
  <c r="AT28" i="18"/>
  <c r="AT26" i="18"/>
  <c r="AT23" i="18"/>
  <c r="P32" i="18"/>
  <c r="P30" i="18"/>
  <c r="P28" i="18"/>
  <c r="P26" i="18"/>
  <c r="P23" i="18"/>
  <c r="P14" i="18"/>
  <c r="P13" i="18"/>
  <c r="P12" i="18"/>
  <c r="P11" i="18"/>
  <c r="Q11" i="18" s="1"/>
  <c r="P7" i="18"/>
  <c r="Q7" i="18" s="1"/>
  <c r="P6" i="18"/>
  <c r="Q6" i="18" s="1"/>
  <c r="P5" i="18"/>
  <c r="Q5" i="18" s="1"/>
  <c r="J32" i="18"/>
  <c r="J30" i="18"/>
  <c r="J28" i="18"/>
  <c r="J26" i="18"/>
  <c r="J23" i="18"/>
  <c r="J7" i="18"/>
  <c r="J6" i="18"/>
  <c r="J5" i="18"/>
  <c r="AT60" i="4"/>
  <c r="Q35" i="4"/>
  <c r="Q27" i="4"/>
  <c r="Q26" i="4"/>
  <c r="K35" i="4"/>
  <c r="K27" i="4"/>
  <c r="K26" i="4"/>
  <c r="O15" i="10" l="1"/>
  <c r="K5" i="18"/>
  <c r="K24" i="18"/>
  <c r="P15" i="10" l="1"/>
  <c r="N17" i="10"/>
  <c r="N44" i="10" s="1"/>
  <c r="M17" i="10"/>
  <c r="I17" i="10"/>
  <c r="I44" i="10" s="1"/>
  <c r="H17" i="10"/>
  <c r="K49" i="18"/>
  <c r="Q49" i="18"/>
  <c r="Q27" i="18"/>
  <c r="K27" i="18"/>
  <c r="Q24" i="18"/>
  <c r="Q13" i="4"/>
  <c r="K13" i="4"/>
  <c r="K54" i="18" l="1"/>
  <c r="K12" i="4" s="1"/>
  <c r="J6" i="10" s="1"/>
  <c r="Q54" i="18"/>
  <c r="Q12" i="4" s="1"/>
  <c r="O6" i="10" s="1"/>
  <c r="AT21" i="4"/>
  <c r="AT20" i="4"/>
  <c r="AT19" i="4"/>
  <c r="AT18" i="4"/>
  <c r="AT17" i="4"/>
  <c r="AT16" i="4"/>
  <c r="AT15" i="4"/>
  <c r="AT14" i="4"/>
  <c r="AT13" i="4"/>
  <c r="AT10" i="4"/>
  <c r="AT9" i="4"/>
  <c r="AT8" i="4"/>
  <c r="AT5" i="4"/>
  <c r="Q34" i="4"/>
  <c r="P59" i="4"/>
  <c r="P60" i="4" s="1"/>
  <c r="O37" i="10" s="1"/>
  <c r="P37" i="10" s="1"/>
  <c r="P38" i="10" s="1"/>
  <c r="P58" i="4"/>
  <c r="Q58" i="4" s="1"/>
  <c r="P57" i="4"/>
  <c r="Q57" i="4" s="1"/>
  <c r="P56" i="4"/>
  <c r="Q56" i="4" s="1"/>
  <c r="E4" i="16" s="1"/>
  <c r="P51" i="4"/>
  <c r="Q51" i="4" s="1"/>
  <c r="P50" i="4"/>
  <c r="Q50" i="4" s="1"/>
  <c r="P47" i="4"/>
  <c r="Q47" i="4" s="1"/>
  <c r="P46" i="4"/>
  <c r="Q46" i="4" s="1"/>
  <c r="P45" i="4"/>
  <c r="Q45" i="4" s="1"/>
  <c r="P44" i="4"/>
  <c r="Q44" i="4" s="1"/>
  <c r="P41" i="4"/>
  <c r="Q41" i="4" s="1"/>
  <c r="P40" i="4"/>
  <c r="Q40" i="4" s="1"/>
  <c r="P39" i="4"/>
  <c r="Q39" i="4" s="1"/>
  <c r="P38" i="4"/>
  <c r="Q38" i="4" s="1"/>
  <c r="P37" i="4"/>
  <c r="P31" i="4"/>
  <c r="Q25" i="4"/>
  <c r="P21" i="4"/>
  <c r="P20" i="4"/>
  <c r="P19" i="4"/>
  <c r="P18" i="4"/>
  <c r="P17" i="4"/>
  <c r="P16" i="4"/>
  <c r="P15" i="4"/>
  <c r="P14" i="4"/>
  <c r="P13" i="4"/>
  <c r="J10" i="4"/>
  <c r="J9" i="4"/>
  <c r="J8" i="4"/>
  <c r="J5" i="4"/>
  <c r="K5" i="4" s="1"/>
  <c r="J15" i="10" s="1"/>
  <c r="K15" i="10" s="1"/>
  <c r="P10" i="4"/>
  <c r="P9" i="4"/>
  <c r="P8" i="4"/>
  <c r="P5" i="4"/>
  <c r="Q5" i="4" s="1"/>
  <c r="K34" i="4"/>
  <c r="J59" i="4"/>
  <c r="J60" i="4" s="1"/>
  <c r="J58" i="4"/>
  <c r="K58" i="4" s="1"/>
  <c r="J57" i="4"/>
  <c r="K57" i="4" s="1"/>
  <c r="J56" i="4"/>
  <c r="D4" i="16" s="1"/>
  <c r="J51" i="4"/>
  <c r="K51" i="4" s="1"/>
  <c r="J50" i="4"/>
  <c r="K50" i="4" s="1"/>
  <c r="J47" i="4"/>
  <c r="K47" i="4" s="1"/>
  <c r="J46" i="4"/>
  <c r="K46" i="4" s="1"/>
  <c r="J45" i="4"/>
  <c r="K45" i="4" s="1"/>
  <c r="J44" i="4"/>
  <c r="K44" i="4" s="1"/>
  <c r="J41" i="4"/>
  <c r="K41" i="4" s="1"/>
  <c r="J40" i="4"/>
  <c r="K40" i="4" s="1"/>
  <c r="J39" i="4"/>
  <c r="K39" i="4" s="1"/>
  <c r="J38" i="4"/>
  <c r="K38" i="4" s="1"/>
  <c r="J37" i="4"/>
  <c r="J31" i="4"/>
  <c r="K31" i="4" s="1"/>
  <c r="K25" i="4"/>
  <c r="J21" i="4"/>
  <c r="J20" i="4"/>
  <c r="J19" i="4"/>
  <c r="J18" i="4"/>
  <c r="J17" i="4"/>
  <c r="J16" i="4"/>
  <c r="J15" i="4"/>
  <c r="J14" i="4"/>
  <c r="J13" i="4"/>
  <c r="J16" i="10" l="1"/>
  <c r="K51" i="10" s="1"/>
  <c r="P41" i="10"/>
  <c r="P46" i="10" s="1"/>
  <c r="K56" i="4"/>
  <c r="J7" i="10"/>
  <c r="J12" i="10" s="1"/>
  <c r="Q37" i="4"/>
  <c r="O7" i="10"/>
  <c r="O12" i="10" s="1"/>
  <c r="K37" i="4"/>
  <c r="Q31" i="4"/>
  <c r="O16" i="10"/>
  <c r="Q59" i="4"/>
  <c r="Q60" i="4" s="1"/>
  <c r="K59" i="4"/>
  <c r="K60" i="4" s="1"/>
  <c r="J37" i="10" s="1"/>
  <c r="K37" i="10" s="1"/>
  <c r="K38" i="10" s="1"/>
  <c r="K41" i="10" s="1"/>
  <c r="K46" i="10" s="1"/>
  <c r="J17" i="10" l="1"/>
  <c r="K17" i="10" s="1"/>
  <c r="K16" i="10"/>
  <c r="P7" i="10"/>
  <c r="K7" i="10"/>
  <c r="P51" i="10"/>
  <c r="P16" i="10"/>
  <c r="P17" i="10" s="1"/>
  <c r="O17" i="10"/>
  <c r="O44" i="10" s="1"/>
  <c r="J44" i="10" l="1"/>
  <c r="H6" i="10"/>
  <c r="H12" i="10" l="1"/>
  <c r="K12" i="10" s="1"/>
  <c r="K6" i="10"/>
  <c r="M6" i="10"/>
  <c r="M12" i="10" l="1"/>
  <c r="P6" i="10"/>
  <c r="H44" i="10"/>
  <c r="K44" i="10"/>
  <c r="K47" i="10" s="1"/>
  <c r="K50" i="10" s="1"/>
  <c r="K52" i="10" s="1"/>
  <c r="D11" i="16" l="1"/>
  <c r="D13" i="16" s="1"/>
  <c r="M44" i="10"/>
  <c r="P12" i="10"/>
  <c r="P44" i="10" s="1"/>
  <c r="P47" i="10" s="1"/>
  <c r="P50" i="10" s="1"/>
  <c r="P52" i="10" s="1"/>
  <c r="E11" i="16"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<sst xmlns="http://schemas.openxmlformats.org/spreadsheetml/2006/main" count="565" uniqueCount="503">
  <si>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</si>
  <si>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</si>
  <si>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</si>
  <si>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</si>
  <si>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</si>
  <si>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</si>
  <si>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</si>
  <si>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</si>
  <si>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</si>
  <si>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</si>
  <si>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</si>
  <si>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</si>
  <si>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</si>
  <si>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</si>
  <si>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</si>
  <si>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</si>
  <si>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</si>
  <si>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</si>
  <si>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</si>
  <si>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</si>
  <si>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</si>
  <si>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</si>
  <si>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</si>
  <si>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</si>
  <si>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</si>
  <si>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</si>
  <si>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</si>
  <si>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</si>
  <si>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</si>
  <si>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</si>
  <si>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</si>
  <si>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</si>
  <si>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</si>
  <si>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</si>
  <si>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</si>
  <si>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</si>
  <si>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</si>
  <si>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</si>
  <si>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</si>
  <si>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</si>
  <si>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</si>
  <si>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</si>
  <si>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</si>
  <si>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</si>
  <si>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</si>
  <si>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</si>
  <si>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</si>
  <si>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</si>
  <si>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</si>
  <si>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</si>
  <si>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</si>
  <si>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</si>
  <si>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</si>
  <si>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</si>
  <si>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</si>
  <si>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</si>
  <si>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</si>
  <si>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</si>
  <si>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</si>
  <si>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</si>
  <si>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</si>
  <si>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</si>
  <si>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</si>
  <si>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</si>
  <si>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</si>
  <si>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</si>
  <si>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</si>
  <si>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</si>
  <si>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</si>
  <si>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</si>
  <si>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</si>
  <si>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</si>
  <si>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</si>
  <si>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</si>
  <si>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</si>
  <si>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</si>
  <si>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</si>
  <si>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</si>
  <si>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</si>
  <si>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</si>
  <si>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</si>
  <si>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</si>
  <si>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</si>
  <si>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</si>
  <si>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</si>
  <si>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</si>
  <si>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</si>
  <si>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</si>
  <si>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</si>
  <si>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</si>
  <si>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</si>
  <si>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</si>
  <si>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</si>
  <si>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</si>
  <si>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</si>
  <si>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</si>
  <si>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</si>
  <si>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</si>
  <si>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</si>
  <si>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</si>
  <si>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</si>
  <si>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</si>
  <si>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</si>
  <si>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</si>
  <si>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</si>
  <si>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</si>
  <si>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</si>
  <si>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</si>
  <si>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</si>
  <si>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</si>
  <si>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</si>
  <si>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</si>
  <si>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</si>
  <si>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</si>
  <si>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</si>
  <si>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</si>
  <si>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</si>
  <si>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</si>
  <si>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</si>
  <si>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</si>
  <si>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</si>
  <si>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</si>
  <si>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</si>
  <si>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</si>
  <si>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</si>
  <si>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</si>
  <si>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</si>
  <si>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</si>
  <si>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</si>
  <si>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</si>
  <si>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</si>
  <si>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</si>
  <si>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</si>
  <si>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</si>
  <si>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</si>
  <si>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</si>
  <si>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</si>
  <si>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</si>
  <si>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</si>
  <si>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</si>
  <si>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</si>
  <si>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</si>
  <si>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</si>
  <si>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</si>
  <si>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</si>
  <si>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</si>
  <si>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</si>
  <si>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</si>
  <si>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</si>
  <si>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</si>
  <si>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</si>
  <si>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</si>
  <si>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</si>
  <si>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</si>
  <si>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</si>
  <si>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</si>
  <si>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</si>
  <si>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</si>
  <si>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</si>
  <si>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</si>
  <si>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</si>
  <si>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</si>
  <si>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</si>
  <si>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</si>
  <si>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</si>
  <si>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</si>
  <si>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</si>
  <si>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</si>
  <si>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</si>
  <si>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</si>
  <si>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</si>
  <si>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</si>
  <si>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</si>
  <si>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</si>
  <si>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</si>
  <si>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</si>
  <si>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</si>
  <si>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</si>
  <si>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</si>
  <si>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</si>
  <si>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</si>
  <si>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</si>
  <si>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</si>
  <si>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</si>
  <si>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</si>
  <si>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</si>
  <si>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</si>
  <si>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</si>
  <si>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</si>
  <si>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</si>
  <si>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</si>
  <si>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</si>
  <si>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</si>
  <si>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</si>
  <si>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</si>
  <si>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</si>
  <si>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</si>
  <si>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</si>
  <si>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</si>
  <si>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</si>
  <si>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</si>
  <si>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</si>
  <si>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</si>
  <si>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</si>
  <si>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</si>
  <si>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</si>
  <si>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</si>
  <si>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</si>
  <si>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</si>
  <si>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</si>
  <si>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</si>
  <si>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</si>
  <si>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</si>
  <si>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</si>
  <si>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</si>
  <si>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</si>
  <si>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</si>
  <si>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</si>
  <si>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</si>
  <si>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</si>
  <si>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</si>
  <si>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</si>
  <si>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</si>
  <si>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</si>
  <si>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</si>
  <si>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</si>
  <si>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</si>
  <si>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</si>
  <si>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</si>
  <si>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</si>
  <si>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</si>
  <si>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</si>
  <si>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</si>
  <si>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</si>
  <si>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</si>
  <si>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</si>
  <si>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</si>
  <si>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</si>
  <si>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</si>
  <si>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</si>
  <si>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</si>
  <si>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</si>
  <si>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</si>
  <si>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</si>
  <si>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</si>
  <si>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</si>
  <si>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</si>
  <si>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</si>
  <si>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</si>
  <si>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</si>
  <si>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</si>
  <si>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</si>
  <si>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</si>
  <si>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</si>
  <si>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</si>
  <si>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</si>
  <si>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</si>
  <si>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</si>
  <si>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</si>
  <si>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</si>
  <si>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</si>
  <si>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</si>
  <si>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</si>
  <si>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</si>
  <si>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</si>
  <si>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</si>
  <si>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</si>
  <si>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</si>
  <si>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</si>
  <si>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</si>
  <si>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</si>
  <si>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</si>
  <si>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</si>
  <si>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</si>
  <si>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</si>
  <si>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</si>
  <si>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</si>
  <si>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</si>
  <si>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</si>
  <si>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</si>
  <si>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</si>
  <si>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</si>
  <si>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</si>
  <si>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</si>
  <si>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</si>
  <si>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</si>
  <si>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</si>
  <si>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</si>
  <si>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</si>
  <si>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</si>
  <si>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</si>
  <si>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</si>
  <si>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</si>
  <si>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</si>
  <si>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</si>
  <si>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</si>
  <si>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</si>
  <si>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</si>
  <si>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</si>
  <si>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</si>
  <si>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</si>
  <si>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</si>
  <si>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</si>
  <si>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</si>
  <si>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</si>
  <si>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</si>
  <si>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</si>
  <si>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</si>
  <si>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</si>
  <si>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</si>
  <si>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</si>
  <si>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</si>
  <si>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</si>
  <si>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</si>
  <si>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</si>
  <si>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</si>
  <si>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</si>
  <si>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</si>
  <si>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</si>
  <si>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</si>
  <si>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</si>
  <si>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</si>
  <si>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</si>
  <si>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</si>
  <si>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</si>
  <si>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</si>
  <si>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</si>
  <si>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</si>
  <si>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</si>
  <si>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</si>
  <si>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</si>
  <si>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</si>
  <si>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</si>
  <si>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</si>
  <si>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</si>
  <si>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</si>
  <si>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</si>
  <si>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</si>
  <si>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</si>
  <si>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</si>
  <si>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</si>
  <si>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</si>
  <si>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</si>
  <si>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</si>
  <si>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</si>
  <si>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</si>
  <si>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</si>
  <si>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</si>
  <si>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</si>
  <si>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</si>
  <si>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</si>
  <si>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</si>
  <si>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</si>
  <si>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</si>
  <si>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</si>
  <si>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</si>
  <si>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</si>
  <si>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</si>
  <si>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</si>
  <si>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</si>
  <si>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</si>
  <si>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</si>
  <si>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</si>
  <si>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</si>
  <si>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</si>
  <si>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</si>
  <si>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</si>
  <si>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</si>
  <si>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</si>
  <si>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</si>
  <si>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</si>
  <si>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</si>
  <si>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</si>
  <si>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</si>
  <si>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</si>
  <si>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</si>
  <si>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</si>
  <si>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</si>
  <si>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</si>
  <si>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</si>
  <si>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</si>
  <si>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</si>
  <si>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</si>
  <si>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</si>
  <si>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</si>
  <si>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</si>
  <si>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</si>
  <si>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</si>
  <si>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</si>
  <si>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</si>
  <si>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</si>
  <si>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</si>
  <si>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</si>
  <si>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</si>
  <si>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</si>
  <si>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</si>
  <si>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</si>
  <si>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</si>
  <si>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</si>
  <si>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</si>
  <si>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</si>
  <si>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</si>
  <si>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</si>
  <si>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</si>
  <si>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</si>
  <si>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</si>
  <si>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</si>
  <si>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</si>
  <si>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</si>
  <si>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</si>
  <si>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</si>
  <si>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</si>
  <si>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</si>
  <si>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</si>
  <si>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</si>
  <si>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</si>
  <si>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</si>
  <si>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</si>
  <si>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</si>
  <si>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</si>
  <si>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</si>
  <si>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</si>
  <si>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</si>
  <si>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</si>
  <si>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</si>
  <si>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</si>
  <si>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</si>
  <si>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</si>
  <si>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</si>
  <si>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</si>
  <si>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</si>
  <si>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</si>
  <si>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</si>
  <si>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</si>
  <si>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</si>
  <si>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</si>
  <si>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</si>
  <si>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</si>
  <si>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</si>
  <si>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</si>
  <si>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</si>
  <si>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</si>
  <si>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</si>
  <si>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</si>
  <si>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</si>
  <si>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</si>
  <si>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</si>
  <si>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</si>
  <si>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</si>
  <si>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</si>
  <si>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</si>
  <si>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</si>
  <si>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</si>
  <si>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</si>
  <si>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</si>
  <si>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</si>
  <si>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</si>
  <si>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</si>
  <si>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</si>
  <si>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</si>
  <si>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</si>
  <si>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</si>
  <si>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</si>
  <si>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</si>
  <si>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</si>
  <si>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</si>
  <si>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</si>
  <si>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</si>
  <si>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</si>
  <si>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</si>
  <si>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</si>
  <si>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</si>
  <si>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</si>
  <si>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</si>
  <si>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</si>
  <si>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</si>
  <si>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</si>
  <si>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</si>
  <si>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</si>
  <si>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</si>
  <si>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</si>
  <si>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</si>
  <si>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</si>
  <si>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</si>
  <si>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</si>
  <si>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</si>
  <si>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</si>
  <si>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</si>
  <si>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</si>
  <si>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</si>
  <si>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</si>
  <si>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</si>
  <si>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</si>
  <si>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</si>
  <si>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</si>
  <si>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</si>
  <si>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</si>
  <si>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</si>
  <si>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</si>
  <si>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12442</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</si>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</sst>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164" fontId="0" fillId="0" borderId="21" xfId="115" applyNumberFormat="1" applyFont="1" applyFill="1" applyBorder="1" applyAlignment="1" applyProtection="1">
      <alignment vertical="top"/>
      <protection locked="0"/>
    </xf>
    <xf numFmtId="43" fontId="0" fillId="0" borderId="0" xfId="4" applyFont="1" applyProtection="1">
      <protection locked="0"/>
    </xf>
    <xf numFmtId="8" fontId="0"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8"/>
      <tableStyleElement type="secondRowStripe" dxfId="567"/>
      <tableStyleElement type="firstColumnStripe" dxfId="566"/>
      <tableStyleElement type="secondColumnStripe" dxfId="5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TUARIAL/Edge%20Server/RATransfer/2014/RATransferSummary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2/Final/MLR_Template_Georg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3/Final/MLR_Template_Georgi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N5">
            <v>6560211.7148543913</v>
          </cell>
        </row>
        <row r="10">
          <cell r="N10">
            <v>133951.58911979455</v>
          </cell>
        </row>
        <row r="14">
          <cell r="N14">
            <v>-30988.613320758537</v>
          </cell>
        </row>
        <row r="15">
          <cell r="N15">
            <v>0</v>
          </cell>
        </row>
        <row r="16">
          <cell r="N16">
            <v>0</v>
          </cell>
        </row>
        <row r="19">
          <cell r="N19">
            <v>950711.03000000014</v>
          </cell>
        </row>
        <row r="20">
          <cell r="N20">
            <v>148368.34</v>
          </cell>
        </row>
        <row r="21">
          <cell r="N21">
            <v>0</v>
          </cell>
        </row>
        <row r="25">
          <cell r="N25">
            <v>0</v>
          </cell>
        </row>
        <row r="26">
          <cell r="N26">
            <v>0</v>
          </cell>
        </row>
        <row r="27">
          <cell r="N27">
            <v>453266.44818337687</v>
          </cell>
        </row>
        <row r="28">
          <cell r="N28">
            <v>0</v>
          </cell>
        </row>
        <row r="29">
          <cell r="N29">
            <v>0</v>
          </cell>
        </row>
        <row r="30">
          <cell r="N30">
            <v>0</v>
          </cell>
        </row>
        <row r="32">
          <cell r="N32">
            <v>13110.120920008863</v>
          </cell>
        </row>
        <row r="33">
          <cell r="N33">
            <v>2985.0749528030137</v>
          </cell>
        </row>
        <row r="34">
          <cell r="N34">
            <v>2210.7600000000002</v>
          </cell>
        </row>
        <row r="35">
          <cell r="N35">
            <v>0</v>
          </cell>
        </row>
        <row r="36">
          <cell r="N36">
            <v>3758.2920000000004</v>
          </cell>
        </row>
        <row r="39">
          <cell r="N39">
            <v>113591.87021440052</v>
          </cell>
        </row>
        <row r="40">
          <cell r="N40">
            <v>69342.40968984818</v>
          </cell>
        </row>
        <row r="43">
          <cell r="N43">
            <v>136076.61652452353</v>
          </cell>
        </row>
        <row r="44">
          <cell r="N44">
            <v>511900.23146344424</v>
          </cell>
        </row>
        <row r="45">
          <cell r="N45">
            <v>0</v>
          </cell>
        </row>
        <row r="46">
          <cell r="N46">
            <v>475167.99079663889</v>
          </cell>
        </row>
        <row r="56">
          <cell r="N56">
            <v>258</v>
          </cell>
        </row>
        <row r="57">
          <cell r="N57">
            <v>434</v>
          </cell>
        </row>
        <row r="58">
          <cell r="N58">
            <v>35</v>
          </cell>
        </row>
        <row r="59">
          <cell r="N59">
            <v>14058</v>
          </cell>
        </row>
        <row r="66">
          <cell r="N66">
            <v>6560211.7148543913</v>
          </cell>
        </row>
        <row r="67">
          <cell r="N67">
            <v>0</v>
          </cell>
        </row>
        <row r="68">
          <cell r="N68">
            <v>0</v>
          </cell>
        </row>
        <row r="82">
          <cell r="N82">
            <v>6755689.0677685486</v>
          </cell>
        </row>
        <row r="83">
          <cell r="N83">
            <v>549628.41667101497</v>
          </cell>
        </row>
        <row r="84">
          <cell r="N84">
            <v>1126587.6960247511</v>
          </cell>
        </row>
        <row r="85">
          <cell r="N85">
            <v>87827.115645339174</v>
          </cell>
        </row>
        <row r="86">
          <cell r="N86">
            <v>189325.464664258</v>
          </cell>
        </row>
        <row r="97">
          <cell r="N97">
            <v>71258.574253070838</v>
          </cell>
        </row>
        <row r="98">
          <cell r="N98">
            <v>50421.376621501295</v>
          </cell>
        </row>
      </sheetData>
      <sheetData sheetId="8">
        <row r="5">
          <cell r="N5">
            <v>4310695.1001397185</v>
          </cell>
        </row>
        <row r="10">
          <cell r="N10">
            <v>88019.180473574641</v>
          </cell>
        </row>
        <row r="14">
          <cell r="N14">
            <v>-22371.76226316153</v>
          </cell>
        </row>
        <row r="15">
          <cell r="N15">
            <v>0</v>
          </cell>
        </row>
        <row r="16">
          <cell r="N16">
            <v>0</v>
          </cell>
        </row>
        <row r="19">
          <cell r="N19">
            <v>249502.00000000003</v>
          </cell>
        </row>
        <row r="20">
          <cell r="N20">
            <v>48992.59</v>
          </cell>
        </row>
        <row r="21">
          <cell r="N21">
            <v>0</v>
          </cell>
        </row>
        <row r="25">
          <cell r="N25">
            <v>0</v>
          </cell>
        </row>
        <row r="26">
          <cell r="N26">
            <v>0</v>
          </cell>
        </row>
        <row r="27">
          <cell r="N27">
            <v>0</v>
          </cell>
        </row>
        <row r="28">
          <cell r="N28">
            <v>0</v>
          </cell>
        </row>
        <row r="29">
          <cell r="N29">
            <v>376472.42981671455</v>
          </cell>
        </row>
        <row r="30">
          <cell r="N30">
            <v>0</v>
          </cell>
        </row>
        <row r="32">
          <cell r="N32">
            <v>10207.350330046533</v>
          </cell>
        </row>
        <row r="33">
          <cell r="N33">
            <v>2127.953002215821</v>
          </cell>
        </row>
        <row r="34">
          <cell r="N34">
            <v>2015.8350000000003</v>
          </cell>
        </row>
        <row r="35">
          <cell r="N35">
            <v>0</v>
          </cell>
        </row>
        <row r="36">
          <cell r="N36">
            <v>3426.9195000000004</v>
          </cell>
        </row>
        <row r="39">
          <cell r="N39">
            <v>98998.960283821842</v>
          </cell>
        </row>
        <row r="40">
          <cell r="N40">
            <v>60434.135382335662</v>
          </cell>
        </row>
        <row r="43">
          <cell r="N43">
            <v>104872.81696378408</v>
          </cell>
        </row>
        <row r="44">
          <cell r="N44">
            <v>248759.08430380438</v>
          </cell>
        </row>
        <row r="45">
          <cell r="N45">
            <v>0</v>
          </cell>
        </row>
        <row r="46">
          <cell r="N46">
            <v>365433.59811801772</v>
          </cell>
        </row>
        <row r="56">
          <cell r="N56">
            <v>543</v>
          </cell>
        </row>
        <row r="57">
          <cell r="N57">
            <v>1021</v>
          </cell>
        </row>
        <row r="58">
          <cell r="N58">
            <v>34</v>
          </cell>
        </row>
        <row r="59">
          <cell r="N59">
            <v>11618</v>
          </cell>
        </row>
        <row r="66">
          <cell r="N66">
            <v>4310695.1001397185</v>
          </cell>
        </row>
        <row r="67">
          <cell r="N67">
            <v>0</v>
          </cell>
        </row>
        <row r="68">
          <cell r="N68">
            <v>0</v>
          </cell>
        </row>
        <row r="71">
          <cell r="N71">
            <v>376472.42981671455</v>
          </cell>
        </row>
        <row r="72">
          <cell r="N72">
            <v>0</v>
          </cell>
        </row>
        <row r="74">
          <cell r="N74">
            <v>0</v>
          </cell>
        </row>
        <row r="75">
          <cell r="N75">
            <v>0</v>
          </cell>
        </row>
        <row r="82">
          <cell r="N82">
            <v>2798055.6189798564</v>
          </cell>
        </row>
        <row r="83">
          <cell r="N83">
            <v>420955.83086710924</v>
          </cell>
        </row>
        <row r="84">
          <cell r="N84">
            <v>530004.20882407273</v>
          </cell>
        </row>
        <row r="85">
          <cell r="N85">
            <v>72046.314628530061</v>
          </cell>
        </row>
        <row r="86">
          <cell r="N86">
            <v>72263.124238324366</v>
          </cell>
        </row>
        <row r="97">
          <cell r="N97">
            <v>23427.367894390605</v>
          </cell>
        </row>
        <row r="98">
          <cell r="N98">
            <v>23076.863226495963</v>
          </cell>
        </row>
      </sheetData>
      <sheetData sheetId="9"/>
      <sheetData sheetId="10">
        <row r="5">
          <cell r="N5">
            <v>398795.11572111712</v>
          </cell>
        </row>
        <row r="14">
          <cell r="N14">
            <v>-24549.577928631785</v>
          </cell>
        </row>
        <row r="15">
          <cell r="N15">
            <v>0</v>
          </cell>
        </row>
        <row r="16">
          <cell r="N16">
            <v>0</v>
          </cell>
        </row>
        <row r="19">
          <cell r="N19">
            <v>0</v>
          </cell>
        </row>
        <row r="20">
          <cell r="N20">
            <v>0</v>
          </cell>
        </row>
        <row r="21">
          <cell r="N21">
            <v>0</v>
          </cell>
        </row>
        <row r="25">
          <cell r="N25">
            <v>-149679.11702867821</v>
          </cell>
        </row>
        <row r="26">
          <cell r="N26">
            <v>0</v>
          </cell>
        </row>
        <row r="27">
          <cell r="N27">
            <v>0</v>
          </cell>
        </row>
        <row r="28">
          <cell r="N28">
            <v>0</v>
          </cell>
        </row>
        <row r="29">
          <cell r="N29">
            <v>0</v>
          </cell>
        </row>
        <row r="30">
          <cell r="N30">
            <v>0</v>
          </cell>
        </row>
        <row r="82">
          <cell r="N82">
            <v>271551.34254230873</v>
          </cell>
        </row>
        <row r="83">
          <cell r="N83">
            <v>12809.869286272871</v>
          </cell>
        </row>
        <row r="84">
          <cell r="N84">
            <v>123447.12388807339</v>
          </cell>
        </row>
        <row r="85">
          <cell r="N85">
            <v>724167.05155485251</v>
          </cell>
        </row>
        <row r="86">
          <cell r="N86">
            <v>529051.13822822925</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F7">
            <v>1212946.6249662763</v>
          </cell>
          <cell r="G7">
            <v>340491.54435320757</v>
          </cell>
        </row>
        <row r="8">
          <cell r="F8">
            <v>-97924.069049044483</v>
          </cell>
          <cell r="G8">
            <v>-30237.333694441902</v>
          </cell>
        </row>
        <row r="10">
          <cell r="F10">
            <v>6169721.6943158815</v>
          </cell>
          <cell r="G10">
            <v>2621221.1345014125</v>
          </cell>
        </row>
        <row r="12">
          <cell r="F12">
            <v>-47113.855542059937</v>
          </cell>
          <cell r="G12">
            <v>-13220.566386091294</v>
          </cell>
        </row>
        <row r="19">
          <cell r="F19">
            <v>69833.244922339916</v>
          </cell>
          <cell r="G19">
            <v>61552.48693116405</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D6">
            <v>-113027.35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5688458.2723420253</v>
          </cell>
          <cell r="Q28">
            <v>3276485.4130257298</v>
          </cell>
        </row>
      </sheetData>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7255956.5673417281</v>
          </cell>
          <cell r="Q28">
            <v>3285048.8807782861</v>
          </cell>
        </row>
      </sheetData>
      <sheetData sheetId="1"/>
      <sheetData sheetId="2"/>
      <sheetData sheetId="3">
        <row r="17">
          <cell r="J17">
            <v>29023</v>
          </cell>
          <cell r="K17">
            <v>36824.627056075195</v>
          </cell>
          <cell r="N17">
            <v>20764</v>
          </cell>
          <cell r="O17">
            <v>22946.573451163746</v>
          </cell>
        </row>
        <row r="23">
          <cell r="J23">
            <v>8444228</v>
          </cell>
          <cell r="K23">
            <v>9075371.9443269894</v>
          </cell>
          <cell r="N23">
            <v>3826215</v>
          </cell>
          <cell r="O23">
            <v>4479066.7850375576</v>
          </cell>
        </row>
        <row r="24">
          <cell r="J24">
            <v>305973</v>
          </cell>
          <cell r="K24">
            <v>-174944.72413710805</v>
          </cell>
          <cell r="N24">
            <v>42635</v>
          </cell>
          <cell r="O24">
            <v>229139.88413431495</v>
          </cell>
        </row>
        <row r="28">
          <cell r="J28">
            <v>1769</v>
          </cell>
          <cell r="K28">
            <v>1829.3333333333333</v>
          </cell>
          <cell r="N28">
            <v>982</v>
          </cell>
          <cell r="O28">
            <v>1173.9166666666667</v>
          </cell>
        </row>
        <row r="42">
          <cell r="J42">
            <v>0.8</v>
          </cell>
          <cell r="K42">
            <v>0.8</v>
          </cell>
          <cell r="N42">
            <v>0.85</v>
          </cell>
          <cell r="O42">
            <v>0.85</v>
          </cell>
        </row>
      </sheetData>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F23">
            <v>5734251.9812111994</v>
          </cell>
          <cell r="G23">
            <v>3169471.4657376981</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F23">
            <v>7121203.906605782</v>
          </cell>
          <cell r="G23">
            <v>3258356.0153701883</v>
          </cell>
        </row>
      </sheetData>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8">
          <cell r="B8">
            <v>2614.941165581416</v>
          </cell>
          <cell r="C8">
            <v>1277.5685287430476</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146</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5" zoomScaleNormal="75" workbookViewId="0">
      <pane xSplit="2" ySplit="3" topLeftCell="F4" activePane="bottomRight" state="frozen"/>
      <selection activeCell="K12" sqref="K12"/>
      <selection pane="topRight" activeCell="K12" sqref="K12"/>
      <selection pane="bottomLeft" activeCell="K12" sqref="K12"/>
      <selection pane="bottomRight" activeCell="K6" sqref="K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c r="E5" s="106"/>
      <c r="F5" s="106"/>
      <c r="G5" s="106"/>
      <c r="H5" s="106"/>
      <c r="I5" s="105"/>
      <c r="J5" s="105">
        <f>+'[1]Compr. Health Cov. - Small Grp'!$N$5</f>
        <v>6560211.7148543913</v>
      </c>
      <c r="K5" s="106">
        <f>J5+40112+'Pt 2 Premium and Claims'!K16</f>
        <v>6487296.3648543917</v>
      </c>
      <c r="L5" s="106"/>
      <c r="M5" s="106"/>
      <c r="N5" s="106"/>
      <c r="O5" s="105"/>
      <c r="P5" s="105">
        <f>+'[1]Compr. Health Cov. - Large Grp'!$N$5</f>
        <v>4310695.1001397185</v>
      </c>
      <c r="Q5" s="106">
        <f>P5-40112</f>
        <v>4270583.1001397185</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7">
        <f>+'[1]Compr. Health Cov. - Other'!$N$5</f>
        <v>398795.11572111712</v>
      </c>
      <c r="AU5" s="107"/>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c r="E8" s="287"/>
      <c r="F8" s="288"/>
      <c r="G8" s="288"/>
      <c r="H8" s="288"/>
      <c r="I8" s="291"/>
      <c r="J8" s="109">
        <f>+'[1]Compr. Health Cov. - Small Grp'!$N$14</f>
        <v>-30988.613320758537</v>
      </c>
      <c r="K8" s="287"/>
      <c r="L8" s="288"/>
      <c r="M8" s="288"/>
      <c r="N8" s="288"/>
      <c r="O8" s="291"/>
      <c r="P8" s="109">
        <f>+'[1]Compr. Health Cov. - Large Grp'!$N$14</f>
        <v>-22371.76226316153</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f>+'[1]Compr. Health Cov. - Other'!$N$14</f>
        <v>-24549.577928631785</v>
      </c>
      <c r="AU8" s="113"/>
      <c r="AV8" s="309"/>
      <c r="AW8" s="316"/>
    </row>
    <row r="9" spans="1:49" x14ac:dyDescent="0.2">
      <c r="B9" s="155" t="s">
        <v>226</v>
      </c>
      <c r="C9" s="62" t="s">
        <v>60</v>
      </c>
      <c r="D9" s="109"/>
      <c r="E9" s="286"/>
      <c r="F9" s="289"/>
      <c r="G9" s="289"/>
      <c r="H9" s="289"/>
      <c r="I9" s="290"/>
      <c r="J9" s="109">
        <f>+'[1]Compr. Health Cov. - Small Grp'!$N$15</f>
        <v>0</v>
      </c>
      <c r="K9" s="286"/>
      <c r="L9" s="289"/>
      <c r="M9" s="289"/>
      <c r="N9" s="289"/>
      <c r="O9" s="290"/>
      <c r="P9" s="109">
        <f>+'[1]Compr. Health Cov. - Large Grp'!$N$15</f>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f>+'[1]Compr. Health Cov. - Other'!$N$15</f>
        <v>0</v>
      </c>
      <c r="AU9" s="113"/>
      <c r="AV9" s="309"/>
      <c r="AW9" s="316"/>
    </row>
    <row r="10" spans="1:49" x14ac:dyDescent="0.2">
      <c r="B10" s="155" t="s">
        <v>227</v>
      </c>
      <c r="C10" s="62" t="s">
        <v>52</v>
      </c>
      <c r="D10" s="109"/>
      <c r="E10" s="286"/>
      <c r="F10" s="289"/>
      <c r="G10" s="289"/>
      <c r="H10" s="289"/>
      <c r="I10" s="290"/>
      <c r="J10" s="109">
        <f>+'[1]Compr. Health Cov. - Small Grp'!$N$16</f>
        <v>0</v>
      </c>
      <c r="K10" s="286"/>
      <c r="L10" s="289"/>
      <c r="M10" s="289"/>
      <c r="N10" s="289"/>
      <c r="O10" s="290"/>
      <c r="P10" s="109">
        <f>+'[1]Compr. Health Cov. - Large Grp'!$N$16</f>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f>+'[1]Compr. Health Cov. - Other'!$N$16</f>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6056394.2417643238</v>
      </c>
      <c r="K12" s="106">
        <f>'Pt 2 Premium and Claims'!K54</f>
        <v>6192441.0836961614</v>
      </c>
      <c r="L12" s="106"/>
      <c r="M12" s="106"/>
      <c r="N12" s="106"/>
      <c r="O12" s="105"/>
      <c r="P12" s="105">
        <f>'Pt 2 Premium and Claims'!P54</f>
        <v>2688439.9267452047</v>
      </c>
      <c r="Q12" s="106">
        <f>'Pt 2 Premium and Claims'!Q54</f>
        <v>2669553.0550464848</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f>'Pt 2 Premium and Claims'!AT54</f>
        <v>356030.00126713142</v>
      </c>
      <c r="AU12" s="107"/>
      <c r="AV12" s="310"/>
      <c r="AW12" s="315"/>
    </row>
    <row r="13" spans="1:49" ht="25.5" x14ac:dyDescent="0.2">
      <c r="B13" s="155" t="s">
        <v>230</v>
      </c>
      <c r="C13" s="62" t="s">
        <v>37</v>
      </c>
      <c r="D13" s="109"/>
      <c r="E13" s="110"/>
      <c r="F13" s="110"/>
      <c r="G13" s="287"/>
      <c r="H13" s="288"/>
      <c r="I13" s="109"/>
      <c r="J13" s="109">
        <f>+'[1]Compr. Health Cov. - Small Grp'!$N$19</f>
        <v>950711.03000000014</v>
      </c>
      <c r="K13" s="110">
        <f>[2]MLREstimate!$F$7</f>
        <v>1212946.6249662763</v>
      </c>
      <c r="L13" s="110"/>
      <c r="M13" s="287"/>
      <c r="N13" s="288"/>
      <c r="O13" s="109"/>
      <c r="P13" s="109">
        <f>+'[1]Compr. Health Cov. - Large Grp'!$N$19</f>
        <v>249502.00000000003</v>
      </c>
      <c r="Q13" s="110">
        <f>[2]MLREstimate!$G$7</f>
        <v>340491.54435320757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f>+'[1]Compr. Health Cov. - Other'!$N$19</f>
        <v>0</v>
      </c>
      <c r="AU13" s="113"/>
      <c r="AV13" s="309"/>
      <c r="AW13" s="316"/>
    </row>
    <row r="14" spans="1:49" ht="25.5" x14ac:dyDescent="0.2">
      <c r="B14" s="155" t="s">
        <v>231</v>
      </c>
      <c r="C14" s="62" t="s">
        <v>6</v>
      </c>
      <c r="D14" s="109"/>
      <c r="E14" s="110"/>
      <c r="F14" s="110"/>
      <c r="G14" s="286"/>
      <c r="H14" s="289"/>
      <c r="I14" s="109"/>
      <c r="J14" s="109">
        <f>+'[1]Compr. Health Cov. - Small Grp'!$N$20</f>
        <v>148368.34</v>
      </c>
      <c r="K14" s="110">
        <f>(-1)*[2]MLREstimate!$F$8</f>
        <v>97924.069049044483</v>
      </c>
      <c r="L14" s="110"/>
      <c r="M14" s="286"/>
      <c r="N14" s="289"/>
      <c r="O14" s="109"/>
      <c r="P14" s="109">
        <f>+'[1]Compr. Health Cov. - Large Grp'!$N$20</f>
        <v>48992.59</v>
      </c>
      <c r="Q14" s="110">
        <f>(-1)*[2]MLREstimate!$G$8</f>
        <v>30237.333694441902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f>+'[1]Compr. Health Cov. - Other'!$N$20</f>
        <v>0</v>
      </c>
      <c r="AU14" s="113"/>
      <c r="AV14" s="309"/>
      <c r="AW14" s="316"/>
    </row>
    <row r="15" spans="1:49" ht="38.25" x14ac:dyDescent="0.2">
      <c r="B15" s="155" t="s">
        <v>232</v>
      </c>
      <c r="C15" s="62" t="s">
        <v>7</v>
      </c>
      <c r="D15" s="109"/>
      <c r="E15" s="110"/>
      <c r="F15" s="110"/>
      <c r="G15" s="286"/>
      <c r="H15" s="292"/>
      <c r="I15" s="109"/>
      <c r="J15" s="109">
        <f>+'[1]Compr. Health Cov. - Small Grp'!$N$21</f>
        <v>0</v>
      </c>
      <c r="K15" s="110"/>
      <c r="L15" s="110"/>
      <c r="M15" s="286"/>
      <c r="N15" s="292"/>
      <c r="O15" s="109"/>
      <c r="P15" s="109">
        <f>+'[1]Compr. Health Cov. - Large Grp'!$N$21</f>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f>+'[1]Compr. Health Cov. - Other'!$N$21</f>
        <v>0</v>
      </c>
      <c r="AU15" s="113"/>
      <c r="AV15" s="309"/>
      <c r="AW15" s="316"/>
    </row>
    <row r="16" spans="1:49" ht="25.5" x14ac:dyDescent="0.2">
      <c r="B16" s="155" t="s">
        <v>233</v>
      </c>
      <c r="C16" s="62" t="s">
        <v>61</v>
      </c>
      <c r="D16" s="109"/>
      <c r="E16" s="287"/>
      <c r="F16" s="288"/>
      <c r="G16" s="289"/>
      <c r="H16" s="289"/>
      <c r="I16" s="291"/>
      <c r="J16" s="109">
        <f>+'[1]Compr. Health Cov. - Small Grp'!$N$25</f>
        <v>0</v>
      </c>
      <c r="K16" s="287"/>
      <c r="L16" s="288"/>
      <c r="M16" s="289"/>
      <c r="N16" s="289"/>
      <c r="O16" s="291"/>
      <c r="P16" s="109">
        <f>+'[1]Compr. Health Cov. - Large Grp'!$N$25</f>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f>+'[1]Compr. Health Cov. - Other'!$N$25</f>
        <v>-149679.11702867821</v>
      </c>
      <c r="AU16" s="113"/>
      <c r="AV16" s="309"/>
      <c r="AW16" s="316"/>
    </row>
    <row r="17" spans="1:49" x14ac:dyDescent="0.2">
      <c r="B17" s="155" t="s">
        <v>234</v>
      </c>
      <c r="C17" s="62" t="s">
        <v>62</v>
      </c>
      <c r="D17" s="109"/>
      <c r="E17" s="286"/>
      <c r="F17" s="289"/>
      <c r="G17" s="289"/>
      <c r="H17" s="289"/>
      <c r="I17" s="290"/>
      <c r="J17" s="109">
        <f>+'[1]Compr. Health Cov. - Small Grp'!$N$26</f>
        <v>0</v>
      </c>
      <c r="K17" s="286"/>
      <c r="L17" s="289"/>
      <c r="M17" s="289"/>
      <c r="N17" s="289"/>
      <c r="O17" s="290"/>
      <c r="P17" s="109">
        <f>+'[1]Compr. Health Cov. - Large Grp'!$N$26</f>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f>+'[1]Compr. Health Cov. - Other'!$N$26</f>
        <v>0</v>
      </c>
      <c r="AU17" s="113"/>
      <c r="AV17" s="309"/>
      <c r="AW17" s="316"/>
    </row>
    <row r="18" spans="1:49" x14ac:dyDescent="0.2">
      <c r="B18" s="155" t="s">
        <v>235</v>
      </c>
      <c r="C18" s="62" t="s">
        <v>63</v>
      </c>
      <c r="D18" s="109"/>
      <c r="E18" s="286"/>
      <c r="F18" s="289"/>
      <c r="G18" s="289"/>
      <c r="H18" s="292"/>
      <c r="I18" s="290"/>
      <c r="J18" s="109">
        <f>+'[1]Compr. Health Cov. - Small Grp'!$N$27</f>
        <v>453266.44818337687</v>
      </c>
      <c r="K18" s="286"/>
      <c r="L18" s="289"/>
      <c r="M18" s="289"/>
      <c r="N18" s="292"/>
      <c r="O18" s="290"/>
      <c r="P18" s="109">
        <f>+'[1]Compr. Health Cov. - Large Grp'!$N$27</f>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f>+'[1]Compr. Health Cov. - Other'!$N$27</f>
        <v>0</v>
      </c>
      <c r="AU18" s="113"/>
      <c r="AV18" s="309"/>
      <c r="AW18" s="316"/>
    </row>
    <row r="19" spans="1:49" x14ac:dyDescent="0.2">
      <c r="B19" s="155" t="s">
        <v>236</v>
      </c>
      <c r="C19" s="62" t="s">
        <v>64</v>
      </c>
      <c r="D19" s="109"/>
      <c r="E19" s="286"/>
      <c r="F19" s="289"/>
      <c r="G19" s="289"/>
      <c r="H19" s="289"/>
      <c r="I19" s="290"/>
      <c r="J19" s="109">
        <f>+'[1]Compr. Health Cov. - Small Grp'!$N$28</f>
        <v>0</v>
      </c>
      <c r="K19" s="286"/>
      <c r="L19" s="289"/>
      <c r="M19" s="289"/>
      <c r="N19" s="289"/>
      <c r="O19" s="290"/>
      <c r="P19" s="109">
        <f>+'[1]Compr. Health Cov. - Large Grp'!$N$28</f>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f>+'[1]Compr. Health Cov. - Other'!$N$28</f>
        <v>0</v>
      </c>
      <c r="AU19" s="113"/>
      <c r="AV19" s="309"/>
      <c r="AW19" s="316"/>
    </row>
    <row r="20" spans="1:49" x14ac:dyDescent="0.2">
      <c r="B20" s="155" t="s">
        <v>237</v>
      </c>
      <c r="C20" s="62" t="s">
        <v>65</v>
      </c>
      <c r="D20" s="109"/>
      <c r="E20" s="286"/>
      <c r="F20" s="289"/>
      <c r="G20" s="289"/>
      <c r="H20" s="289"/>
      <c r="I20" s="290"/>
      <c r="J20" s="109">
        <f>+'[1]Compr. Health Cov. - Small Grp'!$N$29</f>
        <v>0</v>
      </c>
      <c r="K20" s="286"/>
      <c r="L20" s="289"/>
      <c r="M20" s="289"/>
      <c r="N20" s="289"/>
      <c r="O20" s="290"/>
      <c r="P20" s="109">
        <f>+'[1]Compr. Health Cov. - Large Grp'!$N$29</f>
        <v>376472.42981671455</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f>+'[1]Compr. Health Cov. - Other'!$N$29</f>
        <v>0</v>
      </c>
      <c r="AU20" s="113"/>
      <c r="AV20" s="309"/>
      <c r="AW20" s="316"/>
    </row>
    <row r="21" spans="1:49" x14ac:dyDescent="0.2">
      <c r="B21" s="155" t="s">
        <v>238</v>
      </c>
      <c r="C21" s="62" t="s">
        <v>66</v>
      </c>
      <c r="D21" s="109"/>
      <c r="E21" s="286"/>
      <c r="F21" s="289"/>
      <c r="G21" s="289"/>
      <c r="H21" s="289"/>
      <c r="I21" s="290"/>
      <c r="J21" s="109">
        <f>+'[1]Compr. Health Cov. - Small Grp'!$N$30</f>
        <v>0</v>
      </c>
      <c r="K21" s="286"/>
      <c r="L21" s="289"/>
      <c r="M21" s="289"/>
      <c r="N21" s="289"/>
      <c r="O21" s="290"/>
      <c r="P21" s="109">
        <f>+'[1]Compr. Health Cov. - Large Grp'!$N$30</f>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f>+'[1]Compr. Health Cov. - Other'!$N$30</f>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-394786.96071769117</v>
      </c>
      <c r="K25" s="110">
        <f>J25</f>
        <v>-394786.96071769117</v>
      </c>
      <c r="L25" s="110"/>
      <c r="M25" s="110"/>
      <c r="N25" s="110"/>
      <c r="O25" s="109"/>
      <c r="P25" s="109">
        <v>73145.548587529047</v>
      </c>
      <c r="Q25" s="110">
        <f>P25</f>
        <v>73145.548587529047</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26117.199328725517</v>
      </c>
      <c r="AU25" s="113"/>
      <c r="AV25" s="113"/>
      <c r="AW25" s="316"/>
    </row>
    <row r="26" spans="1:49" s="5" customFormat="1" x14ac:dyDescent="0.2">
      <c r="A26" s="35"/>
      <c r="B26" s="158" t="s">
        <v>243</v>
      </c>
      <c r="C26" s="62"/>
      <c r="D26" s="109"/>
      <c r="E26" s="110"/>
      <c r="F26" s="110"/>
      <c r="G26" s="110"/>
      <c r="H26" s="110"/>
      <c r="I26" s="109"/>
      <c r="J26" s="109">
        <v>5008.3430514978572</v>
      </c>
      <c r="K26" s="110">
        <f>J26</f>
        <v>5008.3430514978572</v>
      </c>
      <c r="L26" s="110"/>
      <c r="M26" s="110"/>
      <c r="N26" s="110"/>
      <c r="O26" s="109"/>
      <c r="P26" s="109">
        <v>3290.9667172915383</v>
      </c>
      <c r="Q26" s="110">
        <f>P26</f>
        <v>3290.9667172915383</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94735.037439465843</v>
      </c>
      <c r="K27" s="110">
        <f>J27</f>
        <v>94735.037439465843</v>
      </c>
      <c r="L27" s="110"/>
      <c r="M27" s="110"/>
      <c r="N27" s="110"/>
      <c r="O27" s="109"/>
      <c r="P27" s="109">
        <v>62250.099877125642</v>
      </c>
      <c r="Q27" s="110">
        <f>P27</f>
        <v>62250.099877125642</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3208.5769363067552</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8" t="s">
        <v>248</v>
      </c>
      <c r="C31" s="62"/>
      <c r="D31" s="109"/>
      <c r="E31" s="110"/>
      <c r="F31" s="110"/>
      <c r="G31" s="110"/>
      <c r="H31" s="110"/>
      <c r="I31" s="109"/>
      <c r="J31" s="109">
        <f>+'[1]Compr. Health Cov. - Small Grp'!$N$10</f>
        <v>133951.58911979455</v>
      </c>
      <c r="K31" s="110">
        <f>J31</f>
        <v>133951.58911979455</v>
      </c>
      <c r="L31" s="110"/>
      <c r="M31" s="110"/>
      <c r="N31" s="110"/>
      <c r="O31" s="109"/>
      <c r="P31" s="109">
        <f>+'[1]Compr. Health Cov. - Large Grp'!$N$10</f>
        <v>88019.180473574641</v>
      </c>
      <c r="Q31" s="110">
        <f>P31</f>
        <v>88019.180473574641</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9919.548270749985</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c r="F34" s="110"/>
      <c r="G34" s="110"/>
      <c r="H34" s="110"/>
      <c r="I34" s="109"/>
      <c r="J34" s="109">
        <v>67838.104833648787</v>
      </c>
      <c r="K34" s="110">
        <f>J34</f>
        <v>67838.104833648787</v>
      </c>
      <c r="L34" s="110"/>
      <c r="M34" s="110"/>
      <c r="N34" s="110"/>
      <c r="O34" s="109"/>
      <c r="P34" s="109">
        <v>44576.20871335952</v>
      </c>
      <c r="Q34" s="110">
        <f>P34</f>
        <v>44576.20871335952</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v>0</v>
      </c>
      <c r="AU34" s="113"/>
      <c r="AV34" s="113"/>
      <c r="AW34" s="316"/>
    </row>
    <row r="35" spans="1:49" x14ac:dyDescent="0.2">
      <c r="B35" s="158" t="s">
        <v>252</v>
      </c>
      <c r="C35" s="62"/>
      <c r="D35" s="109"/>
      <c r="E35" s="110"/>
      <c r="F35" s="110"/>
      <c r="G35" s="110"/>
      <c r="H35" s="110"/>
      <c r="I35" s="109"/>
      <c r="J35" s="109">
        <v>2810.6323707828528</v>
      </c>
      <c r="K35" s="110">
        <f>J35</f>
        <v>2810.6323707828528</v>
      </c>
      <c r="L35" s="110"/>
      <c r="M35" s="110"/>
      <c r="N35" s="110"/>
      <c r="O35" s="109"/>
      <c r="P35" s="109">
        <v>1846.857954537317</v>
      </c>
      <c r="Q35" s="110">
        <f>P35</f>
        <v>1846.857954537317</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208.96620399933676</v>
      </c>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f>+'[1]Compr. Health Cov. - Small Grp'!$N$32</f>
        <v>13110.120920008863</v>
      </c>
      <c r="K37" s="118">
        <f>J37</f>
        <v>13110.120920008863</v>
      </c>
      <c r="L37" s="118"/>
      <c r="M37" s="118"/>
      <c r="N37" s="118"/>
      <c r="O37" s="117"/>
      <c r="P37" s="117">
        <f>+'[1]Compr. Health Cov. - Large Grp'!$N$32</f>
        <v>10207.350330046533</v>
      </c>
      <c r="Q37" s="118">
        <f>P37</f>
        <v>10207.350330046533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
      <c r="B38" s="155" t="s">
        <v>255</v>
      </c>
      <c r="C38" s="62" t="s">
        <v>16</v>
      </c>
      <c r="D38" s="109"/>
      <c r="E38" s="110"/>
      <c r="F38" s="110"/>
      <c r="G38" s="110"/>
      <c r="H38" s="110"/>
      <c r="I38" s="109"/>
      <c r="J38" s="109">
        <f>+'[1]Compr. Health Cov. - Small Grp'!$N$33</f>
        <v>2985.0749528030137</v>
      </c>
      <c r="K38" s="110">
        <f>J38</f>
        <v>2985.0749528030137</v>
      </c>
      <c r="L38" s="110"/>
      <c r="M38" s="110"/>
      <c r="N38" s="110"/>
      <c r="O38" s="109"/>
      <c r="P38" s="109">
        <f>+'[1]Compr. Health Cov. - Large Grp'!$N$33</f>
        <v>2127.953002215821</v>
      </c>
      <c r="Q38" s="110">
        <f>P38</f>
        <v>2127.953002215821</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8" t="s">
        <v>256</v>
      </c>
      <c r="C39" s="62" t="s">
        <v>17</v>
      </c>
      <c r="D39" s="109"/>
      <c r="E39" s="110"/>
      <c r="F39" s="110"/>
      <c r="G39" s="110"/>
      <c r="H39" s="110"/>
      <c r="I39" s="109"/>
      <c r="J39" s="109">
        <f>+'[1]Compr. Health Cov. - Small Grp'!$N$34</f>
        <v>2210.7600000000002</v>
      </c>
      <c r="K39" s="110">
        <f>J39</f>
        <v>2210.7600000000002</v>
      </c>
      <c r="L39" s="110"/>
      <c r="M39" s="110"/>
      <c r="N39" s="110"/>
      <c r="O39" s="109"/>
      <c r="P39" s="109">
        <f>+'[1]Compr. Health Cov. - Large Grp'!$N$34</f>
        <v>2015.8350000000003</v>
      </c>
      <c r="Q39" s="110">
        <f>P39</f>
        <v>2015.8350000000003</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8" t="s">
        <v>257</v>
      </c>
      <c r="C40" s="62" t="s">
        <v>38</v>
      </c>
      <c r="D40" s="109"/>
      <c r="E40" s="110"/>
      <c r="F40" s="110"/>
      <c r="G40" s="110"/>
      <c r="H40" s="110"/>
      <c r="I40" s="109"/>
      <c r="J40" s="109">
        <f>+'[1]Compr. Health Cov. - Small Grp'!$N$35</f>
        <v>0</v>
      </c>
      <c r="K40" s="110">
        <f>J40</f>
        <v>0</v>
      </c>
      <c r="L40" s="110"/>
      <c r="M40" s="110"/>
      <c r="N40" s="110"/>
      <c r="O40" s="109"/>
      <c r="P40" s="109">
        <f>+'[1]Compr. Health Cov. - Large Grp'!$N$35</f>
        <v>0</v>
      </c>
      <c r="Q40" s="110">
        <f>P40</f>
        <v>0</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5" x14ac:dyDescent="0.2">
      <c r="A41" s="35"/>
      <c r="B41" s="158" t="s">
        <v>258</v>
      </c>
      <c r="C41" s="62" t="s">
        <v>129</v>
      </c>
      <c r="D41" s="109"/>
      <c r="E41" s="110"/>
      <c r="F41" s="110"/>
      <c r="G41" s="110"/>
      <c r="H41" s="110"/>
      <c r="I41" s="109"/>
      <c r="J41" s="109">
        <f>+'[1]Compr. Health Cov. - Small Grp'!$N$36</f>
        <v>3758.2920000000004</v>
      </c>
      <c r="K41" s="110">
        <f>J41</f>
        <v>3758.2920000000004</v>
      </c>
      <c r="L41" s="110"/>
      <c r="M41" s="110"/>
      <c r="N41" s="110"/>
      <c r="O41" s="109"/>
      <c r="P41" s="109">
        <f>+'[1]Compr. Health Cov. - Large Grp'!$N$36</f>
        <v>3426.9195000000004</v>
      </c>
      <c r="Q41" s="110">
        <f>P41</f>
        <v>3426.9195000000004</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f>+'[1]Compr. Health Cov. - Small Grp'!$N$39</f>
        <v>113591.87021440052</v>
      </c>
      <c r="K44" s="118">
        <f>J44</f>
        <v>113591.87021440052</v>
      </c>
      <c r="L44" s="118"/>
      <c r="M44" s="118"/>
      <c r="N44" s="118"/>
      <c r="O44" s="117"/>
      <c r="P44" s="117">
        <f>+'[1]Compr. Health Cov. - Large Grp'!$N$39</f>
        <v>98998.960283821842</v>
      </c>
      <c r="Q44" s="118">
        <f>P44</f>
        <v>98998.960283821842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1.4901053355979164</v>
      </c>
      <c r="AU44" s="119"/>
      <c r="AV44" s="119"/>
      <c r="AW44" s="315"/>
    </row>
    <row r="45" spans="1:49" x14ac:dyDescent="0.2">
      <c r="B45" s="161" t="s">
        <v>262</v>
      </c>
      <c r="C45" s="62" t="s">
        <v>19</v>
      </c>
      <c r="D45" s="109"/>
      <c r="E45" s="110"/>
      <c r="F45" s="110"/>
      <c r="G45" s="110"/>
      <c r="H45" s="110"/>
      <c r="I45" s="109"/>
      <c r="J45" s="109">
        <f>+'[1]Compr. Health Cov. - Small Grp'!$N$40</f>
        <v>69342.40968984818</v>
      </c>
      <c r="K45" s="110">
        <f>J45</f>
        <v>69342.40968984818</v>
      </c>
      <c r="L45" s="110"/>
      <c r="M45" s="110"/>
      <c r="N45" s="110"/>
      <c r="O45" s="109"/>
      <c r="P45" s="109">
        <f>+'[1]Compr. Health Cov. - Large Grp'!$N$40</f>
        <v>60434.135382335662</v>
      </c>
      <c r="Q45" s="110">
        <f>P45</f>
        <v>60434.135382335662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5935.6110286138919</v>
      </c>
      <c r="AU45" s="113"/>
      <c r="AV45" s="113"/>
      <c r="AW45" s="316"/>
    </row>
    <row r="46" spans="1:49" x14ac:dyDescent="0.2">
      <c r="B46" s="161" t="s">
        <v>263</v>
      </c>
      <c r="C46" s="62" t="s">
        <v>20</v>
      </c>
      <c r="D46" s="109"/>
      <c r="E46" s="110"/>
      <c r="F46" s="110"/>
      <c r="G46" s="110"/>
      <c r="H46" s="110"/>
      <c r="I46" s="109"/>
      <c r="J46" s="109">
        <f>+'[1]Compr. Health Cov. - Small Grp'!$N$43</f>
        <v>136076.61652452353</v>
      </c>
      <c r="K46" s="110">
        <f>J46</f>
        <v>136076.61652452353</v>
      </c>
      <c r="L46" s="110"/>
      <c r="M46" s="110"/>
      <c r="N46" s="110"/>
      <c r="O46" s="109"/>
      <c r="P46" s="109">
        <f>+'[1]Compr. Health Cov. - Large Grp'!$N$43</f>
        <v>104872.81696378408</v>
      </c>
      <c r="Q46" s="110">
        <f>P46</f>
        <v>104872.81696378408</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6465.4529325864078</v>
      </c>
      <c r="AU46" s="113"/>
      <c r="AV46" s="113"/>
      <c r="AW46" s="316"/>
    </row>
    <row r="47" spans="1:49" x14ac:dyDescent="0.2">
      <c r="B47" s="161" t="s">
        <v>264</v>
      </c>
      <c r="C47" s="62" t="s">
        <v>21</v>
      </c>
      <c r="D47" s="109"/>
      <c r="E47" s="110"/>
      <c r="F47" s="110"/>
      <c r="G47" s="110"/>
      <c r="H47" s="110"/>
      <c r="I47" s="109"/>
      <c r="J47" s="109">
        <f>+'[1]Compr. Health Cov. - Small Grp'!$N$44</f>
        <v>511900.23146344424</v>
      </c>
      <c r="K47" s="110">
        <f>J47</f>
        <v>511900.23146344424</v>
      </c>
      <c r="L47" s="110"/>
      <c r="M47" s="110"/>
      <c r="N47" s="110"/>
      <c r="O47" s="109"/>
      <c r="P47" s="109">
        <f>+'[1]Compr. Health Cov. - Large Grp'!$N$44</f>
        <v>248759.08430380438</v>
      </c>
      <c r="Q47" s="110">
        <f>P47</f>
        <v>248759.08430380438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25172.142211315804</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f>+'[1]Compr. Health Cov. - Small Grp'!$N$45</f>
        <v>0</v>
      </c>
      <c r="K50" s="110">
        <f>J50</f>
        <v>0</v>
      </c>
      <c r="L50" s="110"/>
      <c r="M50" s="110"/>
      <c r="N50" s="110"/>
      <c r="O50" s="109"/>
      <c r="P50" s="109">
        <f>+'[1]Compr. Health Cov. - Large Grp'!$N$45</f>
        <v>0</v>
      </c>
      <c r="Q50" s="110">
        <f>P50</f>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v>0</v>
      </c>
      <c r="AU50" s="113"/>
      <c r="AV50" s="113"/>
      <c r="AW50" s="316"/>
    </row>
    <row r="51" spans="2:49" x14ac:dyDescent="0.2">
      <c r="B51" s="155" t="s">
        <v>267</v>
      </c>
      <c r="C51" s="62"/>
      <c r="D51" s="109"/>
      <c r="E51" s="110"/>
      <c r="F51" s="110"/>
      <c r="G51" s="110"/>
      <c r="H51" s="110"/>
      <c r="I51" s="109"/>
      <c r="J51" s="109">
        <f>+'[1]Compr. Health Cov. - Small Grp'!$N$46</f>
        <v>475167.99079663889</v>
      </c>
      <c r="K51" s="110">
        <f>J51</f>
        <v>475167.99079663889</v>
      </c>
      <c r="L51" s="110"/>
      <c r="M51" s="110"/>
      <c r="N51" s="110"/>
      <c r="O51" s="109"/>
      <c r="P51" s="109">
        <f>+'[1]Compr. Health Cov. - Large Grp'!$N$46</f>
        <v>365433.59811801772</v>
      </c>
      <c r="Q51" s="110">
        <f>P51</f>
        <v>365433.59811801772</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22383.209730999351</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c r="E56" s="122"/>
      <c r="F56" s="122"/>
      <c r="G56" s="122"/>
      <c r="H56" s="122"/>
      <c r="I56" s="121"/>
      <c r="J56" s="121">
        <f>+'[1]Compr. Health Cov. - Small Grp'!$N$56</f>
        <v>258</v>
      </c>
      <c r="K56" s="122">
        <f>J56</f>
        <v>258</v>
      </c>
      <c r="L56" s="122"/>
      <c r="M56" s="122"/>
      <c r="N56" s="122"/>
      <c r="O56" s="121"/>
      <c r="P56" s="121">
        <f>+'[1]Compr. Health Cov. - Large Grp'!$N$56</f>
        <v>543</v>
      </c>
      <c r="Q56" s="122">
        <f>P56</f>
        <v>543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659</v>
      </c>
      <c r="AU56" s="123"/>
      <c r="AV56" s="123"/>
      <c r="AW56" s="307"/>
    </row>
    <row r="57" spans="2:49" x14ac:dyDescent="0.2">
      <c r="B57" s="161" t="s">
        <v>273</v>
      </c>
      <c r="C57" s="62" t="s">
        <v>25</v>
      </c>
      <c r="D57" s="124"/>
      <c r="E57" s="125"/>
      <c r="F57" s="125"/>
      <c r="G57" s="125"/>
      <c r="H57" s="125"/>
      <c r="I57" s="124"/>
      <c r="J57" s="124">
        <f>+'[1]Compr. Health Cov. - Small Grp'!$N$57</f>
        <v>434</v>
      </c>
      <c r="K57" s="125">
        <f>J57</f>
        <v>434</v>
      </c>
      <c r="L57" s="125"/>
      <c r="M57" s="125"/>
      <c r="N57" s="125"/>
      <c r="O57" s="124"/>
      <c r="P57" s="124">
        <f>+'[1]Compr. Health Cov. - Large Grp'!$N$57</f>
        <v>1021</v>
      </c>
      <c r="Q57" s="125">
        <f>P57</f>
        <v>1021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977</v>
      </c>
      <c r="AU57" s="126"/>
      <c r="AV57" s="126"/>
      <c r="AW57" s="308"/>
    </row>
    <row r="58" spans="2:49" x14ac:dyDescent="0.2">
      <c r="B58" s="161" t="s">
        <v>274</v>
      </c>
      <c r="C58" s="62" t="s">
        <v>26</v>
      </c>
      <c r="D58" s="328"/>
      <c r="E58" s="329"/>
      <c r="F58" s="329"/>
      <c r="G58" s="329"/>
      <c r="H58" s="329"/>
      <c r="I58" s="328"/>
      <c r="J58" s="124">
        <f>+'[1]Compr. Health Cov. - Small Grp'!$N$58</f>
        <v>35</v>
      </c>
      <c r="K58" s="125">
        <f>J58</f>
        <v>35</v>
      </c>
      <c r="L58" s="125"/>
      <c r="M58" s="125"/>
      <c r="N58" s="125"/>
      <c r="O58" s="124"/>
      <c r="P58" s="124">
        <f>+'[1]Compr. Health Cov. - Large Grp'!$N$58</f>
        <v>34</v>
      </c>
      <c r="Q58" s="125">
        <f>P58</f>
        <v>34</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43</v>
      </c>
      <c r="AU58" s="126"/>
      <c r="AV58" s="126"/>
      <c r="AW58" s="308"/>
    </row>
    <row r="59" spans="2:49" x14ac:dyDescent="0.2">
      <c r="B59" s="161" t="s">
        <v>275</v>
      </c>
      <c r="C59" s="62" t="s">
        <v>27</v>
      </c>
      <c r="D59" s="124"/>
      <c r="E59" s="125"/>
      <c r="F59" s="125"/>
      <c r="G59" s="125"/>
      <c r="H59" s="125"/>
      <c r="I59" s="124"/>
      <c r="J59" s="124">
        <f>+'[1]Compr. Health Cov. - Small Grp'!$N$59</f>
        <v>14058</v>
      </c>
      <c r="K59" s="125">
        <f>J59</f>
        <v>14058</v>
      </c>
      <c r="L59" s="125"/>
      <c r="M59" s="125"/>
      <c r="N59" s="125"/>
      <c r="O59" s="124"/>
      <c r="P59" s="124">
        <f>+'[1]Compr. Health Cov. - Large Grp'!$N$59</f>
        <v>11618</v>
      </c>
      <c r="Q59" s="125">
        <f>P59</f>
        <v>11618</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12923</v>
      </c>
      <c r="AU59" s="126"/>
      <c r="AV59" s="126"/>
      <c r="AW59" s="308"/>
    </row>
    <row r="60" spans="2:49" x14ac:dyDescent="0.2">
      <c r="B60" s="161" t="s">
        <v>276</v>
      </c>
      <c r="C60" s="62"/>
      <c r="D60" s="127"/>
      <c r="E60" s="128"/>
      <c r="F60" s="128"/>
      <c r="G60" s="128"/>
      <c r="H60" s="128"/>
      <c r="I60" s="127"/>
      <c r="J60" s="127">
        <f>J59/12</f>
        <v>1171.5</v>
      </c>
      <c r="K60" s="128">
        <f>K59/12</f>
        <v>1171.5</v>
      </c>
      <c r="L60" s="128"/>
      <c r="M60" s="128"/>
      <c r="N60" s="128"/>
      <c r="O60" s="127"/>
      <c r="P60" s="127">
        <f>P59/12</f>
        <v>968.16666666666663</v>
      </c>
      <c r="Q60" s="128">
        <f>Q59/12</f>
        <v>968.16666666666663</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f>AT59/12</f>
        <v>1076.9166666666667</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1">
        <v>110767.26433212651</v>
      </c>
    </row>
    <row r="62" spans="2:49" ht="33" x14ac:dyDescent="0.2">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1">
        <v>33493.670807566974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4" priority="36" stopIfTrue="1" operator="lessThan">
      <formula>0</formula>
    </cfRule>
  </conditionalFormatting>
  <conditionalFormatting sqref="AS53">
    <cfRule type="cellIs" dxfId="563" priority="35" stopIfTrue="1" operator="lessThan">
      <formula>0</formula>
    </cfRule>
  </conditionalFormatting>
  <conditionalFormatting sqref="G56:I57 G59:I59 D59 D56:D57 G7:I7 E13:F15 D6:D10 D13:D21">
    <cfRule type="cellIs" dxfId="562" priority="98" stopIfTrue="1" operator="lessThan">
      <formula>0</formula>
    </cfRule>
  </conditionalFormatting>
  <conditionalFormatting sqref="AI34:AI35">
    <cfRule type="cellIs" dxfId="561" priority="53" stopIfTrue="1" operator="lessThan">
      <formula>0</formula>
    </cfRule>
  </conditionalFormatting>
  <conditionalFormatting sqref="AQ56:AR57 AQ59:AR59 AN59 AN56:AN57">
    <cfRule type="cellIs" dxfId="560" priority="3" stopIfTrue="1" operator="lessThan">
      <formula>0</formula>
    </cfRule>
  </conditionalFormatting>
  <conditionalFormatting sqref="M7:O7 J6:J10">
    <cfRule type="cellIs" dxfId="559" priority="95" stopIfTrue="1" operator="lessThan">
      <formula>0</formula>
    </cfRule>
  </conditionalFormatting>
  <conditionalFormatting sqref="S7:T7 P6:P10">
    <cfRule type="cellIs" dxfId="558" priority="93" stopIfTrue="1" operator="lessThan">
      <formula>0</formula>
    </cfRule>
  </conditionalFormatting>
  <conditionalFormatting sqref="U6:U10">
    <cfRule type="cellIs" dxfId="557" priority="92" stopIfTrue="1" operator="lessThan">
      <formula>0</formula>
    </cfRule>
  </conditionalFormatting>
  <conditionalFormatting sqref="X6:X10">
    <cfRule type="cellIs" dxfId="556" priority="91" stopIfTrue="1" operator="lessThan">
      <formula>0</formula>
    </cfRule>
  </conditionalFormatting>
  <conditionalFormatting sqref="AA6:AA10">
    <cfRule type="cellIs" dxfId="555" priority="90" stopIfTrue="1" operator="lessThan">
      <formula>0</formula>
    </cfRule>
  </conditionalFormatting>
  <conditionalFormatting sqref="AD6:AD10">
    <cfRule type="cellIs" dxfId="554" priority="89" stopIfTrue="1" operator="lessThan">
      <formula>0</formula>
    </cfRule>
  </conditionalFormatting>
  <conditionalFormatting sqref="AI6:AI10">
    <cfRule type="cellIs" dxfId="553" priority="88" stopIfTrue="1" operator="lessThan">
      <formula>0</formula>
    </cfRule>
  </conditionalFormatting>
  <conditionalFormatting sqref="AT6:AT10">
    <cfRule type="cellIs" dxfId="552" priority="85" stopIfTrue="1" operator="lessThan">
      <formula>0</formula>
    </cfRule>
  </conditionalFormatting>
  <conditionalFormatting sqref="AS6:AS10">
    <cfRule type="cellIs" dxfId="551" priority="86" stopIfTrue="1" operator="lessThan">
      <formula>0</formula>
    </cfRule>
  </conditionalFormatting>
  <conditionalFormatting sqref="AU6:AU10">
    <cfRule type="cellIs" dxfId="550" priority="84" stopIfTrue="1" operator="lessThan">
      <formula>0</formula>
    </cfRule>
  </conditionalFormatting>
  <conditionalFormatting sqref="I13:I15">
    <cfRule type="cellIs" dxfId="549" priority="83" stopIfTrue="1" operator="lessThan">
      <formula>0</formula>
    </cfRule>
  </conditionalFormatting>
  <conditionalFormatting sqref="K13:L15 J13:J21">
    <cfRule type="cellIs" dxfId="548" priority="82" stopIfTrue="1" operator="lessThan">
      <formula>0</formula>
    </cfRule>
  </conditionalFormatting>
  <conditionalFormatting sqref="O13:O15">
    <cfRule type="cellIs" dxfId="547" priority="81" stopIfTrue="1" operator="lessThan">
      <formula>0</formula>
    </cfRule>
  </conditionalFormatting>
  <conditionalFormatting sqref="V13:V15 U13:U21">
    <cfRule type="cellIs" dxfId="546" priority="79" stopIfTrue="1" operator="lessThan">
      <formula>0</formula>
    </cfRule>
  </conditionalFormatting>
  <conditionalFormatting sqref="W13:W15">
    <cfRule type="cellIs" dxfId="545" priority="78" stopIfTrue="1" operator="lessThan">
      <formula>0</formula>
    </cfRule>
  </conditionalFormatting>
  <conditionalFormatting sqref="Y13:Y15 X13:X21">
    <cfRule type="cellIs" dxfId="544" priority="77" stopIfTrue="1" operator="lessThan">
      <formula>0</formula>
    </cfRule>
  </conditionalFormatting>
  <conditionalFormatting sqref="Z13:Z15">
    <cfRule type="cellIs" dxfId="543" priority="76" stopIfTrue="1" operator="lessThan">
      <formula>0</formula>
    </cfRule>
  </conditionalFormatting>
  <conditionalFormatting sqref="AB13:AB15 AA13:AA21">
    <cfRule type="cellIs" dxfId="542" priority="75" stopIfTrue="1" operator="lessThan">
      <formula>0</formula>
    </cfRule>
  </conditionalFormatting>
  <conditionalFormatting sqref="AC13:AC15">
    <cfRule type="cellIs" dxfId="541" priority="74" stopIfTrue="1" operator="lessThan">
      <formula>0</formula>
    </cfRule>
  </conditionalFormatting>
  <conditionalFormatting sqref="AD13:AD21">
    <cfRule type="cellIs" dxfId="540" priority="73" stopIfTrue="1" operator="lessThan">
      <formula>0</formula>
    </cfRule>
  </conditionalFormatting>
  <conditionalFormatting sqref="AI13:AI21">
    <cfRule type="cellIs" dxfId="539" priority="72" stopIfTrue="1" operator="lessThan">
      <formula>0</formula>
    </cfRule>
  </conditionalFormatting>
  <conditionalFormatting sqref="AT13:AT21">
    <cfRule type="cellIs" dxfId="538" priority="69" stopIfTrue="1" operator="lessThan">
      <formula>0</formula>
    </cfRule>
  </conditionalFormatting>
  <conditionalFormatting sqref="AS13:AS21">
    <cfRule type="cellIs" dxfId="537" priority="70" stopIfTrue="1" operator="lessThan">
      <formula>0</formula>
    </cfRule>
  </conditionalFormatting>
  <conditionalFormatting sqref="AU13:AU21">
    <cfRule type="cellIs" dxfId="536" priority="68" stopIfTrue="1" operator="lessThan">
      <formula>0</formula>
    </cfRule>
  </conditionalFormatting>
  <conditionalFormatting sqref="D53:F53">
    <cfRule type="cellIs" dxfId="535" priority="61" stopIfTrue="1" operator="lessThan">
      <formula>0</formula>
    </cfRule>
  </conditionalFormatting>
  <conditionalFormatting sqref="I53">
    <cfRule type="cellIs" dxfId="534" priority="60" stopIfTrue="1" operator="lessThan">
      <formula>0</formula>
    </cfRule>
  </conditionalFormatting>
  <conditionalFormatting sqref="J53:L53">
    <cfRule type="cellIs" dxfId="533" priority="59" stopIfTrue="1" operator="lessThan">
      <formula>0</formula>
    </cfRule>
  </conditionalFormatting>
  <conditionalFormatting sqref="O53">
    <cfRule type="cellIs" dxfId="532" priority="58" stopIfTrue="1" operator="lessThan">
      <formula>0</formula>
    </cfRule>
  </conditionalFormatting>
  <conditionalFormatting sqref="P53:R53">
    <cfRule type="cellIs" dxfId="531" priority="57" stopIfTrue="1" operator="lessThan">
      <formula>0</formula>
    </cfRule>
  </conditionalFormatting>
  <conditionalFormatting sqref="U53:AD53">
    <cfRule type="cellIs" dxfId="530" priority="56" stopIfTrue="1" operator="lessThan">
      <formula>0</formula>
    </cfRule>
  </conditionalFormatting>
  <conditionalFormatting sqref="AI25:AI28">
    <cfRule type="cellIs" dxfId="529" priority="55" stopIfTrue="1" operator="lessThan">
      <formula>0</formula>
    </cfRule>
  </conditionalFormatting>
  <conditionalFormatting sqref="AI30:AI32">
    <cfRule type="cellIs" dxfId="528" priority="54" stopIfTrue="1" operator="lessThan">
      <formula>0</formula>
    </cfRule>
  </conditionalFormatting>
  <conditionalFormatting sqref="AN25:AR28">
    <cfRule type="cellIs" dxfId="527" priority="52" stopIfTrue="1" operator="lessThan">
      <formula>0</formula>
    </cfRule>
  </conditionalFormatting>
  <conditionalFormatting sqref="AN30:AR32">
    <cfRule type="cellIs" dxfId="526" priority="51" stopIfTrue="1" operator="lessThan">
      <formula>0</formula>
    </cfRule>
  </conditionalFormatting>
  <conditionalFormatting sqref="AN34:AR35">
    <cfRule type="cellIs" dxfId="525" priority="50" stopIfTrue="1" operator="lessThan">
      <formula>0</formula>
    </cfRule>
  </conditionalFormatting>
  <conditionalFormatting sqref="AS25:AV26 AS27:AU27">
    <cfRule type="cellIs" dxfId="524" priority="49" stopIfTrue="1" operator="lessThan">
      <formula>0</formula>
    </cfRule>
  </conditionalFormatting>
  <conditionalFormatting sqref="AS28:AV28">
    <cfRule type="cellIs" dxfId="523" priority="48" stopIfTrue="1" operator="lessThan">
      <formula>0</formula>
    </cfRule>
  </conditionalFormatting>
  <conditionalFormatting sqref="AS30:AV32">
    <cfRule type="cellIs" dxfId="522" priority="47" stopIfTrue="1" operator="lessThan">
      <formula>0</formula>
    </cfRule>
  </conditionalFormatting>
  <conditionalFormatting sqref="AI44:AI47">
    <cfRule type="cellIs" dxfId="521" priority="46" stopIfTrue="1" operator="lessThan">
      <formula>0</formula>
    </cfRule>
  </conditionalFormatting>
  <conditionalFormatting sqref="AI49:AI52">
    <cfRule type="cellIs" dxfId="520" priority="45" stopIfTrue="1" operator="lessThan">
      <formula>0</formula>
    </cfRule>
  </conditionalFormatting>
  <conditionalFormatting sqref="AI53">
    <cfRule type="cellIs" dxfId="519" priority="44" stopIfTrue="1" operator="lessThan">
      <formula>0</formula>
    </cfRule>
  </conditionalFormatting>
  <conditionalFormatting sqref="AI37:AI42">
    <cfRule type="cellIs" dxfId="518" priority="43" stopIfTrue="1" operator="lessThan">
      <formula>0</formula>
    </cfRule>
  </conditionalFormatting>
  <conditionalFormatting sqref="AN37:AR42">
    <cfRule type="cellIs" dxfId="517" priority="42" stopIfTrue="1" operator="lessThan">
      <formula>0</formula>
    </cfRule>
  </conditionalFormatting>
  <conditionalFormatting sqref="AN44:AR47">
    <cfRule type="cellIs" dxfId="516" priority="41" stopIfTrue="1" operator="lessThan">
      <formula>0</formula>
    </cfRule>
  </conditionalFormatting>
  <conditionalFormatting sqref="AN49:AR52">
    <cfRule type="cellIs" dxfId="515" priority="40" stopIfTrue="1" operator="lessThan">
      <formula>0</formula>
    </cfRule>
  </conditionalFormatting>
  <conditionalFormatting sqref="AN53:AP53">
    <cfRule type="cellIs" dxfId="514" priority="39" stopIfTrue="1" operator="lessThan">
      <formula>0</formula>
    </cfRule>
  </conditionalFormatting>
  <conditionalFormatting sqref="AS37:AS42">
    <cfRule type="cellIs" dxfId="513" priority="38" stopIfTrue="1" operator="lessThan">
      <formula>0</formula>
    </cfRule>
  </conditionalFormatting>
  <conditionalFormatting sqref="AS44:AS47">
    <cfRule type="cellIs" dxfId="512" priority="37" stopIfTrue="1" operator="lessThan">
      <formula>0</formula>
    </cfRule>
  </conditionalFormatting>
  <conditionalFormatting sqref="AT37:AT42">
    <cfRule type="cellIs" dxfId="511" priority="34" stopIfTrue="1" operator="lessThan">
      <formula>0</formula>
    </cfRule>
  </conditionalFormatting>
  <conditionalFormatting sqref="AT44:AT47">
    <cfRule type="cellIs" dxfId="510" priority="33" stopIfTrue="1" operator="lessThan">
      <formula>0</formula>
    </cfRule>
  </conditionalFormatting>
  <conditionalFormatting sqref="AT49:AT52">
    <cfRule type="cellIs" dxfId="509" priority="32" stopIfTrue="1" operator="lessThan">
      <formula>0</formula>
    </cfRule>
  </conditionalFormatting>
  <conditionalFormatting sqref="AT53">
    <cfRule type="cellIs" dxfId="508" priority="31" stopIfTrue="1" operator="lessThan">
      <formula>0</formula>
    </cfRule>
  </conditionalFormatting>
  <conditionalFormatting sqref="AU37:AU42">
    <cfRule type="cellIs" dxfId="507" priority="30" stopIfTrue="1" operator="lessThan">
      <formula>0</formula>
    </cfRule>
  </conditionalFormatting>
  <conditionalFormatting sqref="AU44:AU47">
    <cfRule type="cellIs" dxfId="506" priority="29" stopIfTrue="1" operator="lessThan">
      <formula>0</formula>
    </cfRule>
  </conditionalFormatting>
  <conditionalFormatting sqref="AU49:AU52">
    <cfRule type="cellIs" dxfId="505" priority="28" stopIfTrue="1" operator="lessThan">
      <formula>0</formula>
    </cfRule>
  </conditionalFormatting>
  <conditionalFormatting sqref="AU53">
    <cfRule type="cellIs" dxfId="504" priority="27" stopIfTrue="1" operator="lessThan">
      <formula>0</formula>
    </cfRule>
  </conditionalFormatting>
  <conditionalFormatting sqref="AV37:AV42">
    <cfRule type="cellIs" dxfId="503" priority="26" stopIfTrue="1" operator="lessThan">
      <formula>0</formula>
    </cfRule>
  </conditionalFormatting>
  <conditionalFormatting sqref="AV44:AV47">
    <cfRule type="cellIs" dxfId="502" priority="25" stopIfTrue="1" operator="lessThan">
      <formula>0</formula>
    </cfRule>
  </conditionalFormatting>
  <conditionalFormatting sqref="AV49:AV52">
    <cfRule type="cellIs" dxfId="501" priority="24" stopIfTrue="1" operator="lessThan">
      <formula>0</formula>
    </cfRule>
  </conditionalFormatting>
  <conditionalFormatting sqref="AV53">
    <cfRule type="cellIs" dxfId="500" priority="23" stopIfTrue="1" operator="lessThan">
      <formula>0</formula>
    </cfRule>
  </conditionalFormatting>
  <conditionalFormatting sqref="AS35:AV35">
    <cfRule type="cellIs" dxfId="499" priority="22" stopIfTrue="1" operator="lessThan">
      <formula>0</formula>
    </cfRule>
  </conditionalFormatting>
  <conditionalFormatting sqref="AV34">
    <cfRule type="cellIs" dxfId="498" priority="21" stopIfTrue="1" operator="lessThan">
      <formula>0</formula>
    </cfRule>
  </conditionalFormatting>
  <conditionalFormatting sqref="AT34">
    <cfRule type="cellIs" dxfId="497" priority="20" stopIfTrue="1" operator="lessThan">
      <formula>0</formula>
    </cfRule>
  </conditionalFormatting>
  <conditionalFormatting sqref="AW61:AW62">
    <cfRule type="cellIs" dxfId="496" priority="19" stopIfTrue="1" operator="lessThan">
      <formula>0</formula>
    </cfRule>
  </conditionalFormatting>
  <conditionalFormatting sqref="M56:O57 J56:J57">
    <cfRule type="cellIs" dxfId="495" priority="18" stopIfTrue="1" operator="lessThan">
      <formula>0</formula>
    </cfRule>
  </conditionalFormatting>
  <conditionalFormatting sqref="M58:O59 J58:J59">
    <cfRule type="cellIs" dxfId="494" priority="16" stopIfTrue="1" operator="lessThan">
      <formula>0</formula>
    </cfRule>
  </conditionalFormatting>
  <conditionalFormatting sqref="S56:U57 P56:P57">
    <cfRule type="cellIs" dxfId="493" priority="14" stopIfTrue="1" operator="lessThan">
      <formula>0</formula>
    </cfRule>
  </conditionalFormatting>
  <conditionalFormatting sqref="V56:W57">
    <cfRule type="cellIs" dxfId="492" priority="13" stopIfTrue="1" operator="lessThan">
      <formula>0</formula>
    </cfRule>
  </conditionalFormatting>
  <conditionalFormatting sqref="S59:U59 P59">
    <cfRule type="cellIs" dxfId="491" priority="12" stopIfTrue="1" operator="lessThan">
      <formula>0</formula>
    </cfRule>
  </conditionalFormatting>
  <conditionalFormatting sqref="V59:W59">
    <cfRule type="cellIs" dxfId="490" priority="11" stopIfTrue="1" operator="lessThan">
      <formula>0</formula>
    </cfRule>
  </conditionalFormatting>
  <conditionalFormatting sqref="S58:T58 P58">
    <cfRule type="cellIs" dxfId="489" priority="10" stopIfTrue="1" operator="lessThan">
      <formula>0</formula>
    </cfRule>
  </conditionalFormatting>
  <conditionalFormatting sqref="X56:X57">
    <cfRule type="cellIs" dxfId="488" priority="9" stopIfTrue="1" operator="lessThan">
      <formula>0</formula>
    </cfRule>
  </conditionalFormatting>
  <conditionalFormatting sqref="X59">
    <cfRule type="cellIs" dxfId="487" priority="8" stopIfTrue="1" operator="lessThan">
      <formula>0</formula>
    </cfRule>
  </conditionalFormatting>
  <conditionalFormatting sqref="X58">
    <cfRule type="cellIs" dxfId="486" priority="7" stopIfTrue="1" operator="lessThan">
      <formula>0</formula>
    </cfRule>
  </conditionalFormatting>
  <conditionalFormatting sqref="AA56:AA57">
    <cfRule type="cellIs" dxfId="485" priority="6" stopIfTrue="1" operator="lessThan">
      <formula>0</formula>
    </cfRule>
  </conditionalFormatting>
  <conditionalFormatting sqref="AA59">
    <cfRule type="cellIs" dxfId="484" priority="5" stopIfTrue="1" operator="lessThan">
      <formula>0</formula>
    </cfRule>
  </conditionalFormatting>
  <conditionalFormatting sqref="AA58">
    <cfRule type="cellIs" dxfId="483" priority="4" stopIfTrue="1" operator="lessThan">
      <formula>0</formula>
    </cfRule>
  </conditionalFormatting>
  <conditionalFormatting sqref="Q13:R15 P13:P21">
    <cfRule type="cellIs" dxfId="482" priority="80" stopIfTrue="1" operator="lessThan">
      <formula>0</formula>
    </cfRule>
  </conditionalFormatting>
  <conditionalFormatting sqref="AQ7:AR7 AO13:AP15 AN6:AN10 AN13:AN21">
    <cfRule type="cellIs" dxfId="481" priority="2" stopIfTrue="1" operator="lessThan">
      <formula>0</formula>
    </cfRule>
  </conditionalFormatting>
  <conditionalFormatting sqref="AU34">
    <cfRule type="cellIs" dxfId="48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49"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5" zoomScaleNormal="75" workbookViewId="0">
      <pane xSplit="2" ySplit="3" topLeftCell="E4" activePane="bottomRight" state="frozen"/>
      <selection activeCell="Q63" sqref="J4:Q63"/>
      <selection pane="topRight" activeCell="Q63" sqref="J4:Q63"/>
      <selection pane="bottomLeft" activeCell="Q63" sqref="J4:Q63"/>
      <selection pane="bottomRight" activeCell="K5" sqref="K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3.5" thickTop="1" x14ac:dyDescent="0.2">
      <c r="B5" s="173" t="s">
        <v>278</v>
      </c>
      <c r="C5" s="132"/>
      <c r="D5" s="117"/>
      <c r="E5" s="118"/>
      <c r="F5" s="118"/>
      <c r="G5" s="130"/>
      <c r="H5" s="130"/>
      <c r="I5" s="117"/>
      <c r="J5" s="117">
        <f>+'[1]Compr. Health Cov. - Small Grp'!$N$66</f>
        <v>6560211.7148543913</v>
      </c>
      <c r="K5" s="380">
        <f>J5+40112</f>
        <v>6600323.7148543913</v>
      </c>
      <c r="L5" s="118"/>
      <c r="M5" s="118"/>
      <c r="N5" s="118"/>
      <c r="O5" s="117"/>
      <c r="P5" s="117">
        <f>+'[1]Compr. Health Cov. - Large Grp'!$N$66</f>
        <v>4310695.1001397185</v>
      </c>
      <c r="Q5" s="382">
        <f>P5-40112</f>
        <v>4270583.1001397185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v>398795.11572111712</v>
      </c>
      <c r="AU5" s="119"/>
      <c r="AV5" s="310"/>
      <c r="AW5" s="315"/>
    </row>
    <row r="6" spans="2:49" x14ac:dyDescent="0.2">
      <c r="B6" s="174" t="s">
        <v>279</v>
      </c>
      <c r="C6" s="133" t="s">
        <v>8</v>
      </c>
      <c r="D6" s="109"/>
      <c r="E6" s="110"/>
      <c r="F6" s="110"/>
      <c r="G6" s="111"/>
      <c r="H6" s="111"/>
      <c r="I6" s="109"/>
      <c r="J6" s="109">
        <f>+'[1]Compr. Health Cov. - Small Grp'!$N$67</f>
        <v>0</v>
      </c>
      <c r="K6" s="110"/>
      <c r="L6" s="110"/>
      <c r="M6" s="110"/>
      <c r="N6" s="110"/>
      <c r="O6" s="109"/>
      <c r="P6" s="109">
        <f>+'[1]Compr. Health Cov. - Large Grp'!$N$67</f>
        <v>0</v>
      </c>
      <c r="Q6" s="110">
        <f>P6</f>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v>0</v>
      </c>
      <c r="AU6" s="113"/>
      <c r="AV6" s="309"/>
      <c r="AW6" s="316"/>
    </row>
    <row r="7" spans="2:49" x14ac:dyDescent="0.2">
      <c r="B7" s="174" t="s">
        <v>280</v>
      </c>
      <c r="C7" s="133" t="s">
        <v>9</v>
      </c>
      <c r="D7" s="109"/>
      <c r="E7" s="110"/>
      <c r="F7" s="110"/>
      <c r="G7" s="111"/>
      <c r="H7" s="111"/>
      <c r="I7" s="109"/>
      <c r="J7" s="109">
        <f>+'[1]Compr. Health Cov. - Small Grp'!$N$68</f>
        <v>0</v>
      </c>
      <c r="K7" s="110"/>
      <c r="L7" s="110"/>
      <c r="M7" s="110"/>
      <c r="N7" s="110"/>
      <c r="O7" s="109"/>
      <c r="P7" s="109">
        <f>+'[1]Compr. Health Cov. - Large Grp'!$N$68</f>
        <v>0</v>
      </c>
      <c r="Q7" s="110">
        <f>P7</f>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109">
        <v>453266.44818337687</v>
      </c>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4" t="s">
        <v>282</v>
      </c>
      <c r="C11" s="133" t="s">
        <v>49</v>
      </c>
      <c r="D11" s="109"/>
      <c r="E11" s="110"/>
      <c r="F11" s="110"/>
      <c r="G11" s="110"/>
      <c r="H11" s="110"/>
      <c r="I11" s="109"/>
      <c r="J11" s="109"/>
      <c r="K11" s="110"/>
      <c r="L11" s="110"/>
      <c r="M11" s="110"/>
      <c r="N11" s="110"/>
      <c r="O11" s="109"/>
      <c r="P11" s="109">
        <f>+'[1]Compr. Health Cov. - Large Grp'!$N$71</f>
        <v>376472.42981671455</v>
      </c>
      <c r="Q11" s="110">
        <f>P11</f>
        <v>376472.42981671455</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4" t="s">
        <v>283</v>
      </c>
      <c r="C12" s="133" t="s">
        <v>44</v>
      </c>
      <c r="D12" s="109"/>
      <c r="E12" s="287"/>
      <c r="F12" s="287"/>
      <c r="G12" s="287"/>
      <c r="H12" s="287"/>
      <c r="I12" s="291"/>
      <c r="J12" s="109"/>
      <c r="K12" s="287"/>
      <c r="L12" s="287"/>
      <c r="M12" s="287"/>
      <c r="N12" s="287"/>
      <c r="O12" s="291"/>
      <c r="P12" s="109">
        <f>+'[1]Compr. Health Cov. - Large Grp'!$N$72</f>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4" t="s">
        <v>284</v>
      </c>
      <c r="C13" s="133" t="s">
        <v>10</v>
      </c>
      <c r="D13" s="109"/>
      <c r="E13" s="110"/>
      <c r="F13" s="110"/>
      <c r="G13" s="110"/>
      <c r="H13" s="110"/>
      <c r="I13" s="109"/>
      <c r="J13" s="109"/>
      <c r="K13" s="110"/>
      <c r="L13" s="110"/>
      <c r="M13" s="110"/>
      <c r="N13" s="110"/>
      <c r="O13" s="109"/>
      <c r="P13" s="109">
        <f>+'[1]Compr. Health Cov. - Large Grp'!$N$74</f>
        <v>0</v>
      </c>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4" t="s">
        <v>285</v>
      </c>
      <c r="C14" s="133" t="s">
        <v>11</v>
      </c>
      <c r="D14" s="109"/>
      <c r="E14" s="110"/>
      <c r="F14" s="110"/>
      <c r="G14" s="110"/>
      <c r="H14" s="110"/>
      <c r="I14" s="109"/>
      <c r="J14" s="109"/>
      <c r="K14" s="110"/>
      <c r="L14" s="110"/>
      <c r="M14" s="110"/>
      <c r="N14" s="110"/>
      <c r="O14" s="109"/>
      <c r="P14" s="109">
        <f>+'[1]Compr. Health Cov. - Large Grp'!$N$75</f>
        <v>0</v>
      </c>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f>[3]Sheet1!$D$6</f>
        <v>-113027.35</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4" t="s">
        <v>125</v>
      </c>
      <c r="C23" s="133"/>
      <c r="D23" s="109"/>
      <c r="E23" s="286"/>
      <c r="F23" s="286"/>
      <c r="G23" s="286"/>
      <c r="H23" s="286"/>
      <c r="I23" s="290"/>
      <c r="J23" s="109">
        <f>+'[1]Compr. Health Cov. - Small Grp'!$N$82</f>
        <v>6755689.0677685486</v>
      </c>
      <c r="K23" s="286"/>
      <c r="L23" s="286"/>
      <c r="M23" s="286"/>
      <c r="N23" s="286"/>
      <c r="O23" s="290"/>
      <c r="P23" s="109">
        <f>+'[1]Compr. Health Cov. - Large Grp'!$N$82</f>
        <v>2798055.6189798564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f>+'[1]Compr. Health Cov. - Other'!$N$82</f>
        <v>271551.34254230873</v>
      </c>
      <c r="AU23" s="113"/>
      <c r="AV23" s="309"/>
      <c r="AW23" s="316"/>
    </row>
    <row r="24" spans="2:49" ht="28.5" customHeight="1" x14ac:dyDescent="0.2">
      <c r="B24" s="176" t="s">
        <v>114</v>
      </c>
      <c r="C24" s="133"/>
      <c r="D24" s="291"/>
      <c r="E24" s="110"/>
      <c r="F24" s="110"/>
      <c r="G24" s="110"/>
      <c r="H24" s="110"/>
      <c r="I24" s="109"/>
      <c r="J24" s="291"/>
      <c r="K24" s="110">
        <f>[2]MLREstimate!$F$10</f>
        <v>6169721.6943158815</v>
      </c>
      <c r="L24" s="110"/>
      <c r="M24" s="110"/>
      <c r="N24" s="110"/>
      <c r="O24" s="109"/>
      <c r="P24" s="291"/>
      <c r="Q24" s="110">
        <f>[2]MLREstimate!$G$10</f>
        <v>2621221.1345014125</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109">
        <f>+'[1]Compr. Health Cov. - Small Grp'!$N$83</f>
        <v>549628.41667101497</v>
      </c>
      <c r="K26" s="286"/>
      <c r="L26" s="286"/>
      <c r="M26" s="286"/>
      <c r="N26" s="286"/>
      <c r="O26" s="290"/>
      <c r="P26" s="109">
        <f>+'[1]Compr. Health Cov. - Large Grp'!$N$83</f>
        <v>420955.83086710924</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f>+'[1]Compr. Health Cov. - Other'!$N$83</f>
        <v>12809.869286272871</v>
      </c>
      <c r="AU26" s="113"/>
      <c r="AV26" s="309"/>
      <c r="AW26" s="316"/>
    </row>
    <row r="27" spans="2:49" s="5" customFormat="1" ht="25.5" x14ac:dyDescent="0.2">
      <c r="B27" s="176" t="s">
        <v>85</v>
      </c>
      <c r="C27" s="133"/>
      <c r="D27" s="291"/>
      <c r="E27" s="110"/>
      <c r="F27" s="110"/>
      <c r="G27" s="110"/>
      <c r="H27" s="110"/>
      <c r="I27" s="109"/>
      <c r="J27" s="291"/>
      <c r="K27" s="110">
        <f>[2]MLREstimate!$F$19</f>
        <v>69833.244922339916</v>
      </c>
      <c r="L27" s="110"/>
      <c r="M27" s="110"/>
      <c r="N27" s="110"/>
      <c r="O27" s="109"/>
      <c r="P27" s="291"/>
      <c r="Q27" s="110">
        <f>[2]MLREstimate!$G$19</f>
        <v>61552.48693116405</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4" t="s">
        <v>290</v>
      </c>
      <c r="C28" s="133" t="s">
        <v>47</v>
      </c>
      <c r="D28" s="109"/>
      <c r="E28" s="287"/>
      <c r="F28" s="287"/>
      <c r="G28" s="287"/>
      <c r="H28" s="287"/>
      <c r="I28" s="291"/>
      <c r="J28" s="109">
        <f>+'[1]Compr. Health Cov. - Small Grp'!$N$84</f>
        <v>1126587.6960247511</v>
      </c>
      <c r="K28" s="287"/>
      <c r="L28" s="287"/>
      <c r="M28" s="287"/>
      <c r="N28" s="287"/>
      <c r="O28" s="291"/>
      <c r="P28" s="109">
        <f>+'[1]Compr. Health Cov. - Large Grp'!$N$84</f>
        <v>530004.20882407273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f>+'[1]Compr. Health Cov. - Other'!$N$84</f>
        <v>123447.12388807339</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109">
        <f>+'[1]Compr. Health Cov. - Small Grp'!$N$85</f>
        <v>87827.115645339174</v>
      </c>
      <c r="K30" s="286"/>
      <c r="L30" s="286"/>
      <c r="M30" s="286"/>
      <c r="N30" s="286"/>
      <c r="O30" s="290"/>
      <c r="P30" s="109">
        <f>+'[1]Compr. Health Cov. - Large Grp'!$N$85</f>
        <v>72046.314628530061</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f>+'[1]Compr. Health Cov. - Other'!$N$85</f>
        <v>724167.05155485251</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4" t="s">
        <v>292</v>
      </c>
      <c r="C32" s="133" t="s">
        <v>48</v>
      </c>
      <c r="D32" s="109"/>
      <c r="E32" s="287"/>
      <c r="F32" s="287"/>
      <c r="G32" s="287"/>
      <c r="H32" s="287"/>
      <c r="I32" s="291"/>
      <c r="J32" s="109">
        <f>+'[1]Compr. Health Cov. - Small Grp'!$N$86</f>
        <v>189325.464664258</v>
      </c>
      <c r="K32" s="287"/>
      <c r="L32" s="287"/>
      <c r="M32" s="287"/>
      <c r="N32" s="287"/>
      <c r="O32" s="291"/>
      <c r="P32" s="109">
        <f>+'[1]Compr. Health Cov. - Large Grp'!$N$86</f>
        <v>72263.124238324366</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f>+'[1]Compr. Health Cov. - Other'!$N$86</f>
        <v>529051.13822822925</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79">
        <f>+'[1]Compr. Health Cov. - Small Grp'!$N$97</f>
        <v>71258.574253070838</v>
      </c>
      <c r="K49" s="110">
        <f>-[2]MLREstimate!$F$12</f>
        <v>47113.855542059937</v>
      </c>
      <c r="L49" s="110"/>
      <c r="M49" s="110"/>
      <c r="N49" s="110"/>
      <c r="O49" s="109"/>
      <c r="P49" s="109">
        <f>+'[1]Compr. Health Cov. - Large Grp'!$N$97</f>
        <v>23427.367894390605</v>
      </c>
      <c r="Q49" s="110">
        <f>-[2]MLREstimate!$G$12</f>
        <v>13220.566386091294</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79">
        <f>+'[1]Compr. Health Cov. - Small Grp'!$N$98</f>
        <v>50421.376621501295</v>
      </c>
      <c r="K50" s="287"/>
      <c r="L50" s="287"/>
      <c r="M50" s="287"/>
      <c r="N50" s="287"/>
      <c r="O50" s="291"/>
      <c r="P50" s="109">
        <f>+'[1]Compr. Health Cov. - Large Grp'!$N$98</f>
        <v>23076.863226495963</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4" t="s">
        <v>301</v>
      </c>
      <c r="C52" s="133" t="s">
        <v>4</v>
      </c>
      <c r="D52" s="109"/>
      <c r="E52" s="110"/>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4" t="s">
        <v>302</v>
      </c>
      <c r="C53" s="133" t="s">
        <v>5</v>
      </c>
      <c r="D53" s="109"/>
      <c r="E53" s="110"/>
      <c r="F53" s="110"/>
      <c r="G53" s="110"/>
      <c r="H53" s="110"/>
      <c r="I53" s="109"/>
      <c r="J53" s="109"/>
      <c r="K53" s="110">
        <v>0</v>
      </c>
      <c r="L53" s="110"/>
      <c r="M53" s="110"/>
      <c r="N53" s="110"/>
      <c r="O53" s="109"/>
      <c r="P53" s="109"/>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79" t="s">
        <v>303</v>
      </c>
      <c r="C54" s="136" t="s">
        <v>77</v>
      </c>
      <c r="D54" s="114"/>
      <c r="E54" s="115"/>
      <c r="F54" s="115"/>
      <c r="G54" s="115"/>
      <c r="H54" s="115"/>
      <c r="I54" s="114"/>
      <c r="J54" s="114">
        <v>6056394.2417643238</v>
      </c>
      <c r="K54" s="115">
        <f>K24+K27+K31+K35-K36+K39+K42+K45+K46-K49+K51+K52+K53</f>
        <v>6192441.0836961614</v>
      </c>
      <c r="L54" s="115"/>
      <c r="M54" s="115"/>
      <c r="N54" s="115"/>
      <c r="O54" s="114"/>
      <c r="P54" s="114">
        <v>2688439.9267452047</v>
      </c>
      <c r="Q54" s="115">
        <f>Q24+Q27+Q31+Q35-Q36+Q39+Q42+Q45+Q46-Q49+Q51+Q52+Q53</f>
        <v>2669553.0550464848</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v>356030.00126713142</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9" priority="386" stopIfTrue="1" operator="lessThan">
      <formula>0</formula>
    </cfRule>
  </conditionalFormatting>
  <conditionalFormatting sqref="AA11:AA14">
    <cfRule type="cellIs" dxfId="478" priority="384" stopIfTrue="1" operator="lessThan">
      <formula>0</formula>
    </cfRule>
  </conditionalFormatting>
  <conditionalFormatting sqref="AN18:AN19">
    <cfRule type="cellIs" dxfId="477" priority="360" stopIfTrue="1" operator="lessThan">
      <formula>0</formula>
    </cfRule>
  </conditionalFormatting>
  <conditionalFormatting sqref="AU47">
    <cfRule type="cellIs" dxfId="476" priority="29" stopIfTrue="1" operator="lessThan">
      <formula>0</formula>
    </cfRule>
  </conditionalFormatting>
  <conditionalFormatting sqref="AS26">
    <cfRule type="cellIs" dxfId="475" priority="64" stopIfTrue="1" operator="lessThan">
      <formula>0</formula>
    </cfRule>
  </conditionalFormatting>
  <conditionalFormatting sqref="AT26">
    <cfRule type="cellIs" dxfId="474" priority="63" stopIfTrue="1" operator="lessThan">
      <formula>0</formula>
    </cfRule>
  </conditionalFormatting>
  <conditionalFormatting sqref="D5:D7">
    <cfRule type="cellIs" dxfId="473" priority="482" stopIfTrue="1" operator="lessThan">
      <formula>0</formula>
    </cfRule>
  </conditionalFormatting>
  <conditionalFormatting sqref="AU51">
    <cfRule type="cellIs" dxfId="472" priority="20" stopIfTrue="1" operator="lessThan">
      <formula>0</formula>
    </cfRule>
  </conditionalFormatting>
  <conditionalFormatting sqref="AT52">
    <cfRule type="cellIs" dxfId="471" priority="18" stopIfTrue="1" operator="lessThan">
      <formula>0</formula>
    </cfRule>
  </conditionalFormatting>
  <conditionalFormatting sqref="P5:P7">
    <cfRule type="cellIs" dxfId="470" priority="478" stopIfTrue="1" operator="lessThan">
      <formula>0</formula>
    </cfRule>
  </conditionalFormatting>
  <conditionalFormatting sqref="U5:U7">
    <cfRule type="cellIs" dxfId="469" priority="477" stopIfTrue="1" operator="lessThan">
      <formula>0</formula>
    </cfRule>
  </conditionalFormatting>
  <conditionalFormatting sqref="X5:X7">
    <cfRule type="cellIs" dxfId="468" priority="476" stopIfTrue="1" operator="lessThan">
      <formula>0</formula>
    </cfRule>
  </conditionalFormatting>
  <conditionalFormatting sqref="AA5:AA7">
    <cfRule type="cellIs" dxfId="467" priority="475" stopIfTrue="1" operator="lessThan">
      <formula>0</formula>
    </cfRule>
  </conditionalFormatting>
  <conditionalFormatting sqref="AD5:AD7">
    <cfRule type="cellIs" dxfId="466" priority="474" stopIfTrue="1" operator="lessThan">
      <formula>0</formula>
    </cfRule>
  </conditionalFormatting>
  <conditionalFormatting sqref="AI5:AI7">
    <cfRule type="cellIs" dxfId="465" priority="473" stopIfTrue="1" operator="lessThan">
      <formula>0</formula>
    </cfRule>
  </conditionalFormatting>
  <conditionalFormatting sqref="AN5:AN7">
    <cfRule type="cellIs" dxfId="464" priority="472" stopIfTrue="1" operator="lessThan">
      <formula>0</formula>
    </cfRule>
  </conditionalFormatting>
  <conditionalFormatting sqref="AS5:AS7">
    <cfRule type="cellIs" dxfId="463" priority="471" stopIfTrue="1" operator="lessThan">
      <formula>0</formula>
    </cfRule>
  </conditionalFormatting>
  <conditionalFormatting sqref="AT5:AT7">
    <cfRule type="cellIs" dxfId="462" priority="470" stopIfTrue="1" operator="lessThan">
      <formula>0</formula>
    </cfRule>
  </conditionalFormatting>
  <conditionalFormatting sqref="AU5:AU7">
    <cfRule type="cellIs" dxfId="461" priority="469" stopIfTrue="1" operator="lessThan">
      <formula>0</formula>
    </cfRule>
  </conditionalFormatting>
  <conditionalFormatting sqref="D9">
    <cfRule type="cellIs" dxfId="460" priority="468" stopIfTrue="1" operator="lessThan">
      <formula>0</formula>
    </cfRule>
  </conditionalFormatting>
  <conditionalFormatting sqref="D11:D20">
    <cfRule type="cellIs" dxfId="459" priority="467" stopIfTrue="1" operator="lessThan">
      <formula>0</formula>
    </cfRule>
  </conditionalFormatting>
  <conditionalFormatting sqref="E10:I10">
    <cfRule type="cellIs" dxfId="458" priority="466" stopIfTrue="1" operator="lessThan">
      <formula>0</formula>
    </cfRule>
  </conditionalFormatting>
  <conditionalFormatting sqref="E11:I11">
    <cfRule type="cellIs" dxfId="457" priority="465" stopIfTrue="1" operator="lessThan">
      <formula>0</formula>
    </cfRule>
  </conditionalFormatting>
  <conditionalFormatting sqref="E13:I16">
    <cfRule type="cellIs" dxfId="456" priority="464" stopIfTrue="1" operator="lessThan">
      <formula>0</formula>
    </cfRule>
  </conditionalFormatting>
  <conditionalFormatting sqref="E18:I20">
    <cfRule type="cellIs" dxfId="455" priority="463" stopIfTrue="1" operator="lessThan">
      <formula>0</formula>
    </cfRule>
  </conditionalFormatting>
  <conditionalFormatting sqref="H17">
    <cfRule type="cellIs" dxfId="454" priority="462" stopIfTrue="1" operator="lessThan">
      <formula>0</formula>
    </cfRule>
  </conditionalFormatting>
  <conditionalFormatting sqref="D23">
    <cfRule type="cellIs" dxfId="453" priority="461" stopIfTrue="1" operator="lessThan">
      <formula>0</formula>
    </cfRule>
  </conditionalFormatting>
  <conditionalFormatting sqref="D26">
    <cfRule type="cellIs" dxfId="452" priority="460" stopIfTrue="1" operator="lessThan">
      <formula>0</formula>
    </cfRule>
  </conditionalFormatting>
  <conditionalFormatting sqref="D28">
    <cfRule type="cellIs" dxfId="451" priority="459" stopIfTrue="1" operator="lessThan">
      <formula>0</formula>
    </cfRule>
  </conditionalFormatting>
  <conditionalFormatting sqref="D30">
    <cfRule type="cellIs" dxfId="450" priority="458" stopIfTrue="1" operator="lessThan">
      <formula>0</formula>
    </cfRule>
  </conditionalFormatting>
  <conditionalFormatting sqref="D32">
    <cfRule type="cellIs" dxfId="449" priority="457" stopIfTrue="1" operator="lessThan">
      <formula>0</formula>
    </cfRule>
  </conditionalFormatting>
  <conditionalFormatting sqref="AU57">
    <cfRule type="cellIs" dxfId="448" priority="8" stopIfTrue="1" operator="lessThan">
      <formula>0</formula>
    </cfRule>
  </conditionalFormatting>
  <conditionalFormatting sqref="D34">
    <cfRule type="cellIs" dxfId="447" priority="456" stopIfTrue="1" operator="lessThan">
      <formula>0</formula>
    </cfRule>
  </conditionalFormatting>
  <conditionalFormatting sqref="D38">
    <cfRule type="cellIs" dxfId="446" priority="455" stopIfTrue="1" operator="lessThan">
      <formula>0</formula>
    </cfRule>
  </conditionalFormatting>
  <conditionalFormatting sqref="D41">
    <cfRule type="cellIs" dxfId="445" priority="454" stopIfTrue="1" operator="lessThan">
      <formula>0</formula>
    </cfRule>
  </conditionalFormatting>
  <conditionalFormatting sqref="D43">
    <cfRule type="cellIs" dxfId="444" priority="453" stopIfTrue="1" operator="lessThan">
      <formula>0</formula>
    </cfRule>
  </conditionalFormatting>
  <conditionalFormatting sqref="D47">
    <cfRule type="cellIs" dxfId="443" priority="452" stopIfTrue="1" operator="lessThan">
      <formula>0</formula>
    </cfRule>
  </conditionalFormatting>
  <conditionalFormatting sqref="D50">
    <cfRule type="cellIs" dxfId="442" priority="451" stopIfTrue="1" operator="lessThan">
      <formula>0</formula>
    </cfRule>
  </conditionalFormatting>
  <conditionalFormatting sqref="E24:I24">
    <cfRule type="cellIs" dxfId="441" priority="449" stopIfTrue="1" operator="lessThan">
      <formula>0</formula>
    </cfRule>
  </conditionalFormatting>
  <conditionalFormatting sqref="E27:I27">
    <cfRule type="cellIs" dxfId="440" priority="448" stopIfTrue="1" operator="lessThan">
      <formula>0</formula>
    </cfRule>
  </conditionalFormatting>
  <conditionalFormatting sqref="E31:I31">
    <cfRule type="cellIs" dxfId="439" priority="447" stopIfTrue="1" operator="lessThan">
      <formula>0</formula>
    </cfRule>
  </conditionalFormatting>
  <conditionalFormatting sqref="E35:I35">
    <cfRule type="cellIs" dxfId="438" priority="446" stopIfTrue="1" operator="lessThan">
      <formula>0</formula>
    </cfRule>
  </conditionalFormatting>
  <conditionalFormatting sqref="E39:I39">
    <cfRule type="cellIs" dxfId="437" priority="445" stopIfTrue="1" operator="lessThan">
      <formula>0</formula>
    </cfRule>
  </conditionalFormatting>
  <conditionalFormatting sqref="E42:I42">
    <cfRule type="cellIs" dxfId="436" priority="444" stopIfTrue="1" operator="lessThan">
      <formula>0</formula>
    </cfRule>
  </conditionalFormatting>
  <conditionalFormatting sqref="D36">
    <cfRule type="cellIs" dxfId="435" priority="443" stopIfTrue="1" operator="lessThan">
      <formula>0</formula>
    </cfRule>
  </conditionalFormatting>
  <conditionalFormatting sqref="E36:I36">
    <cfRule type="cellIs" dxfId="434" priority="442" stopIfTrue="1" operator="lessThan">
      <formula>0</formula>
    </cfRule>
  </conditionalFormatting>
  <conditionalFormatting sqref="D45">
    <cfRule type="cellIs" dxfId="433" priority="441" stopIfTrue="1" operator="lessThan">
      <formula>0</formula>
    </cfRule>
  </conditionalFormatting>
  <conditionalFormatting sqref="E45:I45">
    <cfRule type="cellIs" dxfId="432" priority="440" stopIfTrue="1" operator="lessThan">
      <formula>0</formula>
    </cfRule>
  </conditionalFormatting>
  <conditionalFormatting sqref="D46">
    <cfRule type="cellIs" dxfId="431" priority="439" stopIfTrue="1" operator="lessThan">
      <formula>0</formula>
    </cfRule>
  </conditionalFormatting>
  <conditionalFormatting sqref="E46:I46">
    <cfRule type="cellIs" dxfId="430" priority="438" stopIfTrue="1" operator="lessThan">
      <formula>0</formula>
    </cfRule>
  </conditionalFormatting>
  <conditionalFormatting sqref="D49">
    <cfRule type="cellIs" dxfId="429" priority="437" stopIfTrue="1" operator="lessThan">
      <formula>0</formula>
    </cfRule>
  </conditionalFormatting>
  <conditionalFormatting sqref="E49:I49">
    <cfRule type="cellIs" dxfId="428" priority="436" stopIfTrue="1" operator="lessThan">
      <formula>0</formula>
    </cfRule>
  </conditionalFormatting>
  <conditionalFormatting sqref="D51">
    <cfRule type="cellIs" dxfId="427" priority="435" stopIfTrue="1" operator="lessThan">
      <formula>0</formula>
    </cfRule>
  </conditionalFormatting>
  <conditionalFormatting sqref="E51:I51">
    <cfRule type="cellIs" dxfId="426" priority="434" stopIfTrue="1" operator="lessThan">
      <formula>0</formula>
    </cfRule>
  </conditionalFormatting>
  <conditionalFormatting sqref="D52">
    <cfRule type="cellIs" dxfId="425" priority="433" stopIfTrue="1" operator="lessThan">
      <formula>0</formula>
    </cfRule>
  </conditionalFormatting>
  <conditionalFormatting sqref="E52:I52">
    <cfRule type="cellIs" dxfId="424" priority="432" stopIfTrue="1" operator="lessThan">
      <formula>0</formula>
    </cfRule>
  </conditionalFormatting>
  <conditionalFormatting sqref="D53">
    <cfRule type="cellIs" dxfId="423" priority="431" stopIfTrue="1" operator="lessThan">
      <formula>0</formula>
    </cfRule>
  </conditionalFormatting>
  <conditionalFormatting sqref="E53:I53">
    <cfRule type="cellIs" dxfId="422" priority="430" stopIfTrue="1" operator="lessThan">
      <formula>0</formula>
    </cfRule>
  </conditionalFormatting>
  <conditionalFormatting sqref="D56">
    <cfRule type="cellIs" dxfId="421" priority="429" stopIfTrue="1" operator="lessThan">
      <formula>0</formula>
    </cfRule>
  </conditionalFormatting>
  <conditionalFormatting sqref="E56:I56">
    <cfRule type="cellIs" dxfId="420" priority="428" stopIfTrue="1" operator="lessThan">
      <formula>0</formula>
    </cfRule>
  </conditionalFormatting>
  <conditionalFormatting sqref="D57">
    <cfRule type="cellIs" dxfId="419" priority="427" stopIfTrue="1" operator="lessThan">
      <formula>0</formula>
    </cfRule>
  </conditionalFormatting>
  <conditionalFormatting sqref="E57:I57">
    <cfRule type="cellIs" dxfId="418" priority="426" stopIfTrue="1" operator="lessThan">
      <formula>0</formula>
    </cfRule>
  </conditionalFormatting>
  <conditionalFormatting sqref="D58">
    <cfRule type="cellIs" dxfId="417" priority="425" stopIfTrue="1" operator="lessThan">
      <formula>0</formula>
    </cfRule>
  </conditionalFormatting>
  <conditionalFormatting sqref="E58:I58">
    <cfRule type="cellIs" dxfId="416" priority="424" stopIfTrue="1" operator="lessThan">
      <formula>0</formula>
    </cfRule>
  </conditionalFormatting>
  <conditionalFormatting sqref="J9">
    <cfRule type="cellIs" dxfId="415" priority="423" stopIfTrue="1" operator="lessThan">
      <formula>0</formula>
    </cfRule>
  </conditionalFormatting>
  <conditionalFormatting sqref="J11:J14">
    <cfRule type="cellIs" dxfId="414" priority="422" stopIfTrue="1" operator="lessThan">
      <formula>0</formula>
    </cfRule>
  </conditionalFormatting>
  <conditionalFormatting sqref="K10:O10">
    <cfRule type="cellIs" dxfId="413" priority="421" stopIfTrue="1" operator="lessThan">
      <formula>0</formula>
    </cfRule>
  </conditionalFormatting>
  <conditionalFormatting sqref="K11:O11">
    <cfRule type="cellIs" dxfId="412" priority="420" stopIfTrue="1" operator="lessThan">
      <formula>0</formula>
    </cfRule>
  </conditionalFormatting>
  <conditionalFormatting sqref="K13:O14">
    <cfRule type="cellIs" dxfId="411" priority="419" stopIfTrue="1" operator="lessThan">
      <formula>0</formula>
    </cfRule>
  </conditionalFormatting>
  <conditionalFormatting sqref="J16:J19">
    <cfRule type="cellIs" dxfId="410" priority="418" stopIfTrue="1" operator="lessThan">
      <formula>0</formula>
    </cfRule>
  </conditionalFormatting>
  <conditionalFormatting sqref="K16:O16">
    <cfRule type="cellIs" dxfId="409" priority="417" stopIfTrue="1" operator="lessThan">
      <formula>0</formula>
    </cfRule>
  </conditionalFormatting>
  <conditionalFormatting sqref="K18:O19">
    <cfRule type="cellIs" dxfId="408" priority="416" stopIfTrue="1" operator="lessThan">
      <formula>0</formula>
    </cfRule>
  </conditionalFormatting>
  <conditionalFormatting sqref="L17:N17">
    <cfRule type="cellIs" dxfId="407" priority="415" stopIfTrue="1" operator="lessThan">
      <formula>0</formula>
    </cfRule>
  </conditionalFormatting>
  <conditionalFormatting sqref="P9">
    <cfRule type="cellIs" dxfId="406" priority="414" stopIfTrue="1" operator="lessThan">
      <formula>0</formula>
    </cfRule>
  </conditionalFormatting>
  <conditionalFormatting sqref="P11:P14">
    <cfRule type="cellIs" dxfId="405" priority="413" stopIfTrue="1" operator="lessThan">
      <formula>0</formula>
    </cfRule>
  </conditionalFormatting>
  <conditionalFormatting sqref="Q10:T10">
    <cfRule type="cellIs" dxfId="404" priority="412" stopIfTrue="1" operator="lessThan">
      <formula>0</formula>
    </cfRule>
  </conditionalFormatting>
  <conditionalFormatting sqref="Q11:T11">
    <cfRule type="cellIs" dxfId="403" priority="411" stopIfTrue="1" operator="lessThan">
      <formula>0</formula>
    </cfRule>
  </conditionalFormatting>
  <conditionalFormatting sqref="Q13:T14">
    <cfRule type="cellIs" dxfId="402" priority="410" stopIfTrue="1" operator="lessThan">
      <formula>0</formula>
    </cfRule>
  </conditionalFormatting>
  <conditionalFormatting sqref="P18:P19">
    <cfRule type="cellIs" dxfId="401" priority="409" stopIfTrue="1" operator="lessThan">
      <formula>0</formula>
    </cfRule>
  </conditionalFormatting>
  <conditionalFormatting sqref="Q18:T19">
    <cfRule type="cellIs" dxfId="400" priority="408" stopIfTrue="1" operator="lessThan">
      <formula>0</formula>
    </cfRule>
  </conditionalFormatting>
  <conditionalFormatting sqref="U9">
    <cfRule type="cellIs" dxfId="399" priority="407" stopIfTrue="1" operator="lessThan">
      <formula>0</formula>
    </cfRule>
  </conditionalFormatting>
  <conditionalFormatting sqref="U11:U14">
    <cfRule type="cellIs" dxfId="398" priority="406" stopIfTrue="1" operator="lessThan">
      <formula>0</formula>
    </cfRule>
  </conditionalFormatting>
  <conditionalFormatting sqref="V10">
    <cfRule type="cellIs" dxfId="397" priority="405" stopIfTrue="1" operator="lessThan">
      <formula>0</formula>
    </cfRule>
  </conditionalFormatting>
  <conditionalFormatting sqref="V11">
    <cfRule type="cellIs" dxfId="396" priority="404" stopIfTrue="1" operator="lessThan">
      <formula>0</formula>
    </cfRule>
  </conditionalFormatting>
  <conditionalFormatting sqref="V13:V14">
    <cfRule type="cellIs" dxfId="395" priority="403" stopIfTrue="1" operator="lessThan">
      <formula>0</formula>
    </cfRule>
  </conditionalFormatting>
  <conditionalFormatting sqref="U18:U19">
    <cfRule type="cellIs" dxfId="394" priority="402" stopIfTrue="1" operator="lessThan">
      <formula>0</formula>
    </cfRule>
  </conditionalFormatting>
  <conditionalFormatting sqref="V18:V19">
    <cfRule type="cellIs" dxfId="393" priority="401" stopIfTrue="1" operator="lessThan">
      <formula>0</formula>
    </cfRule>
  </conditionalFormatting>
  <conditionalFormatting sqref="W10">
    <cfRule type="cellIs" dxfId="392" priority="400" stopIfTrue="1" operator="lessThan">
      <formula>0</formula>
    </cfRule>
  </conditionalFormatting>
  <conditionalFormatting sqref="W11">
    <cfRule type="cellIs" dxfId="391" priority="399" stopIfTrue="1" operator="lessThan">
      <formula>0</formula>
    </cfRule>
  </conditionalFormatting>
  <conditionalFormatting sqref="W13:W14">
    <cfRule type="cellIs" dxfId="390" priority="398" stopIfTrue="1" operator="lessThan">
      <formula>0</formula>
    </cfRule>
  </conditionalFormatting>
  <conditionalFormatting sqref="W18:W19">
    <cfRule type="cellIs" dxfId="389" priority="397" stopIfTrue="1" operator="lessThan">
      <formula>0</formula>
    </cfRule>
  </conditionalFormatting>
  <conditionalFormatting sqref="X9">
    <cfRule type="cellIs" dxfId="388" priority="396" stopIfTrue="1" operator="lessThan">
      <formula>0</formula>
    </cfRule>
  </conditionalFormatting>
  <conditionalFormatting sqref="X11:X14">
    <cfRule type="cellIs" dxfId="387" priority="395" stopIfTrue="1" operator="lessThan">
      <formula>0</formula>
    </cfRule>
  </conditionalFormatting>
  <conditionalFormatting sqref="Y10">
    <cfRule type="cellIs" dxfId="386" priority="394" stopIfTrue="1" operator="lessThan">
      <formula>0</formula>
    </cfRule>
  </conditionalFormatting>
  <conditionalFormatting sqref="Y11">
    <cfRule type="cellIs" dxfId="385" priority="393" stopIfTrue="1" operator="lessThan">
      <formula>0</formula>
    </cfRule>
  </conditionalFormatting>
  <conditionalFormatting sqref="Y13:Y14">
    <cfRule type="cellIs" dxfId="384" priority="392" stopIfTrue="1" operator="lessThan">
      <formula>0</formula>
    </cfRule>
  </conditionalFormatting>
  <conditionalFormatting sqref="X18:X19">
    <cfRule type="cellIs" dxfId="383" priority="391" stopIfTrue="1" operator="lessThan">
      <formula>0</formula>
    </cfRule>
  </conditionalFormatting>
  <conditionalFormatting sqref="Y18:Y19">
    <cfRule type="cellIs" dxfId="382" priority="390" stopIfTrue="1" operator="lessThan">
      <formula>0</formula>
    </cfRule>
  </conditionalFormatting>
  <conditionalFormatting sqref="Z10">
    <cfRule type="cellIs" dxfId="381" priority="389" stopIfTrue="1" operator="lessThan">
      <formula>0</formula>
    </cfRule>
  </conditionalFormatting>
  <conditionalFormatting sqref="Z11">
    <cfRule type="cellIs" dxfId="380" priority="388" stopIfTrue="1" operator="lessThan">
      <formula>0</formula>
    </cfRule>
  </conditionalFormatting>
  <conditionalFormatting sqref="Z13:Z14">
    <cfRule type="cellIs" dxfId="379" priority="387" stopIfTrue="1" operator="lessThan">
      <formula>0</formula>
    </cfRule>
  </conditionalFormatting>
  <conditionalFormatting sqref="AA9">
    <cfRule type="cellIs" dxfId="378" priority="385" stopIfTrue="1" operator="lessThan">
      <formula>0</formula>
    </cfRule>
  </conditionalFormatting>
  <conditionalFormatting sqref="AB10">
    <cfRule type="cellIs" dxfId="377" priority="383" stopIfTrue="1" operator="lessThan">
      <formula>0</formula>
    </cfRule>
  </conditionalFormatting>
  <conditionalFormatting sqref="AB11">
    <cfRule type="cellIs" dxfId="376" priority="382" stopIfTrue="1" operator="lessThan">
      <formula>0</formula>
    </cfRule>
  </conditionalFormatting>
  <conditionalFormatting sqref="AB13:AB14">
    <cfRule type="cellIs" dxfId="375" priority="381" stopIfTrue="1" operator="lessThan">
      <formula>0</formula>
    </cfRule>
  </conditionalFormatting>
  <conditionalFormatting sqref="AA18:AA19">
    <cfRule type="cellIs" dxfId="374" priority="380" stopIfTrue="1" operator="lessThan">
      <formula>0</formula>
    </cfRule>
  </conditionalFormatting>
  <conditionalFormatting sqref="AB18:AB19">
    <cfRule type="cellIs" dxfId="373" priority="379" stopIfTrue="1" operator="lessThan">
      <formula>0</formula>
    </cfRule>
  </conditionalFormatting>
  <conditionalFormatting sqref="AC10">
    <cfRule type="cellIs" dxfId="372" priority="378" stopIfTrue="1" operator="lessThan">
      <formula>0</formula>
    </cfRule>
  </conditionalFormatting>
  <conditionalFormatting sqref="AC11">
    <cfRule type="cellIs" dxfId="371" priority="377" stopIfTrue="1" operator="lessThan">
      <formula>0</formula>
    </cfRule>
  </conditionalFormatting>
  <conditionalFormatting sqref="AC13:AC14">
    <cfRule type="cellIs" dxfId="370" priority="376" stopIfTrue="1" operator="lessThan">
      <formula>0</formula>
    </cfRule>
  </conditionalFormatting>
  <conditionalFormatting sqref="AC18:AC19">
    <cfRule type="cellIs" dxfId="369" priority="375" stopIfTrue="1" operator="lessThan">
      <formula>0</formula>
    </cfRule>
  </conditionalFormatting>
  <conditionalFormatting sqref="AD9">
    <cfRule type="cellIs" dxfId="368" priority="374" stopIfTrue="1" operator="lessThan">
      <formula>0</formula>
    </cfRule>
  </conditionalFormatting>
  <conditionalFormatting sqref="AD11:AD14">
    <cfRule type="cellIs" dxfId="367" priority="373" stopIfTrue="1" operator="lessThan">
      <formula>0</formula>
    </cfRule>
  </conditionalFormatting>
  <conditionalFormatting sqref="AD18:AD19">
    <cfRule type="cellIs" dxfId="366" priority="372" stopIfTrue="1" operator="lessThan">
      <formula>0</formula>
    </cfRule>
  </conditionalFormatting>
  <conditionalFormatting sqref="AS57">
    <cfRule type="cellIs" dxfId="365" priority="10" stopIfTrue="1" operator="lessThan">
      <formula>0</formula>
    </cfRule>
  </conditionalFormatting>
  <conditionalFormatting sqref="AT57">
    <cfRule type="cellIs" dxfId="364" priority="9" stopIfTrue="1" operator="lessThan">
      <formula>0</formula>
    </cfRule>
  </conditionalFormatting>
  <conditionalFormatting sqref="AI9">
    <cfRule type="cellIs" dxfId="363" priority="368" stopIfTrue="1" operator="lessThan">
      <formula>0</formula>
    </cfRule>
  </conditionalFormatting>
  <conditionalFormatting sqref="AI11:AI14">
    <cfRule type="cellIs" dxfId="362" priority="367" stopIfTrue="1" operator="lessThan">
      <formula>0</formula>
    </cfRule>
  </conditionalFormatting>
  <conditionalFormatting sqref="AI18:AI19">
    <cfRule type="cellIs" dxfId="361" priority="366" stopIfTrue="1" operator="lessThan">
      <formula>0</formula>
    </cfRule>
  </conditionalFormatting>
  <conditionalFormatting sqref="AN9">
    <cfRule type="cellIs" dxfId="360" priority="365" stopIfTrue="1" operator="lessThan">
      <formula>0</formula>
    </cfRule>
  </conditionalFormatting>
  <conditionalFormatting sqref="AN11:AN14">
    <cfRule type="cellIs" dxfId="359" priority="364" stopIfTrue="1" operator="lessThan">
      <formula>0</formula>
    </cfRule>
  </conditionalFormatting>
  <conditionalFormatting sqref="AO10:AR10">
    <cfRule type="cellIs" dxfId="358" priority="363" stopIfTrue="1" operator="lessThan">
      <formula>0</formula>
    </cfRule>
  </conditionalFormatting>
  <conditionalFormatting sqref="AO11:AR11">
    <cfRule type="cellIs" dxfId="357" priority="362" stopIfTrue="1" operator="lessThan">
      <formula>0</formula>
    </cfRule>
  </conditionalFormatting>
  <conditionalFormatting sqref="AO13:AR14">
    <cfRule type="cellIs" dxfId="356" priority="361" stopIfTrue="1" operator="lessThan">
      <formula>0</formula>
    </cfRule>
  </conditionalFormatting>
  <conditionalFormatting sqref="AO18:AR19">
    <cfRule type="cellIs" dxfId="355" priority="359" stopIfTrue="1" operator="lessThan">
      <formula>0</formula>
    </cfRule>
  </conditionalFormatting>
  <conditionalFormatting sqref="AS9">
    <cfRule type="cellIs" dxfId="354" priority="358" stopIfTrue="1" operator="lessThan">
      <formula>0</formula>
    </cfRule>
  </conditionalFormatting>
  <conditionalFormatting sqref="AT9">
    <cfRule type="cellIs" dxfId="353" priority="357" stopIfTrue="1" operator="lessThan">
      <formula>0</formula>
    </cfRule>
  </conditionalFormatting>
  <conditionalFormatting sqref="AU9">
    <cfRule type="cellIs" dxfId="352" priority="356" stopIfTrue="1" operator="lessThan">
      <formula>0</formula>
    </cfRule>
  </conditionalFormatting>
  <conditionalFormatting sqref="AS11">
    <cfRule type="cellIs" dxfId="351" priority="355" stopIfTrue="1" operator="lessThan">
      <formula>0</formula>
    </cfRule>
  </conditionalFormatting>
  <conditionalFormatting sqref="AT11">
    <cfRule type="cellIs" dxfId="350" priority="354" stopIfTrue="1" operator="lessThan">
      <formula>0</formula>
    </cfRule>
  </conditionalFormatting>
  <conditionalFormatting sqref="AU11">
    <cfRule type="cellIs" dxfId="349" priority="353" stopIfTrue="1" operator="lessThan">
      <formula>0</formula>
    </cfRule>
  </conditionalFormatting>
  <conditionalFormatting sqref="AS12">
    <cfRule type="cellIs" dxfId="348" priority="352" stopIfTrue="1" operator="lessThan">
      <formula>0</formula>
    </cfRule>
  </conditionalFormatting>
  <conditionalFormatting sqref="AT12">
    <cfRule type="cellIs" dxfId="347" priority="351" stopIfTrue="1" operator="lessThan">
      <formula>0</formula>
    </cfRule>
  </conditionalFormatting>
  <conditionalFormatting sqref="AU12">
    <cfRule type="cellIs" dxfId="346" priority="350" stopIfTrue="1" operator="lessThan">
      <formula>0</formula>
    </cfRule>
  </conditionalFormatting>
  <conditionalFormatting sqref="AS13">
    <cfRule type="cellIs" dxfId="345" priority="349" stopIfTrue="1" operator="lessThan">
      <formula>0</formula>
    </cfRule>
  </conditionalFormatting>
  <conditionalFormatting sqref="AT13">
    <cfRule type="cellIs" dxfId="344" priority="348" stopIfTrue="1" operator="lessThan">
      <formula>0</formula>
    </cfRule>
  </conditionalFormatting>
  <conditionalFormatting sqref="AU13">
    <cfRule type="cellIs" dxfId="343" priority="347" stopIfTrue="1" operator="lessThan">
      <formula>0</formula>
    </cfRule>
  </conditionalFormatting>
  <conditionalFormatting sqref="AS14">
    <cfRule type="cellIs" dxfId="342" priority="346" stopIfTrue="1" operator="lessThan">
      <formula>0</formula>
    </cfRule>
  </conditionalFormatting>
  <conditionalFormatting sqref="AT14">
    <cfRule type="cellIs" dxfId="341" priority="345" stopIfTrue="1" operator="lessThan">
      <formula>0</formula>
    </cfRule>
  </conditionalFormatting>
  <conditionalFormatting sqref="AU14">
    <cfRule type="cellIs" dxfId="340" priority="344" stopIfTrue="1" operator="lessThan">
      <formula>0</formula>
    </cfRule>
  </conditionalFormatting>
  <conditionalFormatting sqref="AS18">
    <cfRule type="cellIs" dxfId="339" priority="343" stopIfTrue="1" operator="lessThan">
      <formula>0</formula>
    </cfRule>
  </conditionalFormatting>
  <conditionalFormatting sqref="AT18">
    <cfRule type="cellIs" dxfId="338" priority="342" stopIfTrue="1" operator="lessThan">
      <formula>0</formula>
    </cfRule>
  </conditionalFormatting>
  <conditionalFormatting sqref="AU18">
    <cfRule type="cellIs" dxfId="337" priority="341" stopIfTrue="1" operator="lessThan">
      <formula>0</formula>
    </cfRule>
  </conditionalFormatting>
  <conditionalFormatting sqref="AS19">
    <cfRule type="cellIs" dxfId="336" priority="340" stopIfTrue="1" operator="lessThan">
      <formula>0</formula>
    </cfRule>
  </conditionalFormatting>
  <conditionalFormatting sqref="AT19">
    <cfRule type="cellIs" dxfId="335" priority="339" stopIfTrue="1" operator="lessThan">
      <formula>0</formula>
    </cfRule>
  </conditionalFormatting>
  <conditionalFormatting sqref="AU19">
    <cfRule type="cellIs" dxfId="334" priority="338" stopIfTrue="1" operator="lessThan">
      <formula>0</formula>
    </cfRule>
  </conditionalFormatting>
  <conditionalFormatting sqref="J23">
    <cfRule type="cellIs" dxfId="333" priority="337" stopIfTrue="1" operator="lessThan">
      <formula>0</formula>
    </cfRule>
  </conditionalFormatting>
  <conditionalFormatting sqref="J26">
    <cfRule type="cellIs" dxfId="332" priority="336" stopIfTrue="1" operator="lessThan">
      <formula>0</formula>
    </cfRule>
  </conditionalFormatting>
  <conditionalFormatting sqref="J28">
    <cfRule type="cellIs" dxfId="331" priority="335" stopIfTrue="1" operator="lessThan">
      <formula>0</formula>
    </cfRule>
  </conditionalFormatting>
  <conditionalFormatting sqref="J30">
    <cfRule type="cellIs" dxfId="330" priority="334" stopIfTrue="1" operator="lessThan">
      <formula>0</formula>
    </cfRule>
  </conditionalFormatting>
  <conditionalFormatting sqref="J32">
    <cfRule type="cellIs" dxfId="329" priority="333" stopIfTrue="1" operator="lessThan">
      <formula>0</formula>
    </cfRule>
  </conditionalFormatting>
  <conditionalFormatting sqref="J34">
    <cfRule type="cellIs" dxfId="328" priority="332" stopIfTrue="1" operator="lessThan">
      <formula>0</formula>
    </cfRule>
  </conditionalFormatting>
  <conditionalFormatting sqref="J38">
    <cfRule type="cellIs" dxfId="327" priority="331" stopIfTrue="1" operator="lessThan">
      <formula>0</formula>
    </cfRule>
  </conditionalFormatting>
  <conditionalFormatting sqref="J41">
    <cfRule type="cellIs" dxfId="326" priority="330" stopIfTrue="1" operator="lessThan">
      <formula>0</formula>
    </cfRule>
  </conditionalFormatting>
  <conditionalFormatting sqref="J43">
    <cfRule type="cellIs" dxfId="325" priority="329" stopIfTrue="1" operator="lessThan">
      <formula>0</formula>
    </cfRule>
  </conditionalFormatting>
  <conditionalFormatting sqref="J47">
    <cfRule type="cellIs" dxfId="324" priority="328" stopIfTrue="1" operator="lessThan">
      <formula>0</formula>
    </cfRule>
  </conditionalFormatting>
  <conditionalFormatting sqref="K24:O24">
    <cfRule type="cellIs" dxfId="323" priority="326" stopIfTrue="1" operator="lessThan">
      <formula>0</formula>
    </cfRule>
  </conditionalFormatting>
  <conditionalFormatting sqref="K27:O27">
    <cfRule type="cellIs" dxfId="322" priority="325" stopIfTrue="1" operator="lessThan">
      <formula>0</formula>
    </cfRule>
  </conditionalFormatting>
  <conditionalFormatting sqref="K31:O31">
    <cfRule type="cellIs" dxfId="321" priority="324" stopIfTrue="1" operator="lessThan">
      <formula>0</formula>
    </cfRule>
  </conditionalFormatting>
  <conditionalFormatting sqref="K35:O35">
    <cfRule type="cellIs" dxfId="320" priority="323" stopIfTrue="1" operator="lessThan">
      <formula>0</formula>
    </cfRule>
  </conditionalFormatting>
  <conditionalFormatting sqref="K39:O39">
    <cfRule type="cellIs" dxfId="319" priority="322" stopIfTrue="1" operator="lessThan">
      <formula>0</formula>
    </cfRule>
  </conditionalFormatting>
  <conditionalFormatting sqref="K42:O42">
    <cfRule type="cellIs" dxfId="318" priority="321" stopIfTrue="1" operator="lessThan">
      <formula>0</formula>
    </cfRule>
  </conditionalFormatting>
  <conditionalFormatting sqref="J36">
    <cfRule type="cellIs" dxfId="317" priority="320" stopIfTrue="1" operator="lessThan">
      <formula>0</formula>
    </cfRule>
  </conditionalFormatting>
  <conditionalFormatting sqref="K36:O36">
    <cfRule type="cellIs" dxfId="316" priority="319" stopIfTrue="1" operator="lessThan">
      <formula>0</formula>
    </cfRule>
  </conditionalFormatting>
  <conditionalFormatting sqref="J45">
    <cfRule type="cellIs" dxfId="315" priority="318" stopIfTrue="1" operator="lessThan">
      <formula>0</formula>
    </cfRule>
  </conditionalFormatting>
  <conditionalFormatting sqref="K45:O45">
    <cfRule type="cellIs" dxfId="314" priority="317" stopIfTrue="1" operator="lessThan">
      <formula>0</formula>
    </cfRule>
  </conditionalFormatting>
  <conditionalFormatting sqref="J46">
    <cfRule type="cellIs" dxfId="313" priority="316" stopIfTrue="1" operator="lessThan">
      <formula>0</formula>
    </cfRule>
  </conditionalFormatting>
  <conditionalFormatting sqref="K46:O46">
    <cfRule type="cellIs" dxfId="312" priority="315" stopIfTrue="1" operator="lessThan">
      <formula>0</formula>
    </cfRule>
  </conditionalFormatting>
  <conditionalFormatting sqref="K49:O49">
    <cfRule type="cellIs" dxfId="311" priority="313" stopIfTrue="1" operator="lessThan">
      <formula>0</formula>
    </cfRule>
  </conditionalFormatting>
  <conditionalFormatting sqref="J51">
    <cfRule type="cellIs" dxfId="310" priority="312" stopIfTrue="1" operator="lessThan">
      <formula>0</formula>
    </cfRule>
  </conditionalFormatting>
  <conditionalFormatting sqref="K51:O51">
    <cfRule type="cellIs" dxfId="309" priority="311" stopIfTrue="1" operator="lessThan">
      <formula>0</formula>
    </cfRule>
  </conditionalFormatting>
  <conditionalFormatting sqref="J52">
    <cfRule type="cellIs" dxfId="308" priority="310" stopIfTrue="1" operator="lessThan">
      <formula>0</formula>
    </cfRule>
  </conditionalFormatting>
  <conditionalFormatting sqref="K52:O52">
    <cfRule type="cellIs" dxfId="307" priority="309" stopIfTrue="1" operator="lessThan">
      <formula>0</formula>
    </cfRule>
  </conditionalFormatting>
  <conditionalFormatting sqref="J53">
    <cfRule type="cellIs" dxfId="306" priority="308" stopIfTrue="1" operator="lessThan">
      <formula>0</formula>
    </cfRule>
  </conditionalFormatting>
  <conditionalFormatting sqref="K53:O53">
    <cfRule type="cellIs" dxfId="305" priority="307" stopIfTrue="1" operator="lessThan">
      <formula>0</formula>
    </cfRule>
  </conditionalFormatting>
  <conditionalFormatting sqref="P23">
    <cfRule type="cellIs" dxfId="304" priority="306" stopIfTrue="1" operator="lessThan">
      <formula>0</formula>
    </cfRule>
  </conditionalFormatting>
  <conditionalFormatting sqref="P26">
    <cfRule type="cellIs" dxfId="303" priority="305" stopIfTrue="1" operator="lessThan">
      <formula>0</formula>
    </cfRule>
  </conditionalFormatting>
  <conditionalFormatting sqref="P28">
    <cfRule type="cellIs" dxfId="302" priority="304" stopIfTrue="1" operator="lessThan">
      <formula>0</formula>
    </cfRule>
  </conditionalFormatting>
  <conditionalFormatting sqref="P30">
    <cfRule type="cellIs" dxfId="301" priority="303" stopIfTrue="1" operator="lessThan">
      <formula>0</formula>
    </cfRule>
  </conditionalFormatting>
  <conditionalFormatting sqref="P32">
    <cfRule type="cellIs" dxfId="300" priority="302" stopIfTrue="1" operator="lessThan">
      <formula>0</formula>
    </cfRule>
  </conditionalFormatting>
  <conditionalFormatting sqref="P34">
    <cfRule type="cellIs" dxfId="299" priority="301" stopIfTrue="1" operator="lessThan">
      <formula>0</formula>
    </cfRule>
  </conditionalFormatting>
  <conditionalFormatting sqref="P38">
    <cfRule type="cellIs" dxfId="298" priority="300" stopIfTrue="1" operator="lessThan">
      <formula>0</formula>
    </cfRule>
  </conditionalFormatting>
  <conditionalFormatting sqref="P41">
    <cfRule type="cellIs" dxfId="297" priority="299" stopIfTrue="1" operator="lessThan">
      <formula>0</formula>
    </cfRule>
  </conditionalFormatting>
  <conditionalFormatting sqref="P43">
    <cfRule type="cellIs" dxfId="296" priority="298" stopIfTrue="1" operator="lessThan">
      <formula>0</formula>
    </cfRule>
  </conditionalFormatting>
  <conditionalFormatting sqref="P47">
    <cfRule type="cellIs" dxfId="295" priority="297" stopIfTrue="1" operator="lessThan">
      <formula>0</formula>
    </cfRule>
  </conditionalFormatting>
  <conditionalFormatting sqref="P50">
    <cfRule type="cellIs" dxfId="294" priority="296" stopIfTrue="1" operator="lessThan">
      <formula>0</formula>
    </cfRule>
  </conditionalFormatting>
  <conditionalFormatting sqref="Q24:T24">
    <cfRule type="cellIs" dxfId="293" priority="295" stopIfTrue="1" operator="lessThan">
      <formula>0</formula>
    </cfRule>
  </conditionalFormatting>
  <conditionalFormatting sqref="Q27:T27">
    <cfRule type="cellIs" dxfId="292" priority="294" stopIfTrue="1" operator="lessThan">
      <formula>0</formula>
    </cfRule>
  </conditionalFormatting>
  <conditionalFormatting sqref="Q31:T31">
    <cfRule type="cellIs" dxfId="291" priority="293" stopIfTrue="1" operator="lessThan">
      <formula>0</formula>
    </cfRule>
  </conditionalFormatting>
  <conditionalFormatting sqref="Q35:T35">
    <cfRule type="cellIs" dxfId="290" priority="292" stopIfTrue="1" operator="lessThan">
      <formula>0</formula>
    </cfRule>
  </conditionalFormatting>
  <conditionalFormatting sqref="Q39:T39">
    <cfRule type="cellIs" dxfId="289" priority="291" stopIfTrue="1" operator="lessThan">
      <formula>0</formula>
    </cfRule>
  </conditionalFormatting>
  <conditionalFormatting sqref="Q42:T42">
    <cfRule type="cellIs" dxfId="288" priority="290" stopIfTrue="1" operator="lessThan">
      <formula>0</formula>
    </cfRule>
  </conditionalFormatting>
  <conditionalFormatting sqref="P36">
    <cfRule type="cellIs" dxfId="287" priority="289" stopIfTrue="1" operator="lessThan">
      <formula>0</formula>
    </cfRule>
  </conditionalFormatting>
  <conditionalFormatting sqref="Q36:T36">
    <cfRule type="cellIs" dxfId="286" priority="288" stopIfTrue="1" operator="lessThan">
      <formula>0</formula>
    </cfRule>
  </conditionalFormatting>
  <conditionalFormatting sqref="P45">
    <cfRule type="cellIs" dxfId="285" priority="287" stopIfTrue="1" operator="lessThan">
      <formula>0</formula>
    </cfRule>
  </conditionalFormatting>
  <conditionalFormatting sqref="Q45:T45">
    <cfRule type="cellIs" dxfId="284" priority="286" stopIfTrue="1" operator="lessThan">
      <formula>0</formula>
    </cfRule>
  </conditionalFormatting>
  <conditionalFormatting sqref="P46">
    <cfRule type="cellIs" dxfId="283" priority="285" stopIfTrue="1" operator="lessThan">
      <formula>0</formula>
    </cfRule>
  </conditionalFormatting>
  <conditionalFormatting sqref="Q46:T46">
    <cfRule type="cellIs" dxfId="282" priority="284" stopIfTrue="1" operator="lessThan">
      <formula>0</formula>
    </cfRule>
  </conditionalFormatting>
  <conditionalFormatting sqref="P49">
    <cfRule type="cellIs" dxfId="281" priority="283" stopIfTrue="1" operator="lessThan">
      <formula>0</formula>
    </cfRule>
  </conditionalFormatting>
  <conditionalFormatting sqref="Q49:T49">
    <cfRule type="cellIs" dxfId="280" priority="282" stopIfTrue="1" operator="lessThan">
      <formula>0</formula>
    </cfRule>
  </conditionalFormatting>
  <conditionalFormatting sqref="P51">
    <cfRule type="cellIs" dxfId="279" priority="281" stopIfTrue="1" operator="lessThan">
      <formula>0</formula>
    </cfRule>
  </conditionalFormatting>
  <conditionalFormatting sqref="Q51:T51">
    <cfRule type="cellIs" dxfId="278" priority="280" stopIfTrue="1" operator="lessThan">
      <formula>0</formula>
    </cfRule>
  </conditionalFormatting>
  <conditionalFormatting sqref="P52">
    <cfRule type="cellIs" dxfId="277" priority="279" stopIfTrue="1" operator="lessThan">
      <formula>0</formula>
    </cfRule>
  </conditionalFormatting>
  <conditionalFormatting sqref="Q52:T52">
    <cfRule type="cellIs" dxfId="276" priority="278" stopIfTrue="1" operator="lessThan">
      <formula>0</formula>
    </cfRule>
  </conditionalFormatting>
  <conditionalFormatting sqref="P53">
    <cfRule type="cellIs" dxfId="275" priority="277" stopIfTrue="1" operator="lessThan">
      <formula>0</formula>
    </cfRule>
  </conditionalFormatting>
  <conditionalFormatting sqref="Q53:T53">
    <cfRule type="cellIs" dxfId="274" priority="276" stopIfTrue="1" operator="lessThan">
      <formula>0</formula>
    </cfRule>
  </conditionalFormatting>
  <conditionalFormatting sqref="U23">
    <cfRule type="cellIs" dxfId="273" priority="275" stopIfTrue="1" operator="lessThan">
      <formula>0</formula>
    </cfRule>
  </conditionalFormatting>
  <conditionalFormatting sqref="U26">
    <cfRule type="cellIs" dxfId="272" priority="274" stopIfTrue="1" operator="lessThan">
      <formula>0</formula>
    </cfRule>
  </conditionalFormatting>
  <conditionalFormatting sqref="U28">
    <cfRule type="cellIs" dxfId="271" priority="273" stopIfTrue="1" operator="lessThan">
      <formula>0</formula>
    </cfRule>
  </conditionalFormatting>
  <conditionalFormatting sqref="U30">
    <cfRule type="cellIs" dxfId="270" priority="272" stopIfTrue="1" operator="lessThan">
      <formula>0</formula>
    </cfRule>
  </conditionalFormatting>
  <conditionalFormatting sqref="U32">
    <cfRule type="cellIs" dxfId="269" priority="271" stopIfTrue="1" operator="lessThan">
      <formula>0</formula>
    </cfRule>
  </conditionalFormatting>
  <conditionalFormatting sqref="U34">
    <cfRule type="cellIs" dxfId="268" priority="270" stopIfTrue="1" operator="lessThan">
      <formula>0</formula>
    </cfRule>
  </conditionalFormatting>
  <conditionalFormatting sqref="U38">
    <cfRule type="cellIs" dxfId="267" priority="269" stopIfTrue="1" operator="lessThan">
      <formula>0</formula>
    </cfRule>
  </conditionalFormatting>
  <conditionalFormatting sqref="U41">
    <cfRule type="cellIs" dxfId="266" priority="268" stopIfTrue="1" operator="lessThan">
      <formula>0</formula>
    </cfRule>
  </conditionalFormatting>
  <conditionalFormatting sqref="U43">
    <cfRule type="cellIs" dxfId="265" priority="267" stopIfTrue="1" operator="lessThan">
      <formula>0</formula>
    </cfRule>
  </conditionalFormatting>
  <conditionalFormatting sqref="U47">
    <cfRule type="cellIs" dxfId="264" priority="266" stopIfTrue="1" operator="lessThan">
      <formula>0</formula>
    </cfRule>
  </conditionalFormatting>
  <conditionalFormatting sqref="U50">
    <cfRule type="cellIs" dxfId="263" priority="265" stopIfTrue="1" operator="lessThan">
      <formula>0</formula>
    </cfRule>
  </conditionalFormatting>
  <conditionalFormatting sqref="V24:W24">
    <cfRule type="cellIs" dxfId="262" priority="264" stopIfTrue="1" operator="lessThan">
      <formula>0</formula>
    </cfRule>
  </conditionalFormatting>
  <conditionalFormatting sqref="V27:W27">
    <cfRule type="cellIs" dxfId="261" priority="263" stopIfTrue="1" operator="lessThan">
      <formula>0</formula>
    </cfRule>
  </conditionalFormatting>
  <conditionalFormatting sqref="V31:W31">
    <cfRule type="cellIs" dxfId="260" priority="262" stopIfTrue="1" operator="lessThan">
      <formula>0</formula>
    </cfRule>
  </conditionalFormatting>
  <conditionalFormatting sqref="V35:W35">
    <cfRule type="cellIs" dxfId="259" priority="261" stopIfTrue="1" operator="lessThan">
      <formula>0</formula>
    </cfRule>
  </conditionalFormatting>
  <conditionalFormatting sqref="V39:W39">
    <cfRule type="cellIs" dxfId="258" priority="260" stopIfTrue="1" operator="lessThan">
      <formula>0</formula>
    </cfRule>
  </conditionalFormatting>
  <conditionalFormatting sqref="V42:W42">
    <cfRule type="cellIs" dxfId="257" priority="259" stopIfTrue="1" operator="lessThan">
      <formula>0</formula>
    </cfRule>
  </conditionalFormatting>
  <conditionalFormatting sqref="U36">
    <cfRule type="cellIs" dxfId="256" priority="258" stopIfTrue="1" operator="lessThan">
      <formula>0</formula>
    </cfRule>
  </conditionalFormatting>
  <conditionalFormatting sqref="V36:W36">
    <cfRule type="cellIs" dxfId="255" priority="257" stopIfTrue="1" operator="lessThan">
      <formula>0</formula>
    </cfRule>
  </conditionalFormatting>
  <conditionalFormatting sqref="U45">
    <cfRule type="cellIs" dxfId="254" priority="256" stopIfTrue="1" operator="lessThan">
      <formula>0</formula>
    </cfRule>
  </conditionalFormatting>
  <conditionalFormatting sqref="V45:W45">
    <cfRule type="cellIs" dxfId="253" priority="255" stopIfTrue="1" operator="lessThan">
      <formula>0</formula>
    </cfRule>
  </conditionalFormatting>
  <conditionalFormatting sqref="U46">
    <cfRule type="cellIs" dxfId="252" priority="254" stopIfTrue="1" operator="lessThan">
      <formula>0</formula>
    </cfRule>
  </conditionalFormatting>
  <conditionalFormatting sqref="V46:W46">
    <cfRule type="cellIs" dxfId="251" priority="253" stopIfTrue="1" operator="lessThan">
      <formula>0</formula>
    </cfRule>
  </conditionalFormatting>
  <conditionalFormatting sqref="U49">
    <cfRule type="cellIs" dxfId="250" priority="252" stopIfTrue="1" operator="lessThan">
      <formula>0</formula>
    </cfRule>
  </conditionalFormatting>
  <conditionalFormatting sqref="V49:W49">
    <cfRule type="cellIs" dxfId="249" priority="251" stopIfTrue="1" operator="lessThan">
      <formula>0</formula>
    </cfRule>
  </conditionalFormatting>
  <conditionalFormatting sqref="U51">
    <cfRule type="cellIs" dxfId="248" priority="250" stopIfTrue="1" operator="lessThan">
      <formula>0</formula>
    </cfRule>
  </conditionalFormatting>
  <conditionalFormatting sqref="V51:W51">
    <cfRule type="cellIs" dxfId="247" priority="249" stopIfTrue="1" operator="lessThan">
      <formula>0</formula>
    </cfRule>
  </conditionalFormatting>
  <conditionalFormatting sqref="U52">
    <cfRule type="cellIs" dxfId="246" priority="248" stopIfTrue="1" operator="lessThan">
      <formula>0</formula>
    </cfRule>
  </conditionalFormatting>
  <conditionalFormatting sqref="V52:W52">
    <cfRule type="cellIs" dxfId="245" priority="247" stopIfTrue="1" operator="lessThan">
      <formula>0</formula>
    </cfRule>
  </conditionalFormatting>
  <conditionalFormatting sqref="U53">
    <cfRule type="cellIs" dxfId="244" priority="246" stopIfTrue="1" operator="lessThan">
      <formula>0</formula>
    </cfRule>
  </conditionalFormatting>
  <conditionalFormatting sqref="V53:W53">
    <cfRule type="cellIs" dxfId="243" priority="245" stopIfTrue="1" operator="lessThan">
      <formula>0</formula>
    </cfRule>
  </conditionalFormatting>
  <conditionalFormatting sqref="X23">
    <cfRule type="cellIs" dxfId="242" priority="244" stopIfTrue="1" operator="lessThan">
      <formula>0</formula>
    </cfRule>
  </conditionalFormatting>
  <conditionalFormatting sqref="X26">
    <cfRule type="cellIs" dxfId="241" priority="243" stopIfTrue="1" operator="lessThan">
      <formula>0</formula>
    </cfRule>
  </conditionalFormatting>
  <conditionalFormatting sqref="X28">
    <cfRule type="cellIs" dxfId="240" priority="242" stopIfTrue="1" operator="lessThan">
      <formula>0</formula>
    </cfRule>
  </conditionalFormatting>
  <conditionalFormatting sqref="X30">
    <cfRule type="cellIs" dxfId="239" priority="241" stopIfTrue="1" operator="lessThan">
      <formula>0</formula>
    </cfRule>
  </conditionalFormatting>
  <conditionalFormatting sqref="X32">
    <cfRule type="cellIs" dxfId="238" priority="240" stopIfTrue="1" operator="lessThan">
      <formula>0</formula>
    </cfRule>
  </conditionalFormatting>
  <conditionalFormatting sqref="X34">
    <cfRule type="cellIs" dxfId="237" priority="239" stopIfTrue="1" operator="lessThan">
      <formula>0</formula>
    </cfRule>
  </conditionalFormatting>
  <conditionalFormatting sqref="X38">
    <cfRule type="cellIs" dxfId="236" priority="238" stopIfTrue="1" operator="lessThan">
      <formula>0</formula>
    </cfRule>
  </conditionalFormatting>
  <conditionalFormatting sqref="X41">
    <cfRule type="cellIs" dxfId="235" priority="237" stopIfTrue="1" operator="lessThan">
      <formula>0</formula>
    </cfRule>
  </conditionalFormatting>
  <conditionalFormatting sqref="X43">
    <cfRule type="cellIs" dxfId="234" priority="236" stopIfTrue="1" operator="lessThan">
      <formula>0</formula>
    </cfRule>
  </conditionalFormatting>
  <conditionalFormatting sqref="X47">
    <cfRule type="cellIs" dxfId="233" priority="235" stopIfTrue="1" operator="lessThan">
      <formula>0</formula>
    </cfRule>
  </conditionalFormatting>
  <conditionalFormatting sqref="X50">
    <cfRule type="cellIs" dxfId="232" priority="234" stopIfTrue="1" operator="lessThan">
      <formula>0</formula>
    </cfRule>
  </conditionalFormatting>
  <conditionalFormatting sqref="Y24:Z24">
    <cfRule type="cellIs" dxfId="231" priority="233" stopIfTrue="1" operator="lessThan">
      <formula>0</formula>
    </cfRule>
  </conditionalFormatting>
  <conditionalFormatting sqref="Y27:Z27">
    <cfRule type="cellIs" dxfId="230" priority="232" stopIfTrue="1" operator="lessThan">
      <formula>0</formula>
    </cfRule>
  </conditionalFormatting>
  <conditionalFormatting sqref="Y31:Z31">
    <cfRule type="cellIs" dxfId="229" priority="231" stopIfTrue="1" operator="lessThan">
      <formula>0</formula>
    </cfRule>
  </conditionalFormatting>
  <conditionalFormatting sqref="Y35:Z35">
    <cfRule type="cellIs" dxfId="228" priority="230" stopIfTrue="1" operator="lessThan">
      <formula>0</formula>
    </cfRule>
  </conditionalFormatting>
  <conditionalFormatting sqref="Y39:Z39">
    <cfRule type="cellIs" dxfId="227" priority="229" stopIfTrue="1" operator="lessThan">
      <formula>0</formula>
    </cfRule>
  </conditionalFormatting>
  <conditionalFormatting sqref="Y42:Z42">
    <cfRule type="cellIs" dxfId="226" priority="228" stopIfTrue="1" operator="lessThan">
      <formula>0</formula>
    </cfRule>
  </conditionalFormatting>
  <conditionalFormatting sqref="X36">
    <cfRule type="cellIs" dxfId="225" priority="227" stopIfTrue="1" operator="lessThan">
      <formula>0</formula>
    </cfRule>
  </conditionalFormatting>
  <conditionalFormatting sqref="Y36:Z36">
    <cfRule type="cellIs" dxfId="224" priority="226" stopIfTrue="1" operator="lessThan">
      <formula>0</formula>
    </cfRule>
  </conditionalFormatting>
  <conditionalFormatting sqref="X45">
    <cfRule type="cellIs" dxfId="223" priority="225" stopIfTrue="1" operator="lessThan">
      <formula>0</formula>
    </cfRule>
  </conditionalFormatting>
  <conditionalFormatting sqref="Y45:Z45">
    <cfRule type="cellIs" dxfId="222" priority="224" stopIfTrue="1" operator="lessThan">
      <formula>0</formula>
    </cfRule>
  </conditionalFormatting>
  <conditionalFormatting sqref="X46">
    <cfRule type="cellIs" dxfId="221" priority="223" stopIfTrue="1" operator="lessThan">
      <formula>0</formula>
    </cfRule>
  </conditionalFormatting>
  <conditionalFormatting sqref="Y46:Z46">
    <cfRule type="cellIs" dxfId="220" priority="222" stopIfTrue="1" operator="lessThan">
      <formula>0</formula>
    </cfRule>
  </conditionalFormatting>
  <conditionalFormatting sqref="X49">
    <cfRule type="cellIs" dxfId="219" priority="221" stopIfTrue="1" operator="lessThan">
      <formula>0</formula>
    </cfRule>
  </conditionalFormatting>
  <conditionalFormatting sqref="Y49:Z49">
    <cfRule type="cellIs" dxfId="218" priority="220" stopIfTrue="1" operator="lessThan">
      <formula>0</formula>
    </cfRule>
  </conditionalFormatting>
  <conditionalFormatting sqref="X51">
    <cfRule type="cellIs" dxfId="217" priority="219" stopIfTrue="1" operator="lessThan">
      <formula>0</formula>
    </cfRule>
  </conditionalFormatting>
  <conditionalFormatting sqref="Y51:Z51">
    <cfRule type="cellIs" dxfId="216" priority="218" stopIfTrue="1" operator="lessThan">
      <formula>0</formula>
    </cfRule>
  </conditionalFormatting>
  <conditionalFormatting sqref="X52">
    <cfRule type="cellIs" dxfId="215" priority="217" stopIfTrue="1" operator="lessThan">
      <formula>0</formula>
    </cfRule>
  </conditionalFormatting>
  <conditionalFormatting sqref="Y52:Z52">
    <cfRule type="cellIs" dxfId="214" priority="216" stopIfTrue="1" operator="lessThan">
      <formula>0</formula>
    </cfRule>
  </conditionalFormatting>
  <conditionalFormatting sqref="X53">
    <cfRule type="cellIs" dxfId="213" priority="215" stopIfTrue="1" operator="lessThan">
      <formula>0</formula>
    </cfRule>
  </conditionalFormatting>
  <conditionalFormatting sqref="Y53:Z53">
    <cfRule type="cellIs" dxfId="212" priority="214" stopIfTrue="1" operator="lessThan">
      <formula>0</formula>
    </cfRule>
  </conditionalFormatting>
  <conditionalFormatting sqref="AA23">
    <cfRule type="cellIs" dxfId="211" priority="213" stopIfTrue="1" operator="lessThan">
      <formula>0</formula>
    </cfRule>
  </conditionalFormatting>
  <conditionalFormatting sqref="AA26">
    <cfRule type="cellIs" dxfId="210" priority="212" stopIfTrue="1" operator="lessThan">
      <formula>0</formula>
    </cfRule>
  </conditionalFormatting>
  <conditionalFormatting sqref="AA28">
    <cfRule type="cellIs" dxfId="209" priority="211" stopIfTrue="1" operator="lessThan">
      <formula>0</formula>
    </cfRule>
  </conditionalFormatting>
  <conditionalFormatting sqref="AA30">
    <cfRule type="cellIs" dxfId="208" priority="210" stopIfTrue="1" operator="lessThan">
      <formula>0</formula>
    </cfRule>
  </conditionalFormatting>
  <conditionalFormatting sqref="AA32">
    <cfRule type="cellIs" dxfId="207" priority="209" stopIfTrue="1" operator="lessThan">
      <formula>0</formula>
    </cfRule>
  </conditionalFormatting>
  <conditionalFormatting sqref="AA34">
    <cfRule type="cellIs" dxfId="206" priority="208" stopIfTrue="1" operator="lessThan">
      <formula>0</formula>
    </cfRule>
  </conditionalFormatting>
  <conditionalFormatting sqref="AA38">
    <cfRule type="cellIs" dxfId="205" priority="207" stopIfTrue="1" operator="lessThan">
      <formula>0</formula>
    </cfRule>
  </conditionalFormatting>
  <conditionalFormatting sqref="AA41">
    <cfRule type="cellIs" dxfId="204" priority="206" stopIfTrue="1" operator="lessThan">
      <formula>0</formula>
    </cfRule>
  </conditionalFormatting>
  <conditionalFormatting sqref="AA43">
    <cfRule type="cellIs" dxfId="203" priority="205" stopIfTrue="1" operator="lessThan">
      <formula>0</formula>
    </cfRule>
  </conditionalFormatting>
  <conditionalFormatting sqref="AA47">
    <cfRule type="cellIs" dxfId="202" priority="204" stopIfTrue="1" operator="lessThan">
      <formula>0</formula>
    </cfRule>
  </conditionalFormatting>
  <conditionalFormatting sqref="AA50">
    <cfRule type="cellIs" dxfId="201" priority="203" stopIfTrue="1" operator="lessThan">
      <formula>0</formula>
    </cfRule>
  </conditionalFormatting>
  <conditionalFormatting sqref="AB24:AC24">
    <cfRule type="cellIs" dxfId="200" priority="202" stopIfTrue="1" operator="lessThan">
      <formula>0</formula>
    </cfRule>
  </conditionalFormatting>
  <conditionalFormatting sqref="AB27:AC27">
    <cfRule type="cellIs" dxfId="199" priority="201" stopIfTrue="1" operator="lessThan">
      <formula>0</formula>
    </cfRule>
  </conditionalFormatting>
  <conditionalFormatting sqref="AB31:AC31">
    <cfRule type="cellIs" dxfId="198" priority="200" stopIfTrue="1" operator="lessThan">
      <formula>0</formula>
    </cfRule>
  </conditionalFormatting>
  <conditionalFormatting sqref="AB35:AC35">
    <cfRule type="cellIs" dxfId="197" priority="199" stopIfTrue="1" operator="lessThan">
      <formula>0</formula>
    </cfRule>
  </conditionalFormatting>
  <conditionalFormatting sqref="AB39:AC39">
    <cfRule type="cellIs" dxfId="196" priority="198" stopIfTrue="1" operator="lessThan">
      <formula>0</formula>
    </cfRule>
  </conditionalFormatting>
  <conditionalFormatting sqref="AB42:AC42">
    <cfRule type="cellIs" dxfId="195" priority="197" stopIfTrue="1" operator="lessThan">
      <formula>0</formula>
    </cfRule>
  </conditionalFormatting>
  <conditionalFormatting sqref="AA36">
    <cfRule type="cellIs" dxfId="194" priority="196" stopIfTrue="1" operator="lessThan">
      <formula>0</formula>
    </cfRule>
  </conditionalFormatting>
  <conditionalFormatting sqref="AB36:AC36">
    <cfRule type="cellIs" dxfId="193" priority="195" stopIfTrue="1" operator="lessThan">
      <formula>0</formula>
    </cfRule>
  </conditionalFormatting>
  <conditionalFormatting sqref="AA45">
    <cfRule type="cellIs" dxfId="192" priority="194" stopIfTrue="1" operator="lessThan">
      <formula>0</formula>
    </cfRule>
  </conditionalFormatting>
  <conditionalFormatting sqref="AB45:AC45">
    <cfRule type="cellIs" dxfId="191" priority="193" stopIfTrue="1" operator="lessThan">
      <formula>0</formula>
    </cfRule>
  </conditionalFormatting>
  <conditionalFormatting sqref="AA46">
    <cfRule type="cellIs" dxfId="190" priority="192" stopIfTrue="1" operator="lessThan">
      <formula>0</formula>
    </cfRule>
  </conditionalFormatting>
  <conditionalFormatting sqref="AB46:AC46">
    <cfRule type="cellIs" dxfId="189" priority="191" stopIfTrue="1" operator="lessThan">
      <formula>0</formula>
    </cfRule>
  </conditionalFormatting>
  <conditionalFormatting sqref="AA49">
    <cfRule type="cellIs" dxfId="188" priority="190" stopIfTrue="1" operator="lessThan">
      <formula>0</formula>
    </cfRule>
  </conditionalFormatting>
  <conditionalFormatting sqref="AB49:AC49">
    <cfRule type="cellIs" dxfId="187" priority="189" stopIfTrue="1" operator="lessThan">
      <formula>0</formula>
    </cfRule>
  </conditionalFormatting>
  <conditionalFormatting sqref="AA51">
    <cfRule type="cellIs" dxfId="186" priority="188" stopIfTrue="1" operator="lessThan">
      <formula>0</formula>
    </cfRule>
  </conditionalFormatting>
  <conditionalFormatting sqref="AB51:AC51">
    <cfRule type="cellIs" dxfId="185" priority="187" stopIfTrue="1" operator="lessThan">
      <formula>0</formula>
    </cfRule>
  </conditionalFormatting>
  <conditionalFormatting sqref="AA52">
    <cfRule type="cellIs" dxfId="184" priority="186" stopIfTrue="1" operator="lessThan">
      <formula>0</formula>
    </cfRule>
  </conditionalFormatting>
  <conditionalFormatting sqref="AB52:AC52">
    <cfRule type="cellIs" dxfId="183" priority="185" stopIfTrue="1" operator="lessThan">
      <formula>0</formula>
    </cfRule>
  </conditionalFormatting>
  <conditionalFormatting sqref="AA53">
    <cfRule type="cellIs" dxfId="182" priority="184" stopIfTrue="1" operator="lessThan">
      <formula>0</formula>
    </cfRule>
  </conditionalFormatting>
  <conditionalFormatting sqref="AB53:AC53">
    <cfRule type="cellIs" dxfId="181" priority="183" stopIfTrue="1" operator="lessThan">
      <formula>0</formula>
    </cfRule>
  </conditionalFormatting>
  <conditionalFormatting sqref="AN23">
    <cfRule type="cellIs" dxfId="180" priority="182" stopIfTrue="1" operator="lessThan">
      <formula>0</formula>
    </cfRule>
  </conditionalFormatting>
  <conditionalFormatting sqref="AN26">
    <cfRule type="cellIs" dxfId="179" priority="181" stopIfTrue="1" operator="lessThan">
      <formula>0</formula>
    </cfRule>
  </conditionalFormatting>
  <conditionalFormatting sqref="AN28">
    <cfRule type="cellIs" dxfId="178" priority="180" stopIfTrue="1" operator="lessThan">
      <formula>0</formula>
    </cfRule>
  </conditionalFormatting>
  <conditionalFormatting sqref="AN30">
    <cfRule type="cellIs" dxfId="177" priority="179" stopIfTrue="1" operator="lessThan">
      <formula>0</formula>
    </cfRule>
  </conditionalFormatting>
  <conditionalFormatting sqref="AN32">
    <cfRule type="cellIs" dxfId="176" priority="178" stopIfTrue="1" operator="lessThan">
      <formula>0</formula>
    </cfRule>
  </conditionalFormatting>
  <conditionalFormatting sqref="AN34">
    <cfRule type="cellIs" dxfId="175" priority="177" stopIfTrue="1" operator="lessThan">
      <formula>0</formula>
    </cfRule>
  </conditionalFormatting>
  <conditionalFormatting sqref="AN38">
    <cfRule type="cellIs" dxfId="174" priority="176" stopIfTrue="1" operator="lessThan">
      <formula>0</formula>
    </cfRule>
  </conditionalFormatting>
  <conditionalFormatting sqref="AN41">
    <cfRule type="cellIs" dxfId="173" priority="175" stopIfTrue="1" operator="lessThan">
      <formula>0</formula>
    </cfRule>
  </conditionalFormatting>
  <conditionalFormatting sqref="AN43">
    <cfRule type="cellIs" dxfId="172" priority="174" stopIfTrue="1" operator="lessThan">
      <formula>0</formula>
    </cfRule>
  </conditionalFormatting>
  <conditionalFormatting sqref="AN47">
    <cfRule type="cellIs" dxfId="171" priority="173" stopIfTrue="1" operator="lessThan">
      <formula>0</formula>
    </cfRule>
  </conditionalFormatting>
  <conditionalFormatting sqref="AN50">
    <cfRule type="cellIs" dxfId="170" priority="172" stopIfTrue="1" operator="lessThan">
      <formula>0</formula>
    </cfRule>
  </conditionalFormatting>
  <conditionalFormatting sqref="AO24:AR24">
    <cfRule type="cellIs" dxfId="169" priority="171" stopIfTrue="1" operator="lessThan">
      <formula>0</formula>
    </cfRule>
  </conditionalFormatting>
  <conditionalFormatting sqref="AO27:AR27">
    <cfRule type="cellIs" dxfId="168" priority="170" stopIfTrue="1" operator="lessThan">
      <formula>0</formula>
    </cfRule>
  </conditionalFormatting>
  <conditionalFormatting sqref="AO31:AR31">
    <cfRule type="cellIs" dxfId="167" priority="169" stopIfTrue="1" operator="lessThan">
      <formula>0</formula>
    </cfRule>
  </conditionalFormatting>
  <conditionalFormatting sqref="AO35:AR35">
    <cfRule type="cellIs" dxfId="166" priority="168" stopIfTrue="1" operator="lessThan">
      <formula>0</formula>
    </cfRule>
  </conditionalFormatting>
  <conditionalFormatting sqref="AO39:AR39">
    <cfRule type="cellIs" dxfId="165" priority="167" stopIfTrue="1" operator="lessThan">
      <formula>0</formula>
    </cfRule>
  </conditionalFormatting>
  <conditionalFormatting sqref="AO42:AR42">
    <cfRule type="cellIs" dxfId="164" priority="166" stopIfTrue="1" operator="lessThan">
      <formula>0</formula>
    </cfRule>
  </conditionalFormatting>
  <conditionalFormatting sqref="AN36">
    <cfRule type="cellIs" dxfId="163" priority="165" stopIfTrue="1" operator="lessThan">
      <formula>0</formula>
    </cfRule>
  </conditionalFormatting>
  <conditionalFormatting sqref="AO36:AR36">
    <cfRule type="cellIs" dxfId="162" priority="164" stopIfTrue="1" operator="lessThan">
      <formula>0</formula>
    </cfRule>
  </conditionalFormatting>
  <conditionalFormatting sqref="AN45">
    <cfRule type="cellIs" dxfId="161" priority="163" stopIfTrue="1" operator="lessThan">
      <formula>0</formula>
    </cfRule>
  </conditionalFormatting>
  <conditionalFormatting sqref="AO45:AR45">
    <cfRule type="cellIs" dxfId="160" priority="162" stopIfTrue="1" operator="lessThan">
      <formula>0</formula>
    </cfRule>
  </conditionalFormatting>
  <conditionalFormatting sqref="AN46">
    <cfRule type="cellIs" dxfId="159" priority="161" stopIfTrue="1" operator="lessThan">
      <formula>0</formula>
    </cfRule>
  </conditionalFormatting>
  <conditionalFormatting sqref="AO46:AR46">
    <cfRule type="cellIs" dxfId="158" priority="160" stopIfTrue="1" operator="lessThan">
      <formula>0</formula>
    </cfRule>
  </conditionalFormatting>
  <conditionalFormatting sqref="AN49">
    <cfRule type="cellIs" dxfId="157" priority="159" stopIfTrue="1" operator="lessThan">
      <formula>0</formula>
    </cfRule>
  </conditionalFormatting>
  <conditionalFormatting sqref="AO49:AR49">
    <cfRule type="cellIs" dxfId="156" priority="158" stopIfTrue="1" operator="lessThan">
      <formula>0</formula>
    </cfRule>
  </conditionalFormatting>
  <conditionalFormatting sqref="AN51">
    <cfRule type="cellIs" dxfId="155" priority="157" stopIfTrue="1" operator="lessThan">
      <formula>0</formula>
    </cfRule>
  </conditionalFormatting>
  <conditionalFormatting sqref="AO51:AR51">
    <cfRule type="cellIs" dxfId="154" priority="156" stopIfTrue="1" operator="lessThan">
      <formula>0</formula>
    </cfRule>
  </conditionalFormatting>
  <conditionalFormatting sqref="AN52">
    <cfRule type="cellIs" dxfId="153" priority="155" stopIfTrue="1" operator="lessThan">
      <formula>0</formula>
    </cfRule>
  </conditionalFormatting>
  <conditionalFormatting sqref="AO52:AR52">
    <cfRule type="cellIs" dxfId="152" priority="154" stopIfTrue="1" operator="lessThan">
      <formula>0</formula>
    </cfRule>
  </conditionalFormatting>
  <conditionalFormatting sqref="AN53">
    <cfRule type="cellIs" dxfId="151" priority="153" stopIfTrue="1" operator="lessThan">
      <formula>0</formula>
    </cfRule>
  </conditionalFormatting>
  <conditionalFormatting sqref="AO53:AR53">
    <cfRule type="cellIs" dxfId="150" priority="152" stopIfTrue="1" operator="lessThan">
      <formula>0</formula>
    </cfRule>
  </conditionalFormatting>
  <conditionalFormatting sqref="AD23">
    <cfRule type="cellIs" dxfId="149" priority="151" stopIfTrue="1" operator="lessThan">
      <formula>0</formula>
    </cfRule>
  </conditionalFormatting>
  <conditionalFormatting sqref="AD26">
    <cfRule type="cellIs" dxfId="148" priority="150" stopIfTrue="1" operator="lessThan">
      <formula>0</formula>
    </cfRule>
  </conditionalFormatting>
  <conditionalFormatting sqref="AD28">
    <cfRule type="cellIs" dxfId="147" priority="149" stopIfTrue="1" operator="lessThan">
      <formula>0</formula>
    </cfRule>
  </conditionalFormatting>
  <conditionalFormatting sqref="AD30">
    <cfRule type="cellIs" dxfId="146" priority="148" stopIfTrue="1" operator="lessThan">
      <formula>0</formula>
    </cfRule>
  </conditionalFormatting>
  <conditionalFormatting sqref="AD32">
    <cfRule type="cellIs" dxfId="145" priority="147" stopIfTrue="1" operator="lessThan">
      <formula>0</formula>
    </cfRule>
  </conditionalFormatting>
  <conditionalFormatting sqref="AD34">
    <cfRule type="cellIs" dxfId="144" priority="146" stopIfTrue="1" operator="lessThan">
      <formula>0</formula>
    </cfRule>
  </conditionalFormatting>
  <conditionalFormatting sqref="AD38">
    <cfRule type="cellIs" dxfId="143" priority="145" stopIfTrue="1" operator="lessThan">
      <formula>0</formula>
    </cfRule>
  </conditionalFormatting>
  <conditionalFormatting sqref="AD41">
    <cfRule type="cellIs" dxfId="142" priority="144" stopIfTrue="1" operator="lessThan">
      <formula>0</formula>
    </cfRule>
  </conditionalFormatting>
  <conditionalFormatting sqref="AD47">
    <cfRule type="cellIs" dxfId="141" priority="142" stopIfTrue="1" operator="lessThan">
      <formula>0</formula>
    </cfRule>
  </conditionalFormatting>
  <conditionalFormatting sqref="AD50">
    <cfRule type="cellIs" dxfId="140" priority="141" stopIfTrue="1" operator="lessThan">
      <formula>0</formula>
    </cfRule>
  </conditionalFormatting>
  <conditionalFormatting sqref="AD36">
    <cfRule type="cellIs" dxfId="139" priority="140" stopIfTrue="1" operator="lessThan">
      <formula>0</formula>
    </cfRule>
  </conditionalFormatting>
  <conditionalFormatting sqref="AD45">
    <cfRule type="cellIs" dxfId="138" priority="139" stopIfTrue="1" operator="lessThan">
      <formula>0</formula>
    </cfRule>
  </conditionalFormatting>
  <conditionalFormatting sqref="AD46">
    <cfRule type="cellIs" dxfId="137" priority="138" stopIfTrue="1" operator="lessThan">
      <formula>0</formula>
    </cfRule>
  </conditionalFormatting>
  <conditionalFormatting sqref="AD49">
    <cfRule type="cellIs" dxfId="136" priority="137" stopIfTrue="1" operator="lessThan">
      <formula>0</formula>
    </cfRule>
  </conditionalFormatting>
  <conditionalFormatting sqref="AD51">
    <cfRule type="cellIs" dxfId="135" priority="136" stopIfTrue="1" operator="lessThan">
      <formula>0</formula>
    </cfRule>
  </conditionalFormatting>
  <conditionalFormatting sqref="AD52">
    <cfRule type="cellIs" dxfId="134" priority="135" stopIfTrue="1" operator="lessThan">
      <formula>0</formula>
    </cfRule>
  </conditionalFormatting>
  <conditionalFormatting sqref="AD53">
    <cfRule type="cellIs" dxfId="133" priority="134" stopIfTrue="1" operator="lessThan">
      <formula>0</formula>
    </cfRule>
  </conditionalFormatting>
  <conditionalFormatting sqref="AD56">
    <cfRule type="cellIs" dxfId="132" priority="133" stopIfTrue="1" operator="lessThan">
      <formula>0</formula>
    </cfRule>
  </conditionalFormatting>
  <conditionalFormatting sqref="AD57">
    <cfRule type="cellIs" dxfId="131" priority="132" stopIfTrue="1" operator="lessThan">
      <formula>0</formula>
    </cfRule>
  </conditionalFormatting>
  <conditionalFormatting sqref="AI23">
    <cfRule type="cellIs" dxfId="130" priority="131" stopIfTrue="1" operator="lessThan">
      <formula>0</formula>
    </cfRule>
  </conditionalFormatting>
  <conditionalFormatting sqref="AI26">
    <cfRule type="cellIs" dxfId="129" priority="130" stopIfTrue="1" operator="lessThan">
      <formula>0</formula>
    </cfRule>
  </conditionalFormatting>
  <conditionalFormatting sqref="AI28">
    <cfRule type="cellIs" dxfId="128" priority="129" stopIfTrue="1" operator="lessThan">
      <formula>0</formula>
    </cfRule>
  </conditionalFormatting>
  <conditionalFormatting sqref="AI30">
    <cfRule type="cellIs" dxfId="127" priority="128" stopIfTrue="1" operator="lessThan">
      <formula>0</formula>
    </cfRule>
  </conditionalFormatting>
  <conditionalFormatting sqref="AI32">
    <cfRule type="cellIs" dxfId="126" priority="127" stopIfTrue="1" operator="lessThan">
      <formula>0</formula>
    </cfRule>
  </conditionalFormatting>
  <conditionalFormatting sqref="AI34">
    <cfRule type="cellIs" dxfId="125" priority="126" stopIfTrue="1" operator="lessThan">
      <formula>0</formula>
    </cfRule>
  </conditionalFormatting>
  <conditionalFormatting sqref="AI38">
    <cfRule type="cellIs" dxfId="124" priority="125" stopIfTrue="1" operator="lessThan">
      <formula>0</formula>
    </cfRule>
  </conditionalFormatting>
  <conditionalFormatting sqref="AI41">
    <cfRule type="cellIs" dxfId="123" priority="124" stopIfTrue="1" operator="lessThan">
      <formula>0</formula>
    </cfRule>
  </conditionalFormatting>
  <conditionalFormatting sqref="AI43">
    <cfRule type="cellIs" dxfId="122" priority="123" stopIfTrue="1" operator="lessThan">
      <formula>0</formula>
    </cfRule>
  </conditionalFormatting>
  <conditionalFormatting sqref="AI47">
    <cfRule type="cellIs" dxfId="121" priority="122" stopIfTrue="1" operator="lessThan">
      <formula>0</formula>
    </cfRule>
  </conditionalFormatting>
  <conditionalFormatting sqref="AI50">
    <cfRule type="cellIs" dxfId="120" priority="121" stopIfTrue="1" operator="lessThan">
      <formula>0</formula>
    </cfRule>
  </conditionalFormatting>
  <conditionalFormatting sqref="AI36">
    <cfRule type="cellIs" dxfId="119" priority="120" stopIfTrue="1" operator="lessThan">
      <formula>0</formula>
    </cfRule>
  </conditionalFormatting>
  <conditionalFormatting sqref="AI45">
    <cfRule type="cellIs" dxfId="118" priority="119" stopIfTrue="1" operator="lessThan">
      <formula>0</formula>
    </cfRule>
  </conditionalFormatting>
  <conditionalFormatting sqref="AI46">
    <cfRule type="cellIs" dxfId="117" priority="118" stopIfTrue="1" operator="lessThan">
      <formula>0</formula>
    </cfRule>
  </conditionalFormatting>
  <conditionalFormatting sqref="AI49">
    <cfRule type="cellIs" dxfId="116" priority="117" stopIfTrue="1" operator="lessThan">
      <formula>0</formula>
    </cfRule>
  </conditionalFormatting>
  <conditionalFormatting sqref="AI51">
    <cfRule type="cellIs" dxfId="115" priority="116" stopIfTrue="1" operator="lessThan">
      <formula>0</formula>
    </cfRule>
  </conditionalFormatting>
  <conditionalFormatting sqref="AI52">
    <cfRule type="cellIs" dxfId="114" priority="115" stopIfTrue="1" operator="lessThan">
      <formula>0</formula>
    </cfRule>
  </conditionalFormatting>
  <conditionalFormatting sqref="AI53">
    <cfRule type="cellIs" dxfId="113" priority="114" stopIfTrue="1" operator="lessThan">
      <formula>0</formula>
    </cfRule>
  </conditionalFormatting>
  <conditionalFormatting sqref="AI56">
    <cfRule type="cellIs" dxfId="112" priority="113" stopIfTrue="1" operator="lessThan">
      <formula>0</formula>
    </cfRule>
  </conditionalFormatting>
  <conditionalFormatting sqref="AI57">
    <cfRule type="cellIs" dxfId="111" priority="112" stopIfTrue="1" operator="lessThan">
      <formula>0</formula>
    </cfRule>
  </conditionalFormatting>
  <conditionalFormatting sqref="AN56">
    <cfRule type="cellIs" dxfId="110" priority="111" stopIfTrue="1" operator="lessThan">
      <formula>0</formula>
    </cfRule>
  </conditionalFormatting>
  <conditionalFormatting sqref="AO56:AR56">
    <cfRule type="cellIs" dxfId="109" priority="110" stopIfTrue="1" operator="lessThan">
      <formula>0</formula>
    </cfRule>
  </conditionalFormatting>
  <conditionalFormatting sqref="AN57">
    <cfRule type="cellIs" dxfId="108" priority="109" stopIfTrue="1" operator="lessThan">
      <formula>0</formula>
    </cfRule>
  </conditionalFormatting>
  <conditionalFormatting sqref="AO57:AR57">
    <cfRule type="cellIs" dxfId="107" priority="108" stopIfTrue="1" operator="lessThan">
      <formula>0</formula>
    </cfRule>
  </conditionalFormatting>
  <conditionalFormatting sqref="J56">
    <cfRule type="cellIs" dxfId="106" priority="107" stopIfTrue="1" operator="lessThan">
      <formula>0</formula>
    </cfRule>
  </conditionalFormatting>
  <conditionalFormatting sqref="K56:O56">
    <cfRule type="cellIs" dxfId="105" priority="106" stopIfTrue="1" operator="lessThan">
      <formula>0</formula>
    </cfRule>
  </conditionalFormatting>
  <conditionalFormatting sqref="J57">
    <cfRule type="cellIs" dxfId="104" priority="105" stopIfTrue="1" operator="lessThan">
      <formula>0</formula>
    </cfRule>
  </conditionalFormatting>
  <conditionalFormatting sqref="K57:O57">
    <cfRule type="cellIs" dxfId="103" priority="104" stopIfTrue="1" operator="lessThan">
      <formula>0</formula>
    </cfRule>
  </conditionalFormatting>
  <conditionalFormatting sqref="P56">
    <cfRule type="cellIs" dxfId="102" priority="103" stopIfTrue="1" operator="lessThan">
      <formula>0</formula>
    </cfRule>
  </conditionalFormatting>
  <conditionalFormatting sqref="Q56:W56">
    <cfRule type="cellIs" dxfId="101" priority="102" stopIfTrue="1" operator="lessThan">
      <formula>0</formula>
    </cfRule>
  </conditionalFormatting>
  <conditionalFormatting sqref="P57">
    <cfRule type="cellIs" dxfId="100" priority="101" stopIfTrue="1" operator="lessThan">
      <formula>0</formula>
    </cfRule>
  </conditionalFormatting>
  <conditionalFormatting sqref="Q57:W57">
    <cfRule type="cellIs" dxfId="99" priority="100" stopIfTrue="1" operator="lessThan">
      <formula>0</formula>
    </cfRule>
  </conditionalFormatting>
  <conditionalFormatting sqref="X56:Z56">
    <cfRule type="cellIs" dxfId="98" priority="99" stopIfTrue="1" operator="lessThan">
      <formula>0</formula>
    </cfRule>
  </conditionalFormatting>
  <conditionalFormatting sqref="X57:Z57">
    <cfRule type="cellIs" dxfId="97" priority="98" stopIfTrue="1" operator="lessThan">
      <formula>0</formula>
    </cfRule>
  </conditionalFormatting>
  <conditionalFormatting sqref="AA56:AC56">
    <cfRule type="cellIs" dxfId="96" priority="97" stopIfTrue="1" operator="lessThan">
      <formula>0</formula>
    </cfRule>
  </conditionalFormatting>
  <conditionalFormatting sqref="AA57:AC57">
    <cfRule type="cellIs" dxfId="95" priority="96" stopIfTrue="1" operator="lessThan">
      <formula>0</formula>
    </cfRule>
  </conditionalFormatting>
  <conditionalFormatting sqref="AV56">
    <cfRule type="cellIs" dxfId="94" priority="94" stopIfTrue="1" operator="lessThan">
      <formula>0</formula>
    </cfRule>
  </conditionalFormatting>
  <conditionalFormatting sqref="AV57">
    <cfRule type="cellIs" dxfId="93" priority="92" stopIfTrue="1" operator="lessThan">
      <formula>0</formula>
    </cfRule>
  </conditionalFormatting>
  <conditionalFormatting sqref="AU23">
    <cfRule type="cellIs" dxfId="92" priority="65" stopIfTrue="1" operator="lessThan">
      <formula>0</formula>
    </cfRule>
  </conditionalFormatting>
  <conditionalFormatting sqref="AT32">
    <cfRule type="cellIs" dxfId="91" priority="54" stopIfTrue="1" operator="lessThan">
      <formula>0</formula>
    </cfRule>
  </conditionalFormatting>
  <conditionalFormatting sqref="AU32">
    <cfRule type="cellIs" dxfId="90" priority="53" stopIfTrue="1" operator="lessThan">
      <formula>0</formula>
    </cfRule>
  </conditionalFormatting>
  <conditionalFormatting sqref="AS36">
    <cfRule type="cellIs" dxfId="89" priority="49" stopIfTrue="1" operator="lessThan">
      <formula>0</formula>
    </cfRule>
  </conditionalFormatting>
  <conditionalFormatting sqref="AT36">
    <cfRule type="cellIs" dxfId="88" priority="48" stopIfTrue="1" operator="lessThan">
      <formula>0</formula>
    </cfRule>
  </conditionalFormatting>
  <conditionalFormatting sqref="AU38">
    <cfRule type="cellIs" dxfId="87" priority="44" stopIfTrue="1" operator="lessThan">
      <formula>0</formula>
    </cfRule>
  </conditionalFormatting>
  <conditionalFormatting sqref="AS41">
    <cfRule type="cellIs" dxfId="86" priority="43" stopIfTrue="1" operator="lessThan">
      <formula>0</formula>
    </cfRule>
  </conditionalFormatting>
  <conditionalFormatting sqref="AT43">
    <cfRule type="cellIs" dxfId="85" priority="39" stopIfTrue="1" operator="lessThan">
      <formula>0</formula>
    </cfRule>
  </conditionalFormatting>
  <conditionalFormatting sqref="AU43">
    <cfRule type="cellIs" dxfId="84" priority="38" stopIfTrue="1" operator="lessThan">
      <formula>0</formula>
    </cfRule>
  </conditionalFormatting>
  <conditionalFormatting sqref="AS46">
    <cfRule type="cellIs" dxfId="83" priority="34" stopIfTrue="1" operator="lessThan">
      <formula>0</formula>
    </cfRule>
  </conditionalFormatting>
  <conditionalFormatting sqref="AT46">
    <cfRule type="cellIs" dxfId="82" priority="33" stopIfTrue="1" operator="lessThan">
      <formula>0</formula>
    </cfRule>
  </conditionalFormatting>
  <conditionalFormatting sqref="AS49">
    <cfRule type="cellIs" dxfId="81" priority="28" stopIfTrue="1" operator="lessThan">
      <formula>0</formula>
    </cfRule>
  </conditionalFormatting>
  <conditionalFormatting sqref="AT50">
    <cfRule type="cellIs" dxfId="80" priority="24" stopIfTrue="1" operator="lessThan">
      <formula>0</formula>
    </cfRule>
  </conditionalFormatting>
  <conditionalFormatting sqref="AU50">
    <cfRule type="cellIs" dxfId="79" priority="23" stopIfTrue="1" operator="lessThan">
      <formula>0</formula>
    </cfRule>
  </conditionalFormatting>
  <conditionalFormatting sqref="AS52">
    <cfRule type="cellIs" dxfId="78" priority="19" stopIfTrue="1" operator="lessThan">
      <formula>0</formula>
    </cfRule>
  </conditionalFormatting>
  <conditionalFormatting sqref="AU53">
    <cfRule type="cellIs" dxfId="77" priority="14" stopIfTrue="1" operator="lessThan">
      <formula>0</formula>
    </cfRule>
  </conditionalFormatting>
  <conditionalFormatting sqref="AS56">
    <cfRule type="cellIs" dxfId="76" priority="13" stopIfTrue="1" operator="lessThan">
      <formula>0</formula>
    </cfRule>
  </conditionalFormatting>
  <conditionalFormatting sqref="AS23">
    <cfRule type="cellIs" dxfId="75" priority="67" stopIfTrue="1" operator="lessThan">
      <formula>0</formula>
    </cfRule>
  </conditionalFormatting>
  <conditionalFormatting sqref="AT23">
    <cfRule type="cellIs" dxfId="74" priority="66" stopIfTrue="1" operator="lessThan">
      <formula>0</formula>
    </cfRule>
  </conditionalFormatting>
  <conditionalFormatting sqref="AU26">
    <cfRule type="cellIs" dxfId="73" priority="62" stopIfTrue="1" operator="lessThan">
      <formula>0</formula>
    </cfRule>
  </conditionalFormatting>
  <conditionalFormatting sqref="AS28">
    <cfRule type="cellIs" dxfId="72" priority="61" stopIfTrue="1" operator="lessThan">
      <formula>0</formula>
    </cfRule>
  </conditionalFormatting>
  <conditionalFormatting sqref="AT28">
    <cfRule type="cellIs" dxfId="71" priority="60" stopIfTrue="1" operator="lessThan">
      <formula>0</formula>
    </cfRule>
  </conditionalFormatting>
  <conditionalFormatting sqref="AU28">
    <cfRule type="cellIs" dxfId="70" priority="59" stopIfTrue="1" operator="lessThan">
      <formula>0</formula>
    </cfRule>
  </conditionalFormatting>
  <conditionalFormatting sqref="AS30">
    <cfRule type="cellIs" dxfId="69" priority="58" stopIfTrue="1" operator="lessThan">
      <formula>0</formula>
    </cfRule>
  </conditionalFormatting>
  <conditionalFormatting sqref="AT30">
    <cfRule type="cellIs" dxfId="68" priority="57" stopIfTrue="1" operator="lessThan">
      <formula>0</formula>
    </cfRule>
  </conditionalFormatting>
  <conditionalFormatting sqref="AU30">
    <cfRule type="cellIs" dxfId="67" priority="56" stopIfTrue="1" operator="lessThan">
      <formula>0</formula>
    </cfRule>
  </conditionalFormatting>
  <conditionalFormatting sqref="AS32">
    <cfRule type="cellIs" dxfId="66" priority="55" stopIfTrue="1" operator="lessThan">
      <formula>0</formula>
    </cfRule>
  </conditionalFormatting>
  <conditionalFormatting sqref="AS34">
    <cfRule type="cellIs" dxfId="65" priority="52" stopIfTrue="1" operator="lessThan">
      <formula>0</formula>
    </cfRule>
  </conditionalFormatting>
  <conditionalFormatting sqref="AT34">
    <cfRule type="cellIs" dxfId="64" priority="51" stopIfTrue="1" operator="lessThan">
      <formula>0</formula>
    </cfRule>
  </conditionalFormatting>
  <conditionalFormatting sqref="AU34">
    <cfRule type="cellIs" dxfId="63" priority="50" stopIfTrue="1" operator="lessThan">
      <formula>0</formula>
    </cfRule>
  </conditionalFormatting>
  <conditionalFormatting sqref="AU36">
    <cfRule type="cellIs" dxfId="62" priority="47" stopIfTrue="1" operator="lessThan">
      <formula>0</formula>
    </cfRule>
  </conditionalFormatting>
  <conditionalFormatting sqref="AS38">
    <cfRule type="cellIs" dxfId="61" priority="46" stopIfTrue="1" operator="lessThan">
      <formula>0</formula>
    </cfRule>
  </conditionalFormatting>
  <conditionalFormatting sqref="AT38">
    <cfRule type="cellIs" dxfId="60" priority="45" stopIfTrue="1" operator="lessThan">
      <formula>0</formula>
    </cfRule>
  </conditionalFormatting>
  <conditionalFormatting sqref="AT41">
    <cfRule type="cellIs" dxfId="59" priority="42" stopIfTrue="1" operator="lessThan">
      <formula>0</formula>
    </cfRule>
  </conditionalFormatting>
  <conditionalFormatting sqref="AU41">
    <cfRule type="cellIs" dxfId="58" priority="41" stopIfTrue="1" operator="lessThan">
      <formula>0</formula>
    </cfRule>
  </conditionalFormatting>
  <conditionalFormatting sqref="AS43">
    <cfRule type="cellIs" dxfId="57" priority="40" stopIfTrue="1" operator="lessThan">
      <formula>0</formula>
    </cfRule>
  </conditionalFormatting>
  <conditionalFormatting sqref="AU46">
    <cfRule type="cellIs" dxfId="56" priority="32" stopIfTrue="1" operator="lessThan">
      <formula>0</formula>
    </cfRule>
  </conditionalFormatting>
  <conditionalFormatting sqref="AS47">
    <cfRule type="cellIs" dxfId="55" priority="31" stopIfTrue="1" operator="lessThan">
      <formula>0</formula>
    </cfRule>
  </conditionalFormatting>
  <conditionalFormatting sqref="AT47">
    <cfRule type="cellIs" dxfId="54" priority="30" stopIfTrue="1" operator="lessThan">
      <formula>0</formula>
    </cfRule>
  </conditionalFormatting>
  <conditionalFormatting sqref="AT49">
    <cfRule type="cellIs" dxfId="53" priority="27" stopIfTrue="1" operator="lessThan">
      <formula>0</formula>
    </cfRule>
  </conditionalFormatting>
  <conditionalFormatting sqref="AU49">
    <cfRule type="cellIs" dxfId="52" priority="26" stopIfTrue="1" operator="lessThan">
      <formula>0</formula>
    </cfRule>
  </conditionalFormatting>
  <conditionalFormatting sqref="AS50">
    <cfRule type="cellIs" dxfId="51" priority="25" stopIfTrue="1" operator="lessThan">
      <formula>0</formula>
    </cfRule>
  </conditionalFormatting>
  <conditionalFormatting sqref="AS51">
    <cfRule type="cellIs" dxfId="50" priority="22" stopIfTrue="1" operator="lessThan">
      <formula>0</formula>
    </cfRule>
  </conditionalFormatting>
  <conditionalFormatting sqref="AT51">
    <cfRule type="cellIs" dxfId="49" priority="21" stopIfTrue="1" operator="lessThan">
      <formula>0</formula>
    </cfRule>
  </conditionalFormatting>
  <conditionalFormatting sqref="AU52">
    <cfRule type="cellIs" dxfId="48" priority="17" stopIfTrue="1" operator="lessThan">
      <formula>0</formula>
    </cfRule>
  </conditionalFormatting>
  <conditionalFormatting sqref="AS53">
    <cfRule type="cellIs" dxfId="47" priority="16" stopIfTrue="1" operator="lessThan">
      <formula>0</formula>
    </cfRule>
  </conditionalFormatting>
  <conditionalFormatting sqref="AT53">
    <cfRule type="cellIs" dxfId="46" priority="15" stopIfTrue="1" operator="lessThan">
      <formula>0</formula>
    </cfRule>
  </conditionalFormatting>
  <conditionalFormatting sqref="AT56">
    <cfRule type="cellIs" dxfId="45" priority="12" stopIfTrue="1" operator="lessThan">
      <formula>0</formula>
    </cfRule>
  </conditionalFormatting>
  <conditionalFormatting sqref="AU56">
    <cfRule type="cellIs" dxfId="44" priority="11" stopIfTrue="1" operator="lessThan">
      <formula>0</formula>
    </cfRule>
  </conditionalFormatting>
  <conditionalFormatting sqref="AS45">
    <cfRule type="cellIs" dxfId="43" priority="7" stopIfTrue="1" operator="lessThan">
      <formula>0</formula>
    </cfRule>
  </conditionalFormatting>
  <conditionalFormatting sqref="AT45">
    <cfRule type="cellIs" dxfId="42" priority="6" stopIfTrue="1" operator="lessThan">
      <formula>0</formula>
    </cfRule>
  </conditionalFormatting>
  <conditionalFormatting sqref="AU45">
    <cfRule type="cellIs" dxfId="41" priority="5" stopIfTrue="1" operator="lessThan">
      <formula>0</formula>
    </cfRule>
  </conditionalFormatting>
  <conditionalFormatting sqref="J49:J50">
    <cfRule type="cellIs" dxfId="40" priority="2" stopIfTrue="1" operator="lessThan">
      <formula>0</formula>
    </cfRule>
  </conditionalFormatting>
  <conditionalFormatting sqref="J5:J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scale="53"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F7" activePane="bottomRight" state="frozen"/>
      <selection activeCell="Q63" sqref="J4:Q63"/>
      <selection pane="topRight" activeCell="Q63" sqref="J4:Q63"/>
      <selection pane="bottomLeft" activeCell="Q63" sqref="J4:Q63"/>
      <selection pane="bottomRight" activeCell="J15" sqref="J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f>'[4]Pt 1 - Summary of Data'!$L$28+'[4]Pt 2 - Premium and Claims'!$L$67+'[4]Pt 2 - Premium and Claims'!$N$66-'[4]Pt 2 - Premium and Claims'!$O$66</f>
        <v>5688458.2723420253</v>
      </c>
      <c r="I5" s="118">
        <f>'[5]Pt 1 Summary of Data'!$L$28+'[5]Pt 1 Summary of Data'!$L$38+'[5]Pt 1 Summary of Data'!$N$38-'[5]Pt 1 Summary of Data'!$O$38</f>
        <v>7255956.5673417281</v>
      </c>
      <c r="J5" s="344"/>
      <c r="K5" s="344"/>
      <c r="L5" s="310"/>
      <c r="M5" s="117">
        <f>'[4]Pt 1 - Summary of Data'!$Q$28+'[4]Pt 2 - Premium and Claims'!$Q$67+'[4]Pt 2 - Premium and Claims'!$S$67-'[4]Pt 2 - Premium and Claims'!$T$67</f>
        <v>3276485.4130257298</v>
      </c>
      <c r="N5" s="118">
        <f>'[5]Pt 1 Summary of Data'!$Q$28+'[5]Pt 1 Summary of Data'!$Q$38+'[5]Pt 1 Summary of Data'!$S$38-'[5]Pt 1 Summary of Data'!$T$38</f>
        <v>3285048.8807782861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f>[6]MLREstimate!$F$23</f>
        <v>5734251.9812111994</v>
      </c>
      <c r="I6" s="110">
        <f>[7]MLREstimate!$F$23</f>
        <v>7121203.906605782</v>
      </c>
      <c r="J6" s="115">
        <f>'Pt 1 Summary of Data'!K12</f>
        <v>6192441.0836961614</v>
      </c>
      <c r="K6" s="115">
        <f>SUM(H6:J6)</f>
        <v>19047896.971513141</v>
      </c>
      <c r="L6" s="116"/>
      <c r="M6" s="109">
        <f>[6]MLREstimate!$G$23</f>
        <v>3169471.4657376981</v>
      </c>
      <c r="N6" s="110">
        <f>[7]MLREstimate!$G$23</f>
        <v>3258356.0153701883</v>
      </c>
      <c r="O6" s="115">
        <f>'Pt 1 Summary of Data'!Q12</f>
        <v>2669553.0550464848</v>
      </c>
      <c r="P6" s="115">
        <f>SUM(M6:O6)</f>
        <v>9097380.5361543708</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f>'[5]Pt 4 MLR and Rebate Calculation'!$J$17</f>
        <v>29023</v>
      </c>
      <c r="I7" s="110">
        <f>'[5]Pt 4 MLR and Rebate Calculation'!$K$17</f>
        <v>36824.627056075195</v>
      </c>
      <c r="J7" s="115">
        <f>SUM('Pt 1 Summary of Data'!J37:J42)</f>
        <v>22064.24787281188</v>
      </c>
      <c r="K7" s="115">
        <f>SUM(H7:J7)</f>
        <v>87911.874928887089</v>
      </c>
      <c r="L7" s="116"/>
      <c r="M7" s="109">
        <f>'[5]Pt 4 MLR and Rebate Calculation'!$N$17</f>
        <v>20764</v>
      </c>
      <c r="N7" s="110">
        <f>'[5]Pt 4 MLR and Rebate Calculation'!$O$17</f>
        <v>22946.573451163746</v>
      </c>
      <c r="O7" s="115">
        <f>SUM('Pt 1 Summary of Data'!P37:P42)</f>
        <v>17778.057832262355</v>
      </c>
      <c r="P7" s="115">
        <f>SUM(M7:O7)</f>
        <v>61488.631283426097</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f>'Pt 2 Premium and Claims'!K16</f>
        <v>-113027.35</v>
      </c>
      <c r="K10" s="115">
        <f>J10</f>
        <v>-113027.35</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f>J11</f>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f>+H6+H7</f>
        <v>5763274.9812111994</v>
      </c>
      <c r="I12" s="115">
        <f t="shared" ref="I12" si="0">+I6+I7</f>
        <v>7158028.5336618572</v>
      </c>
      <c r="J12" s="115">
        <f>+J6+J7-J10-J11</f>
        <v>6327532.6815689728</v>
      </c>
      <c r="K12" s="115">
        <f>SUM(H12:J12)</f>
        <v>19248836.19644203</v>
      </c>
      <c r="L12" s="309"/>
      <c r="M12" s="114">
        <f>+M6+M7</f>
        <v>3190235.4657376981</v>
      </c>
      <c r="N12" s="115">
        <f t="shared" ref="N12:O12" si="1">+N6+N7</f>
        <v>3281302.588821352</v>
      </c>
      <c r="O12" s="115">
        <f t="shared" si="1"/>
        <v>2687331.1128787473</v>
      </c>
      <c r="P12" s="115">
        <f>SUM(M12:O12)</f>
        <v>9158869.1674377974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f>'[5]Pt 4 MLR and Rebate Calculation'!J23</f>
        <v>8444228</v>
      </c>
      <c r="I15" s="118">
        <f>'[5]Pt 4 MLR and Rebate Calculation'!K23</f>
        <v>9075371.9443269894</v>
      </c>
      <c r="J15" s="106">
        <f>'Pt 1 Summary of Data'!K5-J10-J11</f>
        <v>6600323.7148543913</v>
      </c>
      <c r="K15" s="106">
        <f t="shared" ref="K15:K17" si="2">SUM(H15:J15)</f>
        <v>24119923.659181379</v>
      </c>
      <c r="L15" s="107"/>
      <c r="M15" s="117">
        <f>'[5]Pt 4 MLR and Rebate Calculation'!N23</f>
        <v>3826215</v>
      </c>
      <c r="N15" s="118">
        <f>'[5]Pt 4 MLR and Rebate Calculation'!O23</f>
        <v>4479066.7850375576</v>
      </c>
      <c r="O15" s="106">
        <f>'Pt 2 Premium and Claims'!Q5</f>
        <v>4270583.1001397185</v>
      </c>
      <c r="P15" s="106">
        <f>SUM(M15:O15)</f>
        <v>12575864.885177277</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f>'[5]Pt 4 MLR and Rebate Calculation'!J24</f>
        <v>305973</v>
      </c>
      <c r="I16" s="110">
        <f>'[5]Pt 4 MLR and Rebate Calculation'!K24</f>
        <v>-174944.72413710805</v>
      </c>
      <c r="J16" s="115">
        <f>+'Pt 1 Summary of Data'!K25+'Pt 1 Summary of Data'!K26+'Pt 1 Summary of Data'!K27+'Pt 1 Summary of Data'!K28+'Pt 1 Summary of Data'!K30+MAX('Pt 1 Summary of Data'!K31,'Pt 1 Summary of Data'!K32)+'Pt 1 Summary of Data'!K34+'Pt 1 Summary of Data'!K35</f>
        <v>-90443.253902501223</v>
      </c>
      <c r="K16" s="115">
        <f t="shared" si="2"/>
        <v>40585.021960390732</v>
      </c>
      <c r="L16" s="116"/>
      <c r="M16" s="109">
        <f>'[5]Pt 4 MLR and Rebate Calculation'!N24</f>
        <v>42635</v>
      </c>
      <c r="N16" s="110">
        <f>'[5]Pt 4 MLR and Rebate Calculation'!O24</f>
        <v>229139.88413431495</v>
      </c>
      <c r="O16" s="115">
        <f>+'Pt 1 Summary of Data'!P25+'Pt 1 Summary of Data'!P26+'Pt 1 Summary of Data'!P27+'Pt 1 Summary of Data'!P28+'Pt 1 Summary of Data'!P30+MAX('Pt 1 Summary of Data'!P31,'Pt 1 Summary of Data'!P32)+'Pt 1 Summary of Data'!P34+'Pt 1 Summary of Data'!P35</f>
        <v>273128.86232341774</v>
      </c>
      <c r="P16" s="115">
        <f>SUM(M16:O16)</f>
        <v>544903.74645773275</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f>H15-H16</f>
        <v>8138255</v>
      </c>
      <c r="I17" s="115">
        <f>I15-I16</f>
        <v>9250316.6684640981</v>
      </c>
      <c r="J17" s="115">
        <f>J15-J16</f>
        <v>6690766.9687568927</v>
      </c>
      <c r="K17" s="115">
        <f t="shared" si="2"/>
        <v>24079338.63722099</v>
      </c>
      <c r="L17" s="312"/>
      <c r="M17" s="114">
        <f>M15-M16</f>
        <v>3783580</v>
      </c>
      <c r="N17" s="115">
        <f>N15-N16</f>
        <v>4249926.9009032426</v>
      </c>
      <c r="O17" s="115">
        <f>O15-O16</f>
        <v>3997454.2378163007</v>
      </c>
      <c r="P17" s="115">
        <f>P15-P16</f>
        <v>12030961.138719544</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f>'[5]Pt 4 MLR and Rebate Calculation'!$J$28</f>
        <v>1769</v>
      </c>
      <c r="I37" s="122">
        <f>'[5]Pt 4 MLR and Rebate Calculation'!$K$28</f>
        <v>1829.3333333333333</v>
      </c>
      <c r="J37" s="254">
        <f>'Pt 1 Summary of Data'!K60</f>
        <v>1171.5</v>
      </c>
      <c r="K37" s="254">
        <f>SUM(H37:J37)</f>
        <v>4769.833333333333</v>
      </c>
      <c r="L37" s="310"/>
      <c r="M37" s="121">
        <f>'[5]Pt 4 MLR and Rebate Calculation'!$N$28</f>
        <v>982</v>
      </c>
      <c r="N37" s="122">
        <f>'[5]Pt 4 MLR and Rebate Calculation'!$O$28</f>
        <v>1173.9166666666667</v>
      </c>
      <c r="O37" s="254">
        <f>'Pt 1 Summary of Data'!P60</f>
        <v>968.16666666666663</v>
      </c>
      <c r="P37" s="254">
        <f>SUM(M37:O37)</f>
        <v>3124.0833333333335</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f>(0.037+(K37-5000)*(0.052-0.037)/(2500-5000))*1</f>
        <v>3.8380999999999998E-2</v>
      </c>
      <c r="L38" s="351"/>
      <c r="M38" s="349"/>
      <c r="N38" s="350"/>
      <c r="O38" s="350"/>
      <c r="P38" s="265">
        <f>(0.037+(P37-5000)*(0.052-0.037)/(2500-5000))</f>
        <v>4.82555E-2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f>[8]Summary!$B$8</f>
        <v>2614.941165581416</v>
      </c>
      <c r="L39" s="309"/>
      <c r="M39" s="290"/>
      <c r="N39" s="286"/>
      <c r="O39" s="286"/>
      <c r="P39" s="110">
        <f>[8]Summary!$C$8</f>
        <v>1277.5685287430476</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f>1.164+(K39-2500)*(1.402-1.164)/(5000-2500)</f>
        <v>1.1749423989633507</v>
      </c>
      <c r="L40" s="309"/>
      <c r="M40" s="290"/>
      <c r="N40" s="286"/>
      <c r="O40" s="286"/>
      <c r="P40" s="256">
        <f>1+(P39-0)*(1-1)/(2500-0)</f>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f>K38*K40</f>
        <v>4.5095464214612364E-2</v>
      </c>
      <c r="L41" s="309"/>
      <c r="M41" s="290"/>
      <c r="N41" s="286"/>
      <c r="O41" s="286"/>
      <c r="P41" s="258">
        <f>P40*P38</f>
        <v>4.82555E-2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f>H12/H17</f>
        <v>0.70817085249985401</v>
      </c>
      <c r="I44" s="258">
        <f t="shared" ref="I44:K44" si="3">I12/I17</f>
        <v>0.77381443146317286</v>
      </c>
      <c r="J44" s="258">
        <f>J12/J17</f>
        <v>0.94571111370578687</v>
      </c>
      <c r="K44" s="258">
        <f t="shared" si="3"/>
        <v>0.79939222943141219</v>
      </c>
      <c r="L44" s="309"/>
      <c r="M44" s="260">
        <f t="shared" ref="M44:O44" si="4">M12/M17</f>
        <v>0.84317907001773407</v>
      </c>
      <c r="N44" s="258">
        <f t="shared" si="4"/>
        <v>0.77208447705864591</v>
      </c>
      <c r="O44" s="258">
        <f t="shared" si="4"/>
        <v>0.67226063214341192</v>
      </c>
      <c r="P44" s="258">
        <f>P12/P17</f>
        <v>0.76127493571245763</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f>K41</f>
        <v>4.5095464214612364E-2</v>
      </c>
      <c r="L46" s="309"/>
      <c r="M46" s="290"/>
      <c r="N46" s="286"/>
      <c r="O46" s="286"/>
      <c r="P46" s="258">
        <f>P41</f>
        <v>4.82555E-2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f>ROUND(K46+K44,3)</f>
        <v>0.84399999999999997</v>
      </c>
      <c r="L47" s="309"/>
      <c r="M47" s="290"/>
      <c r="N47" s="286"/>
      <c r="O47" s="286"/>
      <c r="P47" s="258">
        <f>ROUND(P46+P44,3)</f>
        <v>0.81</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f>'[5]Pt 4 MLR and Rebate Calculation'!$J$42</f>
        <v>0.8</v>
      </c>
      <c r="I49" s="141">
        <f>'[5]Pt 4 MLR and Rebate Calculation'!$K$42</f>
        <v>0.8</v>
      </c>
      <c r="J49" s="141">
        <v>0.8</v>
      </c>
      <c r="K49" s="141">
        <v>0.8</v>
      </c>
      <c r="L49" s="310"/>
      <c r="M49" s="140">
        <f>'[5]Pt 4 MLR and Rebate Calculation'!$N$42</f>
        <v>0.85</v>
      </c>
      <c r="N49" s="141">
        <f>'[5]Pt 4 MLR and Rebate Calculation'!$O$42</f>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f>K47</f>
        <v>0.84399999999999997</v>
      </c>
      <c r="L50" s="309"/>
      <c r="M50" s="291"/>
      <c r="N50" s="287"/>
      <c r="O50" s="287"/>
      <c r="P50" s="258">
        <f>P47</f>
        <v>0.81</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f>+J15-J16</f>
        <v>6690766.9687568927</v>
      </c>
      <c r="L51" s="309"/>
      <c r="M51" s="290"/>
      <c r="N51" s="286"/>
      <c r="O51" s="286"/>
      <c r="P51" s="115">
        <f>O15-O16</f>
        <v>3997454.2378163007</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f>IF(K37&lt;1000,0,MAX(0,(K49-K50))*K51)</f>
        <v>0</v>
      </c>
      <c r="L52" s="309"/>
      <c r="M52" s="290"/>
      <c r="N52" s="286"/>
      <c r="O52" s="286"/>
      <c r="P52" s="115">
        <f>IF(P37&lt;1000,0,MAX(0,(P49-P50))*P51)</f>
        <v>159898.16951265172</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AR11" sqref="AR11"/>
      <selection pane="topRight" activeCell="AR11" sqref="AR11"/>
      <selection pane="bottomLeft" activeCell="AR11" sqref="AR1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f>'Pt 1 Summary of Data'!J56</f>
        <v>258</v>
      </c>
      <c r="E4" s="149">
        <f>'Pt 1 Summary of Data'!Q56</f>
        <v>543</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v>34</v>
      </c>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f>'Pt 3 MLR and Rebate Calculation'!K52</f>
        <v>0</v>
      </c>
      <c r="E11" s="119">
        <f>'Pt 3 MLR and Rebate Calculation'!P52</f>
        <v>159898.16951265172</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f>D11</f>
        <v>0</v>
      </c>
      <c r="E13" s="113">
        <v>122397.12</v>
      </c>
      <c r="F13" s="113"/>
      <c r="G13" s="113"/>
      <c r="H13" s="113"/>
      <c r="I13" s="309"/>
      <c r="J13" s="309"/>
      <c r="K13" s="364"/>
    </row>
    <row r="14" spans="2:11" x14ac:dyDescent="0.2">
      <c r="B14" s="205" t="s">
        <v>95</v>
      </c>
      <c r="C14" s="109"/>
      <c r="D14" s="113">
        <v>0</v>
      </c>
      <c r="E14" s="113">
        <v>37501.07</v>
      </c>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v>453265.50000000029</v>
      </c>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v>1</v>
      </c>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v>1</v>
      </c>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3" t="s">
        <v>501</v>
      </c>
      <c r="D23" s="384"/>
      <c r="E23" s="384"/>
      <c r="F23" s="384"/>
      <c r="G23" s="384"/>
      <c r="H23" s="384"/>
      <c r="I23" s="384"/>
      <c r="J23" s="384"/>
      <c r="K23" s="385"/>
    </row>
    <row r="24" spans="2:12" s="5" customFormat="1" ht="100.15" customHeight="1" x14ac:dyDescent="0.2">
      <c r="B24" s="101" t="s">
        <v>213</v>
      </c>
      <c r="C24" s="386" t="s">
        <v>502</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2015-06-26T14:06:47Z</cp:lastPrinted>
  <dcterms:created xsi:type="dcterms:W3CDTF">2012-03-15T16:14:51Z</dcterms:created>
  <dcterms:modified xsi:type="dcterms:W3CDTF">2015-07-31T17:46:53Z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