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D47" i="4" l="1"/>
  <c r="E25" i="4" l="1"/>
  <c r="E31" i="4" l="1"/>
  <c r="E35" i="4"/>
  <c r="E46" i="4"/>
  <c r="E47" i="4"/>
  <c r="E49" i="4"/>
  <c r="E51" i="4"/>
  <c r="E56" i="4"/>
  <c r="E57" i="4"/>
  <c r="E59" i="4"/>
  <c r="E60" i="4"/>
  <c r="D16" i="4"/>
  <c r="D8" i="4"/>
  <c r="AT60" i="4" l="1"/>
  <c r="AT47" i="4"/>
  <c r="AT8" i="4"/>
  <c r="AT54" i="18"/>
  <c r="D60" i="4"/>
  <c r="AT12" i="4"/>
  <c r="E12" i="4"/>
  <c r="D12" i="4"/>
  <c r="AT5" i="4"/>
  <c r="E5" i="4"/>
  <c r="D5" i="4"/>
  <c r="E54" i="18"/>
  <c r="E6" i="18"/>
  <c r="E5" i="18"/>
  <c r="D54" i="18"/>
</calcChain>
</file>

<file path=xl/sharedStrings.xml><?xml version="1.0" encoding="utf-8"?>
<sst xmlns="http://schemas.openxmlformats.org/spreadsheetml/2006/main" count="574" uniqueCount="506">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</sst>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D48" sqref="D4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2151849</v>
      </c>
      <c r="E5" s="213">
        <f>+'Pt 2 Premium and Claims'!E5+'Pt 2 Premium and Claims'!E6-'Pt 2 Premium and Claims'!E7</f>
        <v>2151849</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97033203</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f>41068-1758-8409-3920-22975-4777</f>
        <v>-771</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f>-73015906-6666</f>
        <v>-73022572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2872023</v>
      </c>
      <c r="E12" s="213">
        <f>+'Pt 2 Premium and Claims'!E54</f>
        <v>3124877</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74394414</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f>263628-3680-2298-12676</f>
        <v>244974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-56126551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1984</v>
      </c>
      <c r="E25" s="217">
        <f>+D25</f>
        <v>1984</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89397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20591</v>
      </c>
      <c r="E31" s="217">
        <f>+D31</f>
        <v>20591</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928478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3502</v>
      </c>
      <c r="E35" s="217">
        <f>+D35</f>
        <v>3502</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157839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34965</v>
      </c>
      <c r="E46" s="217">
        <f>+D46</f>
        <v>34965</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1576750</v>
      </c>
      <c r="AU46" s="220"/>
      <c r="AV46" s="220"/>
      <c r="AW46" s="297"/>
    </row>
    <row r="47" spans="1:49" x14ac:dyDescent="0.2">
      <c r="B47" s="245" t="s">
        <v>263</v>
      </c>
      <c r="C47" s="203" t="s">
        <v>21</v>
      </c>
      <c r="D47" s="216">
        <f>44579-96-461-215-262-1259</f>
        <v>42286</v>
      </c>
      <c r="E47" s="217">
        <f>+D47</f>
        <v>42286</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f>-5985425-1096</f>
        <v>-5986521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5069</v>
      </c>
      <c r="E49" s="217">
        <f>+D49</f>
        <v>5069</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228593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205358</v>
      </c>
      <c r="E51" s="217">
        <f>+D51</f>
        <v>205358</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9259976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379</v>
      </c>
      <c r="E56" s="229">
        <f>+D56</f>
        <v>379</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49392</v>
      </c>
      <c r="AU56" s="230"/>
      <c r="AV56" s="230"/>
      <c r="AW56" s="288"/>
    </row>
    <row r="57" spans="2:49" x14ac:dyDescent="0.2">
      <c r="B57" s="245" t="s">
        <v>272</v>
      </c>
      <c r="C57" s="203" t="s">
        <v>25</v>
      </c>
      <c r="D57" s="231">
        <v>573</v>
      </c>
      <c r="E57" s="232">
        <f>+D57</f>
        <v>573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50957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7473</v>
      </c>
      <c r="E59" s="232">
        <f>+D59</f>
        <v>7473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602204</v>
      </c>
      <c r="AU59" s="233"/>
      <c r="AV59" s="233"/>
      <c r="AW59" s="289"/>
    </row>
    <row r="60" spans="2:49" x14ac:dyDescent="0.2">
      <c r="B60" s="245" t="s">
        <v>275</v>
      </c>
      <c r="C60" s="203"/>
      <c r="D60" s="234">
        <f>+D59/12</f>
        <v>622.75</v>
      </c>
      <c r="E60" s="235">
        <f>+D60</f>
        <v>622.75</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50183.666666666664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4"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2131714</v>
      </c>
      <c r="E5" s="326">
        <f>+D5-D7</f>
        <v>2050389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96942894</v>
      </c>
      <c r="AU5" s="327"/>
      <c r="AV5" s="369"/>
      <c r="AW5" s="373"/>
    </row>
    <row r="6" spans="2:49" x14ac:dyDescent="0.2">
      <c r="B6" s="343" t="s">
        <v>278</v>
      </c>
      <c r="C6" s="331" t="s">
        <v>8</v>
      </c>
      <c r="D6" s="318">
        <v>101460</v>
      </c>
      <c r="E6" s="319">
        <f>+D6</f>
        <v>101460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3507461</v>
      </c>
      <c r="AU6" s="321"/>
      <c r="AV6" s="368"/>
      <c r="AW6" s="374"/>
    </row>
    <row r="7" spans="2:49" x14ac:dyDescent="0.2">
      <c r="B7" s="343" t="s">
        <v>279</v>
      </c>
      <c r="C7" s="331" t="s">
        <v>9</v>
      </c>
      <c r="D7" s="318">
        <v>81325</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3417152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3083002</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74226161</v>
      </c>
      <c r="AU23" s="321"/>
      <c r="AV23" s="368"/>
      <c r="AW23" s="374"/>
    </row>
    <row r="24" spans="2:49" ht="28.5" customHeight="1" x14ac:dyDescent="0.2">
      <c r="B24" s="345" t="s">
        <v>114</v>
      </c>
      <c r="C24" s="331"/>
      <c r="D24" s="365"/>
      <c r="E24" s="319">
        <v>2756607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85355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268910</v>
      </c>
      <c r="AU26" s="321"/>
      <c r="AV26" s="368"/>
      <c r="AW26" s="374"/>
    </row>
    <row r="27" spans="2:49" s="5" customFormat="1" ht="25.5" x14ac:dyDescent="0.2">
      <c r="B27" s="345" t="s">
        <v>85</v>
      </c>
      <c r="C27" s="331"/>
      <c r="D27" s="365"/>
      <c r="E27" s="319">
        <v>32594</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186313</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149096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564183</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11226148</v>
      </c>
      <c r="AU30" s="321"/>
      <c r="AV30" s="368"/>
      <c r="AW30" s="374"/>
    </row>
    <row r="31" spans="2:49" s="5" customFormat="1" ht="25.5" x14ac:dyDescent="0.2">
      <c r="B31" s="345" t="s">
        <v>84</v>
      </c>
      <c r="C31" s="331"/>
      <c r="D31" s="365"/>
      <c r="E31" s="319">
        <v>342420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669510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11122847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25582</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365915</v>
      </c>
      <c r="AU34" s="321"/>
      <c r="AV34" s="368"/>
      <c r="AW34" s="374"/>
    </row>
    <row r="35" spans="2:49" s="5" customFormat="1" x14ac:dyDescent="0.2">
      <c r="B35" s="345" t="s">
        <v>91</v>
      </c>
      <c r="C35" s="331"/>
      <c r="D35" s="365"/>
      <c r="E35" s="319">
        <v>23532</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30276</v>
      </c>
      <c r="E36" s="319">
        <v>30276</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420777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2872023</v>
      </c>
      <c r="E54" s="323">
        <f>+E24+E27+E31+E35-E36</f>
        <v>3124877</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74394414</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F54" sqref="F5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122087</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379</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194</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122087</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122087</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12565</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81" sqref="D18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505</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2016-07-27T21:37:07Z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