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D11" i="16"/>
  <c r="C11" i="16"/>
  <c r="E4" i="16"/>
  <c r="D4" i="16"/>
  <c r="C4" i="16"/>
  <c r="T12" i="4" l="1"/>
  <c r="S12" i="4"/>
  <c r="R12" i="4"/>
  <c r="Q12" i="4"/>
  <c r="P12" i="4"/>
  <c r="O12" i="4"/>
  <c r="N12" i="4"/>
  <c r="M12" i="4"/>
  <c r="L12" i="4"/>
  <c r="K12" i="4"/>
  <c r="J12" i="4"/>
  <c r="I12" i="4"/>
  <c r="H12" i="4"/>
  <c r="G12" i="4"/>
  <c r="F12" i="4"/>
  <c r="E12" i="4"/>
  <c r="D12" i="4"/>
  <c r="T22" i="4"/>
  <c r="S22" i="4"/>
  <c r="R22" i="4"/>
  <c r="Q22" i="4"/>
  <c r="P22" i="4"/>
  <c r="O22" i="4"/>
  <c r="N22" i="4"/>
  <c r="M22" i="4"/>
  <c r="L22" i="4"/>
  <c r="K22" i="4"/>
  <c r="J22" i="4"/>
  <c r="I22" i="4"/>
  <c r="H22" i="4"/>
  <c r="G22" i="4"/>
  <c r="F22" i="4"/>
  <c r="E22" i="4"/>
  <c r="D22" i="4"/>
  <c r="T5" i="4" l="1"/>
  <c r="S5" i="4"/>
  <c r="R5" i="4"/>
  <c r="Q5" i="4"/>
  <c r="P5" i="4"/>
  <c r="O5" i="4"/>
  <c r="N5" i="4"/>
  <c r="M5" i="4"/>
  <c r="L5" i="4"/>
  <c r="K5" i="4"/>
  <c r="J5" i="4"/>
  <c r="I5" i="4"/>
  <c r="H5" i="4"/>
  <c r="G5" i="4"/>
  <c r="F5" i="4"/>
  <c r="E5" i="4"/>
  <c r="D5" i="4"/>
  <c r="T60" i="4" l="1"/>
  <c r="S60" i="4"/>
  <c r="R60" i="4"/>
  <c r="Q60" i="4"/>
  <c r="P60" i="4"/>
  <c r="O60" i="4"/>
  <c r="N60" i="4"/>
  <c r="M60" i="4"/>
  <c r="L60" i="4"/>
  <c r="K60" i="4"/>
  <c r="J60" i="4"/>
  <c r="I60" i="4"/>
  <c r="H60" i="4"/>
  <c r="G60" i="4"/>
  <c r="F60" i="4"/>
  <c r="E60" i="4"/>
  <c r="D60" i="4"/>
  <c r="T55" i="18"/>
  <c r="S55" i="18"/>
  <c r="R55" i="18"/>
  <c r="Q55" i="18"/>
  <c r="P55" i="18"/>
  <c r="T54" i="18"/>
  <c r="S54" i="18"/>
  <c r="R54" i="18"/>
  <c r="Q54" i="18"/>
  <c r="P54" i="18"/>
  <c r="O55" i="18"/>
  <c r="N55" i="18"/>
  <c r="M55" i="18"/>
  <c r="L55" i="18"/>
  <c r="K55" i="18"/>
  <c r="J55" i="18"/>
  <c r="O54" i="18"/>
  <c r="N54" i="18"/>
  <c r="M54" i="18"/>
  <c r="L54" i="18"/>
  <c r="K54" i="18"/>
  <c r="J54" i="18"/>
  <c r="I55" i="18"/>
  <c r="H55" i="18"/>
  <c r="G55" i="18"/>
  <c r="F55" i="18"/>
  <c r="E55" i="18"/>
  <c r="D55" i="18"/>
  <c r="I54" i="18"/>
  <c r="H54" i="18"/>
  <c r="G54" i="18"/>
  <c r="F54" i="18"/>
  <c r="E54" i="18"/>
  <c r="D54" i="18"/>
</calcChain>
</file>

<file path=xl/sharedStrings.xml><?xml version="1.0" encoding="utf-8"?>
<sst xmlns="http://schemas.openxmlformats.org/spreadsheetml/2006/main" count="590" uniqueCount="508">
  <si>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</si>
  <si>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</si>
  <si>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</si>
  <si>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</si>
  <si>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</si>
  <si>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</si>
  <si>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</si>
  <si>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</si>
  <si>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</si>
  <si>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</si>
  <si>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</si>
  <si>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</si>
  <si>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</si>
  <si>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</si>
  <si>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</si>
  <si>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</si>
  <si>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</si>
  <si>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</si>
  <si>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</si>
  <si>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</si>
  <si>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</si>
  <si>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</si>
  <si>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</si>
  <si>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</si>
  <si>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</si>
  <si>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</si>
  <si>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</si>
  <si>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</si>
  <si>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</si>
  <si>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</si>
  <si>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</si>
  <si>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</si>
  <si>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</si>
  <si>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</si>
  <si>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</si>
  <si>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</si>
  <si>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</si>
  <si>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</si>
  <si>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</si>
  <si>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</si>
  <si>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</si>
  <si>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</si>
  <si>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</si>
  <si>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</si>
  <si>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</si>
  <si>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</si>
  <si>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</si>
  <si>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</si>
  <si>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</si>
  <si>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</si>
  <si>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</si>
  <si>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</si>
  <si>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</si>
  <si>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</si>
  <si>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</si>
  <si>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</si>
  <si>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</si>
  <si>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</si>
  <si>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</si>
  <si>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</si>
  <si>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</si>
  <si>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</si>
  <si>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</si>
  <si>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</si>
  <si>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</si>
  <si>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</si>
  <si>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</si>
  <si>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</si>
  <si>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</si>
  <si>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</si>
  <si>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</si>
  <si>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</si>
  <si>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</si>
  <si>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</si>
  <si>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</si>
  <si>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</si>
  <si>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</si>
  <si>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</si>
  <si>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</si>
  <si>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</si>
  <si>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</si>
  <si>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</si>
  <si>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</si>
  <si>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</si>
  <si>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</si>
  <si>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</si>
  <si>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</si>
  <si>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</si>
  <si>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</si>
  <si>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</si>
  <si>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</si>
  <si>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</si>
  <si>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</si>
  <si>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</si>
  <si>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</si>
  <si>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</si>
  <si>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</si>
  <si>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</si>
  <si>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</si>
  <si>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</si>
  <si>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</si>
  <si>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</si>
  <si>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</si>
  <si>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</si>
  <si>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</si>
  <si>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</si>
  <si>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</si>
  <si>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</si>
  <si>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</si>
  <si>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</si>
  <si>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</si>
  <si>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</si>
  <si>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</si>
  <si>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</si>
  <si>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</si>
  <si>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</si>
  <si>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</si>
  <si>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</si>
  <si>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</si>
  <si>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</si>
  <si>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</si>
  <si>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</si>
  <si>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</si>
  <si>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</si>
  <si>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</si>
  <si>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</si>
  <si>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</si>
  <si>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</si>
  <si>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</si>
  <si>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</si>
  <si>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</si>
  <si>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</si>
  <si>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</si>
  <si>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</si>
  <si>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</si>
  <si>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</si>
  <si>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</si>
  <si>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</si>
  <si>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</si>
  <si>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</si>
  <si>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</si>
  <si>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</si>
  <si>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</si>
  <si>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</si>
  <si>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</si>
  <si>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</si>
  <si>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</si>
  <si>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</si>
  <si>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</si>
  <si>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</si>
  <si>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</si>
  <si>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</si>
  <si>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</si>
  <si>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</si>
  <si>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</si>
  <si>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</si>
  <si>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</si>
  <si>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</si>
  <si>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</si>
  <si>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</si>
  <si>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</si>
  <si>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</si>
  <si>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</si>
  <si>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</si>
  <si>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</si>
  <si>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</si>
  <si>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</si>
  <si>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</si>
  <si>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</si>
  <si>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</si>
  <si>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</si>
  <si>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</si>
  <si>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</si>
  <si>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</si>
  <si>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</si>
  <si>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</si>
  <si>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</si>
  <si>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</si>
  <si>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</si>
  <si>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</si>
  <si>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</si>
  <si>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</si>
  <si>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</si>
  <si>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</si>
  <si>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</si>
  <si>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</si>
  <si>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</si>
  <si>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</si>
  <si>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</si>
  <si>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</si>
  <si>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</si>
  <si>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</si>
  <si>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</si>
  <si>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</si>
  <si>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</si>
  <si>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</si>
  <si>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</si>
  <si>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</si>
  <si>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</si>
  <si>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</si>
  <si>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</si>
  <si>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</si>
  <si>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</si>
  <si>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</si>
  <si>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</si>
  <si>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</si>
  <si>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</si>
  <si>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</si>
  <si>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</si>
  <si>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</si>
  <si>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</si>
  <si>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</si>
  <si>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</si>
  <si>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</si>
  <si>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</si>
  <si>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</si>
  <si>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</si>
  <si>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</si>
  <si>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</si>
  <si>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</si>
  <si>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</si>
  <si>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</si>
  <si>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</si>
  <si>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</si>
  <si>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</si>
  <si>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</si>
  <si>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</si>
  <si>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</si>
  <si>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</si>
  <si>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</si>
  <si>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</si>
  <si>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</si>
  <si>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</si>
  <si>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</si>
  <si>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</si>
  <si>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</si>
  <si>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</si>
  <si>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</si>
  <si>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</si>
  <si>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</si>
  <si>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</si>
  <si>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</si>
  <si>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</si>
  <si>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</si>
  <si>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</si>
  <si>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</si>
  <si>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</si>
  <si>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</si>
  <si>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</si>
  <si>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</si>
  <si>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</si>
  <si>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</si>
  <si>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</si>
  <si>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</si>
  <si>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</si>
  <si>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</si>
  <si>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</si>
  <si>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</si>
  <si>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</si>
  <si>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</si>
  <si>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</si>
  <si>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</si>
  <si>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</si>
  <si>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</si>
  <si>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</si>
  <si>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</si>
  <si>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</si>
  <si>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</si>
  <si>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</si>
  <si>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</si>
  <si>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</si>
  <si>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</si>
  <si>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</si>
  <si>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</si>
  <si>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</si>
  <si>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</si>
  <si>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</si>
  <si>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</si>
  <si>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</si>
  <si>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</si>
  <si>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</si>
  <si>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</si>
  <si>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</si>
  <si>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</si>
  <si>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</si>
  <si>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</si>
  <si>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</si>
  <si>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</si>
  <si>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</si>
  <si>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</si>
  <si>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</si>
  <si>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</si>
  <si>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</si>
  <si>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</si>
  <si>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</si>
  <si>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</si>
  <si>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</si>
  <si>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</si>
  <si>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</si>
  <si>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</si>
  <si>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</si>
  <si>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</si>
  <si>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</si>
  <si>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</si>
  <si>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</si>
  <si>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</si>
  <si>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</si>
  <si>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</si>
  <si>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</si>
  <si>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</si>
  <si>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</si>
  <si>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</si>
  <si>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</si>
  <si>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</si>
  <si>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</si>
  <si>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</si>
  <si>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</si>
  <si>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</si>
  <si>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</si>
  <si>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</si>
  <si>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</si>
  <si>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</si>
  <si>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</si>
  <si>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</si>
  <si>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</si>
  <si>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</si>
  <si>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</si>
  <si>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</si>
  <si>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</si>
  <si>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</si>
  <si>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</si>
  <si>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</si>
  <si>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</si>
  <si>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</si>
  <si>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</si>
  <si>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</si>
  <si>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</si>
  <si>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</si>
  <si>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</si>
  <si>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</si>
  <si>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</si>
  <si>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</si>
  <si>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</si>
  <si>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</si>
  <si>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</si>
  <si>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</si>
  <si>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</si>
  <si>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</si>
  <si>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</si>
  <si>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</si>
  <si>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</si>
  <si>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</si>
  <si>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</si>
  <si>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</si>
  <si>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</si>
  <si>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</si>
  <si>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</si>
  <si>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</si>
  <si>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</si>
  <si>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</si>
  <si>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</si>
  <si>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</si>
  <si>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</si>
  <si>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</si>
  <si>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</si>
  <si>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</si>
  <si>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</si>
  <si>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</si>
  <si>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</si>
  <si>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</si>
  <si>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</si>
  <si>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</si>
  <si>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</si>
  <si>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</si>
  <si>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</si>
  <si>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</si>
  <si>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</si>
  <si>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</si>
  <si>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</si>
  <si>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</si>
  <si>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</si>
  <si>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</si>
  <si>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</si>
  <si>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</si>
  <si>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</si>
  <si>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</si>
  <si>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</si>
  <si>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</si>
  <si>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</si>
  <si>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</si>
  <si>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</si>
  <si>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</si>
  <si>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</si>
  <si>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</si>
  <si>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</si>
  <si>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</si>
  <si>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</si>
  <si>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</si>
  <si>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</si>
  <si>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</si>
  <si>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</si>
  <si>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</si>
  <si>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</si>
  <si>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</si>
  <si>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</si>
  <si>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</si>
  <si>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</si>
  <si>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</si>
  <si>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</si>
  <si>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</si>
  <si>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</si>
  <si>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</si>
  <si>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</si>
  <si>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</si>
  <si>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</si>
  <si>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</si>
  <si>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</si>
  <si>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</si>
  <si>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</si>
  <si>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</si>
  <si>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</si>
  <si>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</si>
  <si>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</si>
  <si>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</si>
  <si>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</si>
  <si>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</si>
  <si>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</si>
  <si>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</si>
  <si>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</si>
  <si>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</si>
  <si>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</si>
  <si>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</si>
  <si>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</si>
  <si>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</si>
  <si>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</si>
  <si>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</si>
  <si>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</si>
  <si>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</si>
  <si>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</si>
  <si>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</si>
  <si>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</si>
  <si>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</si>
  <si>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</si>
  <si>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</si>
  <si>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</si>
  <si>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</si>
  <si>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</si>
  <si>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</si>
  <si>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</si>
  <si>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</si>
  <si>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</si>
  <si>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</si>
  <si>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</si>
  <si>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</si>
  <si>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</si>
  <si>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</si>
  <si>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</si>
  <si>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</si>
  <si>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</si>
  <si>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</si>
  <si>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</si>
  <si>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</si>
  <si>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</si>
  <si>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</si>
  <si>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</si>
  <si>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</si>
  <si>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</si>
  <si>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</si>
  <si>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</si>
  <si>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</si>
  <si>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</si>
  <si>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</si>
  <si>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</si>
  <si>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</si>
  <si>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</si>
  <si>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</si>
  <si>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</si>
  <si>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</si>
  <si>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</si>
  <si>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</si>
  <si>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</si>
  <si>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</si>
  <si>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</si>
  <si>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</si>
  <si>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</si>
  <si>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</si>
  <si>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</si>
  <si>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</si>
  <si>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</si>
  <si>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</si>
  <si>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</si>
  <si>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</si>
  <si>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</si>
  <si>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</si>
  <si>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</si>
  <si>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</si>
  <si>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Western Health Advantage</t>
  </si>
  <si>
    <t>2015</t>
  </si>
  <si>
    <t>2349 Gateway Oaks Drive Sacramento, CA 95833</t>
  </si>
  <si>
    <t>680393304</t>
  </si>
  <si>
    <t>064577</t>
  </si>
  <si>
    <t>431</t>
  </si>
  <si>
    <t>Capitation Costs</t>
  </si>
  <si>
    <t>Allocated based on actual premium for small/individual group versus large group</t>
  </si>
  <si>
    <t>Other related costs due to medical claims</t>
  </si>
  <si>
    <t>Allocated based on actual claims for small group, large group and individuals</t>
  </si>
  <si>
    <t>Fee of Service pharmacy claims</t>
  </si>
  <si>
    <t>Other related costs due to pharmacy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</si>
</sst>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40" activePane="bottomRight" state="frozen"/>
      <selection activeCell="B1" sqref="B1"/>
      <selection pane="topRight" activeCell="B1" sqref="B1"/>
      <selection pane="bottomLeft" activeCell="B1" sqref="B1"/>
      <selection pane="bottomRight" activeCell="Q60" sqref="Q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40339056.586032405</v>
      </c>
      <c r="E5" s="213">
        <f>SUM('Pt 2 Premium and Claims'!E$5,'Pt 2 Premium and Claims'!E$6,-'Pt 2 Premium and Claims'!E$7,-'Pt 2 Premium and Claims'!E$13,'Pt 2 Premium and Claims'!E$14:'Pt 2 Premium and Claims'!E$17)</f>
        <v>40685778.905962989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Claims'!I$17)</f>
        <v>40685778.905962989</v>
      </c>
      <c r="J5" s="212">
        <f>SUM('Pt 2 Premium and Claims'!J$5,'Pt 2 Premium and Claims'!J$6,-'Pt 2 Premium and Claims'!J$7,-'Pt 2 Premium and Claims'!J$13,'Pt 2 Premium and Claims'!J$14:'Pt 2 Premium and Claims'!J$17)</f>
        <v>129558888.08776999</v>
      </c>
      <c r="K5" s="213">
        <f>SUM('Pt 2 Premium and Claims'!K$5,'Pt 2 Premium and Claims'!K$6,-'Pt 2 Premium and Claims'!K$7,-'Pt 2 Premium and Claims'!K$13,'Pt 2 Premium and Claims'!K$14:'Pt 2 Premium and Claims'!K$17)</f>
        <v>133240935.79896076</v>
      </c>
      <c r="L5" s="213">
        <f>SUM('Pt 2 Premium and Claims'!L$5,'Pt 2 Premium and Claims'!L$6,-'Pt 2 Premium and Claims'!L$7,-'Pt 2 Premium and Claims'!L$13,'Pt 2 Premium and Claims'!L$14:'Pt 2 Premium and Claims'!L$17)</f>
        <v>0</v>
      </c>
      <c r="M5" s="213">
        <f>SUM('Pt 2 Premium and Claims'!M$5,'Pt 2 Premium and Claims'!M$6,-'Pt 2 Premium and Claims'!M$7,-'Pt 2 Premium and Claims'!M$13,'Pt 2 Premium and Claims'!M$14:'Pt 2 Premium and Claims'!M$17)</f>
        <v>0</v>
      </c>
      <c r="N5" s="213">
        <f>SUM('Pt 2 Premium and Claims'!N$5,'Pt 2 Premium and Claims'!N$6,-'Pt 2 Premium and Claims'!N$7,-'Pt 2 Premium and Claims'!N$13,'Pt 2 Premium and Claims'!N$14:'Pt 2 Premium and Claims'!N$17)</f>
        <v>0</v>
      </c>
      <c r="O5" s="212">
        <f>SUM('Pt 2 Premium and Claims'!O$5,'Pt 2 Premium and Claims'!O$6,-'Pt 2 Premium and Claims'!O$7,-'Pt 2 Premium and Claims'!O$13,'Pt 2 Premium and Claims'!O$14:'Pt 2 Premium and Claims'!O$17)</f>
        <v>83232630.193978533</v>
      </c>
      <c r="P5" s="212">
        <f>SUM('Pt 2 Premium and Claims'!P$5,'Pt 2 Premium and Claims'!P$6,-'Pt 2 Premium and Claims'!P$7,-'Pt 2 Premium and Claims'!P$13,'Pt 2 Premium and Claims'!P$14:'Pt 2 Premium and Claims'!P$17)</f>
        <v>472118892.82619768</v>
      </c>
      <c r="Q5" s="213">
        <f>SUM('Pt 2 Premium and Claims'!Q$5,'Pt 2 Premium and Claims'!Q$6,-'Pt 2 Premium and Claims'!Q$7,-'Pt 2 Premium and Claims'!Q$13,'Pt 2 Premium and Claims'!Q$14:'Pt 2 Premium and Claims'!Q$17)</f>
        <v>472118892.82619768</v>
      </c>
      <c r="R5" s="213">
        <f>SUM('Pt 2 Premium and Claims'!R$5,'Pt 2 Premium and Claims'!R$6,-'Pt 2 Premium and Claims'!R$7,-'Pt 2 Premium and Claims'!R$13,'Pt 2 Premium and Claims'!R$14:'Pt 2 Premium and Claims'!R$17)</f>
        <v>0</v>
      </c>
      <c r="S5" s="213">
        <f>SUM('Pt 2 Premium and Claims'!S$5,'Pt 2 Premium and Claims'!S$6,-'Pt 2 Premium and Claims'!S$7,-'Pt 2 Premium and Claims'!S$13,'Pt 2 Premium and Claims'!S$14:'Pt 2 Premium and Claims'!S$17)</f>
        <v>0</v>
      </c>
      <c r="T5" s="213">
        <f>SUM('Pt 2 Premium and Claims'!T$5,'Pt 2 Premium and Claims'!T$6,-'Pt 2 Premium and Claims'!T$7,-'Pt 2 Premium and Claims'!T$13,'Pt 2 Premium and Claims'!T$14:'Pt 2 Premium and Claims'!T$17)</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33213454.754291117</v>
      </c>
      <c r="E12" s="213">
        <f>'Pt 2 Premium and Claims'!E$54</f>
        <v>35046006.273821242</v>
      </c>
      <c r="F12" s="213">
        <f>'Pt 2 Premium and Claims'!F$54</f>
        <v>0</v>
      </c>
      <c r="G12" s="213">
        <f>'Pt 2 Premium and Claims'!G$54</f>
        <v>0</v>
      </c>
      <c r="H12" s="213">
        <f>'Pt 2 Premium and Claims'!H$54</f>
        <v>0</v>
      </c>
      <c r="I12" s="212">
        <f>'Pt 2 Premium and Claims'!I$54</f>
        <v>35046006.273821242</v>
      </c>
      <c r="J12" s="212">
        <f>'Pt 2 Premium and Claims'!J$54</f>
        <v>115368221.44876988</v>
      </c>
      <c r="K12" s="213">
        <f>'Pt 2 Premium and Claims'!K$54</f>
        <v>120106568.00236939</v>
      </c>
      <c r="L12" s="213">
        <f>'Pt 2 Premium and Claims'!L$54</f>
        <v>0</v>
      </c>
      <c r="M12" s="213">
        <f>'Pt 2 Premium and Claims'!M$54</f>
        <v>0</v>
      </c>
      <c r="N12" s="213">
        <f>'Pt 2 Premium and Claims'!N$54</f>
        <v>0</v>
      </c>
      <c r="O12" s="212">
        <f>'Pt 2 Premium and Claims'!O$54</f>
        <v>75233796.219157174</v>
      </c>
      <c r="P12" s="212">
        <f>'Pt 2 Premium and Claims'!P$54</f>
        <v>421077699.32693917</v>
      </c>
      <c r="Q12" s="213">
        <f>'Pt 2 Premium and Claims'!Q$54</f>
        <v>424409784.47553527</v>
      </c>
      <c r="R12" s="213">
        <f>'Pt 2 Premium and Claims'!R$54</f>
        <v>0</v>
      </c>
      <c r="S12" s="213">
        <f>'Pt 2 Premium and Claims'!S$54</f>
        <v>0</v>
      </c>
      <c r="T12" s="213">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4591843.5006917948</v>
      </c>
      <c r="E13" s="217">
        <v>4591843.5006917948</v>
      </c>
      <c r="F13" s="217">
        <v>0</v>
      </c>
      <c r="G13" s="268"/>
      <c r="H13" s="269"/>
      <c r="I13" s="216">
        <v>0</v>
      </c>
      <c r="J13" s="216">
        <v>16943747.944454387</v>
      </c>
      <c r="K13" s="217">
        <v>16943747.944454387</v>
      </c>
      <c r="L13" s="217">
        <v>0</v>
      </c>
      <c r="M13" s="268"/>
      <c r="N13" s="269"/>
      <c r="O13" s="216">
        <v>10420404.99</v>
      </c>
      <c r="P13" s="216">
        <v>61275409.554853834</v>
      </c>
      <c r="Q13" s="217">
        <v>61275409.554853834</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-274058.6673808223</v>
      </c>
      <c r="E14" s="217">
        <v>-274058.6673808223</v>
      </c>
      <c r="F14" s="217">
        <v>0</v>
      </c>
      <c r="G14" s="267"/>
      <c r="H14" s="270"/>
      <c r="I14" s="216">
        <v>0</v>
      </c>
      <c r="J14" s="216">
        <v>-1011267.2571254068</v>
      </c>
      <c r="K14" s="217">
        <v>-1011267.2571254068</v>
      </c>
      <c r="L14" s="217">
        <v>0</v>
      </c>
      <c r="M14" s="267"/>
      <c r="N14" s="270"/>
      <c r="O14" s="216">
        <v>-621929.36</v>
      </c>
      <c r="P14" s="216">
        <v>-3657149.2654937725</v>
      </c>
      <c r="Q14" s="217">
        <v>-3657149.2654937725</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511221.37390925316</v>
      </c>
      <c r="E25" s="217">
        <v>511221.37390925316</v>
      </c>
      <c r="F25" s="217">
        <v>0</v>
      </c>
      <c r="G25" s="217">
        <v>0</v>
      </c>
      <c r="H25" s="217">
        <v>0</v>
      </c>
      <c r="I25" s="216">
        <v>511221.37390925316</v>
      </c>
      <c r="J25" s="216">
        <v>1886389.660717109</v>
      </c>
      <c r="K25" s="217">
        <v>1886389.660717109</v>
      </c>
      <c r="L25" s="217">
        <v>0</v>
      </c>
      <c r="M25" s="217">
        <v>0</v>
      </c>
      <c r="N25" s="217">
        <v>0</v>
      </c>
      <c r="O25" s="216">
        <v>1160129.641341022</v>
      </c>
      <c r="P25" s="216">
        <v>6821943.9653736399</v>
      </c>
      <c r="Q25" s="217">
        <v>6821943.9653736399</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13475.539804313339</v>
      </c>
      <c r="E26" s="217">
        <v>13475.539804313339</v>
      </c>
      <c r="F26" s="217">
        <v>0</v>
      </c>
      <c r="G26" s="217">
        <v>0</v>
      </c>
      <c r="H26" s="217">
        <v>0</v>
      </c>
      <c r="I26" s="216">
        <v>13475.539804313339</v>
      </c>
      <c r="J26" s="216">
        <v>49724.288257068962</v>
      </c>
      <c r="K26" s="217">
        <v>49724.288257068962</v>
      </c>
      <c r="L26" s="217">
        <v>0</v>
      </c>
      <c r="M26" s="217">
        <v>0</v>
      </c>
      <c r="N26" s="217">
        <v>0</v>
      </c>
      <c r="O26" s="216">
        <v>30580.437278097412</v>
      </c>
      <c r="P26" s="216">
        <v>179823.03193861773</v>
      </c>
      <c r="Q26" s="217">
        <v>179823.03193861773</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273641.8970509785</v>
      </c>
      <c r="E27" s="217">
        <v>273641.8970509785</v>
      </c>
      <c r="F27" s="217">
        <v>0</v>
      </c>
      <c r="G27" s="217">
        <v>0</v>
      </c>
      <c r="H27" s="217">
        <v>0</v>
      </c>
      <c r="I27" s="216">
        <v>273641.8970509785</v>
      </c>
      <c r="J27" s="216">
        <v>1009729.3886378293</v>
      </c>
      <c r="K27" s="217">
        <v>1009729.3886378293</v>
      </c>
      <c r="L27" s="217">
        <v>0</v>
      </c>
      <c r="M27" s="217">
        <v>0</v>
      </c>
      <c r="N27" s="217">
        <v>0</v>
      </c>
      <c r="O27" s="216">
        <v>620983.57401226507</v>
      </c>
      <c r="P27" s="216">
        <v>3651587.7143111932</v>
      </c>
      <c r="Q27" s="217">
        <v>3651587.7143111932</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892.17315125270397</v>
      </c>
      <c r="E28" s="217">
        <v>892.17315125270397</v>
      </c>
      <c r="F28" s="217">
        <v>0</v>
      </c>
      <c r="G28" s="217">
        <v>0</v>
      </c>
      <c r="H28" s="217">
        <v>0</v>
      </c>
      <c r="I28" s="216">
        <v>892.17315125270397</v>
      </c>
      <c r="J28" s="216">
        <v>3292.0888953114249</v>
      </c>
      <c r="K28" s="217">
        <v>3292.0888953114249</v>
      </c>
      <c r="L28" s="217">
        <v>0</v>
      </c>
      <c r="M28" s="217">
        <v>0</v>
      </c>
      <c r="N28" s="217">
        <v>0</v>
      </c>
      <c r="O28" s="216">
        <v>2024.6346706165264</v>
      </c>
      <c r="P28" s="216">
        <v>11905.517953435874</v>
      </c>
      <c r="Q28" s="217">
        <v>11905.517953435874</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305707.06071640196</v>
      </c>
      <c r="E30" s="217">
        <v>305707.06071640196</v>
      </c>
      <c r="F30" s="217">
        <v>0</v>
      </c>
      <c r="G30" s="217">
        <v>0</v>
      </c>
      <c r="H30" s="217">
        <v>0</v>
      </c>
      <c r="I30" s="216">
        <v>305707.06071640196</v>
      </c>
      <c r="J30" s="216">
        <v>1128048.7631685075</v>
      </c>
      <c r="K30" s="217">
        <v>1128048.7631685075</v>
      </c>
      <c r="L30" s="217">
        <v>0</v>
      </c>
      <c r="M30" s="217">
        <v>0</v>
      </c>
      <c r="N30" s="217">
        <v>0</v>
      </c>
      <c r="O30" s="216">
        <v>693749.98934863205</v>
      </c>
      <c r="P30" s="216">
        <v>4079478.1761150914</v>
      </c>
      <c r="Q30" s="217">
        <v>4079478.1761150914</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67244.048658015163</v>
      </c>
      <c r="E32" s="217">
        <v>67244.048658015163</v>
      </c>
      <c r="F32" s="217">
        <v>0</v>
      </c>
      <c r="G32" s="217">
        <v>0</v>
      </c>
      <c r="H32" s="217">
        <v>0</v>
      </c>
      <c r="I32" s="216">
        <v>67244.048658015163</v>
      </c>
      <c r="J32" s="216">
        <v>248128.27594284984</v>
      </c>
      <c r="K32" s="217">
        <v>248128.27594284984</v>
      </c>
      <c r="L32" s="217">
        <v>0</v>
      </c>
      <c r="M32" s="217">
        <v>0</v>
      </c>
      <c r="N32" s="217">
        <v>0</v>
      </c>
      <c r="O32" s="216">
        <v>152598.88970485266</v>
      </c>
      <c r="P32" s="216">
        <v>897331.67539913522</v>
      </c>
      <c r="Q32" s="217">
        <v>897331.67539913522</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161789.63524068266</v>
      </c>
      <c r="E34" s="217">
        <v>161789.63524068266</v>
      </c>
      <c r="F34" s="217">
        <v>0</v>
      </c>
      <c r="G34" s="217">
        <v>0</v>
      </c>
      <c r="H34" s="217">
        <v>0</v>
      </c>
      <c r="I34" s="216">
        <v>161789.63524068266</v>
      </c>
      <c r="J34" s="216">
        <v>1359687.868428661</v>
      </c>
      <c r="K34" s="217">
        <v>1359687.868428661</v>
      </c>
      <c r="L34" s="217">
        <v>0</v>
      </c>
      <c r="M34" s="217">
        <v>0</v>
      </c>
      <c r="N34" s="217">
        <v>0</v>
      </c>
      <c r="O34" s="216">
        <v>836208.03908362647</v>
      </c>
      <c r="P34" s="216">
        <v>3597984.5463306569</v>
      </c>
      <c r="Q34" s="217">
        <v>3597984.5463306569</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897415.2348567961</v>
      </c>
      <c r="E35" s="217">
        <v>897415.2348567961</v>
      </c>
      <c r="F35" s="217">
        <v>0</v>
      </c>
      <c r="G35" s="217">
        <v>0</v>
      </c>
      <c r="H35" s="217">
        <v>0</v>
      </c>
      <c r="I35" s="216">
        <v>897415.2348567961</v>
      </c>
      <c r="J35" s="216">
        <v>94599.194816084317</v>
      </c>
      <c r="K35" s="217">
        <v>94599.194816084317</v>
      </c>
      <c r="L35" s="217">
        <v>0</v>
      </c>
      <c r="M35" s="217">
        <v>0</v>
      </c>
      <c r="N35" s="217">
        <v>0</v>
      </c>
      <c r="O35" s="216">
        <v>80217.692145225199</v>
      </c>
      <c r="P35" s="216">
        <v>135089.09032712012</v>
      </c>
      <c r="Q35" s="217">
        <v>135089.09032712012</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207058.07218422246</v>
      </c>
      <c r="E37" s="225">
        <v>207058.07218422246</v>
      </c>
      <c r="F37" s="225">
        <v>0</v>
      </c>
      <c r="G37" s="225">
        <v>0</v>
      </c>
      <c r="H37" s="225">
        <v>0</v>
      </c>
      <c r="I37" s="224">
        <v>207058.07218422246</v>
      </c>
      <c r="J37" s="224">
        <v>764037.31625991839</v>
      </c>
      <c r="K37" s="225">
        <v>764037.31625991839</v>
      </c>
      <c r="L37" s="225">
        <v>0</v>
      </c>
      <c r="M37" s="225">
        <v>0</v>
      </c>
      <c r="N37" s="225">
        <v>0</v>
      </c>
      <c r="O37" s="224">
        <v>469882.94949984981</v>
      </c>
      <c r="P37" s="224">
        <v>2763066.3311620369</v>
      </c>
      <c r="Q37" s="225">
        <v>2763066.3311620369</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2911.2507023567559</v>
      </c>
      <c r="E39" s="217">
        <v>2911.2507023567559</v>
      </c>
      <c r="F39" s="217">
        <v>0</v>
      </c>
      <c r="G39" s="217">
        <v>0</v>
      </c>
      <c r="H39" s="217">
        <v>0</v>
      </c>
      <c r="I39" s="216">
        <v>2911.2507023567559</v>
      </c>
      <c r="J39" s="216">
        <v>10742.417091614105</v>
      </c>
      <c r="K39" s="217">
        <v>10742.417091614105</v>
      </c>
      <c r="L39" s="217">
        <v>0</v>
      </c>
      <c r="M39" s="217">
        <v>0</v>
      </c>
      <c r="N39" s="217">
        <v>0</v>
      </c>
      <c r="O39" s="216">
        <v>6606.5865113426744</v>
      </c>
      <c r="P39" s="216">
        <v>38848.902206029154</v>
      </c>
      <c r="Q39" s="217">
        <v>38848.902206029154</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8053.1674487494056</v>
      </c>
      <c r="E40" s="217">
        <v>8053.1674487494056</v>
      </c>
      <c r="F40" s="217">
        <v>0</v>
      </c>
      <c r="G40" s="217">
        <v>0</v>
      </c>
      <c r="H40" s="217">
        <v>0</v>
      </c>
      <c r="I40" s="216">
        <v>8053.1674487494056</v>
      </c>
      <c r="J40" s="216">
        <v>29715.91679584407</v>
      </c>
      <c r="K40" s="217">
        <v>29715.91679584407</v>
      </c>
      <c r="L40" s="217">
        <v>0</v>
      </c>
      <c r="M40" s="217">
        <v>0</v>
      </c>
      <c r="N40" s="217">
        <v>0</v>
      </c>
      <c r="O40" s="216">
        <v>18275.288829444104</v>
      </c>
      <c r="P40" s="216">
        <v>107464.71075540656</v>
      </c>
      <c r="Q40" s="217">
        <v>107464.71075540656</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2192.1043681442411</v>
      </c>
      <c r="E41" s="217">
        <v>2192.1043681442411</v>
      </c>
      <c r="F41" s="217">
        <v>0</v>
      </c>
      <c r="G41" s="217">
        <v>0</v>
      </c>
      <c r="H41" s="217">
        <v>0</v>
      </c>
      <c r="I41" s="216">
        <v>2192.1043681442411</v>
      </c>
      <c r="J41" s="216">
        <v>8088.7913266594751</v>
      </c>
      <c r="K41" s="217">
        <v>8088.7913266594751</v>
      </c>
      <c r="L41" s="217">
        <v>0</v>
      </c>
      <c r="M41" s="217">
        <v>0</v>
      </c>
      <c r="N41" s="217">
        <v>0</v>
      </c>
      <c r="O41" s="216">
        <v>4974.606665895577</v>
      </c>
      <c r="P41" s="216">
        <v>29252.323805196291</v>
      </c>
      <c r="Q41" s="217">
        <v>29252.323805196291</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6197.1671290909326</v>
      </c>
      <c r="E42" s="217">
        <v>6197.1671290909326</v>
      </c>
      <c r="F42" s="217">
        <v>0</v>
      </c>
      <c r="G42" s="217">
        <v>0</v>
      </c>
      <c r="H42" s="217">
        <v>0</v>
      </c>
      <c r="I42" s="216">
        <v>6197.1671290909326</v>
      </c>
      <c r="J42" s="216">
        <v>22867.338093982358</v>
      </c>
      <c r="K42" s="217">
        <v>22867.338093982358</v>
      </c>
      <c r="L42" s="217">
        <v>0</v>
      </c>
      <c r="M42" s="217">
        <v>0</v>
      </c>
      <c r="N42" s="217">
        <v>0</v>
      </c>
      <c r="O42" s="216">
        <v>14063.412927799151</v>
      </c>
      <c r="P42" s="216">
        <v>82697.494776926731</v>
      </c>
      <c r="Q42" s="217">
        <v>82697.494776926731</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30615.046907248747</v>
      </c>
      <c r="E44" s="225">
        <v>30615.046907248747</v>
      </c>
      <c r="F44" s="225">
        <v>0</v>
      </c>
      <c r="G44" s="225">
        <v>0</v>
      </c>
      <c r="H44" s="225">
        <v>0</v>
      </c>
      <c r="I44" s="224">
        <v>30615.046907248747</v>
      </c>
      <c r="J44" s="224">
        <v>112968.49250762131</v>
      </c>
      <c r="K44" s="225">
        <v>112968.49250762131</v>
      </c>
      <c r="L44" s="225">
        <v>0</v>
      </c>
      <c r="M44" s="225">
        <v>0</v>
      </c>
      <c r="N44" s="225">
        <v>0</v>
      </c>
      <c r="O44" s="224">
        <v>69475.622892187108</v>
      </c>
      <c r="P44" s="224">
        <v>408539.51958513015</v>
      </c>
      <c r="Q44" s="225">
        <v>408539.51958513015</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121170.61017041509</v>
      </c>
      <c r="E46" s="217">
        <v>121170.61017041509</v>
      </c>
      <c r="F46" s="217">
        <v>0</v>
      </c>
      <c r="G46" s="217">
        <v>0</v>
      </c>
      <c r="H46" s="217">
        <v>0</v>
      </c>
      <c r="I46" s="216">
        <v>121170.61017041509</v>
      </c>
      <c r="J46" s="216">
        <v>447115.47261877335</v>
      </c>
      <c r="K46" s="217">
        <v>447115.47261877335</v>
      </c>
      <c r="L46" s="217">
        <v>0</v>
      </c>
      <c r="M46" s="217">
        <v>0</v>
      </c>
      <c r="N46" s="217">
        <v>0</v>
      </c>
      <c r="O46" s="216">
        <v>274976.01566054561</v>
      </c>
      <c r="P46" s="216">
        <v>1616949.437210812</v>
      </c>
      <c r="Q46" s="217">
        <v>1616949.437210812</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312911.93999999994</v>
      </c>
      <c r="E47" s="217">
        <v>312911.93999999994</v>
      </c>
      <c r="F47" s="217">
        <v>0</v>
      </c>
      <c r="G47" s="217">
        <v>0</v>
      </c>
      <c r="H47" s="217">
        <v>0</v>
      </c>
      <c r="I47" s="216">
        <v>312911.93999999994</v>
      </c>
      <c r="J47" s="216">
        <v>9317031.1900000013</v>
      </c>
      <c r="K47" s="217">
        <v>9317031.1900000013</v>
      </c>
      <c r="L47" s="217">
        <v>0</v>
      </c>
      <c r="M47" s="217">
        <v>0</v>
      </c>
      <c r="N47" s="217">
        <v>0</v>
      </c>
      <c r="O47" s="216">
        <v>5729974.1818500003</v>
      </c>
      <c r="P47" s="216">
        <v>4349071.8699999992</v>
      </c>
      <c r="Q47" s="217">
        <v>4349071.8699999992</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1491880.9026063012</v>
      </c>
      <c r="E51" s="217">
        <v>1491880.9026063012</v>
      </c>
      <c r="F51" s="217">
        <v>0</v>
      </c>
      <c r="G51" s="217">
        <v>0</v>
      </c>
      <c r="H51" s="217">
        <v>0</v>
      </c>
      <c r="I51" s="216">
        <v>1491880.9026063012</v>
      </c>
      <c r="J51" s="216">
        <v>5504990.3101222748</v>
      </c>
      <c r="K51" s="217">
        <v>5504990.3101222748</v>
      </c>
      <c r="L51" s="217">
        <v>0</v>
      </c>
      <c r="M51" s="217">
        <v>0</v>
      </c>
      <c r="N51" s="217">
        <v>0</v>
      </c>
      <c r="O51" s="216">
        <v>3385569.040725199</v>
      </c>
      <c r="P51" s="216">
        <v>19908259.787271429</v>
      </c>
      <c r="Q51" s="217">
        <v>19908259.787271429</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67244.048658015163</v>
      </c>
      <c r="E52" s="217">
        <v>67244.048658015163</v>
      </c>
      <c r="F52" s="217">
        <v>0</v>
      </c>
      <c r="G52" s="217">
        <v>0</v>
      </c>
      <c r="H52" s="217">
        <v>0</v>
      </c>
      <c r="I52" s="216">
        <v>67244.048658015163</v>
      </c>
      <c r="J52" s="216">
        <v>248128.27594284984</v>
      </c>
      <c r="K52" s="217">
        <v>248128.27594284984</v>
      </c>
      <c r="L52" s="217">
        <v>0</v>
      </c>
      <c r="M52" s="217">
        <v>0</v>
      </c>
      <c r="N52" s="217">
        <v>0</v>
      </c>
      <c r="O52" s="216">
        <v>152598.88970485266</v>
      </c>
      <c r="P52" s="216">
        <v>897331.67539913522</v>
      </c>
      <c r="Q52" s="217">
        <v>897331.67539913522</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6197.1671290909326</v>
      </c>
      <c r="E53" s="217">
        <v>6197.1671290909326</v>
      </c>
      <c r="F53" s="217">
        <v>0</v>
      </c>
      <c r="G53" s="268"/>
      <c r="H53" s="268"/>
      <c r="I53" s="216">
        <v>6197.1671290909326</v>
      </c>
      <c r="J53" s="216">
        <v>22867.338093982358</v>
      </c>
      <c r="K53" s="217">
        <v>22867.338093982358</v>
      </c>
      <c r="L53" s="217">
        <v>0</v>
      </c>
      <c r="M53" s="268"/>
      <c r="N53" s="268"/>
      <c r="O53" s="216">
        <v>14063.412927799151</v>
      </c>
      <c r="P53" s="216">
        <v>82697.494776926731</v>
      </c>
      <c r="Q53" s="217">
        <v>82697.494776926731</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6851</v>
      </c>
      <c r="E56" s="229">
        <v>6851</v>
      </c>
      <c r="F56" s="229">
        <v>0</v>
      </c>
      <c r="G56" s="229">
        <v>0</v>
      </c>
      <c r="H56" s="229">
        <v>0</v>
      </c>
      <c r="I56" s="228">
        <v>6851</v>
      </c>
      <c r="J56" s="228">
        <v>4425</v>
      </c>
      <c r="K56" s="229">
        <v>4425</v>
      </c>
      <c r="L56" s="229">
        <v>0</v>
      </c>
      <c r="M56" s="229">
        <v>0</v>
      </c>
      <c r="N56" s="229">
        <v>0</v>
      </c>
      <c r="O56" s="228">
        <v>2721</v>
      </c>
      <c r="P56" s="228">
        <v>300</v>
      </c>
      <c r="Q56" s="229">
        <v>300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6851</v>
      </c>
      <c r="E57" s="232">
        <v>6851</v>
      </c>
      <c r="F57" s="232">
        <v>0</v>
      </c>
      <c r="G57" s="232">
        <v>0</v>
      </c>
      <c r="H57" s="232">
        <v>0</v>
      </c>
      <c r="I57" s="231">
        <v>6851</v>
      </c>
      <c r="J57" s="231">
        <v>31289</v>
      </c>
      <c r="K57" s="232">
        <v>31289</v>
      </c>
      <c r="L57" s="232">
        <v>0</v>
      </c>
      <c r="M57" s="232">
        <v>0</v>
      </c>
      <c r="N57" s="232">
        <v>0</v>
      </c>
      <c r="O57" s="231">
        <v>19243</v>
      </c>
      <c r="P57" s="231">
        <v>82560</v>
      </c>
      <c r="Q57" s="232">
        <v>82560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4425</v>
      </c>
      <c r="K58" s="232">
        <v>4425</v>
      </c>
      <c r="L58" s="232">
        <v>0</v>
      </c>
      <c r="M58" s="232">
        <v>0</v>
      </c>
      <c r="N58" s="232">
        <v>0</v>
      </c>
      <c r="O58" s="231">
        <v>2721</v>
      </c>
      <c r="P58" s="231">
        <v>300</v>
      </c>
      <c r="Q58" s="232">
        <v>300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82544</v>
      </c>
      <c r="E59" s="232">
        <v>82544</v>
      </c>
      <c r="F59" s="232">
        <v>0</v>
      </c>
      <c r="G59" s="232">
        <v>0</v>
      </c>
      <c r="H59" s="232">
        <v>0</v>
      </c>
      <c r="I59" s="231">
        <v>82544</v>
      </c>
      <c r="J59" s="231">
        <v>352835</v>
      </c>
      <c r="K59" s="232">
        <v>352835</v>
      </c>
      <c r="L59" s="232">
        <v>0</v>
      </c>
      <c r="M59" s="232">
        <v>0</v>
      </c>
      <c r="N59" s="232">
        <v>0</v>
      </c>
      <c r="O59" s="231">
        <v>216994</v>
      </c>
      <c r="P59" s="231">
        <v>979757</v>
      </c>
      <c r="Q59" s="232">
        <v>979757</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6878.666666666667</v>
      </c>
      <c r="E60" s="235">
        <f t="shared" ref="E60:T60" si="0">E$59/12</f>
        <v>6878.666666666667</v>
      </c>
      <c r="F60" s="235">
        <f t="shared" si="0"/>
        <v>0</v>
      </c>
      <c r="G60" s="235">
        <f t="shared" si="0"/>
        <v>0</v>
      </c>
      <c r="H60" s="235">
        <f t="shared" si="0"/>
        <v>0</v>
      </c>
      <c r="I60" s="234">
        <f t="shared" si="0"/>
        <v>6878.666666666667</v>
      </c>
      <c r="J60" s="234">
        <f t="shared" si="0"/>
        <v>29402.916666666668</v>
      </c>
      <c r="K60" s="235">
        <f t="shared" si="0"/>
        <v>29402.916666666668</v>
      </c>
      <c r="L60" s="235">
        <f t="shared" si="0"/>
        <v>0</v>
      </c>
      <c r="M60" s="235">
        <f t="shared" si="0"/>
        <v>0</v>
      </c>
      <c r="N60" s="235">
        <f t="shared" si="0"/>
        <v>0</v>
      </c>
      <c r="O60" s="234">
        <f t="shared" si="0"/>
        <v>18082.833333333332</v>
      </c>
      <c r="P60" s="234">
        <f t="shared" si="0"/>
        <v>81646.416666666672</v>
      </c>
      <c r="Q60" s="235">
        <f t="shared" si="0"/>
        <v>81646.416666666672</v>
      </c>
      <c r="R60" s="235">
        <f t="shared" si="0"/>
        <v>0</v>
      </c>
      <c r="S60" s="235">
        <f t="shared" si="0"/>
        <v>0</v>
      </c>
      <c r="T60" s="235">
        <f t="shared" si="0"/>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234070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 sqref="D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35196810.179018512</v>
      </c>
      <c r="E5" s="326">
        <v>36465371.669999987</v>
      </c>
      <c r="F5" s="326">
        <v>0</v>
      </c>
      <c r="G5" s="328">
        <v>0</v>
      </c>
      <c r="H5" s="328">
        <v>0</v>
      </c>
      <c r="I5" s="325">
        <v>36465371.669999987</v>
      </c>
      <c r="J5" s="325">
        <v>129875044.74667948</v>
      </c>
      <c r="K5" s="326">
        <v>129558888.08776999</v>
      </c>
      <c r="L5" s="326">
        <v>0</v>
      </c>
      <c r="M5" s="326">
        <v>0</v>
      </c>
      <c r="N5" s="326">
        <v>0</v>
      </c>
      <c r="O5" s="325">
        <v>79678716.173978537</v>
      </c>
      <c r="P5" s="325">
        <v>473262242.50430208</v>
      </c>
      <c r="Q5" s="326">
        <v>472118892.82619768</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852231.94166491111</v>
      </c>
      <c r="E6" s="319">
        <v>0</v>
      </c>
      <c r="F6" s="319">
        <v>0</v>
      </c>
      <c r="G6" s="320">
        <v>0</v>
      </c>
      <c r="H6" s="320">
        <v>0</v>
      </c>
      <c r="I6" s="318">
        <v>0</v>
      </c>
      <c r="J6" s="318">
        <v>3144707.1764548849</v>
      </c>
      <c r="K6" s="319">
        <v>0</v>
      </c>
      <c r="L6" s="319">
        <v>0</v>
      </c>
      <c r="M6" s="319">
        <v>0</v>
      </c>
      <c r="N6" s="319">
        <v>0</v>
      </c>
      <c r="O6" s="318">
        <v>0</v>
      </c>
      <c r="P6" s="318">
        <v>11372526.361880207</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937912.0346510188</v>
      </c>
      <c r="E7" s="319">
        <v>0</v>
      </c>
      <c r="F7" s="319">
        <v>0</v>
      </c>
      <c r="G7" s="320">
        <v>0</v>
      </c>
      <c r="H7" s="320">
        <v>0</v>
      </c>
      <c r="I7" s="318">
        <v>0</v>
      </c>
      <c r="J7" s="318">
        <v>3460863.8353643855</v>
      </c>
      <c r="K7" s="319">
        <v>0</v>
      </c>
      <c r="L7" s="319">
        <v>0</v>
      </c>
      <c r="M7" s="319">
        <v>0</v>
      </c>
      <c r="N7" s="319">
        <v>0</v>
      </c>
      <c r="O7" s="318">
        <v>0</v>
      </c>
      <c r="P7" s="318">
        <v>12515876.039984599</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5227926.5000000009</v>
      </c>
      <c r="E15" s="319">
        <v>5933937.2059629969</v>
      </c>
      <c r="F15" s="319">
        <v>0</v>
      </c>
      <c r="G15" s="319">
        <v>0</v>
      </c>
      <c r="H15" s="319">
        <v>0</v>
      </c>
      <c r="I15" s="318">
        <v>5933937.2059629969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-1713529.97</v>
      </c>
      <c r="F16" s="319">
        <v>0</v>
      </c>
      <c r="G16" s="319">
        <v>0</v>
      </c>
      <c r="H16" s="319">
        <v>0</v>
      </c>
      <c r="I16" s="318">
        <v>-1713529.97</v>
      </c>
      <c r="J16" s="318">
        <v>0</v>
      </c>
      <c r="K16" s="319">
        <v>3553914.02</v>
      </c>
      <c r="L16" s="319">
        <v>0</v>
      </c>
      <c r="M16" s="319">
        <v>0</v>
      </c>
      <c r="N16" s="319">
        <v>0</v>
      </c>
      <c r="O16" s="318">
        <v>3553914.02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128133.6911907727</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17991516.16</v>
      </c>
      <c r="E20" s="319">
        <v>17991516.16</v>
      </c>
      <c r="F20" s="319">
        <v>0</v>
      </c>
      <c r="G20" s="319">
        <v>0</v>
      </c>
      <c r="H20" s="319">
        <v>0</v>
      </c>
      <c r="I20" s="318">
        <v>17991516.16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31362612.052439958</v>
      </c>
      <c r="E23" s="362"/>
      <c r="F23" s="362"/>
      <c r="G23" s="362"/>
      <c r="H23" s="362"/>
      <c r="I23" s="364"/>
      <c r="J23" s="318">
        <v>115726982.72843808</v>
      </c>
      <c r="K23" s="362"/>
      <c r="L23" s="362"/>
      <c r="M23" s="362"/>
      <c r="N23" s="362"/>
      <c r="O23" s="364"/>
      <c r="P23" s="318">
        <v>418515330.04853642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31428442.648832612</v>
      </c>
      <c r="F24" s="319">
        <v>0</v>
      </c>
      <c r="G24" s="319">
        <v>0</v>
      </c>
      <c r="H24" s="319">
        <v>0</v>
      </c>
      <c r="I24" s="318">
        <v>31428442.648832612</v>
      </c>
      <c r="J24" s="365"/>
      <c r="K24" s="319">
        <v>115969895.41310215</v>
      </c>
      <c r="L24" s="319">
        <v>0</v>
      </c>
      <c r="M24" s="319">
        <v>0</v>
      </c>
      <c r="N24" s="319">
        <v>0</v>
      </c>
      <c r="O24" s="318">
        <v>71321485.679057822</v>
      </c>
      <c r="P24" s="365"/>
      <c r="Q24" s="319">
        <v>422302295.02747965</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4907608.0733776372</v>
      </c>
      <c r="E26" s="362"/>
      <c r="F26" s="362"/>
      <c r="G26" s="362"/>
      <c r="H26" s="362"/>
      <c r="I26" s="364"/>
      <c r="J26" s="318">
        <v>774834.71350064327</v>
      </c>
      <c r="K26" s="362"/>
      <c r="L26" s="362"/>
      <c r="M26" s="362"/>
      <c r="N26" s="362"/>
      <c r="O26" s="364"/>
      <c r="P26" s="318">
        <v>5710609.0437074453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3459633.0326819792</v>
      </c>
      <c r="F27" s="319">
        <v>0</v>
      </c>
      <c r="G27" s="319">
        <v>0</v>
      </c>
      <c r="H27" s="319">
        <v>0</v>
      </c>
      <c r="I27" s="318">
        <v>3459633.0326819792</v>
      </c>
      <c r="J27" s="365"/>
      <c r="K27" s="319">
        <v>3553914.02</v>
      </c>
      <c r="L27" s="319">
        <v>0</v>
      </c>
      <c r="M27" s="319">
        <v>0</v>
      </c>
      <c r="N27" s="319">
        <v>0</v>
      </c>
      <c r="O27" s="318">
        <v>3553914.02</v>
      </c>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2604016.6292615929</v>
      </c>
      <c r="E28" s="363"/>
      <c r="F28" s="363"/>
      <c r="G28" s="363"/>
      <c r="H28" s="363"/>
      <c r="I28" s="365"/>
      <c r="J28" s="318">
        <v>962277.10711742274</v>
      </c>
      <c r="K28" s="363"/>
      <c r="L28" s="363"/>
      <c r="M28" s="363"/>
      <c r="N28" s="363"/>
      <c r="O28" s="365"/>
      <c r="P28" s="318">
        <v>3160904.6736209854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400378.51725961088</v>
      </c>
      <c r="E30" s="362"/>
      <c r="F30" s="362"/>
      <c r="G30" s="362"/>
      <c r="H30" s="362"/>
      <c r="I30" s="364"/>
      <c r="J30" s="318">
        <v>1477383.2509316099</v>
      </c>
      <c r="K30" s="362"/>
      <c r="L30" s="362"/>
      <c r="M30" s="362"/>
      <c r="N30" s="362"/>
      <c r="O30" s="364"/>
      <c r="P30" s="318">
        <v>5342812.2318087807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88019.913090798625</v>
      </c>
      <c r="F31" s="319">
        <v>0</v>
      </c>
      <c r="G31" s="319">
        <v>0</v>
      </c>
      <c r="H31" s="319">
        <v>0</v>
      </c>
      <c r="I31" s="318">
        <v>88019.913090798625</v>
      </c>
      <c r="J31" s="365"/>
      <c r="K31" s="319">
        <v>324790.51633153105</v>
      </c>
      <c r="L31" s="319">
        <v>0</v>
      </c>
      <c r="M31" s="319">
        <v>0</v>
      </c>
      <c r="N31" s="319">
        <v>0</v>
      </c>
      <c r="O31" s="318">
        <v>199746.16754389158</v>
      </c>
      <c r="P31" s="365"/>
      <c r="Q31" s="319">
        <v>1174573.1802072006</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923037.93874035566</v>
      </c>
      <c r="E32" s="363"/>
      <c r="F32" s="363"/>
      <c r="G32" s="363"/>
      <c r="H32" s="363"/>
      <c r="I32" s="365"/>
      <c r="J32" s="318">
        <v>1906670.1899187465</v>
      </c>
      <c r="K32" s="363"/>
      <c r="L32" s="363"/>
      <c r="M32" s="363"/>
      <c r="N32" s="363"/>
      <c r="O32" s="365"/>
      <c r="P32" s="318">
        <v>6263063.5913408995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69910.67921585335</v>
      </c>
      <c r="E46" s="319">
        <v>69910.67921585335</v>
      </c>
      <c r="F46" s="319">
        <v>0</v>
      </c>
      <c r="G46" s="319">
        <v>0</v>
      </c>
      <c r="H46" s="319">
        <v>0</v>
      </c>
      <c r="I46" s="318">
        <v>69910.67921585335</v>
      </c>
      <c r="J46" s="318">
        <v>257968.05293572493</v>
      </c>
      <c r="K46" s="319">
        <v>257968.05293572493</v>
      </c>
      <c r="L46" s="319">
        <v>0</v>
      </c>
      <c r="M46" s="319">
        <v>0</v>
      </c>
      <c r="N46" s="319">
        <v>0</v>
      </c>
      <c r="O46" s="318">
        <v>158650.35255547083</v>
      </c>
      <c r="P46" s="318">
        <v>932916.26784842194</v>
      </c>
      <c r="Q46" s="319">
        <v>932916.26784842194</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33213454.754291117</v>
      </c>
      <c r="E54" s="323">
        <f>E24+E27+E31+E35-E36+E39+E42+E45+E46-E49+E51+E52+E53</f>
        <v>35046006.273821242</v>
      </c>
      <c r="F54" s="323">
        <f>F24+F27+F31+F35-F36+F39+F42+F45+F46-F49+F51+F52+F53</f>
        <v>0</v>
      </c>
      <c r="G54" s="323">
        <f>G24+G27+G31+G35-G36+G39+G42+G45+G46-G49+G51+G52+G53</f>
        <v>0</v>
      </c>
      <c r="H54" s="323">
        <f>H24+H27+H31+H35-H36+H39+H42+H45+H46-H49+H51+H52+H53</f>
        <v>0</v>
      </c>
      <c r="I54" s="322">
        <f>I24+I27+I31+I35-I36+I39+I42+I45+I46-I49+I51+I52+I53</f>
        <v>35046006.273821242</v>
      </c>
      <c r="J54" s="322">
        <f>J23+J26-J28+J30-J32+J34-J36+J38+J41-J43+J45+J46-J47-J49+J50+J51+J52+J53</f>
        <v>115368221.44876988</v>
      </c>
      <c r="K54" s="323">
        <f>K24+K27+K31+K35-K36+K39+K42+K45+K46-K49+K51+K52+K53</f>
        <v>120106568.00236939</v>
      </c>
      <c r="L54" s="323">
        <f>L24+L27+L31+L35-L36+L39+L42+L45+L46-L49+L51+L52+L53</f>
        <v>0</v>
      </c>
      <c r="M54" s="323">
        <f>M24+M27+M31+M35-M36+M39+M42+M45+M46-M49+M51+M52+M53</f>
        <v>0</v>
      </c>
      <c r="N54" s="323">
        <f>N24+N27+N31+N35-N36+N39+N42+N45+N46-N49+N51+N52+N53</f>
        <v>0</v>
      </c>
      <c r="O54" s="322">
        <f>O24+O27+O31+O35-O36+O39+O42+O45+O46-O49+O51+O52+O53</f>
        <v>75233796.219157174</v>
      </c>
      <c r="P54" s="322">
        <f>P23+P26-P28+P30-P32+P34-P36+P38+P41-P43+P45+P46-P47-P49+P50+P51+P52+P53</f>
        <v>421077699.32693917</v>
      </c>
      <c r="Q54" s="323">
        <f>Q24+Q27+Q31+Q35-Q36+Q39+Q42+Q45+Q46-Q49+Q51+Q52+Q53</f>
        <v>424409784.47553527</v>
      </c>
      <c r="R54" s="323">
        <f>R24+R27+R31+R35-R36+R39+R42+R45+R46-R49+R51+R52+R53</f>
        <v>0</v>
      </c>
      <c r="S54" s="323">
        <f>S24+S27+S31+S35-S36+S39+S42+S45+S46-S49+S51+S52+S53</f>
        <v>0</v>
      </c>
      <c r="T54" s="323">
        <f>T24+T27+T31+T35-T36+T39+T42+T45+T46-T49+T51+T52+T53</f>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f t="shared" ref="D55:T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1448498.84</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H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6851</v>
      </c>
      <c r="D4" s="104">
        <f>'Pt 1 Summary of Data'!$K$56+'Pt 1 Summary of Data'!$M$56-'Pt 1 Summary of Data'!$N$56</f>
        <v>4425</v>
      </c>
      <c r="E4" s="104">
        <f>'Pt 1 Summary of Data'!$Q$56+'Pt 1 Summary of Data'!$S$56-'Pt 1 Summary of Data'!$T$56</f>
        <v>300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t="s">
        <v>504</v>
      </c>
      <c r="C6" s="113"/>
      <c r="D6" s="137" t="s">
        <v>505</v>
      </c>
      <c r="E6" s="7"/>
    </row>
    <row r="7" spans="1:5" ht="35.25" customHeight="1" x14ac:dyDescent="0.2">
      <c r="B7" s="134" t="s">
        <v>506</v>
      </c>
      <c r="C7" s="113"/>
      <c r="D7" s="137" t="s">
        <v>505</v>
      </c>
      <c r="E7" s="7"/>
    </row>
    <row r="8" spans="1:5" ht="35.25" customHeight="1" x14ac:dyDescent="0.2">
      <c r="B8" s="134" t="s">
        <v>507</v>
      </c>
      <c r="C8" s="113"/>
      <c r="D8" s="137" t="s">
        <v>505</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 Camacho</cp:lastModifiedBy>
  <cp:lastPrinted>2014-12-18T11:24:00Z</cp:lastPrinted>
  <dcterms:created xsi:type="dcterms:W3CDTF">2012-03-15T16:14:51Z</dcterms:created>
  <dcterms:modified xsi:type="dcterms:W3CDTF">2016-07-27T19:00:41Z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