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9" i="4" l="1"/>
  <c r="Q59" i="4"/>
  <c r="Q58" i="4"/>
  <c r="Q57" i="4"/>
  <c r="Q56" i="4"/>
  <c r="P60" i="4"/>
  <c r="Q60" i="4" s="1"/>
  <c r="K58" i="4"/>
  <c r="K57" i="4"/>
  <c r="K56" i="4"/>
  <c r="J60" i="4"/>
  <c r="K60" i="4" s="1"/>
  <c r="O16" i="10" l="1"/>
  <c r="P16" i="10" s="1"/>
  <c r="O15" i="10"/>
  <c r="P15" i="10" s="1"/>
  <c r="N17" i="10"/>
  <c r="M17" i="10"/>
  <c r="N12" i="10"/>
  <c r="M12" i="10"/>
  <c r="K52" i="10"/>
  <c r="P17" i="10" l="1"/>
  <c r="O17" i="10"/>
  <c r="K15" i="10"/>
  <c r="J16" i="10"/>
  <c r="K16" i="10" s="1"/>
  <c r="J15" i="10"/>
  <c r="I17" i="10"/>
  <c r="H17" i="10"/>
  <c r="I12" i="10"/>
  <c r="H12" i="10"/>
  <c r="J6" i="10"/>
  <c r="K6" i="10" s="1"/>
  <c r="K12" i="10" s="1"/>
  <c r="P12" i="4"/>
  <c r="Q12" i="4" s="1"/>
  <c r="Q54" i="18"/>
  <c r="O6" i="10" s="1"/>
  <c r="O12" i="10" s="1"/>
  <c r="K54" i="18"/>
  <c r="J12" i="4" s="1"/>
  <c r="K12" i="4" s="1"/>
  <c r="Q5" i="4"/>
  <c r="P5" i="4"/>
  <c r="J5" i="4"/>
  <c r="K5" i="4" s="1"/>
  <c r="P6" i="10" l="1"/>
  <c r="P12" i="10" s="1"/>
  <c r="J12" i="10"/>
  <c r="K17" i="10"/>
  <c r="J17" i="10"/>
</calcChain>
</file>

<file path=xl/sharedStrings.xml><?xml version="1.0" encoding="utf-8"?>
<sst xmlns="http://schemas.openxmlformats.org/spreadsheetml/2006/main" count="584" uniqueCount="509">
  <si>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</si>
  <si>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</si>
  <si>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</si>
  <si>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</si>
  <si>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</si>
  <si>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</si>
  <si>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</si>
  <si>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</si>
  <si>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</si>
  <si>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</si>
  <si>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</si>
  <si>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</si>
  <si>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</si>
  <si>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</si>
  <si>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</si>
  <si>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</si>
  <si>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</si>
  <si>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</si>
  <si>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</si>
  <si>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</si>
  <si>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</si>
  <si>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</si>
  <si>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</si>
  <si>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</si>
  <si>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</si>
  <si>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</si>
  <si>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</si>
  <si>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</si>
  <si>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</si>
  <si>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</si>
  <si>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</si>
  <si>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</si>
  <si>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</si>
  <si>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</si>
  <si>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</si>
  <si>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</si>
  <si>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</si>
  <si>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</si>
  <si>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</si>
  <si>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</si>
  <si>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</si>
  <si>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</si>
  <si>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</si>
  <si>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</si>
  <si>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</si>
  <si>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</si>
  <si>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</si>
  <si>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</si>
  <si>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</si>
  <si>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</si>
  <si>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</si>
  <si>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</si>
  <si>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</si>
  <si>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</si>
  <si>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</si>
  <si>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</si>
  <si>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</si>
  <si>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</si>
  <si>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</si>
  <si>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</si>
  <si>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</si>
  <si>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</si>
  <si>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</si>
  <si>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</si>
  <si>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</si>
  <si>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</si>
  <si>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</si>
  <si>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</si>
  <si>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</si>
  <si>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</si>
  <si>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</si>
  <si>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</si>
  <si>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</si>
  <si>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</si>
  <si>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</si>
  <si>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</si>
  <si>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</si>
  <si>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</si>
  <si>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</si>
  <si>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</si>
  <si>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</si>
  <si>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</si>
  <si>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</si>
  <si>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</si>
  <si>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</si>
  <si>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</si>
  <si>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</si>
  <si>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</si>
  <si>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</si>
  <si>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</si>
  <si>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</si>
  <si>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</si>
  <si>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</si>
  <si>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</si>
  <si>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</si>
  <si>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</si>
  <si>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</si>
  <si>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</si>
  <si>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</si>
  <si>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</si>
  <si>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</si>
  <si>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</si>
  <si>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</si>
  <si>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</si>
  <si>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</si>
  <si>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</si>
  <si>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</si>
  <si>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</si>
  <si>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</si>
  <si>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</si>
  <si>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</si>
  <si>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</si>
  <si>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</si>
  <si>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</si>
  <si>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</si>
  <si>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</si>
  <si>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</si>
  <si>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</si>
  <si>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</si>
  <si>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</si>
  <si>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</si>
  <si>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</si>
  <si>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</si>
  <si>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</si>
  <si>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</si>
  <si>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</si>
  <si>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</si>
  <si>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</si>
  <si>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</si>
  <si>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</si>
  <si>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</si>
  <si>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</si>
  <si>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</si>
  <si>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</si>
  <si>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</si>
  <si>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</si>
  <si>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</si>
  <si>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</si>
  <si>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</si>
  <si>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</si>
  <si>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</si>
  <si>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</si>
  <si>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</si>
  <si>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</si>
  <si>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</si>
  <si>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</si>
  <si>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</si>
  <si>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</si>
  <si>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</si>
  <si>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</si>
  <si>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</si>
  <si>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</si>
  <si>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</si>
  <si>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</si>
  <si>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</si>
  <si>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</si>
  <si>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</si>
  <si>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</si>
  <si>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</si>
  <si>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</si>
  <si>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</si>
  <si>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</si>
  <si>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</si>
  <si>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</si>
  <si>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</si>
  <si>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</si>
  <si>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</si>
  <si>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</si>
  <si>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</si>
  <si>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</si>
  <si>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</si>
  <si>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</si>
  <si>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</si>
  <si>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</si>
  <si>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</si>
  <si>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</si>
  <si>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</si>
  <si>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</si>
  <si>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</si>
  <si>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</si>
  <si>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</si>
  <si>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</si>
  <si>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</si>
  <si>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</si>
  <si>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</si>
  <si>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</si>
  <si>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</si>
  <si>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</si>
  <si>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</si>
  <si>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</si>
  <si>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</si>
  <si>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</si>
  <si>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</si>
  <si>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</si>
  <si>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</si>
  <si>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</si>
  <si>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</si>
  <si>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</si>
  <si>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</si>
  <si>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</si>
  <si>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</si>
  <si>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</si>
  <si>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</si>
  <si>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</si>
  <si>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</si>
  <si>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</si>
  <si>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</si>
  <si>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</si>
  <si>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</si>
  <si>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</si>
  <si>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</si>
  <si>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</si>
  <si>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</si>
  <si>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</si>
  <si>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</si>
  <si>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</si>
  <si>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</si>
  <si>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</si>
  <si>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</si>
  <si>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</si>
  <si>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</si>
  <si>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</si>
  <si>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</si>
  <si>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</si>
  <si>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</si>
  <si>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</si>
  <si>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</si>
  <si>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</si>
  <si>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</si>
  <si>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</si>
  <si>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</si>
  <si>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</si>
  <si>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</si>
  <si>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</si>
  <si>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</si>
  <si>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</si>
  <si>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</si>
  <si>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</si>
  <si>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</si>
  <si>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</si>
  <si>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</si>
  <si>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</si>
  <si>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</si>
  <si>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</si>
  <si>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</si>
  <si>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</si>
  <si>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</si>
  <si>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</si>
  <si>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</si>
  <si>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</si>
  <si>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</si>
  <si>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</si>
  <si>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</si>
  <si>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</si>
  <si>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</si>
  <si>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</si>
  <si>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</si>
  <si>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</si>
  <si>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</si>
  <si>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</si>
  <si>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</si>
  <si>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</si>
  <si>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</si>
  <si>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</si>
  <si>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</si>
  <si>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</si>
  <si>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</si>
  <si>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</si>
  <si>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</si>
  <si>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</si>
  <si>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</si>
  <si>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</si>
  <si>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</si>
  <si>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</si>
  <si>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</si>
  <si>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</si>
  <si>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</si>
  <si>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</si>
  <si>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</si>
  <si>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</si>
  <si>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</si>
  <si>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</si>
  <si>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</si>
  <si>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</si>
  <si>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</si>
  <si>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</si>
  <si>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</si>
  <si>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</si>
  <si>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</si>
  <si>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</si>
  <si>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</si>
  <si>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</si>
  <si>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</si>
  <si>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</si>
  <si>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</si>
  <si>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</si>
  <si>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</si>
  <si>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</si>
  <si>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</si>
  <si>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</si>
  <si>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</si>
  <si>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</si>
  <si>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</si>
  <si>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</si>
  <si>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</si>
  <si>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</si>
  <si>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</si>
  <si>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</si>
  <si>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</si>
  <si>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</si>
  <si>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</si>
  <si>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</si>
  <si>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</si>
  <si>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</si>
  <si>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</si>
  <si>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</si>
  <si>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</si>
  <si>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</si>
  <si>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</si>
  <si>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</si>
  <si>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</si>
  <si>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</si>
  <si>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</si>
  <si>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</si>
  <si>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</si>
  <si>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</si>
  <si>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</si>
  <si>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</si>
  <si>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</si>
  <si>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</si>
  <si>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</si>
  <si>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</si>
  <si>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</si>
  <si>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</si>
  <si>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</si>
  <si>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</si>
  <si>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</si>
  <si>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</si>
  <si>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</si>
  <si>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</si>
  <si>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</si>
  <si>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</si>
  <si>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</si>
  <si>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</si>
  <si>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</si>
  <si>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</si>
  <si>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</si>
  <si>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</si>
  <si>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</si>
  <si>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</si>
  <si>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</si>
  <si>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</si>
  <si>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</si>
  <si>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</si>
  <si>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</si>
  <si>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</si>
  <si>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</si>
  <si>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</si>
  <si>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</si>
  <si>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</si>
  <si>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</si>
  <si>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</si>
  <si>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</si>
  <si>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</si>
  <si>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</si>
  <si>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</si>
  <si>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</si>
  <si>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</si>
  <si>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</si>
  <si>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</si>
  <si>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</si>
  <si>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</si>
  <si>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</si>
  <si>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</si>
  <si>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</si>
  <si>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</si>
  <si>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</si>
  <si>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</si>
  <si>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</si>
  <si>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</si>
  <si>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</si>
  <si>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</si>
  <si>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</si>
  <si>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</si>
  <si>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</si>
  <si>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</si>
  <si>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</si>
  <si>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</si>
  <si>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</si>
  <si>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</si>
  <si>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</si>
  <si>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</si>
  <si>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</si>
  <si>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</si>
  <si>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</si>
  <si>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</si>
  <si>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</si>
  <si>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</si>
  <si>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</si>
  <si>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</si>
  <si>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</si>
  <si>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</si>
  <si>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</si>
  <si>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</si>
  <si>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</si>
  <si>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</si>
  <si>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</si>
  <si>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</si>
  <si>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</si>
  <si>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</si>
  <si>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</si>
  <si>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</si>
  <si>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</si>
  <si>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</si>
  <si>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</si>
  <si>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</si>
  <si>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</si>
  <si>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</si>
  <si>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</si>
  <si>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</si>
  <si>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</si>
  <si>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</si>
  <si>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</si>
  <si>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</si>
  <si>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</si>
  <si>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</si>
  <si>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</si>
  <si>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</si>
  <si>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</si>
  <si>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</si>
  <si>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</si>
  <si>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</si>
  <si>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</si>
  <si>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</si>
  <si>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</si>
  <si>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</si>
  <si>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</si>
  <si>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</si>
  <si>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</si>
  <si>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</si>
  <si>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</si>
  <si>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</si>
  <si>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</si>
  <si>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</si>
  <si>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</si>
  <si>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</si>
  <si>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</si>
  <si>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</si>
  <si>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</si>
  <si>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</si>
  <si>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</si>
  <si>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</si>
  <si>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</si>
  <si>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</si>
  <si>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</si>
  <si>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</si>
  <si>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</si>
  <si>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</si>
  <si>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</si>
  <si>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</si>
  <si>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</si>
  <si>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</si>
  <si>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</si>
  <si>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</si>
  <si>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</si>
  <si>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</si>
  <si>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</si>
  <si>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</si>
  <si>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</si>
  <si>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</si>
  <si>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</si>
  <si>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</si>
  <si>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</si>
  <si>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</si>
  <si>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</si>
  <si>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</si>
  <si>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</si>
  <si>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</si>
  <si>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</si>
  <si>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</si>
  <si>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</si>
  <si>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</si>
  <si>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</si>
  <si>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</si>
  <si>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</si>
  <si>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</si>
  <si>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</si>
  <si>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</si>
  <si>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</si>
  <si>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</si>
  <si>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</si>
  <si>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</si>
  <si>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</si>
  <si>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</si>
  <si>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</si>
  <si>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</si>
  <si>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</si>
  <si>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</si>
  <si>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</si>
  <si>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</si>
  <si>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</si>
  <si>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</si>
  <si>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17</t>
  </si>
  <si>
    <t>Based on actual.</t>
  </si>
  <si>
    <t>Baeed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</si>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</sst>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E29"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16481552.33</v>
      </c>
      <c r="K5" s="106">
        <f>J5</f>
        <v>16481552.33</v>
      </c>
      <c r="L5" s="106"/>
      <c r="M5" s="106"/>
      <c r="N5" s="106"/>
      <c r="O5" s="105"/>
      <c r="P5" s="105">
        <f>'Pt 2 Premium and Claims'!P5</f>
        <v>964690</v>
      </c>
      <c r="Q5" s="106">
        <f>P5</f>
        <v>964690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12369328.460923908</v>
      </c>
      <c r="K12" s="106">
        <f>J12</f>
        <v>12369328.460923908</v>
      </c>
      <c r="L12" s="106"/>
      <c r="M12" s="106"/>
      <c r="N12" s="106"/>
      <c r="O12" s="105"/>
      <c r="P12" s="105">
        <f>'Pt 2 Premium and Claims'!Q54</f>
        <v>806056.61142446811</v>
      </c>
      <c r="Q12" s="106">
        <f>P12</f>
        <v>806056.61142446811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846064</v>
      </c>
      <c r="K25" s="110"/>
      <c r="L25" s="110"/>
      <c r="M25" s="110"/>
      <c r="N25" s="110"/>
      <c r="O25" s="109"/>
      <c r="P25" s="109">
        <v>49629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v>17616</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318522</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64605</v>
      </c>
      <c r="K35" s="110"/>
      <c r="L35" s="110"/>
      <c r="M35" s="110"/>
      <c r="N35" s="110"/>
      <c r="O35" s="109"/>
      <c r="P35" s="109">
        <v>3621</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0</f>
        <v>0</v>
      </c>
      <c r="L56" s="122"/>
      <c r="M56" s="122"/>
      <c r="N56" s="122"/>
      <c r="O56" s="121"/>
      <c r="P56" s="121">
        <v>0</v>
      </c>
      <c r="Q56" s="122">
        <f>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0</f>
        <v>0</v>
      </c>
      <c r="L57" s="125"/>
      <c r="M57" s="125"/>
      <c r="N57" s="125"/>
      <c r="O57" s="124"/>
      <c r="P57" s="124">
        <v>0</v>
      </c>
      <c r="Q57" s="125">
        <f t="shared" ref="Q57:Q60" si="0">P57</f>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0</f>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49802</v>
      </c>
      <c r="K59" s="125">
        <f>J59</f>
        <v>49802</v>
      </c>
      <c r="L59" s="125"/>
      <c r="M59" s="125"/>
      <c r="N59" s="125"/>
      <c r="O59" s="124"/>
      <c r="P59" s="124">
        <v>2893</v>
      </c>
      <c r="Q59" s="125">
        <f t="shared" si="0"/>
        <v>2893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4150.166666666667</v>
      </c>
      <c r="K60" s="128">
        <f>J60</f>
        <v>4150.166666666667</v>
      </c>
      <c r="L60" s="128"/>
      <c r="M60" s="128"/>
      <c r="N60" s="128"/>
      <c r="O60" s="127"/>
      <c r="P60" s="127">
        <f>P59/12</f>
        <v>241.08333333333334</v>
      </c>
      <c r="Q60" s="128">
        <f t="shared" si="0"/>
        <v>241.08333333333334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16481552.33</v>
      </c>
      <c r="K5" s="118">
        <v>16481552.33</v>
      </c>
      <c r="L5" s="118"/>
      <c r="M5" s="118"/>
      <c r="N5" s="118"/>
      <c r="O5" s="117"/>
      <c r="P5" s="117">
        <v>964690</v>
      </c>
      <c r="Q5" s="118">
        <v>964690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16481552.33</v>
      </c>
      <c r="K18" s="110">
        <v>16481552.33</v>
      </c>
      <c r="L18" s="110"/>
      <c r="M18" s="110"/>
      <c r="N18" s="110"/>
      <c r="O18" s="109"/>
      <c r="P18" s="109">
        <v>964690</v>
      </c>
      <c r="Q18" s="110">
        <v>964690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11009340.209999999</v>
      </c>
      <c r="L24" s="110"/>
      <c r="M24" s="110"/>
      <c r="N24" s="110"/>
      <c r="O24" s="109"/>
      <c r="P24" s="293"/>
      <c r="Q24" s="110">
        <v>727332.42999999993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1359988.2509239092</v>
      </c>
      <c r="L27" s="110"/>
      <c r="M27" s="110"/>
      <c r="N27" s="110"/>
      <c r="O27" s="109"/>
      <c r="P27" s="293"/>
      <c r="Q27" s="110">
        <v>78724.181424468159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12369328.460923908</v>
      </c>
      <c r="L54" s="115"/>
      <c r="M54" s="115"/>
      <c r="N54" s="115"/>
      <c r="O54" s="114"/>
      <c r="P54" s="114"/>
      <c r="Q54" s="115">
        <f>Q24+Q27</f>
        <v>806056.61142446811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H6" sqref="H6:I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19821594</v>
      </c>
      <c r="I5" s="118">
        <v>17533111.160257727</v>
      </c>
      <c r="J5" s="346"/>
      <c r="K5" s="346"/>
      <c r="L5" s="312"/>
      <c r="M5" s="117">
        <v>1047461</v>
      </c>
      <c r="N5" s="118">
        <v>629692.97649797343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19405179.25</v>
      </c>
      <c r="I6" s="110">
        <v>19762041.77</v>
      </c>
      <c r="J6" s="115">
        <f>'Pt 2 Premium and Claims'!K54</f>
        <v>12369328.460923908</v>
      </c>
      <c r="K6" s="115">
        <f>SUM(H6:J6)</f>
        <v>51536549.480923906</v>
      </c>
      <c r="L6" s="116"/>
      <c r="M6" s="109">
        <v>961509.19</v>
      </c>
      <c r="N6" s="110">
        <v>1250317.42</v>
      </c>
      <c r="O6" s="115">
        <f>'Pt 2 Premium and Claims'!Q54</f>
        <v>806056.61142446811</v>
      </c>
      <c r="P6" s="115">
        <f>SUM(M6:O6)</f>
        <v>3017883.2214244679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19405179.25</v>
      </c>
      <c r="I12" s="115">
        <f t="shared" ref="I12:K12" si="0">I6+I7</f>
        <v>19762041.77</v>
      </c>
      <c r="J12" s="115">
        <f t="shared" si="0"/>
        <v>12369328.460923908</v>
      </c>
      <c r="K12" s="115">
        <f t="shared" si="0"/>
        <v>51536549.480923906</v>
      </c>
      <c r="L12" s="311"/>
      <c r="M12" s="114">
        <f>M6+M7</f>
        <v>961509.19</v>
      </c>
      <c r="N12" s="115">
        <f t="shared" ref="N12:P12" si="1">N6+N7</f>
        <v>1250317.42</v>
      </c>
      <c r="O12" s="115">
        <f t="shared" si="1"/>
        <v>806056.61142446811</v>
      </c>
      <c r="P12" s="115">
        <f t="shared" si="1"/>
        <v>3017883.2214244679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7" thickTop="1" x14ac:dyDescent="0.4">
      <c r="B15" s="193" t="s">
        <v>486</v>
      </c>
      <c r="C15" s="117"/>
      <c r="D15" s="118"/>
      <c r="E15" s="106"/>
      <c r="F15" s="106"/>
      <c r="G15" s="107"/>
      <c r="H15" s="117">
        <v>26799884.690000001</v>
      </c>
      <c r="I15" s="118">
        <v>24508401.950000003</v>
      </c>
      <c r="J15" s="106">
        <f>'Pt 2 Premium and Claims'!J5</f>
        <v>16481552.33</v>
      </c>
      <c r="K15" s="106">
        <f>SUM(H15:J15)</f>
        <v>67789838.969999999</v>
      </c>
      <c r="L15" s="107"/>
      <c r="M15" s="117">
        <v>2020092.93</v>
      </c>
      <c r="N15" s="118">
        <v>1131029</v>
      </c>
      <c r="O15" s="106">
        <f>'Pt 2 Premium and Claims'!J5</f>
        <v>16481552.33</v>
      </c>
      <c r="P15" s="106">
        <f>SUM(M15:O15)</f>
        <v>19632674.259999998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1332544</v>
      </c>
      <c r="I16" s="110">
        <v>1112970</v>
      </c>
      <c r="J16" s="115">
        <f>SUM('Pt 1 Summary of Data'!J25:J35)</f>
        <v>1229191</v>
      </c>
      <c r="K16" s="115">
        <f>SUM(H16:J16)</f>
        <v>3674705</v>
      </c>
      <c r="L16" s="116"/>
      <c r="M16" s="109">
        <v>131684</v>
      </c>
      <c r="N16" s="110">
        <v>54493</v>
      </c>
      <c r="O16" s="115">
        <f>SUM('Pt 1 Summary of Data'!P25:P35)</f>
        <v>70866</v>
      </c>
      <c r="P16" s="115">
        <f>SUM(M16:O16)</f>
        <v>257043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25467340.690000001</v>
      </c>
      <c r="I17" s="115">
        <f t="shared" ref="I17:K17" si="2">I15-I16</f>
        <v>23395431.950000003</v>
      </c>
      <c r="J17" s="115">
        <f t="shared" si="2"/>
        <v>15252361.33</v>
      </c>
      <c r="K17" s="115">
        <f t="shared" si="2"/>
        <v>64115133.969999999</v>
      </c>
      <c r="L17" s="314"/>
      <c r="M17" s="114">
        <f>M15-M16</f>
        <v>1888408.93</v>
      </c>
      <c r="N17" s="115">
        <f t="shared" ref="N17:P17" si="3">N15-N16</f>
        <v>1076536</v>
      </c>
      <c r="O17" s="115">
        <f t="shared" si="3"/>
        <v>16410686.33</v>
      </c>
      <c r="P17" s="115">
        <f t="shared" si="3"/>
        <v>19375631.259999998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119790+56185+2759</f>
        <v>178734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v>0</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112</v>
      </c>
      <c r="E6" s="123"/>
      <c r="F6" s="363"/>
      <c r="G6" s="123"/>
      <c r="H6" s="123"/>
      <c r="I6" s="363"/>
      <c r="J6" s="363"/>
      <c r="K6" s="372"/>
    </row>
    <row r="7" spans="2:11" x14ac:dyDescent="0.4">
      <c r="B7" s="155" t="s">
        <v>102</v>
      </c>
      <c r="C7" s="124"/>
      <c r="D7" s="126">
        <v>2030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90170.789091204337</v>
      </c>
      <c r="E11" s="119"/>
      <c r="F11" s="119"/>
      <c r="G11" s="119"/>
      <c r="H11" s="119"/>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90170.789091204337</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674631</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503</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2017-12-06T23:21:33Z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