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Draft\"/>
    </mc:Choice>
  </mc:AlternateContent>
  <workbookProtection workbookPassword="D429" lockStructure="1"/>
  <bookViews>
    <workbookView xWindow="0" yWindow="0" windowWidth="19200" windowHeight="11775"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14" i="16" l="1"/>
  <c r="K24" i="18" l="1"/>
  <c r="Q24" i="18" l="1"/>
  <c r="Q13" i="4"/>
  <c r="Q49" i="18" l="1"/>
  <c r="Q27" i="18"/>
  <c r="Q14" i="4"/>
  <c r="K14" i="4" l="1"/>
  <c r="AT12" i="4" l="1"/>
  <c r="AI12" i="4" l="1"/>
  <c r="P12" i="4"/>
  <c r="AT50" i="18" l="1"/>
  <c r="AT49" i="18"/>
  <c r="AT32" i="18"/>
  <c r="AT30" i="18"/>
  <c r="AT28" i="18"/>
  <c r="AT26" i="18"/>
  <c r="AT23" i="18"/>
  <c r="AT7" i="18"/>
  <c r="AT6" i="18"/>
  <c r="AT5" i="18"/>
  <c r="AI46" i="18"/>
  <c r="AI45" i="18"/>
  <c r="AI32" i="18"/>
  <c r="AI30" i="18"/>
  <c r="AI28" i="18"/>
  <c r="AI26" i="18"/>
  <c r="AI23" i="18"/>
  <c r="AI7" i="18"/>
  <c r="AI6" i="18"/>
  <c r="AI5" i="18"/>
  <c r="P50" i="18"/>
  <c r="P49" i="18"/>
  <c r="P36" i="18"/>
  <c r="Q36" i="18" s="1"/>
  <c r="P34" i="18"/>
  <c r="Q35" i="18" s="1"/>
  <c r="Q54" i="18" s="1"/>
  <c r="P32" i="18"/>
  <c r="P30" i="18"/>
  <c r="P28" i="18"/>
  <c r="P26" i="18"/>
  <c r="P23" i="18"/>
  <c r="P14" i="18"/>
  <c r="P13" i="18"/>
  <c r="P12" i="18"/>
  <c r="P11" i="18"/>
  <c r="Q11" i="18" s="1"/>
  <c r="P9" i="18"/>
  <c r="P7" i="18"/>
  <c r="Q7" i="18" s="1"/>
  <c r="P6" i="18"/>
  <c r="Q6" i="18" s="1"/>
  <c r="P5" i="18"/>
  <c r="J54" i="18"/>
  <c r="J12" i="4" s="1"/>
  <c r="J50" i="18"/>
  <c r="J49" i="18"/>
  <c r="J36" i="18"/>
  <c r="K36" i="18" s="1"/>
  <c r="J34" i="18"/>
  <c r="K35" i="18" s="1"/>
  <c r="J32" i="18"/>
  <c r="J30" i="18"/>
  <c r="J28" i="18"/>
  <c r="J26" i="18"/>
  <c r="J23" i="18"/>
  <c r="J14" i="18"/>
  <c r="J13" i="18"/>
  <c r="J12" i="18"/>
  <c r="J11" i="18"/>
  <c r="J9" i="18"/>
  <c r="J7" i="18"/>
  <c r="K7" i="18" s="1"/>
  <c r="J6" i="18"/>
  <c r="K6" i="18" s="1"/>
  <c r="J5" i="18"/>
  <c r="AT59" i="4" l="1"/>
  <c r="AT60" i="4" s="1"/>
  <c r="AT58" i="4"/>
  <c r="AT57" i="4"/>
  <c r="AT56" i="4"/>
  <c r="AT51" i="4"/>
  <c r="AT50" i="4"/>
  <c r="AT47" i="4"/>
  <c r="AT46" i="4"/>
  <c r="AT45" i="4"/>
  <c r="AT44" i="4"/>
  <c r="AT41" i="4"/>
  <c r="AT40" i="4"/>
  <c r="AT39" i="4"/>
  <c r="AT38" i="4"/>
  <c r="AT37" i="4"/>
  <c r="AT35" i="4"/>
  <c r="AT31" i="4"/>
  <c r="AT21" i="4"/>
  <c r="AT20" i="4"/>
  <c r="AT19" i="4"/>
  <c r="AT18" i="4"/>
  <c r="AT17" i="4"/>
  <c r="AT16" i="4"/>
  <c r="AT15" i="4"/>
  <c r="AT14" i="4"/>
  <c r="AT13" i="4"/>
  <c r="AT10" i="4"/>
  <c r="AT9" i="4"/>
  <c r="AT8" i="4"/>
  <c r="AT5" i="4"/>
  <c r="AI59" i="4"/>
  <c r="AI60" i="4" s="1"/>
  <c r="AI58" i="4"/>
  <c r="AI57" i="4"/>
  <c r="AI56" i="4"/>
  <c r="AI51" i="4"/>
  <c r="AI50" i="4"/>
  <c r="AI47" i="4"/>
  <c r="AI46" i="4"/>
  <c r="AI45" i="4"/>
  <c r="AI44" i="4"/>
  <c r="AI41" i="4"/>
  <c r="AI40" i="4"/>
  <c r="AI39" i="4"/>
  <c r="AI38" i="4"/>
  <c r="AI37" i="4"/>
  <c r="AI35" i="4"/>
  <c r="AI31" i="4"/>
  <c r="AI21" i="4"/>
  <c r="AI20" i="4"/>
  <c r="AI19" i="4"/>
  <c r="AI18" i="4"/>
  <c r="AI17" i="4"/>
  <c r="AI16" i="4"/>
  <c r="AI15" i="4"/>
  <c r="AI14" i="4"/>
  <c r="AI13" i="4"/>
  <c r="AI10" i="4"/>
  <c r="AI9" i="4"/>
  <c r="AI8" i="4"/>
  <c r="AI5" i="4"/>
  <c r="P59" i="4"/>
  <c r="Q59" i="4" s="1"/>
  <c r="Q60" i="4" s="1"/>
  <c r="P58" i="4"/>
  <c r="Q58" i="4" s="1"/>
  <c r="P57" i="4"/>
  <c r="Q57" i="4" s="1"/>
  <c r="P56" i="4"/>
  <c r="P51" i="4"/>
  <c r="Q51" i="4" s="1"/>
  <c r="P50" i="4"/>
  <c r="Q50" i="4" s="1"/>
  <c r="P47" i="4"/>
  <c r="Q47" i="4" s="1"/>
  <c r="P46" i="4"/>
  <c r="Q46" i="4" s="1"/>
  <c r="P45" i="4"/>
  <c r="Q45" i="4" s="1"/>
  <c r="P44" i="4"/>
  <c r="Q44" i="4" s="1"/>
  <c r="P41" i="4"/>
  <c r="Q41" i="4" s="1"/>
  <c r="P40" i="4"/>
  <c r="Q40" i="4" s="1"/>
  <c r="P39" i="4"/>
  <c r="Q39" i="4" s="1"/>
  <c r="P38" i="4"/>
  <c r="Q38" i="4" s="1"/>
  <c r="P37" i="4"/>
  <c r="Q34" i="4"/>
  <c r="P35" i="4"/>
  <c r="P31" i="4"/>
  <c r="Q31" i="4" s="1"/>
  <c r="Q27" i="4"/>
  <c r="Q26" i="4"/>
  <c r="Q25" i="4"/>
  <c r="P21" i="4"/>
  <c r="P20" i="4"/>
  <c r="P19" i="4"/>
  <c r="P18" i="4"/>
  <c r="P17" i="4"/>
  <c r="P16" i="4"/>
  <c r="P15" i="4"/>
  <c r="P14" i="4"/>
  <c r="P13" i="4"/>
  <c r="P10" i="4"/>
  <c r="P9" i="4"/>
  <c r="P8" i="4"/>
  <c r="P5" i="4"/>
  <c r="J59" i="4"/>
  <c r="K59" i="4" s="1"/>
  <c r="K60" i="4" s="1"/>
  <c r="J58" i="4"/>
  <c r="K58" i="4" s="1"/>
  <c r="J57" i="4"/>
  <c r="K57" i="4" s="1"/>
  <c r="J56" i="4"/>
  <c r="J51" i="4"/>
  <c r="K51" i="4" s="1"/>
  <c r="J50" i="4"/>
  <c r="K50" i="4" s="1"/>
  <c r="J47" i="4"/>
  <c r="K47" i="4" s="1"/>
  <c r="J46" i="4"/>
  <c r="K46" i="4" s="1"/>
  <c r="J45" i="4"/>
  <c r="K45" i="4" s="1"/>
  <c r="J44" i="4"/>
  <c r="K44" i="4" s="1"/>
  <c r="J41" i="4"/>
  <c r="K41" i="4" s="1"/>
  <c r="J40" i="4"/>
  <c r="K40" i="4" s="1"/>
  <c r="J39" i="4"/>
  <c r="K39" i="4" s="1"/>
  <c r="J38" i="4"/>
  <c r="K38" i="4" s="1"/>
  <c r="J37" i="4"/>
  <c r="K34" i="4"/>
  <c r="J35" i="4"/>
  <c r="K35" i="4" s="1"/>
  <c r="J31" i="4"/>
  <c r="K31" i="4" s="1"/>
  <c r="K27" i="4"/>
  <c r="K26" i="4"/>
  <c r="K25" i="4"/>
  <c r="J21" i="4"/>
  <c r="J20" i="4"/>
  <c r="J19" i="4"/>
  <c r="J18" i="4"/>
  <c r="J17" i="4"/>
  <c r="J16" i="4"/>
  <c r="J15" i="4"/>
  <c r="J14" i="4"/>
  <c r="J13" i="4"/>
  <c r="J10" i="4"/>
  <c r="J9" i="4"/>
  <c r="J8" i="4"/>
  <c r="J5" i="4"/>
  <c r="K37" i="4" l="1"/>
  <c r="Q35" i="4"/>
  <c r="Q37" i="4"/>
  <c r="K56" i="4"/>
  <c r="D4" i="16"/>
  <c r="Q56" i="4"/>
  <c r="E4" i="16"/>
  <c r="P60" i="4"/>
  <c r="J60" i="4"/>
  <c r="K27" i="18" l="1"/>
  <c r="K49" i="18"/>
  <c r="K13" i="4"/>
  <c r="K54" i="18" l="1"/>
  <c r="K12" i="4"/>
  <c r="Q12" i="4"/>
  <c r="K16" i="18" l="1"/>
  <c r="K5" i="4" s="1"/>
  <c r="Q5" i="18" l="1"/>
  <c r="K5" i="18" l="1"/>
  <c r="Q5" i="4" l="1"/>
  <c r="K52" i="10" l="1"/>
  <c r="D11" i="16" s="1"/>
  <c r="D13" i="16" s="1"/>
  <c r="P52" i="10" l="1"/>
  <c r="E11" i="16" s="1"/>
</calcChain>
</file>

<file path=xl/sharedStrings.xml><?xml version="1.0" encoding="utf-8"?>
<sst xmlns="http://schemas.openxmlformats.org/spreadsheetml/2006/main" count="621" uniqueCount="555">
  <si>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</si>
  <si>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</si>
  <si>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</si>
  <si>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</si>
  <si>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</si>
  <si>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</si>
  <si>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</si>
  <si>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</si>
  <si>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</si>
  <si>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</si>
  <si>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</si>
  <si>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</si>
  <si>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</si>
  <si>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</si>
  <si>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</si>
  <si>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</si>
  <si>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</si>
  <si>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</si>
  <si>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</si>
  <si>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</si>
  <si>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</si>
  <si>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</si>
  <si>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</si>
  <si>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</si>
  <si>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</si>
  <si>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</si>
  <si>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</si>
  <si>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</si>
  <si>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</si>
  <si>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</si>
  <si>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</si>
  <si>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</si>
  <si>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</si>
  <si>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</si>
  <si>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</si>
  <si>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</si>
  <si>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</si>
  <si>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</si>
  <si>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</si>
  <si>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</si>
  <si>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</si>
  <si>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</si>
  <si>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</si>
  <si>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</si>
  <si>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</si>
  <si>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</si>
  <si>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</si>
  <si>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</si>
  <si>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</si>
  <si>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</si>
  <si>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</si>
  <si>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</si>
  <si>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</si>
  <si>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</si>
  <si>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</si>
  <si>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</si>
  <si>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</si>
  <si>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</si>
  <si>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</si>
  <si>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</si>
  <si>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</si>
  <si>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</si>
  <si>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</si>
  <si>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</si>
  <si>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</si>
  <si>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</si>
  <si>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</si>
  <si>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</si>
  <si>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</si>
  <si>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</si>
  <si>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</si>
  <si>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</si>
  <si>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</si>
  <si>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</si>
  <si>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</si>
  <si>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</si>
  <si>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</si>
  <si>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</si>
  <si>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</si>
  <si>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</si>
  <si>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</si>
  <si>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</si>
  <si>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</si>
  <si>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</si>
  <si>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</si>
  <si>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</si>
  <si>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</si>
  <si>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</si>
  <si>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</si>
  <si>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</si>
  <si>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</si>
  <si>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</si>
  <si>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</si>
  <si>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</si>
  <si>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</si>
  <si>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</si>
  <si>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</si>
  <si>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</si>
  <si>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</si>
  <si>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</si>
  <si>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</si>
  <si>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</si>
  <si>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</si>
  <si>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</si>
  <si>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</si>
  <si>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</si>
  <si>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</si>
  <si>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</si>
  <si>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</si>
  <si>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</si>
  <si>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</si>
  <si>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</si>
  <si>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</si>
  <si>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</si>
  <si>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</si>
  <si>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</si>
  <si>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</si>
  <si>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</si>
  <si>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</si>
  <si>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</si>
  <si>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</si>
  <si>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</si>
  <si>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</si>
  <si>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</si>
  <si>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</si>
  <si>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</si>
  <si>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</si>
  <si>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</si>
  <si>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</si>
  <si>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</si>
  <si>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</si>
  <si>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</si>
  <si>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</si>
  <si>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</si>
  <si>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</si>
  <si>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</si>
  <si>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</si>
  <si>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</si>
  <si>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</si>
  <si>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</si>
  <si>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</si>
  <si>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</si>
  <si>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</si>
  <si>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</si>
  <si>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</si>
  <si>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</si>
  <si>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</si>
  <si>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</si>
  <si>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</si>
  <si>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</si>
  <si>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</si>
  <si>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</si>
  <si>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</si>
  <si>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</si>
  <si>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</si>
  <si>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</si>
  <si>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</si>
  <si>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</si>
  <si>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</si>
  <si>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</si>
  <si>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</si>
  <si>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</si>
  <si>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</si>
  <si>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</si>
  <si>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</si>
  <si>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</si>
  <si>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</si>
  <si>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</si>
  <si>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</si>
  <si>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</si>
  <si>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</si>
  <si>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</si>
  <si>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</si>
  <si>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</si>
  <si>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</si>
  <si>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</si>
  <si>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</si>
  <si>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</si>
  <si>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</si>
  <si>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</si>
  <si>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</si>
  <si>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</si>
  <si>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</si>
  <si>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</si>
  <si>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</si>
  <si>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</si>
  <si>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</si>
  <si>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</si>
  <si>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</si>
  <si>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</si>
  <si>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</si>
  <si>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</si>
  <si>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</si>
  <si>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</si>
  <si>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</si>
  <si>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</si>
  <si>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</si>
  <si>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</si>
  <si>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</si>
  <si>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</si>
  <si>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</si>
  <si>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</si>
  <si>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</si>
  <si>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</si>
  <si>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</si>
  <si>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</si>
  <si>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</si>
  <si>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</si>
  <si>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</si>
  <si>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</si>
  <si>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</si>
  <si>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</si>
  <si>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</si>
  <si>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</si>
  <si>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</si>
  <si>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</si>
  <si>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</si>
  <si>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</si>
  <si>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</si>
  <si>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</si>
  <si>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</si>
  <si>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</si>
  <si>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</si>
  <si>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</si>
  <si>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</si>
  <si>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</si>
  <si>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</si>
  <si>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</si>
  <si>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</si>
  <si>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</si>
  <si>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</si>
  <si>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</si>
  <si>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</si>
  <si>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</si>
  <si>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</si>
  <si>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</si>
  <si>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</si>
  <si>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</si>
  <si>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</si>
  <si>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</si>
  <si>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</si>
  <si>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</si>
  <si>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</si>
  <si>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</si>
  <si>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</si>
  <si>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</si>
  <si>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</si>
  <si>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</si>
  <si>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</si>
  <si>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</si>
  <si>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</si>
  <si>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</si>
  <si>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</si>
  <si>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</si>
  <si>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</si>
  <si>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</si>
  <si>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</si>
  <si>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</si>
  <si>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</si>
  <si>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</si>
  <si>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</si>
  <si>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</si>
  <si>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</si>
  <si>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</si>
  <si>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</si>
  <si>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</si>
  <si>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</si>
  <si>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</si>
  <si>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</si>
  <si>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</si>
  <si>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</si>
  <si>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</si>
  <si>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</si>
  <si>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</si>
  <si>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</si>
  <si>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</si>
  <si>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</si>
  <si>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</si>
  <si>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</si>
  <si>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</si>
  <si>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</si>
  <si>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</si>
  <si>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</si>
  <si>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</si>
  <si>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</si>
  <si>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</si>
  <si>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</si>
  <si>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</si>
  <si>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</si>
  <si>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</si>
  <si>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</si>
  <si>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</si>
  <si>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</si>
  <si>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</si>
  <si>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</si>
  <si>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</si>
  <si>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</si>
  <si>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</si>
  <si>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</si>
  <si>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</si>
  <si>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</si>
  <si>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</si>
  <si>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</si>
  <si>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</si>
  <si>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</si>
  <si>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</si>
  <si>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</si>
  <si>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</si>
  <si>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</si>
  <si>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</si>
  <si>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</si>
  <si>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</si>
  <si>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</si>
  <si>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</si>
  <si>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</si>
  <si>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</si>
  <si>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</si>
  <si>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</si>
  <si>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</si>
  <si>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</si>
  <si>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</si>
  <si>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</si>
  <si>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</si>
  <si>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</si>
  <si>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</si>
  <si>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</si>
  <si>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</si>
  <si>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</si>
  <si>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</si>
  <si>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</si>
  <si>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</si>
  <si>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</si>
  <si>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</si>
  <si>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</si>
  <si>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</si>
  <si>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</si>
  <si>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</si>
  <si>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</si>
  <si>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</si>
  <si>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</si>
  <si>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</si>
  <si>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</si>
  <si>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</si>
  <si>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</si>
  <si>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</si>
  <si>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</si>
  <si>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</si>
  <si>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</si>
  <si>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</si>
  <si>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</si>
  <si>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</si>
  <si>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</si>
  <si>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</si>
  <si>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</si>
  <si>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</si>
  <si>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</si>
  <si>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</si>
  <si>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</si>
  <si>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</si>
  <si>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</si>
  <si>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</si>
  <si>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</si>
  <si>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</si>
  <si>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</si>
  <si>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</si>
  <si>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</si>
  <si>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</si>
  <si>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</si>
  <si>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</si>
  <si>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</si>
  <si>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</si>
  <si>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</si>
  <si>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</si>
  <si>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</si>
  <si>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</si>
  <si>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</si>
  <si>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</si>
  <si>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</si>
  <si>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</si>
  <si>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</si>
  <si>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</si>
  <si>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</si>
  <si>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</si>
  <si>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</si>
  <si>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</si>
  <si>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</si>
  <si>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</si>
  <si>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</si>
  <si>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</si>
  <si>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</si>
  <si>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</si>
  <si>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</si>
  <si>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</si>
  <si>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</si>
  <si>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</si>
  <si>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</si>
  <si>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</si>
  <si>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</si>
  <si>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</si>
  <si>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</si>
  <si>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</si>
  <si>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</si>
  <si>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</si>
  <si>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</si>
  <si>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</si>
  <si>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</si>
  <si>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</si>
  <si>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</si>
  <si>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</si>
  <si>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</si>
  <si>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</si>
  <si>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</si>
  <si>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</si>
  <si>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</si>
  <si>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</si>
  <si>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</si>
  <si>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</si>
  <si>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</si>
  <si>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</si>
  <si>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</si>
  <si>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</si>
  <si>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</si>
  <si>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</si>
  <si>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</si>
  <si>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</si>
  <si>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</si>
  <si>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</si>
  <si>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</si>
  <si>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</si>
  <si>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</si>
  <si>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</si>
  <si>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</si>
  <si>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</si>
  <si>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</si>
  <si>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</si>
  <si>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</si>
  <si>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</si>
  <si>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</si>
  <si>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</si>
  <si>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</si>
  <si>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</si>
  <si>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</si>
  <si>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</si>
  <si>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</si>
  <si>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</si>
  <si>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</si>
  <si>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</si>
  <si>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</si>
  <si>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</si>
  <si>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</si>
  <si>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</si>
  <si>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</si>
  <si>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</si>
  <si>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</si>
  <si>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</si>
  <si>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</si>
  <si>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</si>
  <si>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</si>
  <si>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</si>
  <si>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</si>
  <si>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</si>
  <si>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</si>
  <si>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</si>
  <si>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</si>
  <si>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</si>
  <si>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</si>
  <si>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</si>
  <si>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</si>
  <si>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</si>
  <si>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</si>
  <si>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</si>
  <si>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</si>
  <si>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</si>
  <si>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</si>
  <si>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</si>
  <si>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</si>
  <si>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</si>
  <si>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</si>
  <si>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</si>
  <si>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</si>
  <si>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</si>
  <si>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</si>
  <si>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</si>
  <si>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</si>
  <si>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</si>
  <si>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</si>
  <si>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</si>
  <si>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</si>
  <si>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</si>
  <si>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</si>
  <si>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</si>
  <si>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</si>
  <si>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</si>
  <si>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</si>
  <si>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</si>
  <si>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</si>
  <si>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</si>
  <si>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</si>
  <si>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</si>
  <si>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283</t>
  </si>
  <si>
    <t>Rebates not claimed by the policyholder will be divided up equally and mailed directly to the underlying subscribers of the plan. The address used will be based on the last address for the subscriber on file. This mailing will take place in June 2014.</t>
  </si>
  <si>
    <t>Incurred Claims</t>
  </si>
  <si>
    <t>Additional claim reserves are set up for known large claims received but not paid.</t>
  </si>
  <si>
    <t>All elements of recast claim experience are calculated at the group level then aggregated to state and size (Large/Small/Expatriate) based on the characteristics of each group.</t>
  </si>
  <si>
    <t>Federal taxes and assessments</t>
  </si>
  <si>
    <t>State insurance, premium and other taxes</t>
  </si>
  <si>
    <t xml:space="preserve">The allocation of state insurance, premium and other taxes were based on actual expenses incurred by state. State taxes are further allocated to coverage, and to size based on  premiums earned in the state. </t>
  </si>
  <si>
    <t>Regulatory authority licenses and fees</t>
  </si>
  <si>
    <t>Regulatory authority licenses and fees were based on actual expenses incurred by state and/or allocated to coverage and size based on earned premiums by state.</t>
  </si>
  <si>
    <t>Improve health outcomes</t>
  </si>
  <si>
    <t>Nippon Life Benefits outsources its quality improvement functions. We use Active Health, a subsidiary of Aetna to provide services to members of the ASA network. For those members who do not use the ASA network, we utilize CoreSource, Inc., a Trustmark Company, to provide similar quality improvement services. All expenses are allocated on a per employee per month basis.</t>
  </si>
  <si>
    <t>ActiveHealth performed a study of its services. They determined that about 49% of their services improve health outcomes. These activities include the following.</t>
  </si>
  <si>
    <t>1) Medication and care compliance</t>
  </si>
  <si>
    <t>2) Arranging transitions from one setting to another</t>
  </si>
  <si>
    <t>3) Program to support shared decision making</t>
  </si>
  <si>
    <t>4) Incorporating feedback from insured to monitor compliance</t>
  </si>
  <si>
    <t>5) Providing coaching and support</t>
  </si>
  <si>
    <t>6) Activities to prevent avoidable hospital admissions</t>
  </si>
  <si>
    <t>Activities to Prevent Hospital Readmission</t>
  </si>
  <si>
    <t>We use ActiveHealth, a subsidiary of Aetna, to provide services to prevent hospital readmission services to members of the ASA network.</t>
  </si>
  <si>
    <t>All expenses were allocated on a per employee per month basis.</t>
  </si>
  <si>
    <t>ActiveHealth performed a study of its services. They determined that about 10% of their services focus on comprehensive discharge planning and post discharge counseling to prevent hospital readmission.</t>
  </si>
  <si>
    <t>Through CoreSource, we make available to our members a comprehensive program for hospital discharge to prevent hospital readmission.</t>
  </si>
  <si>
    <t>CoreSource performed a time study of all of their case management and utilization review functions. They determined the case managers spend about 17% of their time on discharge planning and and post discharge counseling to prevent hospital readmission.</t>
  </si>
  <si>
    <t>Improve Patient Safety and Reduce Medical Errors</t>
  </si>
  <si>
    <t>We use ActiveHealth, a subsidiary of Aetna, to provide services to improve patient safety to members of the ASA network.</t>
  </si>
  <si>
    <t>In a recent study of their services, Active Health determined that about 10% of their services focus on reducing medical errors by identifying and using clinical practices to avoid harm and lowering the risk of infection.</t>
  </si>
  <si>
    <t>Wellness &amp; Health Promotion Activities</t>
  </si>
  <si>
    <t>Through CoreSource, we make available to our members YourCare Disease Management services which provides wellness and health promotion activities.</t>
  </si>
  <si>
    <t>CoreSource performed a time study of their YourCare Disease Management services and determined that 40% of their activities qualify as health promotion and wellness activities.</t>
  </si>
  <si>
    <t>HIT Expenses for Health Care Quality Improvements</t>
  </si>
  <si>
    <t>We use ActiveHealth, a subsidiary of Aetna, to provide use health information technology to improve the quality of care to members of the ASA network.</t>
  </si>
  <si>
    <t>ActiveHealth performed a study of its services and determined that about 17% of their services focus on health information technology spending for health quality improvements, such as tracking whether specific interventions or bundles of services lead to better outcomes.</t>
  </si>
  <si>
    <t>Allowable ICD-10 Expenses</t>
  </si>
  <si>
    <t>n/a</t>
  </si>
  <si>
    <t>Cost containment expenses not included in quality improvement expenses</t>
  </si>
  <si>
    <t>Cost containment expenses not included in quality improvement expenses were allocated to state and size based on average medical inforce lives.</t>
  </si>
  <si>
    <t>All other claims adjustment expenses</t>
  </si>
  <si>
    <t>All other claims adjustment expenses were allocated to state and size based on incurred claims by case.</t>
  </si>
  <si>
    <t>Direct sales salaries and benefits</t>
  </si>
  <si>
    <t>Direct sales salaries and benefits were allocated by case consistent with pricing assumptions. Once at the case level, the expense was allocated to state and size based on the attributes of the case.</t>
  </si>
  <si>
    <t>Agents and brokers fees and commissions</t>
  </si>
  <si>
    <t>Agents brokers and fees were calculated by case based on the commission schedule and earned premium by case. Once at the case level, the expense was allocated to state and size based on the attributes of the case.</t>
  </si>
  <si>
    <t>Other taxes</t>
  </si>
  <si>
    <t>Other taxes were allocated to state and size based on actual premiums collected.</t>
  </si>
  <si>
    <t>Other general and administrative expenses</t>
  </si>
  <si>
    <t>Other general administrative expenses were allocated to state and size based on a combination of premium and case consistent with pricing assumptions</t>
  </si>
  <si>
    <t>Community benefit expenditures</t>
  </si>
  <si>
    <t>N/A</t>
  </si>
  <si>
    <t>ICD-10 implementation expenses</t>
  </si>
  <si>
    <t>Through CoreSource, we make available to our members case
management, provide comprehensive discharge planning, follow-up care
calls, patient education and counseling. We also offer a disease
management program called YourCare to larger groups that wish to
purchase the program.CoreSource performed a time study of all of their
case management and utilization review functions. They determined the
case managers spend about 50% of their time on quality improvement
activities. They also determined that 60% of the YourCare Disease
management activities qualify as improving health outcomes.</t>
  </si>
  <si>
    <t xml:space="preserve">7) Identifying and encouraging evidence based medicine. </t>
  </si>
  <si>
    <t>Federal taxes on underwriting gain were allocated to state and size based on the underlying underwriting income by state.  Federal taxes on net investment  income were allocated based on underlying claim reserves.  Section 9010 fees and PCORI fees are allocated to state and size based on premium revenues</t>
  </si>
  <si>
    <t>Completion factors based on historical medical claim run-out pattern are applied to claims paid from January 2012 through March 2015 and incurred in 2012 through 2014.</t>
  </si>
  <si>
    <t>Drug card rebates incurred are allocated to group based on drug card claims incurred in the respective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</si>
</sst>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cellStyleXfs>
  <cellXfs count="3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164" fontId="1" fillId="0" borderId="105" xfId="2" applyNumberFormat="1" applyFont="1" applyFill="1" applyBorder="1" applyAlignment="1" applyProtection="1">
      <alignmen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customXml" Target="../customXml/item1.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calcChain" Target="calcChain.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2014/4Q14/SHE/Supp%20Health%20Exhibit%20Template-ALL%20STATES_4Q14%20Fina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MLR_Template_Texa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MLR_Template_California.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MLR_Template_Kentucky.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MLR_Template_New_Jersey.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MLR_Template_New_Yor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LR_Template_Georgi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LR_Template_Michiga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NANCE/MLR/2014/ClaimsCalc/LRByStateNSize%202014%20PdThrough%2003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LR_Template_Illinoi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LR_Template_Indiana.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MLR_Template_Ohio.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LR_Template_South_Carolina.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MLR_Template_Tennesse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able"/>
      <sheetName val="States"/>
      <sheetName val="MacroOld"/>
      <sheetName val="Macro"/>
      <sheetName val="Sheet2"/>
      <sheetName val="Compr. Health Cov. - Total"/>
      <sheetName val="Compr. Health Cov. - Small Grp"/>
      <sheetName val="Compr. Health Cov. - Large Grp"/>
      <sheetName val="Compr. Health Cov. - Expat"/>
      <sheetName val="Compr. Health Cov. - Other"/>
      <sheetName val="Compr. Health Cov. - Imp Health"/>
      <sheetName val="Compr. Health Cov. - Prev Readm"/>
      <sheetName val="Compr. Health Cov. - Pat Safety"/>
      <sheetName val="Compr. Health Cov. - Wellness"/>
      <sheetName val="Compr. Health Cov. - HIT Expens"/>
      <sheetName val="Compr. Health Cov. - Cost Conta"/>
      <sheetName val="Compr. Health Cov. - ClmAdj Exp"/>
      <sheetName val="Compr. Health Cov. - Admin Exp"/>
    </sheetNames>
    <sheetDataSet>
      <sheetData sheetId="0"/>
      <sheetData sheetId="1"/>
      <sheetData sheetId="2"/>
      <sheetData sheetId="3"/>
      <sheetData sheetId="4"/>
      <sheetData sheetId="5"/>
      <sheetData sheetId="6"/>
      <sheetData sheetId="7">
        <row r="5">
          <cell r="C5">
            <v>56365013.292142957</v>
          </cell>
        </row>
        <row r="10">
          <cell r="C10">
            <v>951820.21586371399</v>
          </cell>
        </row>
        <row r="12">
          <cell r="C12">
            <v>22786.252691689111</v>
          </cell>
        </row>
        <row r="14">
          <cell r="C14">
            <v>-296919.82812863053</v>
          </cell>
        </row>
        <row r="15">
          <cell r="C15">
            <v>0</v>
          </cell>
        </row>
        <row r="16">
          <cell r="C16">
            <v>0</v>
          </cell>
        </row>
        <row r="19">
          <cell r="C19">
            <v>5996289.2799999993</v>
          </cell>
        </row>
        <row r="20">
          <cell r="C20">
            <v>1576310.72</v>
          </cell>
        </row>
        <row r="21">
          <cell r="C21">
            <v>0</v>
          </cell>
        </row>
        <row r="25">
          <cell r="C25">
            <v>-73399.06719999999</v>
          </cell>
        </row>
        <row r="26">
          <cell r="C26">
            <v>0</v>
          </cell>
        </row>
        <row r="27">
          <cell r="C27">
            <v>453266.44818337687</v>
          </cell>
        </row>
        <row r="28">
          <cell r="C28">
            <v>192955.80953930266</v>
          </cell>
        </row>
        <row r="29">
          <cell r="C29">
            <v>0</v>
          </cell>
        </row>
        <row r="30">
          <cell r="C30">
            <v>0</v>
          </cell>
        </row>
        <row r="32">
          <cell r="C32">
            <v>100958.82558719255</v>
          </cell>
        </row>
        <row r="33">
          <cell r="C33">
            <v>22113.725199645476</v>
          </cell>
        </row>
        <row r="34">
          <cell r="C34">
            <v>18336.750000000004</v>
          </cell>
        </row>
        <row r="35">
          <cell r="C35">
            <v>0</v>
          </cell>
        </row>
        <row r="36">
          <cell r="C36">
            <v>31172.475000000006</v>
          </cell>
        </row>
        <row r="39">
          <cell r="C39">
            <v>937487.56135492632</v>
          </cell>
        </row>
        <row r="40">
          <cell r="C40">
            <v>572291.36588657636</v>
          </cell>
        </row>
        <row r="43">
          <cell r="C43">
            <v>1052905.7681147063</v>
          </cell>
        </row>
        <row r="44">
          <cell r="C44">
            <v>3010043.3507214664</v>
          </cell>
        </row>
        <row r="45">
          <cell r="C45">
            <v>118.95153495027085</v>
          </cell>
        </row>
        <row r="46">
          <cell r="C46">
            <v>3648794.711075929</v>
          </cell>
        </row>
        <row r="56">
          <cell r="C56">
            <v>2087</v>
          </cell>
        </row>
        <row r="57">
          <cell r="C57">
            <v>3609</v>
          </cell>
        </row>
        <row r="58">
          <cell r="C58">
            <v>144</v>
          </cell>
        </row>
        <row r="59">
          <cell r="C59">
            <v>119948</v>
          </cell>
        </row>
        <row r="66">
          <cell r="C66">
            <v>56365013.292142957</v>
          </cell>
        </row>
        <row r="67">
          <cell r="C67">
            <v>0</v>
          </cell>
        </row>
        <row r="68">
          <cell r="C68">
            <v>0</v>
          </cell>
        </row>
        <row r="70">
          <cell r="C70">
            <v>453266.44818337687</v>
          </cell>
        </row>
        <row r="71">
          <cell r="C71">
            <v>0</v>
          </cell>
        </row>
        <row r="72">
          <cell r="C72">
            <v>192955.80953930266</v>
          </cell>
        </row>
        <row r="74">
          <cell r="C74">
            <v>0</v>
          </cell>
        </row>
        <row r="75">
          <cell r="C75">
            <v>0</v>
          </cell>
        </row>
        <row r="82">
          <cell r="C82">
            <v>58750317.905053668</v>
          </cell>
        </row>
        <row r="83">
          <cell r="C83">
            <v>4147077.534705312</v>
          </cell>
        </row>
        <row r="84">
          <cell r="C84">
            <v>14040128.297035268</v>
          </cell>
        </row>
        <row r="85">
          <cell r="C85">
            <v>619147.54087721813</v>
          </cell>
        </row>
        <row r="86">
          <cell r="C86">
            <v>2306920.9372500773</v>
          </cell>
        </row>
        <row r="87">
          <cell r="C87">
            <v>120401.31936681474</v>
          </cell>
        </row>
        <row r="88">
          <cell r="C88">
            <v>119711.18242186152</v>
          </cell>
        </row>
        <row r="97">
          <cell r="C97">
            <v>454904.00724535319</v>
          </cell>
        </row>
        <row r="98">
          <cell r="C98">
            <v>621087.26372140762</v>
          </cell>
        </row>
        <row r="101">
          <cell r="C101">
            <v>47336367.139771849</v>
          </cell>
        </row>
      </sheetData>
      <sheetData sheetId="8">
        <row r="5">
          <cell r="C5">
            <v>234984584.29678065</v>
          </cell>
        </row>
        <row r="10">
          <cell r="C10">
            <v>3521254.8625279465</v>
          </cell>
        </row>
        <row r="12">
          <cell r="C12">
            <v>82050.839370711125</v>
          </cell>
        </row>
        <row r="14">
          <cell r="C14">
            <v>-904599.22113984299</v>
          </cell>
        </row>
        <row r="15">
          <cell r="C15">
            <v>0</v>
          </cell>
        </row>
        <row r="16">
          <cell r="C16">
            <v>0</v>
          </cell>
        </row>
        <row r="19">
          <cell r="C19">
            <v>23233845.760000002</v>
          </cell>
        </row>
        <row r="20">
          <cell r="C20">
            <v>2628163.1899999995</v>
          </cell>
        </row>
        <row r="21">
          <cell r="C21">
            <v>0</v>
          </cell>
        </row>
        <row r="25">
          <cell r="C25">
            <v>-118355.40999999999</v>
          </cell>
        </row>
        <row r="26">
          <cell r="C26">
            <v>0</v>
          </cell>
        </row>
        <row r="27">
          <cell r="C27">
            <v>7195320.6818166235</v>
          </cell>
        </row>
        <row r="28">
          <cell r="C28">
            <v>9057044.1904606968</v>
          </cell>
        </row>
        <row r="29">
          <cell r="C29">
            <v>6750000</v>
          </cell>
        </row>
        <row r="30">
          <cell r="C30">
            <v>0</v>
          </cell>
        </row>
        <row r="32">
          <cell r="C32">
            <v>491765.14961098396</v>
          </cell>
        </row>
        <row r="33">
          <cell r="C33">
            <v>87837.23567117218</v>
          </cell>
        </row>
        <row r="34">
          <cell r="C34">
            <v>79176.120000000024</v>
          </cell>
        </row>
        <row r="35">
          <cell r="C35">
            <v>52218.86132659288</v>
          </cell>
        </row>
        <row r="36">
          <cell r="C36">
            <v>134599.40400000001</v>
          </cell>
        </row>
        <row r="39">
          <cell r="C39">
            <v>4009874.8899812447</v>
          </cell>
        </row>
        <row r="40">
          <cell r="C40">
            <v>2447837.0406376515</v>
          </cell>
        </row>
        <row r="43">
          <cell r="C43">
            <v>3439571.0696227541</v>
          </cell>
        </row>
        <row r="44">
          <cell r="C44">
            <v>11145849.401947843</v>
          </cell>
        </row>
        <row r="45">
          <cell r="C45">
            <v>633.40891701747739</v>
          </cell>
        </row>
        <row r="46">
          <cell r="C46">
            <v>11641566.331186742</v>
          </cell>
        </row>
        <row r="56">
          <cell r="C56">
            <v>21932</v>
          </cell>
        </row>
        <row r="57">
          <cell r="C57">
            <v>44658</v>
          </cell>
        </row>
        <row r="58">
          <cell r="C58">
            <v>644</v>
          </cell>
        </row>
        <row r="59">
          <cell r="C59">
            <v>509825</v>
          </cell>
        </row>
        <row r="66">
          <cell r="C66">
            <v>234984584.29678065</v>
          </cell>
        </row>
        <row r="67">
          <cell r="C67">
            <v>0</v>
          </cell>
        </row>
        <row r="68">
          <cell r="C68">
            <v>0</v>
          </cell>
        </row>
        <row r="70">
          <cell r="C70">
            <v>7195320.6818166235</v>
          </cell>
        </row>
        <row r="71">
          <cell r="C71">
            <v>6750000</v>
          </cell>
        </row>
        <row r="72">
          <cell r="C72">
            <v>9057044.1904606968</v>
          </cell>
        </row>
        <row r="74">
          <cell r="C74">
            <v>0</v>
          </cell>
        </row>
        <row r="75">
          <cell r="C75">
            <v>0</v>
          </cell>
        </row>
        <row r="82">
          <cell r="C82">
            <v>181690228.53898028</v>
          </cell>
        </row>
        <row r="83">
          <cell r="C83">
            <v>26953328.258693464</v>
          </cell>
        </row>
        <row r="84">
          <cell r="C84">
            <v>26801531.129876997</v>
          </cell>
        </row>
        <row r="85">
          <cell r="C85">
            <v>4398853.503347069</v>
          </cell>
        </row>
        <row r="86">
          <cell r="C86">
            <v>4451574.437864597</v>
          </cell>
        </row>
        <row r="87">
          <cell r="C87">
            <v>1797.3091524027882</v>
          </cell>
        </row>
        <row r="88">
          <cell r="C88">
            <v>178224.60102657389</v>
          </cell>
        </row>
        <row r="97">
          <cell r="C97">
            <v>2002454.1108492389</v>
          </cell>
        </row>
        <row r="98">
          <cell r="C98">
            <v>1197043.4439073754</v>
          </cell>
        </row>
      </sheetData>
      <sheetData sheetId="9">
        <row r="5">
          <cell r="C5">
            <v>12273889.357020065</v>
          </cell>
        </row>
        <row r="10">
          <cell r="C10">
            <v>224394.93622828624</v>
          </cell>
        </row>
        <row r="12">
          <cell r="C12">
            <v>-3667.187050779386</v>
          </cell>
        </row>
        <row r="14">
          <cell r="C14">
            <v>-54719.081666278165</v>
          </cell>
        </row>
        <row r="15">
          <cell r="C15">
            <v>0</v>
          </cell>
        </row>
        <row r="16">
          <cell r="C16">
            <v>0</v>
          </cell>
        </row>
        <row r="19">
          <cell r="C19">
            <v>385673.89999999997</v>
          </cell>
        </row>
        <row r="20">
          <cell r="C20">
            <v>49164.450000000004</v>
          </cell>
        </row>
        <row r="21">
          <cell r="C21">
            <v>0</v>
          </cell>
        </row>
        <row r="25">
          <cell r="C25">
            <v>0</v>
          </cell>
        </row>
        <row r="26">
          <cell r="C26">
            <v>0</v>
          </cell>
        </row>
        <row r="27">
          <cell r="C27">
            <v>0</v>
          </cell>
        </row>
        <row r="28">
          <cell r="C28">
            <v>0</v>
          </cell>
        </row>
        <row r="29">
          <cell r="C29">
            <v>0</v>
          </cell>
        </row>
        <row r="30">
          <cell r="C30">
            <v>0</v>
          </cell>
        </row>
        <row r="32">
          <cell r="C32">
            <v>30749.663085337819</v>
          </cell>
        </row>
        <row r="33">
          <cell r="C33">
            <v>6107.9459155772229</v>
          </cell>
        </row>
        <row r="34">
          <cell r="C34">
            <v>4054.7850000000008</v>
          </cell>
        </row>
        <row r="35">
          <cell r="C35">
            <v>3228.33867340713</v>
          </cell>
        </row>
        <row r="36">
          <cell r="C36">
            <v>6893.1345000000001</v>
          </cell>
        </row>
        <row r="39">
          <cell r="C39">
            <v>200722.57866382986</v>
          </cell>
        </row>
        <row r="40">
          <cell r="C40">
            <v>122531.54435646883</v>
          </cell>
        </row>
        <row r="43">
          <cell r="C43">
            <v>151485.49971309409</v>
          </cell>
        </row>
        <row r="44">
          <cell r="C44">
            <v>548027.93733070092</v>
          </cell>
        </row>
        <row r="45">
          <cell r="C45">
            <v>42.699548032251656</v>
          </cell>
        </row>
        <row r="46">
          <cell r="C46">
            <v>497781.96583616902</v>
          </cell>
        </row>
        <row r="56">
          <cell r="C56">
            <v>1292</v>
          </cell>
        </row>
        <row r="57">
          <cell r="C57">
            <v>3200</v>
          </cell>
        </row>
        <row r="58">
          <cell r="C58">
            <v>36</v>
          </cell>
        </row>
        <row r="59">
          <cell r="C59">
            <v>37579</v>
          </cell>
        </row>
        <row r="66">
          <cell r="C66">
            <v>12273889.357020065</v>
          </cell>
        </row>
        <row r="67">
          <cell r="C67">
            <v>0</v>
          </cell>
        </row>
        <row r="68">
          <cell r="C68">
            <v>0</v>
          </cell>
        </row>
        <row r="82">
          <cell r="C82">
            <v>6720208.4539647894</v>
          </cell>
        </row>
        <row r="83">
          <cell r="C83">
            <v>1012490.4594561936</v>
          </cell>
        </row>
        <row r="84">
          <cell r="C84">
            <v>1329730.6936437173</v>
          </cell>
        </row>
        <row r="85">
          <cell r="C85">
            <v>170239.74111095426</v>
          </cell>
        </row>
        <row r="86">
          <cell r="C86">
            <v>206658.86535732416</v>
          </cell>
        </row>
        <row r="97">
          <cell r="C97">
            <v>33641.881905407361</v>
          </cell>
        </row>
        <row r="98">
          <cell r="C98">
            <v>58869.292371217183</v>
          </cell>
        </row>
      </sheetData>
      <sheetData sheetId="10">
        <row r="5">
          <cell r="C5">
            <v>13631418.989712575</v>
          </cell>
        </row>
        <row r="10">
          <cell r="C10">
            <v>203613.59307720812</v>
          </cell>
        </row>
        <row r="12">
          <cell r="C12">
            <v>3791.9048980002249</v>
          </cell>
        </row>
        <row r="14">
          <cell r="C14">
            <v>-302798.02569882065</v>
          </cell>
        </row>
        <row r="15">
          <cell r="C15">
            <v>0</v>
          </cell>
        </row>
        <row r="16">
          <cell r="C16">
            <v>0</v>
          </cell>
        </row>
        <row r="19">
          <cell r="C19">
            <v>0</v>
          </cell>
        </row>
        <row r="20">
          <cell r="C20">
            <v>0</v>
          </cell>
        </row>
        <row r="21">
          <cell r="C21">
            <v>0</v>
          </cell>
        </row>
        <row r="25">
          <cell r="C25">
            <v>-273947.92369860952</v>
          </cell>
        </row>
        <row r="26">
          <cell r="C26">
            <v>0</v>
          </cell>
        </row>
        <row r="27">
          <cell r="C27">
            <v>0</v>
          </cell>
        </row>
        <row r="28">
          <cell r="C28">
            <v>0</v>
          </cell>
        </row>
        <row r="29">
          <cell r="C29">
            <v>0</v>
          </cell>
        </row>
        <row r="30">
          <cell r="C30">
            <v>0</v>
          </cell>
        </row>
        <row r="32">
          <cell r="C32">
            <v>3884.9712164857083</v>
          </cell>
        </row>
        <row r="33">
          <cell r="C33">
            <v>1320.8902136051408</v>
          </cell>
        </row>
        <row r="34">
          <cell r="C34">
            <v>0</v>
          </cell>
        </row>
        <row r="35">
          <cell r="C35">
            <v>0</v>
          </cell>
        </row>
        <row r="36">
          <cell r="C36">
            <v>0</v>
          </cell>
        </row>
        <row r="39">
          <cell r="C39">
            <v>37.480000000000004</v>
          </cell>
        </row>
        <row r="40">
          <cell r="C40">
            <v>149295.95649235242</v>
          </cell>
        </row>
        <row r="43">
          <cell r="C43">
            <v>220998.94007725015</v>
          </cell>
        </row>
        <row r="44">
          <cell r="C44">
            <v>760108.98000000056</v>
          </cell>
        </row>
        <row r="45">
          <cell r="C45">
            <v>35.589999999999996</v>
          </cell>
        </row>
        <row r="46">
          <cell r="C46">
            <v>759886.03200030618</v>
          </cell>
        </row>
        <row r="56">
          <cell r="C56">
            <v>18841</v>
          </cell>
        </row>
        <row r="57">
          <cell r="C57">
            <v>35389</v>
          </cell>
        </row>
        <row r="58">
          <cell r="C58">
            <v>657</v>
          </cell>
        </row>
        <row r="59">
          <cell r="C59">
            <v>435781</v>
          </cell>
        </row>
        <row r="66">
          <cell r="C66">
            <v>13631418.989712575</v>
          </cell>
        </row>
        <row r="67">
          <cell r="C67">
            <v>0</v>
          </cell>
        </row>
        <row r="68">
          <cell r="C68">
            <v>0</v>
          </cell>
        </row>
        <row r="82">
          <cell r="C82">
            <v>10064512.30200124</v>
          </cell>
        </row>
        <row r="83">
          <cell r="C83">
            <v>950151.40912911342</v>
          </cell>
        </row>
        <row r="84">
          <cell r="C84">
            <v>1532855.9310766852</v>
          </cell>
        </row>
        <row r="85">
          <cell r="C85">
            <v>4646395.3759694491</v>
          </cell>
        </row>
        <row r="86">
          <cell r="C86">
            <v>5151348.9336830815</v>
          </cell>
        </row>
        <row r="97">
          <cell r="C97">
            <v>-1000</v>
          </cell>
        </row>
        <row r="98">
          <cell r="C98">
            <v>-22779.618746522443</v>
          </cell>
        </row>
      </sheetData>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row r="16">
          <cell r="K16">
            <v>-24203.08</v>
          </cell>
        </row>
      </sheetData>
      <sheetData sheetId="3">
        <row r="52">
          <cell r="K52">
            <v>0</v>
          </cell>
          <cell r="P52">
            <v>0</v>
          </cell>
        </row>
      </sheetData>
      <sheetData sheetId="4"/>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52">
          <cell r="K52">
            <v>0</v>
          </cell>
          <cell r="P52">
            <v>7450815.0146604897</v>
          </cell>
        </row>
      </sheetData>
      <sheetData sheetId="4"/>
      <sheetData sheetId="5"/>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52">
          <cell r="K52"/>
          <cell r="P52">
            <v>0</v>
          </cell>
        </row>
      </sheetData>
      <sheetData sheetId="4"/>
      <sheetData sheetId="5"/>
      <sheetData sheetId="6"/>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52">
          <cell r="K52"/>
          <cell r="P52">
            <v>797759.89784971729</v>
          </cell>
        </row>
      </sheetData>
      <sheetData sheetId="4"/>
      <sheetData sheetId="5"/>
      <sheetData sheetId="6"/>
      <sheetData sheetId="7"/>
      <sheetData sheetId="8"/>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52">
          <cell r="K52">
            <v>0</v>
          </cell>
          <cell r="P52">
            <v>0</v>
          </cell>
        </row>
      </sheetData>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J5">
            <v>6560211.7148543913</v>
          </cell>
          <cell r="K5">
            <v>6487296.3648543917</v>
          </cell>
          <cell r="P5">
            <v>4310695.1001397185</v>
          </cell>
          <cell r="Q5">
            <v>4270583.1001397185</v>
          </cell>
        </row>
      </sheetData>
      <sheetData sheetId="2">
        <row r="5">
          <cell r="J5">
            <v>6560211.7148543913</v>
          </cell>
          <cell r="K5">
            <v>6600323.7148543913</v>
          </cell>
          <cell r="P5">
            <v>4310695.1001397185</v>
          </cell>
          <cell r="Q5">
            <v>4270583.1001397185</v>
          </cell>
        </row>
        <row r="16">
          <cell r="K16">
            <v>-113027.35</v>
          </cell>
        </row>
      </sheetData>
      <sheetData sheetId="3">
        <row r="52">
          <cell r="K52">
            <v>0</v>
          </cell>
          <cell r="P52">
            <v>159898.16951265172</v>
          </cell>
        </row>
      </sheetData>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J5">
            <v>2700385.7256900272</v>
          </cell>
          <cell r="K5">
            <v>2738053.6856900272</v>
          </cell>
          <cell r="P5">
            <v>14379372.227133084</v>
          </cell>
          <cell r="Q5">
            <v>14311909.227133084</v>
          </cell>
        </row>
      </sheetData>
      <sheetData sheetId="2">
        <row r="5">
          <cell r="J5">
            <v>2700385.7256900272</v>
          </cell>
          <cell r="K5">
            <v>2767848.7256900272</v>
          </cell>
          <cell r="P5">
            <v>14379372.227133084</v>
          </cell>
          <cell r="Q5">
            <v>14311909.227133084</v>
          </cell>
        </row>
        <row r="16">
          <cell r="K16">
            <v>-29795.040000000001</v>
          </cell>
        </row>
      </sheetData>
      <sheetData sheetId="3">
        <row r="52">
          <cell r="K52">
            <v>0</v>
          </cell>
          <cell r="P52">
            <v>352898.72329409746</v>
          </cell>
        </row>
      </sheetData>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53">
          <cell r="F53">
            <v>8282712.0077835303</v>
          </cell>
          <cell r="G53">
            <v>28744916.873925302</v>
          </cell>
        </row>
        <row r="54">
          <cell r="F54">
            <v>-820763.03768831305</v>
          </cell>
          <cell r="G54">
            <v>-1963204.3120110212</v>
          </cell>
        </row>
        <row r="56">
          <cell r="F56">
            <v>47564266.007685117</v>
          </cell>
          <cell r="G56">
            <v>177986900.14352864</v>
          </cell>
        </row>
        <row r="58">
          <cell r="F58">
            <v>-321721.07906400948</v>
          </cell>
          <cell r="G58">
            <v>-1116359.1666607512</v>
          </cell>
        </row>
        <row r="65">
          <cell r="F65">
            <v>725384.64445859566</v>
          </cell>
          <cell r="G65">
            <v>4907310.9860671647</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row r="16">
          <cell r="K16">
            <v>-42724.33</v>
          </cell>
        </row>
      </sheetData>
      <sheetData sheetId="3">
        <row r="52">
          <cell r="K52">
            <v>0</v>
          </cell>
          <cell r="P52">
            <v>431425.90670824592</v>
          </cell>
        </row>
      </sheetData>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row r="16">
          <cell r="K16">
            <v>-117802.39</v>
          </cell>
        </row>
      </sheetData>
      <sheetData sheetId="3">
        <row r="52">
          <cell r="K52">
            <v>0</v>
          </cell>
          <cell r="P52">
            <v>0</v>
          </cell>
        </row>
      </sheetData>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row r="16">
          <cell r="K16">
            <v>-200278.3</v>
          </cell>
        </row>
      </sheetData>
      <sheetData sheetId="3">
        <row r="52">
          <cell r="K52">
            <v>0</v>
          </cell>
          <cell r="P52">
            <v>0</v>
          </cell>
        </row>
      </sheetData>
      <sheetData sheetId="4"/>
      <sheetData sheetId="5"/>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row r="16">
          <cell r="K16">
            <v>-24753.919999999998</v>
          </cell>
        </row>
      </sheetData>
      <sheetData sheetId="3">
        <row r="52">
          <cell r="K52">
            <v>0</v>
          </cell>
          <cell r="P52">
            <v>0</v>
          </cell>
        </row>
      </sheetData>
      <sheetData sheetId="4"/>
      <sheetData sheetId="5"/>
      <sheetData sheetId="6"/>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row r="16">
          <cell r="K16">
            <v>-26949.33</v>
          </cell>
        </row>
      </sheetData>
      <sheetData sheetId="3">
        <row r="52">
          <cell r="K52">
            <v>0</v>
          </cell>
          <cell r="P52">
            <v>0</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5" zoomScaleNormal="85" workbookViewId="0">
      <pane xSplit="2" ySplit="3" topLeftCell="H4" activePane="bottomRight" state="frozen"/>
      <selection activeCell="B1" sqref="B1"/>
      <selection pane="topRight" activeCell="B1" sqref="B1"/>
      <selection pane="bottomLeft" activeCell="B1" sqref="B1"/>
      <selection pane="bottomRight" activeCell="L3" sqref="L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f>+'[1]Compr. Health Cov. - Small Grp'!$C$5</f>
        <v>56365013.292142957</v>
      </c>
      <c r="K5" s="106">
        <f>J5+'[2]Pt 1 Summary of Data'!K5-'[2]Pt 1 Summary of Data'!J5+'[3]Pt 1 Summary of Data'!K5-'[3]Pt 1 Summary of Data'!J5+'Pt 2 Premium and Claims'!K16+142822</f>
        <v>55893054.162142962</v>
      </c>
      <c r="L5" s="106"/>
      <c r="M5" s="106"/>
      <c r="N5" s="106"/>
      <c r="O5" s="105"/>
      <c r="P5" s="105">
        <f>+'[1]Compr. Health Cov. - Large Grp'!$C$5</f>
        <v>234984584.29678065</v>
      </c>
      <c r="Q5" s="106">
        <f>P5+'[2]Pt 1 Summary of Data'!Q5-'[2]Pt 1 Summary of Data'!P5+'[3]Pt 1 Summary of Data'!Q5-'[3]Pt 1 Summary of Data'!P5</f>
        <v>234877009.29678065</v>
      </c>
      <c r="R5" s="106"/>
      <c r="S5" s="106"/>
      <c r="T5" s="106"/>
      <c r="U5" s="105"/>
      <c r="V5" s="106"/>
      <c r="W5" s="106"/>
      <c r="X5" s="105"/>
      <c r="Y5" s="106"/>
      <c r="Z5" s="106"/>
      <c r="AA5" s="105"/>
      <c r="AB5" s="106"/>
      <c r="AC5" s="106"/>
      <c r="AD5" s="105"/>
      <c r="AE5" s="295"/>
      <c r="AF5" s="295"/>
      <c r="AG5" s="295"/>
      <c r="AH5" s="296"/>
      <c r="AI5" s="105">
        <f>+'[1]Compr. Health Cov. - Expat'!$C$5</f>
        <v>12273889.357020065</v>
      </c>
      <c r="AJ5" s="295"/>
      <c r="AK5" s="295"/>
      <c r="AL5" s="295"/>
      <c r="AM5" s="296"/>
      <c r="AN5" s="105"/>
      <c r="AO5" s="106"/>
      <c r="AP5" s="106"/>
      <c r="AQ5" s="106"/>
      <c r="AR5" s="106"/>
      <c r="AS5" s="105"/>
      <c r="AT5" s="107">
        <f>+'[1]Compr. Health Cov. - Other'!$C$5</f>
        <v>13631418.989712575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f>+'[1]Compr. Health Cov. - Small Grp'!$C$14</f>
        <v>-296919.82812863053</v>
      </c>
      <c r="K8" s="289"/>
      <c r="L8" s="290"/>
      <c r="M8" s="290"/>
      <c r="N8" s="290"/>
      <c r="O8" s="293"/>
      <c r="P8" s="109">
        <f>+'[1]Compr. Health Cov. - Large Grp'!$C$14</f>
        <v>-904599.22113984299</v>
      </c>
      <c r="Q8" s="289"/>
      <c r="R8" s="290"/>
      <c r="S8" s="290"/>
      <c r="T8" s="290"/>
      <c r="U8" s="109"/>
      <c r="V8" s="290"/>
      <c r="W8" s="290"/>
      <c r="X8" s="109"/>
      <c r="Y8" s="290"/>
      <c r="Z8" s="290"/>
      <c r="AA8" s="109"/>
      <c r="AB8" s="290"/>
      <c r="AC8" s="290"/>
      <c r="AD8" s="109"/>
      <c r="AE8" s="291"/>
      <c r="AF8" s="291"/>
      <c r="AG8" s="291"/>
      <c r="AH8" s="294"/>
      <c r="AI8" s="109">
        <f>+'[1]Compr. Health Cov. - Expat'!$C$14</f>
        <v>-54719.081666278165</v>
      </c>
      <c r="AJ8" s="291"/>
      <c r="AK8" s="291"/>
      <c r="AL8" s="291"/>
      <c r="AM8" s="294"/>
      <c r="AN8" s="109"/>
      <c r="AO8" s="289"/>
      <c r="AP8" s="290"/>
      <c r="AQ8" s="290"/>
      <c r="AR8" s="290"/>
      <c r="AS8" s="109"/>
      <c r="AT8" s="113">
        <f>+'[1]Compr. Health Cov. - Other'!$C$14</f>
        <v>-302798.02569882065</v>
      </c>
      <c r="AU8" s="113"/>
      <c r="AV8" s="311"/>
      <c r="AW8" s="318"/>
    </row>
    <row r="9" spans="1:49" x14ac:dyDescent="0.2">
      <c r="B9" s="155" t="s">
        <v>226</v>
      </c>
      <c r="C9" s="62" t="s">
        <v>60</v>
      </c>
      <c r="D9" s="109"/>
      <c r="E9" s="288"/>
      <c r="F9" s="291"/>
      <c r="G9" s="291"/>
      <c r="H9" s="291"/>
      <c r="I9" s="292"/>
      <c r="J9" s="109">
        <f>+'[1]Compr. Health Cov. - Small Grp'!$C$15</f>
        <v>0</v>
      </c>
      <c r="K9" s="288"/>
      <c r="L9" s="291"/>
      <c r="M9" s="291"/>
      <c r="N9" s="291"/>
      <c r="O9" s="292"/>
      <c r="P9" s="109">
        <f>+'[1]Compr. Health Cov. - Large Grp'!$C$15</f>
        <v>0</v>
      </c>
      <c r="Q9" s="288"/>
      <c r="R9" s="291"/>
      <c r="S9" s="291"/>
      <c r="T9" s="291"/>
      <c r="U9" s="109"/>
      <c r="V9" s="291"/>
      <c r="W9" s="291"/>
      <c r="X9" s="109"/>
      <c r="Y9" s="291"/>
      <c r="Z9" s="291"/>
      <c r="AA9" s="109"/>
      <c r="AB9" s="291"/>
      <c r="AC9" s="291"/>
      <c r="AD9" s="109"/>
      <c r="AE9" s="291"/>
      <c r="AF9" s="291"/>
      <c r="AG9" s="291"/>
      <c r="AH9" s="294"/>
      <c r="AI9" s="109">
        <f>+'[1]Compr. Health Cov. - Expat'!$C$15</f>
        <v>0</v>
      </c>
      <c r="AJ9" s="291"/>
      <c r="AK9" s="291"/>
      <c r="AL9" s="291"/>
      <c r="AM9" s="294"/>
      <c r="AN9" s="109"/>
      <c r="AO9" s="288"/>
      <c r="AP9" s="291"/>
      <c r="AQ9" s="291"/>
      <c r="AR9" s="291"/>
      <c r="AS9" s="109"/>
      <c r="AT9" s="113">
        <f>+'[1]Compr. Health Cov. - Other'!$C$15</f>
        <v>0</v>
      </c>
      <c r="AU9" s="113"/>
      <c r="AV9" s="311"/>
      <c r="AW9" s="318"/>
    </row>
    <row r="10" spans="1:49" x14ac:dyDescent="0.2">
      <c r="B10" s="155" t="s">
        <v>227</v>
      </c>
      <c r="C10" s="62" t="s">
        <v>52</v>
      </c>
      <c r="D10" s="109"/>
      <c r="E10" s="288"/>
      <c r="F10" s="291"/>
      <c r="G10" s="291"/>
      <c r="H10" s="291"/>
      <c r="I10" s="292"/>
      <c r="J10" s="109">
        <f>+'[1]Compr. Health Cov. - Small Grp'!$C$16</f>
        <v>0</v>
      </c>
      <c r="K10" s="288"/>
      <c r="L10" s="291"/>
      <c r="M10" s="291"/>
      <c r="N10" s="291"/>
      <c r="O10" s="292"/>
      <c r="P10" s="109">
        <f>+'[1]Compr. Health Cov. - Large Grp'!$C$16</f>
        <v>0</v>
      </c>
      <c r="Q10" s="288"/>
      <c r="R10" s="291"/>
      <c r="S10" s="291"/>
      <c r="T10" s="291"/>
      <c r="U10" s="109"/>
      <c r="V10" s="291"/>
      <c r="W10" s="291"/>
      <c r="X10" s="109"/>
      <c r="Y10" s="291"/>
      <c r="Z10" s="291"/>
      <c r="AA10" s="109"/>
      <c r="AB10" s="291"/>
      <c r="AC10" s="291"/>
      <c r="AD10" s="109"/>
      <c r="AE10" s="291"/>
      <c r="AF10" s="291"/>
      <c r="AG10" s="291"/>
      <c r="AH10" s="291"/>
      <c r="AI10" s="109">
        <f>+'[1]Compr. Health Cov. - Expat'!$C$16</f>
        <v>0</v>
      </c>
      <c r="AJ10" s="291"/>
      <c r="AK10" s="291"/>
      <c r="AL10" s="291"/>
      <c r="AM10" s="291"/>
      <c r="AN10" s="109"/>
      <c r="AO10" s="288"/>
      <c r="AP10" s="291"/>
      <c r="AQ10" s="291"/>
      <c r="AR10" s="291"/>
      <c r="AS10" s="109"/>
      <c r="AT10" s="113">
        <f>+'[1]Compr. Health Cov. - Other'!$C$16</f>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f>'Pt 2 Premium and Claims'!J54</f>
        <v>47336367.139771849</v>
      </c>
      <c r="K12" s="106">
        <f>'Pt 2 Premium and Claims'!K54</f>
        <v>47968619.710024655</v>
      </c>
      <c r="L12" s="106"/>
      <c r="M12" s="106"/>
      <c r="N12" s="106"/>
      <c r="O12" s="105"/>
      <c r="P12" s="105">
        <f>'Pt 2 Premium and Claims'!P54</f>
        <v>180807466.77446318</v>
      </c>
      <c r="Q12" s="106">
        <f>'Pt 2 Premium and Claims'!Q54</f>
        <v>181601417.67106089</v>
      </c>
      <c r="R12" s="106"/>
      <c r="S12" s="106"/>
      <c r="T12" s="106"/>
      <c r="U12" s="105"/>
      <c r="V12" s="106"/>
      <c r="W12" s="106"/>
      <c r="X12" s="105"/>
      <c r="Y12" s="106"/>
      <c r="Z12" s="106"/>
      <c r="AA12" s="105"/>
      <c r="AB12" s="106"/>
      <c r="AC12" s="106"/>
      <c r="AD12" s="105"/>
      <c r="AE12" s="295"/>
      <c r="AF12" s="295"/>
      <c r="AG12" s="295"/>
      <c r="AH12" s="296"/>
      <c r="AI12" s="105">
        <f>'Pt 2 Premium and Claims'!AI54</f>
        <v>6391776.505996705</v>
      </c>
      <c r="AJ12" s="295"/>
      <c r="AK12" s="295"/>
      <c r="AL12" s="295"/>
      <c r="AM12" s="296"/>
      <c r="AN12" s="105"/>
      <c r="AO12" s="106"/>
      <c r="AP12" s="106"/>
      <c r="AQ12" s="106"/>
      <c r="AR12" s="106"/>
      <c r="AS12" s="105"/>
      <c r="AT12" s="107">
        <f>'Pt 2 Premium and Claims'!AT54</f>
        <v>8955074.6035935134</v>
      </c>
      <c r="AU12" s="107"/>
      <c r="AV12" s="312"/>
      <c r="AW12" s="317"/>
    </row>
    <row r="13" spans="1:49" ht="25.5" x14ac:dyDescent="0.2">
      <c r="B13" s="155" t="s">
        <v>230</v>
      </c>
      <c r="C13" s="62" t="s">
        <v>37</v>
      </c>
      <c r="D13" s="109"/>
      <c r="E13" s="110"/>
      <c r="F13" s="110"/>
      <c r="G13" s="289"/>
      <c r="H13" s="290"/>
      <c r="I13" s="109"/>
      <c r="J13" s="109">
        <f>+'[1]Compr. Health Cov. - Small Grp'!$C$19</f>
        <v>5996289.2799999993</v>
      </c>
      <c r="K13" s="110">
        <f>[4]MLREstimate!$F$53</f>
        <v>8282712.0077835303</v>
      </c>
      <c r="L13" s="110"/>
      <c r="M13" s="289"/>
      <c r="N13" s="290"/>
      <c r="O13" s="109"/>
      <c r="P13" s="109">
        <f>+'[1]Compr. Health Cov. - Large Grp'!$C$19</f>
        <v>23233845.760000002</v>
      </c>
      <c r="Q13" s="110">
        <f>[4]MLREstimate!$G$53-7</f>
        <v>28744909.873925302</v>
      </c>
      <c r="R13" s="110"/>
      <c r="S13" s="289"/>
      <c r="T13" s="290"/>
      <c r="U13" s="109"/>
      <c r="V13" s="110"/>
      <c r="W13" s="110"/>
      <c r="X13" s="109"/>
      <c r="Y13" s="110"/>
      <c r="Z13" s="110"/>
      <c r="AA13" s="109"/>
      <c r="AB13" s="110"/>
      <c r="AC13" s="110"/>
      <c r="AD13" s="109"/>
      <c r="AE13" s="291"/>
      <c r="AF13" s="291"/>
      <c r="AG13" s="291"/>
      <c r="AH13" s="291"/>
      <c r="AI13" s="109">
        <f>+'[1]Compr. Health Cov. - Expat'!$C$19</f>
        <v>385673.89999999997</v>
      </c>
      <c r="AJ13" s="291"/>
      <c r="AK13" s="291"/>
      <c r="AL13" s="291"/>
      <c r="AM13" s="291"/>
      <c r="AN13" s="109"/>
      <c r="AO13" s="110"/>
      <c r="AP13" s="110"/>
      <c r="AQ13" s="289"/>
      <c r="AR13" s="290"/>
      <c r="AS13" s="109"/>
      <c r="AT13" s="113">
        <f>+'[1]Compr. Health Cov. - Other'!$C$19</f>
        <v>0</v>
      </c>
      <c r="AU13" s="113"/>
      <c r="AV13" s="311"/>
      <c r="AW13" s="318"/>
    </row>
    <row r="14" spans="1:49" ht="25.5" x14ac:dyDescent="0.2">
      <c r="B14" s="155" t="s">
        <v>231</v>
      </c>
      <c r="C14" s="62" t="s">
        <v>6</v>
      </c>
      <c r="D14" s="109"/>
      <c r="E14" s="110"/>
      <c r="F14" s="110"/>
      <c r="G14" s="288"/>
      <c r="H14" s="291"/>
      <c r="I14" s="109"/>
      <c r="J14" s="109">
        <f>+'[1]Compr. Health Cov. - Small Grp'!$C$20</f>
        <v>1576310.72</v>
      </c>
      <c r="K14" s="110">
        <f>(-1)*[4]MLREstimate!$F$54</f>
        <v>820763.03768831305</v>
      </c>
      <c r="L14" s="110"/>
      <c r="M14" s="288"/>
      <c r="N14" s="291"/>
      <c r="O14" s="109"/>
      <c r="P14" s="109">
        <f>+'[1]Compr. Health Cov. - Large Grp'!$C$20</f>
        <v>2628163.1899999995</v>
      </c>
      <c r="Q14" s="110">
        <f>(-1)*([4]MLREstimate!$G$54)</f>
        <v>1963204.3120110212</v>
      </c>
      <c r="R14" s="110"/>
      <c r="S14" s="288"/>
      <c r="T14" s="291"/>
      <c r="U14" s="109"/>
      <c r="V14" s="110"/>
      <c r="W14" s="110"/>
      <c r="X14" s="109"/>
      <c r="Y14" s="110"/>
      <c r="Z14" s="110"/>
      <c r="AA14" s="109"/>
      <c r="AB14" s="110"/>
      <c r="AC14" s="110"/>
      <c r="AD14" s="109"/>
      <c r="AE14" s="291"/>
      <c r="AF14" s="291"/>
      <c r="AG14" s="291"/>
      <c r="AH14" s="291"/>
      <c r="AI14" s="109">
        <f>+'[1]Compr. Health Cov. - Expat'!$C$20</f>
        <v>49164.450000000004</v>
      </c>
      <c r="AJ14" s="291"/>
      <c r="AK14" s="291"/>
      <c r="AL14" s="291"/>
      <c r="AM14" s="291"/>
      <c r="AN14" s="109"/>
      <c r="AO14" s="110"/>
      <c r="AP14" s="110"/>
      <c r="AQ14" s="288"/>
      <c r="AR14" s="291"/>
      <c r="AS14" s="109"/>
      <c r="AT14" s="113">
        <f>+'[1]Compr. Health Cov. - Other'!$C$20</f>
        <v>0</v>
      </c>
      <c r="AU14" s="113"/>
      <c r="AV14" s="311"/>
      <c r="AW14" s="318"/>
    </row>
    <row r="15" spans="1:49" ht="38.25" x14ac:dyDescent="0.2">
      <c r="B15" s="155" t="s">
        <v>232</v>
      </c>
      <c r="C15" s="62" t="s">
        <v>7</v>
      </c>
      <c r="D15" s="109"/>
      <c r="E15" s="110"/>
      <c r="F15" s="110"/>
      <c r="G15" s="288"/>
      <c r="H15" s="294"/>
      <c r="I15" s="109"/>
      <c r="J15" s="109">
        <f>+'[1]Compr. Health Cov. - Small Grp'!$C$21</f>
        <v>0</v>
      </c>
      <c r="K15" s="110"/>
      <c r="L15" s="110"/>
      <c r="M15" s="288"/>
      <c r="N15" s="294"/>
      <c r="O15" s="109"/>
      <c r="P15" s="109">
        <f>+'[1]Compr. Health Cov. - Large Grp'!$C$21</f>
        <v>0</v>
      </c>
      <c r="Q15" s="110"/>
      <c r="R15" s="110"/>
      <c r="S15" s="288"/>
      <c r="T15" s="294"/>
      <c r="U15" s="109"/>
      <c r="V15" s="110"/>
      <c r="W15" s="110"/>
      <c r="X15" s="109"/>
      <c r="Y15" s="110"/>
      <c r="Z15" s="110"/>
      <c r="AA15" s="109"/>
      <c r="AB15" s="110"/>
      <c r="AC15" s="110"/>
      <c r="AD15" s="109"/>
      <c r="AE15" s="291"/>
      <c r="AF15" s="291"/>
      <c r="AG15" s="291"/>
      <c r="AH15" s="294"/>
      <c r="AI15" s="109">
        <f>+'[1]Compr. Health Cov. - Expat'!$C$21</f>
        <v>0</v>
      </c>
      <c r="AJ15" s="291"/>
      <c r="AK15" s="291"/>
      <c r="AL15" s="291"/>
      <c r="AM15" s="294"/>
      <c r="AN15" s="109"/>
      <c r="AO15" s="110"/>
      <c r="AP15" s="110"/>
      <c r="AQ15" s="288"/>
      <c r="AR15" s="294"/>
      <c r="AS15" s="109"/>
      <c r="AT15" s="113">
        <f>+'[1]Compr. Health Cov. - Other'!$C$21</f>
        <v>0</v>
      </c>
      <c r="AU15" s="113"/>
      <c r="AV15" s="311"/>
      <c r="AW15" s="318"/>
    </row>
    <row r="16" spans="1:49" ht="25.5" x14ac:dyDescent="0.2">
      <c r="B16" s="155" t="s">
        <v>233</v>
      </c>
      <c r="C16" s="62" t="s">
        <v>61</v>
      </c>
      <c r="D16" s="109"/>
      <c r="E16" s="289"/>
      <c r="F16" s="290"/>
      <c r="G16" s="291"/>
      <c r="H16" s="291"/>
      <c r="I16" s="293"/>
      <c r="J16" s="109">
        <f>+'[1]Compr. Health Cov. - Small Grp'!$C$25</f>
        <v>-73399.06719999999</v>
      </c>
      <c r="K16" s="289"/>
      <c r="L16" s="290"/>
      <c r="M16" s="291"/>
      <c r="N16" s="291"/>
      <c r="O16" s="293"/>
      <c r="P16" s="109">
        <f>+'[1]Compr. Health Cov. - Large Grp'!$C$25</f>
        <v>-118355.40999999999</v>
      </c>
      <c r="Q16" s="289"/>
      <c r="R16" s="290"/>
      <c r="S16" s="291"/>
      <c r="T16" s="291"/>
      <c r="U16" s="109"/>
      <c r="V16" s="289"/>
      <c r="W16" s="290"/>
      <c r="X16" s="109"/>
      <c r="Y16" s="289"/>
      <c r="Z16" s="290"/>
      <c r="AA16" s="109"/>
      <c r="AB16" s="289"/>
      <c r="AC16" s="290"/>
      <c r="AD16" s="109"/>
      <c r="AE16" s="291"/>
      <c r="AF16" s="291"/>
      <c r="AG16" s="291"/>
      <c r="AH16" s="291"/>
      <c r="AI16" s="109">
        <f>+'[1]Compr. Health Cov. - Expat'!$C$25</f>
        <v>0</v>
      </c>
      <c r="AJ16" s="291"/>
      <c r="AK16" s="291"/>
      <c r="AL16" s="291"/>
      <c r="AM16" s="291"/>
      <c r="AN16" s="109"/>
      <c r="AO16" s="289"/>
      <c r="AP16" s="290"/>
      <c r="AQ16" s="291"/>
      <c r="AR16" s="291"/>
      <c r="AS16" s="109"/>
      <c r="AT16" s="113">
        <f>+'[1]Compr. Health Cov. - Other'!$C$25</f>
        <v>-273947.92369860952</v>
      </c>
      <c r="AU16" s="113"/>
      <c r="AV16" s="311"/>
      <c r="AW16" s="318"/>
    </row>
    <row r="17" spans="1:49" x14ac:dyDescent="0.2">
      <c r="B17" s="155" t="s">
        <v>234</v>
      </c>
      <c r="C17" s="62" t="s">
        <v>62</v>
      </c>
      <c r="D17" s="109"/>
      <c r="E17" s="288"/>
      <c r="F17" s="291"/>
      <c r="G17" s="291"/>
      <c r="H17" s="291"/>
      <c r="I17" s="292"/>
      <c r="J17" s="109">
        <f>+'[1]Compr. Health Cov. - Small Grp'!$C$26</f>
        <v>0</v>
      </c>
      <c r="K17" s="288"/>
      <c r="L17" s="291"/>
      <c r="M17" s="291"/>
      <c r="N17" s="291"/>
      <c r="O17" s="292"/>
      <c r="P17" s="109">
        <f>+'[1]Compr. Health Cov. - Large Grp'!$C$26</f>
        <v>0</v>
      </c>
      <c r="Q17" s="288"/>
      <c r="R17" s="291"/>
      <c r="S17" s="291"/>
      <c r="T17" s="291"/>
      <c r="U17" s="109"/>
      <c r="V17" s="288"/>
      <c r="W17" s="291"/>
      <c r="X17" s="109"/>
      <c r="Y17" s="288"/>
      <c r="Z17" s="291"/>
      <c r="AA17" s="109"/>
      <c r="AB17" s="288"/>
      <c r="AC17" s="291"/>
      <c r="AD17" s="109"/>
      <c r="AE17" s="291"/>
      <c r="AF17" s="291"/>
      <c r="AG17" s="291"/>
      <c r="AH17" s="291"/>
      <c r="AI17" s="109">
        <f>+'[1]Compr. Health Cov. - Expat'!$C$26</f>
        <v>0</v>
      </c>
      <c r="AJ17" s="291"/>
      <c r="AK17" s="291"/>
      <c r="AL17" s="291"/>
      <c r="AM17" s="291"/>
      <c r="AN17" s="109"/>
      <c r="AO17" s="288"/>
      <c r="AP17" s="291"/>
      <c r="AQ17" s="291"/>
      <c r="AR17" s="291"/>
      <c r="AS17" s="109"/>
      <c r="AT17" s="113">
        <f>+'[1]Compr. Health Cov. - Other'!$C$26</f>
        <v>0</v>
      </c>
      <c r="AU17" s="113"/>
      <c r="AV17" s="311"/>
      <c r="AW17" s="318"/>
    </row>
    <row r="18" spans="1:49" x14ac:dyDescent="0.2">
      <c r="B18" s="155" t="s">
        <v>235</v>
      </c>
      <c r="C18" s="62" t="s">
        <v>63</v>
      </c>
      <c r="D18" s="109"/>
      <c r="E18" s="288"/>
      <c r="F18" s="291"/>
      <c r="G18" s="291"/>
      <c r="H18" s="294"/>
      <c r="I18" s="292"/>
      <c r="J18" s="109">
        <f>+'[1]Compr. Health Cov. - Small Grp'!$C$27</f>
        <v>453266.44818337687</v>
      </c>
      <c r="K18" s="288"/>
      <c r="L18" s="291"/>
      <c r="M18" s="291"/>
      <c r="N18" s="294"/>
      <c r="O18" s="292"/>
      <c r="P18" s="109">
        <f>+'[1]Compr. Health Cov. - Large Grp'!$C$27</f>
        <v>7195320.6818166235</v>
      </c>
      <c r="Q18" s="288"/>
      <c r="R18" s="291"/>
      <c r="S18" s="291"/>
      <c r="T18" s="294"/>
      <c r="U18" s="109"/>
      <c r="V18" s="332"/>
      <c r="W18" s="291"/>
      <c r="X18" s="109"/>
      <c r="Y18" s="332"/>
      <c r="Z18" s="291"/>
      <c r="AA18" s="109"/>
      <c r="AB18" s="332"/>
      <c r="AC18" s="291"/>
      <c r="AD18" s="109"/>
      <c r="AE18" s="291"/>
      <c r="AF18" s="291"/>
      <c r="AG18" s="291"/>
      <c r="AH18" s="294"/>
      <c r="AI18" s="109">
        <f>+'[1]Compr. Health Cov. - Expat'!$C$27</f>
        <v>0</v>
      </c>
      <c r="AJ18" s="291"/>
      <c r="AK18" s="291"/>
      <c r="AL18" s="291"/>
      <c r="AM18" s="294"/>
      <c r="AN18" s="109"/>
      <c r="AO18" s="288"/>
      <c r="AP18" s="291"/>
      <c r="AQ18" s="291"/>
      <c r="AR18" s="294"/>
      <c r="AS18" s="109"/>
      <c r="AT18" s="113">
        <f>+'[1]Compr. Health Cov. - Other'!$C$27</f>
        <v>0</v>
      </c>
      <c r="AU18" s="113"/>
      <c r="AV18" s="311"/>
      <c r="AW18" s="318"/>
    </row>
    <row r="19" spans="1:49" x14ac:dyDescent="0.2">
      <c r="B19" s="155" t="s">
        <v>236</v>
      </c>
      <c r="C19" s="62" t="s">
        <v>64</v>
      </c>
      <c r="D19" s="109"/>
      <c r="E19" s="288"/>
      <c r="F19" s="291"/>
      <c r="G19" s="291"/>
      <c r="H19" s="291"/>
      <c r="I19" s="292"/>
      <c r="J19" s="109">
        <f>+'[1]Compr. Health Cov. - Small Grp'!$C$28</f>
        <v>192955.80953930266</v>
      </c>
      <c r="K19" s="288"/>
      <c r="L19" s="291"/>
      <c r="M19" s="291"/>
      <c r="N19" s="291"/>
      <c r="O19" s="292"/>
      <c r="P19" s="109">
        <f>+'[1]Compr. Health Cov. - Large Grp'!$C$28</f>
        <v>9057044.1904606968</v>
      </c>
      <c r="Q19" s="288"/>
      <c r="R19" s="291"/>
      <c r="S19" s="291"/>
      <c r="T19" s="291"/>
      <c r="U19" s="109"/>
      <c r="V19" s="288"/>
      <c r="W19" s="291"/>
      <c r="X19" s="109"/>
      <c r="Y19" s="288"/>
      <c r="Z19" s="291"/>
      <c r="AA19" s="109"/>
      <c r="AB19" s="288"/>
      <c r="AC19" s="291"/>
      <c r="AD19" s="109"/>
      <c r="AE19" s="291"/>
      <c r="AF19" s="291"/>
      <c r="AG19" s="291"/>
      <c r="AH19" s="291"/>
      <c r="AI19" s="109">
        <f>+'[1]Compr. Health Cov. - Expat'!$C$28</f>
        <v>0</v>
      </c>
      <c r="AJ19" s="291"/>
      <c r="AK19" s="291"/>
      <c r="AL19" s="291"/>
      <c r="AM19" s="291"/>
      <c r="AN19" s="109"/>
      <c r="AO19" s="288"/>
      <c r="AP19" s="291"/>
      <c r="AQ19" s="291"/>
      <c r="AR19" s="291"/>
      <c r="AS19" s="109"/>
      <c r="AT19" s="113">
        <f>+'[1]Compr. Health Cov. - Other'!$C$28</f>
        <v>0</v>
      </c>
      <c r="AU19" s="113"/>
      <c r="AV19" s="311"/>
      <c r="AW19" s="318"/>
    </row>
    <row r="20" spans="1:49" x14ac:dyDescent="0.2">
      <c r="B20" s="155" t="s">
        <v>237</v>
      </c>
      <c r="C20" s="62" t="s">
        <v>65</v>
      </c>
      <c r="D20" s="109"/>
      <c r="E20" s="288"/>
      <c r="F20" s="291"/>
      <c r="G20" s="291"/>
      <c r="H20" s="291"/>
      <c r="I20" s="292"/>
      <c r="J20" s="109">
        <f>+'[1]Compr. Health Cov. - Small Grp'!$C$29</f>
        <v>0</v>
      </c>
      <c r="K20" s="288"/>
      <c r="L20" s="291"/>
      <c r="M20" s="291"/>
      <c r="N20" s="291"/>
      <c r="O20" s="292"/>
      <c r="P20" s="109">
        <f>+'[1]Compr. Health Cov. - Large Grp'!$C$29</f>
        <v>6750000</v>
      </c>
      <c r="Q20" s="288"/>
      <c r="R20" s="291"/>
      <c r="S20" s="291"/>
      <c r="T20" s="291"/>
      <c r="U20" s="109"/>
      <c r="V20" s="288"/>
      <c r="W20" s="291"/>
      <c r="X20" s="109"/>
      <c r="Y20" s="288"/>
      <c r="Z20" s="291"/>
      <c r="AA20" s="109"/>
      <c r="AB20" s="288"/>
      <c r="AC20" s="291"/>
      <c r="AD20" s="109"/>
      <c r="AE20" s="291"/>
      <c r="AF20" s="291"/>
      <c r="AG20" s="291"/>
      <c r="AH20" s="291"/>
      <c r="AI20" s="109">
        <f>+'[1]Compr. Health Cov. - Expat'!$C$29</f>
        <v>0</v>
      </c>
      <c r="AJ20" s="291"/>
      <c r="AK20" s="291"/>
      <c r="AL20" s="291"/>
      <c r="AM20" s="291"/>
      <c r="AN20" s="109"/>
      <c r="AO20" s="288"/>
      <c r="AP20" s="291"/>
      <c r="AQ20" s="291"/>
      <c r="AR20" s="291"/>
      <c r="AS20" s="109"/>
      <c r="AT20" s="113">
        <f>+'[1]Compr. Health Cov. - Other'!$C$29</f>
        <v>0</v>
      </c>
      <c r="AU20" s="113"/>
      <c r="AV20" s="311"/>
      <c r="AW20" s="318"/>
    </row>
    <row r="21" spans="1:49" x14ac:dyDescent="0.2">
      <c r="B21" s="155" t="s">
        <v>238</v>
      </c>
      <c r="C21" s="62" t="s">
        <v>66</v>
      </c>
      <c r="D21" s="109"/>
      <c r="E21" s="288"/>
      <c r="F21" s="291"/>
      <c r="G21" s="291"/>
      <c r="H21" s="291"/>
      <c r="I21" s="292"/>
      <c r="J21" s="109">
        <f>+'[1]Compr. Health Cov. - Small Grp'!$C$30</f>
        <v>0</v>
      </c>
      <c r="K21" s="288"/>
      <c r="L21" s="291"/>
      <c r="M21" s="291"/>
      <c r="N21" s="291"/>
      <c r="O21" s="292"/>
      <c r="P21" s="109">
        <f>+'[1]Compr. Health Cov. - Large Grp'!$C$30</f>
        <v>0</v>
      </c>
      <c r="Q21" s="288"/>
      <c r="R21" s="291"/>
      <c r="S21" s="291"/>
      <c r="T21" s="291"/>
      <c r="U21" s="109"/>
      <c r="V21" s="288"/>
      <c r="W21" s="291"/>
      <c r="X21" s="109"/>
      <c r="Y21" s="288"/>
      <c r="Z21" s="291"/>
      <c r="AA21" s="109"/>
      <c r="AB21" s="288"/>
      <c r="AC21" s="291"/>
      <c r="AD21" s="109"/>
      <c r="AE21" s="291"/>
      <c r="AF21" s="291"/>
      <c r="AG21" s="291"/>
      <c r="AH21" s="291"/>
      <c r="AI21" s="109">
        <f>+'[1]Compr. Health Cov. - Expat'!$C$30</f>
        <v>0</v>
      </c>
      <c r="AJ21" s="291"/>
      <c r="AK21" s="291"/>
      <c r="AL21" s="291"/>
      <c r="AM21" s="291"/>
      <c r="AN21" s="109"/>
      <c r="AO21" s="288"/>
      <c r="AP21" s="291"/>
      <c r="AQ21" s="291"/>
      <c r="AR21" s="291"/>
      <c r="AS21" s="109"/>
      <c r="AT21" s="113">
        <f>+'[1]Compr. Health Cov. - Other'!$C$30</f>
        <v>0</v>
      </c>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-432690.16943200259</v>
      </c>
      <c r="K25" s="110">
        <f>J25</f>
        <v>-432690.16943200259</v>
      </c>
      <c r="L25" s="110"/>
      <c r="M25" s="110"/>
      <c r="N25" s="110"/>
      <c r="O25" s="109"/>
      <c r="P25" s="109">
        <v>3631730.3911256501</v>
      </c>
      <c r="Q25" s="110">
        <f>P25</f>
        <v>3631730.3911256501</v>
      </c>
      <c r="R25" s="110"/>
      <c r="S25" s="110"/>
      <c r="T25" s="110"/>
      <c r="U25" s="109"/>
      <c r="V25" s="110"/>
      <c r="W25" s="110"/>
      <c r="X25" s="109"/>
      <c r="Y25" s="110"/>
      <c r="Z25" s="110"/>
      <c r="AA25" s="109"/>
      <c r="AB25" s="110"/>
      <c r="AC25" s="110"/>
      <c r="AD25" s="109"/>
      <c r="AE25" s="291"/>
      <c r="AF25" s="291"/>
      <c r="AG25" s="291"/>
      <c r="AH25" s="294"/>
      <c r="AI25" s="109">
        <v>1154915.1734535159</v>
      </c>
      <c r="AJ25" s="291"/>
      <c r="AK25" s="291"/>
      <c r="AL25" s="291"/>
      <c r="AM25" s="294"/>
      <c r="AN25" s="109"/>
      <c r="AO25" s="110"/>
      <c r="AP25" s="110"/>
      <c r="AQ25" s="110"/>
      <c r="AR25" s="110"/>
      <c r="AS25" s="109"/>
      <c r="AT25" s="113">
        <v>584522.46304810687</v>
      </c>
      <c r="AU25" s="113"/>
      <c r="AV25" s="113"/>
      <c r="AW25" s="318"/>
    </row>
    <row r="26" spans="1:49" s="5" customFormat="1" x14ac:dyDescent="0.2">
      <c r="A26" s="35"/>
      <c r="B26" s="158" t="s">
        <v>243</v>
      </c>
      <c r="C26" s="62"/>
      <c r="D26" s="109"/>
      <c r="E26" s="110"/>
      <c r="F26" s="110"/>
      <c r="G26" s="110"/>
      <c r="H26" s="110"/>
      <c r="I26" s="109"/>
      <c r="J26" s="109">
        <v>43031.434231519117</v>
      </c>
      <c r="K26" s="110">
        <f>J26</f>
        <v>43031.434231519117</v>
      </c>
      <c r="L26" s="110"/>
      <c r="M26" s="110"/>
      <c r="N26" s="110"/>
      <c r="O26" s="109"/>
      <c r="P26" s="109">
        <v>179397.16101941749</v>
      </c>
      <c r="Q26" s="110">
        <f>P26</f>
        <v>179397.16101941749</v>
      </c>
      <c r="R26" s="110"/>
      <c r="S26" s="110"/>
      <c r="T26" s="110"/>
      <c r="U26" s="109"/>
      <c r="V26" s="110"/>
      <c r="W26" s="110"/>
      <c r="X26" s="109"/>
      <c r="Y26" s="110"/>
      <c r="Z26" s="110"/>
      <c r="AA26" s="109"/>
      <c r="AB26" s="110"/>
      <c r="AC26" s="110"/>
      <c r="AD26" s="109"/>
      <c r="AE26" s="291"/>
      <c r="AF26" s="291"/>
      <c r="AG26" s="291"/>
      <c r="AH26" s="291"/>
      <c r="AI26" s="109">
        <v>9370.4047490634348</v>
      </c>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813958.72668460303</v>
      </c>
      <c r="K27" s="110">
        <f>J27</f>
        <v>813958.72668460303</v>
      </c>
      <c r="L27" s="110"/>
      <c r="M27" s="110"/>
      <c r="N27" s="110"/>
      <c r="O27" s="109"/>
      <c r="P27" s="109">
        <v>3393377.1291137086</v>
      </c>
      <c r="Q27" s="110">
        <f>P27</f>
        <v>3393377.1291137086</v>
      </c>
      <c r="R27" s="110"/>
      <c r="S27" s="110"/>
      <c r="T27" s="110"/>
      <c r="U27" s="109"/>
      <c r="V27" s="110"/>
      <c r="W27" s="110"/>
      <c r="X27" s="109"/>
      <c r="Y27" s="110"/>
      <c r="Z27" s="110"/>
      <c r="AA27" s="109"/>
      <c r="AB27" s="110"/>
      <c r="AC27" s="110"/>
      <c r="AD27" s="109"/>
      <c r="AE27" s="291"/>
      <c r="AF27" s="291"/>
      <c r="AG27" s="291"/>
      <c r="AH27" s="291"/>
      <c r="AI27" s="109">
        <v>177245.37548600722</v>
      </c>
      <c r="AJ27" s="291"/>
      <c r="AK27" s="291"/>
      <c r="AL27" s="291"/>
      <c r="AM27" s="291"/>
      <c r="AN27" s="109"/>
      <c r="AO27" s="110"/>
      <c r="AP27" s="110"/>
      <c r="AQ27" s="110"/>
      <c r="AR27" s="110"/>
      <c r="AS27" s="109"/>
      <c r="AT27" s="113">
        <v>178399.22871568019</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f>+'[1]Compr. Health Cov. - Small Grp'!$C$10</f>
        <v>951820.21586371399</v>
      </c>
      <c r="K31" s="110">
        <f>J31</f>
        <v>951820.21586371399</v>
      </c>
      <c r="L31" s="110"/>
      <c r="M31" s="110"/>
      <c r="N31" s="110"/>
      <c r="O31" s="109"/>
      <c r="P31" s="109">
        <f>+'[1]Compr. Health Cov. - Large Grp'!$C$10</f>
        <v>3521254.8625279465</v>
      </c>
      <c r="Q31" s="110">
        <f>P31</f>
        <v>3521254.8625279465</v>
      </c>
      <c r="R31" s="110"/>
      <c r="S31" s="110"/>
      <c r="T31" s="110"/>
      <c r="U31" s="109"/>
      <c r="V31" s="110"/>
      <c r="W31" s="110"/>
      <c r="X31" s="109"/>
      <c r="Y31" s="110"/>
      <c r="Z31" s="110"/>
      <c r="AA31" s="109"/>
      <c r="AB31" s="110"/>
      <c r="AC31" s="110"/>
      <c r="AD31" s="109"/>
      <c r="AE31" s="291"/>
      <c r="AF31" s="291"/>
      <c r="AG31" s="291"/>
      <c r="AH31" s="291"/>
      <c r="AI31" s="109">
        <f>+'[1]Compr. Health Cov. - Expat'!$C$10</f>
        <v>224394.93622828624</v>
      </c>
      <c r="AJ31" s="291"/>
      <c r="AK31" s="291"/>
      <c r="AL31" s="291"/>
      <c r="AM31" s="291"/>
      <c r="AN31" s="109"/>
      <c r="AO31" s="110"/>
      <c r="AP31" s="110"/>
      <c r="AQ31" s="110"/>
      <c r="AR31" s="110"/>
      <c r="AS31" s="109"/>
      <c r="AT31" s="113">
        <f>+'[1]Compr. Health Cov. - Other'!$C$10</f>
        <v>203613.59307720812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ht="15" x14ac:dyDescent="0.2">
      <c r="B34" s="158" t="s">
        <v>251</v>
      </c>
      <c r="C34" s="62"/>
      <c r="D34" s="109"/>
      <c r="E34" s="110"/>
      <c r="F34" s="110"/>
      <c r="G34" s="110"/>
      <c r="H34" s="110"/>
      <c r="I34" s="109"/>
      <c r="J34" s="109">
        <v>582861.62040497875</v>
      </c>
      <c r="K34" s="110">
        <f>J34</f>
        <v>582861.62040497875</v>
      </c>
      <c r="L34" s="110"/>
      <c r="M34" s="110"/>
      <c r="N34" s="110"/>
      <c r="O34" s="109"/>
      <c r="P34" s="109">
        <v>2429938.0635387013</v>
      </c>
      <c r="Q34" s="110">
        <f>P34</f>
        <v>2429938.0635387013</v>
      </c>
      <c r="R34" s="110"/>
      <c r="S34" s="110"/>
      <c r="T34" s="110"/>
      <c r="U34" s="109"/>
      <c r="V34" s="110"/>
      <c r="W34" s="110"/>
      <c r="X34" s="109"/>
      <c r="Y34" s="110"/>
      <c r="Z34" s="110"/>
      <c r="AA34" s="109"/>
      <c r="AB34" s="110"/>
      <c r="AC34" s="110"/>
      <c r="AD34" s="109"/>
      <c r="AE34" s="291"/>
      <c r="AF34" s="291"/>
      <c r="AG34" s="291"/>
      <c r="AH34" s="291"/>
      <c r="AI34" s="381">
        <v>126922.31605632012</v>
      </c>
      <c r="AJ34" s="291"/>
      <c r="AK34" s="291"/>
      <c r="AL34" s="291"/>
      <c r="AM34" s="291"/>
      <c r="AN34" s="109"/>
      <c r="AO34" s="110"/>
      <c r="AP34" s="110"/>
      <c r="AQ34" s="110"/>
      <c r="AR34" s="110"/>
      <c r="AS34" s="292"/>
      <c r="AT34" s="113">
        <v>0</v>
      </c>
      <c r="AU34" s="113"/>
      <c r="AV34" s="113"/>
      <c r="AW34" s="318"/>
    </row>
    <row r="35" spans="1:49" ht="15" x14ac:dyDescent="0.2">
      <c r="B35" s="158" t="s">
        <v>252</v>
      </c>
      <c r="C35" s="62"/>
      <c r="D35" s="109"/>
      <c r="E35" s="110"/>
      <c r="F35" s="110"/>
      <c r="G35" s="110"/>
      <c r="H35" s="110"/>
      <c r="I35" s="109"/>
      <c r="J35" s="109">
        <f>+'[1]Compr. Health Cov. - Small Grp'!$C$12</f>
        <v>22786.252691689111</v>
      </c>
      <c r="K35" s="110">
        <f>J35</f>
        <v>22786.252691689111</v>
      </c>
      <c r="L35" s="110"/>
      <c r="M35" s="110"/>
      <c r="N35" s="110"/>
      <c r="O35" s="109"/>
      <c r="P35" s="109">
        <f>+'[1]Compr. Health Cov. - Large Grp'!$C$12</f>
        <v>82050.839370711125</v>
      </c>
      <c r="Q35" s="110">
        <f>P35</f>
        <v>82050.839370711125</v>
      </c>
      <c r="R35" s="110"/>
      <c r="S35" s="110"/>
      <c r="T35" s="110"/>
      <c r="U35" s="109"/>
      <c r="V35" s="110"/>
      <c r="W35" s="110"/>
      <c r="X35" s="109"/>
      <c r="Y35" s="110"/>
      <c r="Z35" s="110"/>
      <c r="AA35" s="109"/>
      <c r="AB35" s="110"/>
      <c r="AC35" s="110"/>
      <c r="AD35" s="109"/>
      <c r="AE35" s="291"/>
      <c r="AF35" s="291"/>
      <c r="AG35" s="291"/>
      <c r="AH35" s="291"/>
      <c r="AI35" s="381">
        <f>+'[1]Compr. Health Cov. - Expat'!$C$12</f>
        <v>-3667.187050779386</v>
      </c>
      <c r="AJ35" s="291"/>
      <c r="AK35" s="291"/>
      <c r="AL35" s="291"/>
      <c r="AM35" s="291"/>
      <c r="AN35" s="109"/>
      <c r="AO35" s="110"/>
      <c r="AP35" s="110"/>
      <c r="AQ35" s="110"/>
      <c r="AR35" s="110"/>
      <c r="AS35" s="109"/>
      <c r="AT35" s="113">
        <f>+'[1]Compr. Health Cov. - Other'!$C$12</f>
        <v>3791.9048980002249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f>+'[1]Compr. Health Cov. - Small Grp'!$C$32</f>
        <v>100958.82558719255</v>
      </c>
      <c r="K37" s="118">
        <f>J37</f>
        <v>100958.82558719255</v>
      </c>
      <c r="L37" s="118"/>
      <c r="M37" s="118"/>
      <c r="N37" s="118"/>
      <c r="O37" s="117"/>
      <c r="P37" s="117">
        <f>+'[1]Compr. Health Cov. - Large Grp'!$C$32</f>
        <v>491765.14961098396</v>
      </c>
      <c r="Q37" s="118">
        <f>P37</f>
        <v>491765.14961098396</v>
      </c>
      <c r="R37" s="118"/>
      <c r="S37" s="118"/>
      <c r="T37" s="118"/>
      <c r="U37" s="117"/>
      <c r="V37" s="118"/>
      <c r="W37" s="118"/>
      <c r="X37" s="117"/>
      <c r="Y37" s="118"/>
      <c r="Z37" s="118"/>
      <c r="AA37" s="117"/>
      <c r="AB37" s="118"/>
      <c r="AC37" s="118"/>
      <c r="AD37" s="117"/>
      <c r="AE37" s="295"/>
      <c r="AF37" s="295"/>
      <c r="AG37" s="295"/>
      <c r="AH37" s="296"/>
      <c r="AI37" s="117">
        <f>+'[1]Compr. Health Cov. - Expat'!$C$32</f>
        <v>30749.663085337819</v>
      </c>
      <c r="AJ37" s="295"/>
      <c r="AK37" s="295"/>
      <c r="AL37" s="295"/>
      <c r="AM37" s="296"/>
      <c r="AN37" s="117"/>
      <c r="AO37" s="118"/>
      <c r="AP37" s="118"/>
      <c r="AQ37" s="118"/>
      <c r="AR37" s="118"/>
      <c r="AS37" s="117"/>
      <c r="AT37" s="119">
        <f>+'[1]Compr. Health Cov. - Other'!$C$32</f>
        <v>3884.9712164857083</v>
      </c>
      <c r="AU37" s="119"/>
      <c r="AV37" s="119"/>
      <c r="AW37" s="317"/>
    </row>
    <row r="38" spans="1:49" x14ac:dyDescent="0.2">
      <c r="B38" s="155" t="s">
        <v>255</v>
      </c>
      <c r="C38" s="62" t="s">
        <v>16</v>
      </c>
      <c r="D38" s="109"/>
      <c r="E38" s="110"/>
      <c r="F38" s="110"/>
      <c r="G38" s="110"/>
      <c r="H38" s="110"/>
      <c r="I38" s="109"/>
      <c r="J38" s="109">
        <f>+'[1]Compr. Health Cov. - Small Grp'!$C$33</f>
        <v>22113.725199645476</v>
      </c>
      <c r="K38" s="110">
        <f>J38</f>
        <v>22113.725199645476</v>
      </c>
      <c r="L38" s="110"/>
      <c r="M38" s="110"/>
      <c r="N38" s="110"/>
      <c r="O38" s="109"/>
      <c r="P38" s="109">
        <f>+'[1]Compr. Health Cov. - Large Grp'!$C$33</f>
        <v>87837.23567117218</v>
      </c>
      <c r="Q38" s="110">
        <f>P38</f>
        <v>87837.23567117218</v>
      </c>
      <c r="R38" s="110"/>
      <c r="S38" s="110"/>
      <c r="T38" s="110"/>
      <c r="U38" s="109"/>
      <c r="V38" s="110"/>
      <c r="W38" s="110"/>
      <c r="X38" s="109"/>
      <c r="Y38" s="110"/>
      <c r="Z38" s="110"/>
      <c r="AA38" s="109"/>
      <c r="AB38" s="110"/>
      <c r="AC38" s="110"/>
      <c r="AD38" s="109"/>
      <c r="AE38" s="291"/>
      <c r="AF38" s="291"/>
      <c r="AG38" s="291"/>
      <c r="AH38" s="291"/>
      <c r="AI38" s="109">
        <f>+'[1]Compr. Health Cov. - Expat'!$C$33</f>
        <v>6107.9459155772229</v>
      </c>
      <c r="AJ38" s="291"/>
      <c r="AK38" s="291"/>
      <c r="AL38" s="291"/>
      <c r="AM38" s="291"/>
      <c r="AN38" s="109"/>
      <c r="AO38" s="110"/>
      <c r="AP38" s="110"/>
      <c r="AQ38" s="110"/>
      <c r="AR38" s="110"/>
      <c r="AS38" s="109"/>
      <c r="AT38" s="113">
        <f>+'[1]Compr. Health Cov. - Other'!$C$33</f>
        <v>1320.8902136051408</v>
      </c>
      <c r="AU38" s="113"/>
      <c r="AV38" s="113"/>
      <c r="AW38" s="318"/>
    </row>
    <row r="39" spans="1:49" x14ac:dyDescent="0.2">
      <c r="B39" s="158" t="s">
        <v>256</v>
      </c>
      <c r="C39" s="62" t="s">
        <v>17</v>
      </c>
      <c r="D39" s="109"/>
      <c r="E39" s="110"/>
      <c r="F39" s="110"/>
      <c r="G39" s="110"/>
      <c r="H39" s="110"/>
      <c r="I39" s="109"/>
      <c r="J39" s="109">
        <f>+'[1]Compr. Health Cov. - Small Grp'!$C$34</f>
        <v>18336.750000000004</v>
      </c>
      <c r="K39" s="110">
        <f>J39</f>
        <v>18336.750000000004</v>
      </c>
      <c r="L39" s="110"/>
      <c r="M39" s="110"/>
      <c r="N39" s="110"/>
      <c r="O39" s="109"/>
      <c r="P39" s="109">
        <f>+'[1]Compr. Health Cov. - Large Grp'!$C$34</f>
        <v>79176.120000000024</v>
      </c>
      <c r="Q39" s="110">
        <f>P39</f>
        <v>79176.120000000024</v>
      </c>
      <c r="R39" s="110"/>
      <c r="S39" s="110"/>
      <c r="T39" s="110"/>
      <c r="U39" s="109"/>
      <c r="V39" s="110"/>
      <c r="W39" s="110"/>
      <c r="X39" s="109"/>
      <c r="Y39" s="110"/>
      <c r="Z39" s="110"/>
      <c r="AA39" s="109"/>
      <c r="AB39" s="110"/>
      <c r="AC39" s="110"/>
      <c r="AD39" s="109"/>
      <c r="AE39" s="291"/>
      <c r="AF39" s="291"/>
      <c r="AG39" s="291"/>
      <c r="AH39" s="291"/>
      <c r="AI39" s="109">
        <f>+'[1]Compr. Health Cov. - Expat'!$C$34</f>
        <v>4054.7850000000008</v>
      </c>
      <c r="AJ39" s="291"/>
      <c r="AK39" s="291"/>
      <c r="AL39" s="291"/>
      <c r="AM39" s="291"/>
      <c r="AN39" s="109"/>
      <c r="AO39" s="110"/>
      <c r="AP39" s="110"/>
      <c r="AQ39" s="110"/>
      <c r="AR39" s="110"/>
      <c r="AS39" s="109"/>
      <c r="AT39" s="113">
        <f>+'[1]Compr. Health Cov. - Other'!$C$34</f>
        <v>0</v>
      </c>
      <c r="AU39" s="113"/>
      <c r="AV39" s="113"/>
      <c r="AW39" s="318"/>
    </row>
    <row r="40" spans="1:49" x14ac:dyDescent="0.2">
      <c r="B40" s="158" t="s">
        <v>257</v>
      </c>
      <c r="C40" s="62" t="s">
        <v>38</v>
      </c>
      <c r="D40" s="109"/>
      <c r="E40" s="110"/>
      <c r="F40" s="110"/>
      <c r="G40" s="110"/>
      <c r="H40" s="110"/>
      <c r="I40" s="109"/>
      <c r="J40" s="109">
        <f>+'[1]Compr. Health Cov. - Small Grp'!$C$35</f>
        <v>0</v>
      </c>
      <c r="K40" s="110">
        <f>J40</f>
        <v>0</v>
      </c>
      <c r="L40" s="110"/>
      <c r="M40" s="110"/>
      <c r="N40" s="110"/>
      <c r="O40" s="109"/>
      <c r="P40" s="109">
        <f>+'[1]Compr. Health Cov. - Large Grp'!$C$35</f>
        <v>52218.86132659288</v>
      </c>
      <c r="Q40" s="110">
        <f>P40</f>
        <v>52218.86132659288</v>
      </c>
      <c r="R40" s="110"/>
      <c r="S40" s="110"/>
      <c r="T40" s="110"/>
      <c r="U40" s="109"/>
      <c r="V40" s="110"/>
      <c r="W40" s="110"/>
      <c r="X40" s="109"/>
      <c r="Y40" s="110"/>
      <c r="Z40" s="110"/>
      <c r="AA40" s="109"/>
      <c r="AB40" s="110"/>
      <c r="AC40" s="110"/>
      <c r="AD40" s="109"/>
      <c r="AE40" s="291"/>
      <c r="AF40" s="291"/>
      <c r="AG40" s="291"/>
      <c r="AH40" s="291"/>
      <c r="AI40" s="109">
        <f>+'[1]Compr. Health Cov. - Expat'!$C$35</f>
        <v>3228.33867340713</v>
      </c>
      <c r="AJ40" s="291"/>
      <c r="AK40" s="291"/>
      <c r="AL40" s="291"/>
      <c r="AM40" s="291"/>
      <c r="AN40" s="109"/>
      <c r="AO40" s="110"/>
      <c r="AP40" s="110"/>
      <c r="AQ40" s="110"/>
      <c r="AR40" s="110"/>
      <c r="AS40" s="109"/>
      <c r="AT40" s="113">
        <f>+'[1]Compr. Health Cov. - Other'!$C$35</f>
        <v>0</v>
      </c>
      <c r="AU40" s="113"/>
      <c r="AV40" s="113"/>
      <c r="AW40" s="318"/>
    </row>
    <row r="41" spans="1:49" s="5" customFormat="1" ht="25.5" x14ac:dyDescent="0.2">
      <c r="A41" s="35"/>
      <c r="B41" s="158" t="s">
        <v>258</v>
      </c>
      <c r="C41" s="62" t="s">
        <v>129</v>
      </c>
      <c r="D41" s="109"/>
      <c r="E41" s="110"/>
      <c r="F41" s="110"/>
      <c r="G41" s="110"/>
      <c r="H41" s="110"/>
      <c r="I41" s="109"/>
      <c r="J41" s="109">
        <f>+'[1]Compr. Health Cov. - Small Grp'!$C$36</f>
        <v>31172.475000000006</v>
      </c>
      <c r="K41" s="110">
        <f>J41</f>
        <v>31172.475000000006</v>
      </c>
      <c r="L41" s="110"/>
      <c r="M41" s="110"/>
      <c r="N41" s="110"/>
      <c r="O41" s="109"/>
      <c r="P41" s="109">
        <f>+'[1]Compr. Health Cov. - Large Grp'!$C$36</f>
        <v>134599.40400000001</v>
      </c>
      <c r="Q41" s="110">
        <f>P41</f>
        <v>134599.40400000001</v>
      </c>
      <c r="R41" s="110"/>
      <c r="S41" s="110"/>
      <c r="T41" s="110"/>
      <c r="U41" s="109"/>
      <c r="V41" s="110"/>
      <c r="W41" s="110"/>
      <c r="X41" s="109"/>
      <c r="Y41" s="110"/>
      <c r="Z41" s="110"/>
      <c r="AA41" s="109"/>
      <c r="AB41" s="110"/>
      <c r="AC41" s="110"/>
      <c r="AD41" s="109"/>
      <c r="AE41" s="291"/>
      <c r="AF41" s="291"/>
      <c r="AG41" s="291"/>
      <c r="AH41" s="291"/>
      <c r="AI41" s="109">
        <f>+'[1]Compr. Health Cov. - Expat'!$C$36</f>
        <v>6893.1345000000001</v>
      </c>
      <c r="AJ41" s="291"/>
      <c r="AK41" s="291"/>
      <c r="AL41" s="291"/>
      <c r="AM41" s="291"/>
      <c r="AN41" s="109"/>
      <c r="AO41" s="110"/>
      <c r="AP41" s="110"/>
      <c r="AQ41" s="110"/>
      <c r="AR41" s="110"/>
      <c r="AS41" s="109"/>
      <c r="AT41" s="113">
        <f>+'[1]Compr. Health Cov. - Other'!$C$36</f>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f>+'[1]Compr. Health Cov. - Small Grp'!$C$39</f>
        <v>937487.56135492632</v>
      </c>
      <c r="K44" s="118">
        <f>J44</f>
        <v>937487.56135492632</v>
      </c>
      <c r="L44" s="118"/>
      <c r="M44" s="118"/>
      <c r="N44" s="118"/>
      <c r="O44" s="117"/>
      <c r="P44" s="117">
        <f>+'[1]Compr. Health Cov. - Large Grp'!$C$39</f>
        <v>4009874.8899812447</v>
      </c>
      <c r="Q44" s="118">
        <f>P44</f>
        <v>4009874.8899812447</v>
      </c>
      <c r="R44" s="118"/>
      <c r="S44" s="118"/>
      <c r="T44" s="118"/>
      <c r="U44" s="117"/>
      <c r="V44" s="118"/>
      <c r="W44" s="118"/>
      <c r="X44" s="117"/>
      <c r="Y44" s="118"/>
      <c r="Z44" s="118"/>
      <c r="AA44" s="117"/>
      <c r="AB44" s="118"/>
      <c r="AC44" s="118"/>
      <c r="AD44" s="117"/>
      <c r="AE44" s="295"/>
      <c r="AF44" s="295"/>
      <c r="AG44" s="295"/>
      <c r="AH44" s="296"/>
      <c r="AI44" s="117">
        <f>+'[1]Compr. Health Cov. - Expat'!$C$39</f>
        <v>200722.57866382986</v>
      </c>
      <c r="AJ44" s="295"/>
      <c r="AK44" s="295"/>
      <c r="AL44" s="295"/>
      <c r="AM44" s="296"/>
      <c r="AN44" s="117"/>
      <c r="AO44" s="118"/>
      <c r="AP44" s="118"/>
      <c r="AQ44" s="118"/>
      <c r="AR44" s="118"/>
      <c r="AS44" s="117"/>
      <c r="AT44" s="119">
        <f>+'[1]Compr. Health Cov. - Other'!$C$39</f>
        <v>37.480000000000004</v>
      </c>
      <c r="AU44" s="119"/>
      <c r="AV44" s="119"/>
      <c r="AW44" s="317"/>
    </row>
    <row r="45" spans="1:49" x14ac:dyDescent="0.2">
      <c r="B45" s="161" t="s">
        <v>262</v>
      </c>
      <c r="C45" s="62" t="s">
        <v>19</v>
      </c>
      <c r="D45" s="109"/>
      <c r="E45" s="110"/>
      <c r="F45" s="110"/>
      <c r="G45" s="110"/>
      <c r="H45" s="110"/>
      <c r="I45" s="109"/>
      <c r="J45" s="109">
        <f>+'[1]Compr. Health Cov. - Small Grp'!$C$40</f>
        <v>572291.36588657636</v>
      </c>
      <c r="K45" s="110">
        <f>J45</f>
        <v>572291.36588657636</v>
      </c>
      <c r="L45" s="110"/>
      <c r="M45" s="110"/>
      <c r="N45" s="110"/>
      <c r="O45" s="109"/>
      <c r="P45" s="109">
        <f>+'[1]Compr. Health Cov. - Large Grp'!$C$40</f>
        <v>2447837.0406376515</v>
      </c>
      <c r="Q45" s="110">
        <f>P45</f>
        <v>2447837.0406376515</v>
      </c>
      <c r="R45" s="110"/>
      <c r="S45" s="110"/>
      <c r="T45" s="110"/>
      <c r="U45" s="109"/>
      <c r="V45" s="110"/>
      <c r="W45" s="110"/>
      <c r="X45" s="109"/>
      <c r="Y45" s="110"/>
      <c r="Z45" s="110"/>
      <c r="AA45" s="109"/>
      <c r="AB45" s="110"/>
      <c r="AC45" s="110"/>
      <c r="AD45" s="109"/>
      <c r="AE45" s="291"/>
      <c r="AF45" s="291"/>
      <c r="AG45" s="291"/>
      <c r="AH45" s="291"/>
      <c r="AI45" s="109">
        <f>+'[1]Compr. Health Cov. - Expat'!$C$40</f>
        <v>122531.54435646883</v>
      </c>
      <c r="AJ45" s="291"/>
      <c r="AK45" s="291"/>
      <c r="AL45" s="291"/>
      <c r="AM45" s="291"/>
      <c r="AN45" s="109"/>
      <c r="AO45" s="110"/>
      <c r="AP45" s="110"/>
      <c r="AQ45" s="110"/>
      <c r="AR45" s="110"/>
      <c r="AS45" s="109"/>
      <c r="AT45" s="113">
        <f>+'[1]Compr. Health Cov. - Other'!$C$40</f>
        <v>149295.95649235242</v>
      </c>
      <c r="AU45" s="113"/>
      <c r="AV45" s="113"/>
      <c r="AW45" s="318"/>
    </row>
    <row r="46" spans="1:49" x14ac:dyDescent="0.2">
      <c r="B46" s="161" t="s">
        <v>263</v>
      </c>
      <c r="C46" s="62" t="s">
        <v>20</v>
      </c>
      <c r="D46" s="109"/>
      <c r="E46" s="110"/>
      <c r="F46" s="110"/>
      <c r="G46" s="110"/>
      <c r="H46" s="110"/>
      <c r="I46" s="109"/>
      <c r="J46" s="109">
        <f>+'[1]Compr. Health Cov. - Small Grp'!$C$43</f>
        <v>1052905.7681147063</v>
      </c>
      <c r="K46" s="110">
        <f>J46</f>
        <v>1052905.7681147063</v>
      </c>
      <c r="L46" s="110"/>
      <c r="M46" s="110"/>
      <c r="N46" s="110"/>
      <c r="O46" s="109"/>
      <c r="P46" s="109">
        <f>+'[1]Compr. Health Cov. - Large Grp'!$C$43</f>
        <v>3439571.0696227541</v>
      </c>
      <c r="Q46" s="110">
        <f>P46</f>
        <v>3439571.0696227541</v>
      </c>
      <c r="R46" s="110"/>
      <c r="S46" s="110"/>
      <c r="T46" s="110"/>
      <c r="U46" s="109"/>
      <c r="V46" s="110"/>
      <c r="W46" s="110"/>
      <c r="X46" s="109"/>
      <c r="Y46" s="110"/>
      <c r="Z46" s="110"/>
      <c r="AA46" s="109"/>
      <c r="AB46" s="110"/>
      <c r="AC46" s="110"/>
      <c r="AD46" s="109"/>
      <c r="AE46" s="291"/>
      <c r="AF46" s="291"/>
      <c r="AG46" s="291"/>
      <c r="AH46" s="291"/>
      <c r="AI46" s="109">
        <f>+'[1]Compr. Health Cov. - Expat'!$C$43</f>
        <v>151485.49971309409</v>
      </c>
      <c r="AJ46" s="291"/>
      <c r="AK46" s="291"/>
      <c r="AL46" s="291"/>
      <c r="AM46" s="291"/>
      <c r="AN46" s="109"/>
      <c r="AO46" s="110"/>
      <c r="AP46" s="110"/>
      <c r="AQ46" s="110"/>
      <c r="AR46" s="110"/>
      <c r="AS46" s="109"/>
      <c r="AT46" s="113">
        <f>+'[1]Compr. Health Cov. - Other'!$C$43</f>
        <v>220998.94007725015</v>
      </c>
      <c r="AU46" s="113"/>
      <c r="AV46" s="113"/>
      <c r="AW46" s="318"/>
    </row>
    <row r="47" spans="1:49" x14ac:dyDescent="0.2">
      <c r="B47" s="161" t="s">
        <v>264</v>
      </c>
      <c r="C47" s="62" t="s">
        <v>21</v>
      </c>
      <c r="D47" s="109"/>
      <c r="E47" s="110"/>
      <c r="F47" s="110"/>
      <c r="G47" s="110"/>
      <c r="H47" s="110"/>
      <c r="I47" s="109"/>
      <c r="J47" s="109">
        <f>+'[1]Compr. Health Cov. - Small Grp'!$C$44</f>
        <v>3010043.3507214664</v>
      </c>
      <c r="K47" s="110">
        <f>J47</f>
        <v>3010043.3507214664</v>
      </c>
      <c r="L47" s="110"/>
      <c r="M47" s="110"/>
      <c r="N47" s="110"/>
      <c r="O47" s="109"/>
      <c r="P47" s="109">
        <f>+'[1]Compr. Health Cov. - Large Grp'!$C$44</f>
        <v>11145849.401947843</v>
      </c>
      <c r="Q47" s="110">
        <f>P47</f>
        <v>11145849.401947843</v>
      </c>
      <c r="R47" s="110"/>
      <c r="S47" s="110"/>
      <c r="T47" s="110"/>
      <c r="U47" s="109"/>
      <c r="V47" s="110"/>
      <c r="W47" s="110"/>
      <c r="X47" s="109"/>
      <c r="Y47" s="110"/>
      <c r="Z47" s="110"/>
      <c r="AA47" s="109"/>
      <c r="AB47" s="110"/>
      <c r="AC47" s="110"/>
      <c r="AD47" s="109"/>
      <c r="AE47" s="291"/>
      <c r="AF47" s="291"/>
      <c r="AG47" s="291"/>
      <c r="AH47" s="291"/>
      <c r="AI47" s="109">
        <f>+'[1]Compr. Health Cov. - Expat'!$C$44</f>
        <v>548027.93733070092</v>
      </c>
      <c r="AJ47" s="291"/>
      <c r="AK47" s="291"/>
      <c r="AL47" s="291"/>
      <c r="AM47" s="291"/>
      <c r="AN47" s="109"/>
      <c r="AO47" s="110"/>
      <c r="AP47" s="110"/>
      <c r="AQ47" s="110"/>
      <c r="AR47" s="110"/>
      <c r="AS47" s="109"/>
      <c r="AT47" s="113">
        <f>+'[1]Compr. Health Cov. - Other'!$C$44</f>
        <v>760108.98000000056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f>+'[1]Compr. Health Cov. - Small Grp'!$C$45</f>
        <v>118.95153495027085</v>
      </c>
      <c r="K50" s="110">
        <f>J50</f>
        <v>118.95153495027085</v>
      </c>
      <c r="L50" s="110"/>
      <c r="M50" s="110"/>
      <c r="N50" s="110"/>
      <c r="O50" s="109"/>
      <c r="P50" s="109">
        <f>+'[1]Compr. Health Cov. - Large Grp'!$C$45</f>
        <v>633.40891701747739</v>
      </c>
      <c r="Q50" s="110">
        <f>P50</f>
        <v>633.40891701747739</v>
      </c>
      <c r="R50" s="110"/>
      <c r="S50" s="110"/>
      <c r="T50" s="110"/>
      <c r="U50" s="109"/>
      <c r="V50" s="110"/>
      <c r="W50" s="110"/>
      <c r="X50" s="109"/>
      <c r="Y50" s="110"/>
      <c r="Z50" s="110"/>
      <c r="AA50" s="109"/>
      <c r="AB50" s="110"/>
      <c r="AC50" s="110"/>
      <c r="AD50" s="109"/>
      <c r="AE50" s="291"/>
      <c r="AF50" s="291"/>
      <c r="AG50" s="291"/>
      <c r="AH50" s="291"/>
      <c r="AI50" s="109">
        <f>+'[1]Compr. Health Cov. - Expat'!$C$45</f>
        <v>42.699548032251656</v>
      </c>
      <c r="AJ50" s="291"/>
      <c r="AK50" s="291"/>
      <c r="AL50" s="291"/>
      <c r="AM50" s="291"/>
      <c r="AN50" s="109"/>
      <c r="AO50" s="110"/>
      <c r="AP50" s="110"/>
      <c r="AQ50" s="110"/>
      <c r="AR50" s="110"/>
      <c r="AS50" s="109"/>
      <c r="AT50" s="113">
        <f>+'[1]Compr. Health Cov. - Other'!$C$45</f>
        <v>35.589999999999996</v>
      </c>
      <c r="AU50" s="113"/>
      <c r="AV50" s="113"/>
      <c r="AW50" s="318"/>
    </row>
    <row r="51" spans="2:49" x14ac:dyDescent="0.2">
      <c r="B51" s="155" t="s">
        <v>267</v>
      </c>
      <c r="C51" s="62"/>
      <c r="D51" s="109"/>
      <c r="E51" s="110"/>
      <c r="F51" s="110"/>
      <c r="G51" s="110"/>
      <c r="H51" s="110"/>
      <c r="I51" s="109"/>
      <c r="J51" s="109">
        <f>+'[1]Compr. Health Cov. - Small Grp'!$C$46</f>
        <v>3648794.711075929</v>
      </c>
      <c r="K51" s="110">
        <f>J51</f>
        <v>3648794.711075929</v>
      </c>
      <c r="L51" s="110"/>
      <c r="M51" s="110"/>
      <c r="N51" s="110"/>
      <c r="O51" s="109"/>
      <c r="P51" s="109">
        <f>+'[1]Compr. Health Cov. - Large Grp'!$C$46</f>
        <v>11641566.331186742</v>
      </c>
      <c r="Q51" s="110">
        <f>P51</f>
        <v>11641566.331186742</v>
      </c>
      <c r="R51" s="110"/>
      <c r="S51" s="110"/>
      <c r="T51" s="110"/>
      <c r="U51" s="109"/>
      <c r="V51" s="110"/>
      <c r="W51" s="110"/>
      <c r="X51" s="109"/>
      <c r="Y51" s="110"/>
      <c r="Z51" s="110"/>
      <c r="AA51" s="109"/>
      <c r="AB51" s="110"/>
      <c r="AC51" s="110"/>
      <c r="AD51" s="109"/>
      <c r="AE51" s="291"/>
      <c r="AF51" s="291"/>
      <c r="AG51" s="291"/>
      <c r="AH51" s="291"/>
      <c r="AI51" s="109">
        <f>+'[1]Compr. Health Cov. - Expat'!$C$46</f>
        <v>497781.96583616902</v>
      </c>
      <c r="AJ51" s="291"/>
      <c r="AK51" s="291"/>
      <c r="AL51" s="291"/>
      <c r="AM51" s="291"/>
      <c r="AN51" s="109"/>
      <c r="AO51" s="110"/>
      <c r="AP51" s="110"/>
      <c r="AQ51" s="110"/>
      <c r="AR51" s="110"/>
      <c r="AS51" s="109"/>
      <c r="AT51" s="113">
        <f>+'[1]Compr. Health Cov. - Other'!$C$46</f>
        <v>759886.03200030618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f>+'[1]Compr. Health Cov. - Small Grp'!$C$56</f>
        <v>2087</v>
      </c>
      <c r="K56" s="122">
        <f>J56</f>
        <v>2087</v>
      </c>
      <c r="L56" s="122"/>
      <c r="M56" s="122"/>
      <c r="N56" s="122"/>
      <c r="O56" s="121"/>
      <c r="P56" s="121">
        <f>+'[1]Compr. Health Cov. - Large Grp'!$C$56</f>
        <v>21932</v>
      </c>
      <c r="Q56" s="122">
        <f>P56</f>
        <v>21932</v>
      </c>
      <c r="R56" s="122"/>
      <c r="S56" s="122"/>
      <c r="T56" s="122"/>
      <c r="U56" s="121"/>
      <c r="V56" s="122"/>
      <c r="W56" s="122"/>
      <c r="X56" s="121"/>
      <c r="Y56" s="122"/>
      <c r="Z56" s="122"/>
      <c r="AA56" s="121"/>
      <c r="AB56" s="122"/>
      <c r="AC56" s="122"/>
      <c r="AD56" s="121"/>
      <c r="AE56" s="300"/>
      <c r="AF56" s="300"/>
      <c r="AG56" s="300"/>
      <c r="AH56" s="301"/>
      <c r="AI56" s="121">
        <f>+'[1]Compr. Health Cov. - Expat'!$C$56</f>
        <v>1292</v>
      </c>
      <c r="AJ56" s="300"/>
      <c r="AK56" s="300"/>
      <c r="AL56" s="300"/>
      <c r="AM56" s="301"/>
      <c r="AN56" s="121"/>
      <c r="AO56" s="122"/>
      <c r="AP56" s="122"/>
      <c r="AQ56" s="122"/>
      <c r="AR56" s="122"/>
      <c r="AS56" s="121"/>
      <c r="AT56" s="123">
        <f>+'[1]Compr. Health Cov. - Other'!$C$56</f>
        <v>18841</v>
      </c>
      <c r="AU56" s="123"/>
      <c r="AV56" s="123"/>
      <c r="AW56" s="309"/>
    </row>
    <row r="57" spans="2:49" x14ac:dyDescent="0.2">
      <c r="B57" s="161" t="s">
        <v>273</v>
      </c>
      <c r="C57" s="62" t="s">
        <v>25</v>
      </c>
      <c r="D57" s="124"/>
      <c r="E57" s="125"/>
      <c r="F57" s="125"/>
      <c r="G57" s="125"/>
      <c r="H57" s="125"/>
      <c r="I57" s="124"/>
      <c r="J57" s="124">
        <f>+'[1]Compr. Health Cov. - Small Grp'!$C$57</f>
        <v>3609</v>
      </c>
      <c r="K57" s="125">
        <f>J57</f>
        <v>3609</v>
      </c>
      <c r="L57" s="125"/>
      <c r="M57" s="125"/>
      <c r="N57" s="125"/>
      <c r="O57" s="124"/>
      <c r="P57" s="124">
        <f>+'[1]Compr. Health Cov. - Large Grp'!$C$57</f>
        <v>44658</v>
      </c>
      <c r="Q57" s="125">
        <f>P57</f>
        <v>44658</v>
      </c>
      <c r="R57" s="125"/>
      <c r="S57" s="125"/>
      <c r="T57" s="125"/>
      <c r="U57" s="124"/>
      <c r="V57" s="125"/>
      <c r="W57" s="125"/>
      <c r="X57" s="124"/>
      <c r="Y57" s="125"/>
      <c r="Z57" s="125"/>
      <c r="AA57" s="124"/>
      <c r="AB57" s="125"/>
      <c r="AC57" s="125"/>
      <c r="AD57" s="124"/>
      <c r="AE57" s="302"/>
      <c r="AF57" s="302"/>
      <c r="AG57" s="302"/>
      <c r="AH57" s="303"/>
      <c r="AI57" s="124">
        <f>+'[1]Compr. Health Cov. - Expat'!$C$57</f>
        <v>3200</v>
      </c>
      <c r="AJ57" s="302"/>
      <c r="AK57" s="302"/>
      <c r="AL57" s="302"/>
      <c r="AM57" s="303"/>
      <c r="AN57" s="124"/>
      <c r="AO57" s="125"/>
      <c r="AP57" s="125"/>
      <c r="AQ57" s="125"/>
      <c r="AR57" s="125"/>
      <c r="AS57" s="124"/>
      <c r="AT57" s="126">
        <f>+'[1]Compr. Health Cov. - Other'!$C$57</f>
        <v>35389</v>
      </c>
      <c r="AU57" s="126"/>
      <c r="AV57" s="126"/>
      <c r="AW57" s="310"/>
    </row>
    <row r="58" spans="2:49" x14ac:dyDescent="0.2">
      <c r="B58" s="161" t="s">
        <v>274</v>
      </c>
      <c r="C58" s="62" t="s">
        <v>26</v>
      </c>
      <c r="D58" s="330"/>
      <c r="E58" s="331"/>
      <c r="F58" s="331"/>
      <c r="G58" s="331"/>
      <c r="H58" s="331"/>
      <c r="I58" s="330"/>
      <c r="J58" s="124">
        <f>+'[1]Compr. Health Cov. - Small Grp'!$C$58</f>
        <v>144</v>
      </c>
      <c r="K58" s="125">
        <f>J58</f>
        <v>144</v>
      </c>
      <c r="L58" s="125"/>
      <c r="M58" s="125"/>
      <c r="N58" s="125"/>
      <c r="O58" s="124"/>
      <c r="P58" s="124">
        <f>+'[1]Compr. Health Cov. - Large Grp'!$C$58</f>
        <v>644</v>
      </c>
      <c r="Q58" s="125">
        <f>P58</f>
        <v>644</v>
      </c>
      <c r="R58" s="125"/>
      <c r="S58" s="125"/>
      <c r="T58" s="125"/>
      <c r="U58" s="330"/>
      <c r="V58" s="331"/>
      <c r="W58" s="331"/>
      <c r="X58" s="124"/>
      <c r="Y58" s="125"/>
      <c r="Z58" s="125"/>
      <c r="AA58" s="124"/>
      <c r="AB58" s="125"/>
      <c r="AC58" s="125"/>
      <c r="AD58" s="124"/>
      <c r="AE58" s="302"/>
      <c r="AF58" s="302"/>
      <c r="AG58" s="302"/>
      <c r="AH58" s="303"/>
      <c r="AI58" s="124">
        <f>+'[1]Compr. Health Cov. - Expat'!$C$58</f>
        <v>36</v>
      </c>
      <c r="AJ58" s="302"/>
      <c r="AK58" s="302"/>
      <c r="AL58" s="302"/>
      <c r="AM58" s="303"/>
      <c r="AN58" s="330"/>
      <c r="AO58" s="331"/>
      <c r="AP58" s="331"/>
      <c r="AQ58" s="331"/>
      <c r="AR58" s="331"/>
      <c r="AS58" s="124"/>
      <c r="AT58" s="126">
        <f>+'[1]Compr. Health Cov. - Other'!$C$58</f>
        <v>657</v>
      </c>
      <c r="AU58" s="126"/>
      <c r="AV58" s="126"/>
      <c r="AW58" s="310"/>
    </row>
    <row r="59" spans="2:49" x14ac:dyDescent="0.2">
      <c r="B59" s="161" t="s">
        <v>275</v>
      </c>
      <c r="C59" s="62" t="s">
        <v>27</v>
      </c>
      <c r="D59" s="124"/>
      <c r="E59" s="125"/>
      <c r="F59" s="125"/>
      <c r="G59" s="125"/>
      <c r="H59" s="125"/>
      <c r="I59" s="124"/>
      <c r="J59" s="124">
        <f>+'[1]Compr. Health Cov. - Small Grp'!$C$59</f>
        <v>119948</v>
      </c>
      <c r="K59" s="125">
        <f>J59</f>
        <v>119948</v>
      </c>
      <c r="L59" s="125"/>
      <c r="M59" s="125"/>
      <c r="N59" s="125"/>
      <c r="O59" s="124"/>
      <c r="P59" s="124">
        <f>+'[1]Compr. Health Cov. - Large Grp'!$C$59</f>
        <v>509825</v>
      </c>
      <c r="Q59" s="125">
        <f>P59</f>
        <v>509825</v>
      </c>
      <c r="R59" s="125"/>
      <c r="S59" s="125"/>
      <c r="T59" s="125"/>
      <c r="U59" s="124"/>
      <c r="V59" s="125"/>
      <c r="W59" s="125"/>
      <c r="X59" s="124"/>
      <c r="Y59" s="125"/>
      <c r="Z59" s="125"/>
      <c r="AA59" s="124"/>
      <c r="AB59" s="125"/>
      <c r="AC59" s="125"/>
      <c r="AD59" s="124"/>
      <c r="AE59" s="302"/>
      <c r="AF59" s="302"/>
      <c r="AG59" s="302"/>
      <c r="AH59" s="303"/>
      <c r="AI59" s="124">
        <f>+'[1]Compr. Health Cov. - Expat'!$C$59</f>
        <v>37579</v>
      </c>
      <c r="AJ59" s="302"/>
      <c r="AK59" s="302"/>
      <c r="AL59" s="302"/>
      <c r="AM59" s="303"/>
      <c r="AN59" s="124"/>
      <c r="AO59" s="125"/>
      <c r="AP59" s="125"/>
      <c r="AQ59" s="125"/>
      <c r="AR59" s="125"/>
      <c r="AS59" s="124"/>
      <c r="AT59" s="126">
        <f>+'[1]Compr. Health Cov. - Other'!$C$59</f>
        <v>435781</v>
      </c>
      <c r="AU59" s="126"/>
      <c r="AV59" s="126"/>
      <c r="AW59" s="310"/>
    </row>
    <row r="60" spans="2:49" x14ac:dyDescent="0.2">
      <c r="B60" s="161" t="s">
        <v>276</v>
      </c>
      <c r="C60" s="62"/>
      <c r="D60" s="127"/>
      <c r="E60" s="128"/>
      <c r="F60" s="128"/>
      <c r="G60" s="128"/>
      <c r="H60" s="128"/>
      <c r="I60" s="127"/>
      <c r="J60" s="127">
        <f>J59/12</f>
        <v>9995.6666666666661</v>
      </c>
      <c r="K60" s="128">
        <f>K59/12</f>
        <v>9995.6666666666661</v>
      </c>
      <c r="L60" s="128"/>
      <c r="M60" s="128"/>
      <c r="N60" s="128"/>
      <c r="O60" s="127"/>
      <c r="P60" s="127">
        <f>P59/12</f>
        <v>42485.416666666664</v>
      </c>
      <c r="Q60" s="128">
        <f>Q59/12</f>
        <v>42485.416666666664</v>
      </c>
      <c r="R60" s="128"/>
      <c r="S60" s="128"/>
      <c r="T60" s="128"/>
      <c r="U60" s="127"/>
      <c r="V60" s="128"/>
      <c r="W60" s="128"/>
      <c r="X60" s="127"/>
      <c r="Y60" s="128"/>
      <c r="Z60" s="128"/>
      <c r="AA60" s="127"/>
      <c r="AB60" s="128"/>
      <c r="AC60" s="128"/>
      <c r="AD60" s="127"/>
      <c r="AE60" s="304"/>
      <c r="AF60" s="304"/>
      <c r="AG60" s="304"/>
      <c r="AH60" s="305"/>
      <c r="AI60" s="127">
        <f>AI59/12</f>
        <v>3131.5833333333335</v>
      </c>
      <c r="AJ60" s="304"/>
      <c r="AK60" s="304"/>
      <c r="AL60" s="304"/>
      <c r="AM60" s="305"/>
      <c r="AN60" s="127"/>
      <c r="AO60" s="128"/>
      <c r="AP60" s="128"/>
      <c r="AQ60" s="128"/>
      <c r="AR60" s="128"/>
      <c r="AS60" s="127"/>
      <c r="AT60" s="129">
        <f>AT59/12</f>
        <v>36315.083333333336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2776592.6799999997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841138.37233677763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7" stopIfTrue="1" operator="lessThan">
      <formula>0</formula>
    </cfRule>
  </conditionalFormatting>
  <conditionalFormatting sqref="AS53">
    <cfRule type="cellIs" dxfId="564" priority="36" stopIfTrue="1" operator="lessThan">
      <formula>0</formula>
    </cfRule>
  </conditionalFormatting>
  <conditionalFormatting sqref="G56:I57 G59:I59 D59 D56:D57 G7:I7 E13:F15 D6:D10 D13:D21">
    <cfRule type="cellIs" dxfId="563" priority="99" stopIfTrue="1" operator="lessThan">
      <formula>0</formula>
    </cfRule>
  </conditionalFormatting>
  <conditionalFormatting sqref="AQ56:AR57 AQ59:AR59 AN59 AN56:AN57">
    <cfRule type="cellIs" dxfId="562" priority="4" stopIfTrue="1" operator="lessThan">
      <formula>0</formula>
    </cfRule>
  </conditionalFormatting>
  <conditionalFormatting sqref="M7:O7 J6:J10">
    <cfRule type="cellIs" dxfId="561" priority="96" stopIfTrue="1" operator="lessThan">
      <formula>0</formula>
    </cfRule>
  </conditionalFormatting>
  <conditionalFormatting sqref="S7:T7 P6:P10">
    <cfRule type="cellIs" dxfId="560" priority="94" stopIfTrue="1" operator="lessThan">
      <formula>0</formula>
    </cfRule>
  </conditionalFormatting>
  <conditionalFormatting sqref="U6:U10">
    <cfRule type="cellIs" dxfId="559" priority="93" stopIfTrue="1" operator="lessThan">
      <formula>0</formula>
    </cfRule>
  </conditionalFormatting>
  <conditionalFormatting sqref="X6:X10">
    <cfRule type="cellIs" dxfId="558" priority="92" stopIfTrue="1" operator="lessThan">
      <formula>0</formula>
    </cfRule>
  </conditionalFormatting>
  <conditionalFormatting sqref="AA6:AA10">
    <cfRule type="cellIs" dxfId="557" priority="91" stopIfTrue="1" operator="lessThan">
      <formula>0</formula>
    </cfRule>
  </conditionalFormatting>
  <conditionalFormatting sqref="AD6:AD10">
    <cfRule type="cellIs" dxfId="556" priority="90" stopIfTrue="1" operator="lessThan">
      <formula>0</formula>
    </cfRule>
  </conditionalFormatting>
  <conditionalFormatting sqref="AI6:AI10">
    <cfRule type="cellIs" dxfId="555" priority="89" stopIfTrue="1" operator="lessThan">
      <formula>0</formula>
    </cfRule>
  </conditionalFormatting>
  <conditionalFormatting sqref="AT6:AT10">
    <cfRule type="cellIs" dxfId="554" priority="86" stopIfTrue="1" operator="lessThan">
      <formula>0</formula>
    </cfRule>
  </conditionalFormatting>
  <conditionalFormatting sqref="AS6:AS10">
    <cfRule type="cellIs" dxfId="553" priority="87" stopIfTrue="1" operator="lessThan">
      <formula>0</formula>
    </cfRule>
  </conditionalFormatting>
  <conditionalFormatting sqref="AU6:AU10">
    <cfRule type="cellIs" dxfId="552" priority="85" stopIfTrue="1" operator="lessThan">
      <formula>0</formula>
    </cfRule>
  </conditionalFormatting>
  <conditionalFormatting sqref="I13:I15">
    <cfRule type="cellIs" dxfId="551" priority="84" stopIfTrue="1" operator="lessThan">
      <formula>0</formula>
    </cfRule>
  </conditionalFormatting>
  <conditionalFormatting sqref="K13:L15 J13:J21">
    <cfRule type="cellIs" dxfId="550" priority="83" stopIfTrue="1" operator="lessThan">
      <formula>0</formula>
    </cfRule>
  </conditionalFormatting>
  <conditionalFormatting sqref="O13:O15">
    <cfRule type="cellIs" dxfId="549" priority="82" stopIfTrue="1" operator="lessThan">
      <formula>0</formula>
    </cfRule>
  </conditionalFormatting>
  <conditionalFormatting sqref="V13:V15 U13:U21">
    <cfRule type="cellIs" dxfId="548" priority="80" stopIfTrue="1" operator="lessThan">
      <formula>0</formula>
    </cfRule>
  </conditionalFormatting>
  <conditionalFormatting sqref="W13:W15">
    <cfRule type="cellIs" dxfId="547" priority="79" stopIfTrue="1" operator="lessThan">
      <formula>0</formula>
    </cfRule>
  </conditionalFormatting>
  <conditionalFormatting sqref="Y13:Y15 X13:X21">
    <cfRule type="cellIs" dxfId="546" priority="78" stopIfTrue="1" operator="lessThan">
      <formula>0</formula>
    </cfRule>
  </conditionalFormatting>
  <conditionalFormatting sqref="Z13:Z15">
    <cfRule type="cellIs" dxfId="545" priority="77" stopIfTrue="1" operator="lessThan">
      <formula>0</formula>
    </cfRule>
  </conditionalFormatting>
  <conditionalFormatting sqref="AB13:AB15 AA13:AA21">
    <cfRule type="cellIs" dxfId="544" priority="76" stopIfTrue="1" operator="lessThan">
      <formula>0</formula>
    </cfRule>
  </conditionalFormatting>
  <conditionalFormatting sqref="AC13:AC15">
    <cfRule type="cellIs" dxfId="543" priority="75" stopIfTrue="1" operator="lessThan">
      <formula>0</formula>
    </cfRule>
  </conditionalFormatting>
  <conditionalFormatting sqref="AD13:AD21">
    <cfRule type="cellIs" dxfId="542" priority="74" stopIfTrue="1" operator="lessThan">
      <formula>0</formula>
    </cfRule>
  </conditionalFormatting>
  <conditionalFormatting sqref="AI13:AI21">
    <cfRule type="cellIs" dxfId="541" priority="73" stopIfTrue="1" operator="lessThan">
      <formula>0</formula>
    </cfRule>
  </conditionalFormatting>
  <conditionalFormatting sqref="AT13:AT21">
    <cfRule type="cellIs" dxfId="540" priority="70" stopIfTrue="1" operator="lessThan">
      <formula>0</formula>
    </cfRule>
  </conditionalFormatting>
  <conditionalFormatting sqref="AS13:AS21">
    <cfRule type="cellIs" dxfId="539" priority="71" stopIfTrue="1" operator="lessThan">
      <formula>0</formula>
    </cfRule>
  </conditionalFormatting>
  <conditionalFormatting sqref="AU13:AU21">
    <cfRule type="cellIs" dxfId="538" priority="69" stopIfTrue="1" operator="lessThan">
      <formula>0</formula>
    </cfRule>
  </conditionalFormatting>
  <conditionalFormatting sqref="D53:F53">
    <cfRule type="cellIs" dxfId="537" priority="62" stopIfTrue="1" operator="lessThan">
      <formula>0</formula>
    </cfRule>
  </conditionalFormatting>
  <conditionalFormatting sqref="I53">
    <cfRule type="cellIs" dxfId="536" priority="61" stopIfTrue="1" operator="lessThan">
      <formula>0</formula>
    </cfRule>
  </conditionalFormatting>
  <conditionalFormatting sqref="J53:L53">
    <cfRule type="cellIs" dxfId="535" priority="60" stopIfTrue="1" operator="lessThan">
      <formula>0</formula>
    </cfRule>
  </conditionalFormatting>
  <conditionalFormatting sqref="O53">
    <cfRule type="cellIs" dxfId="534" priority="59" stopIfTrue="1" operator="lessThan">
      <formula>0</formula>
    </cfRule>
  </conditionalFormatting>
  <conditionalFormatting sqref="P53:R53">
    <cfRule type="cellIs" dxfId="533" priority="58" stopIfTrue="1" operator="lessThan">
      <formula>0</formula>
    </cfRule>
  </conditionalFormatting>
  <conditionalFormatting sqref="U53:AD53">
    <cfRule type="cellIs" dxfId="532" priority="57" stopIfTrue="1" operator="lessThan">
      <formula>0</formula>
    </cfRule>
  </conditionalFormatting>
  <conditionalFormatting sqref="AI25:AI28">
    <cfRule type="cellIs" dxfId="531" priority="56" stopIfTrue="1" operator="lessThan">
      <formula>0</formula>
    </cfRule>
  </conditionalFormatting>
  <conditionalFormatting sqref="AI30:AI32">
    <cfRule type="cellIs" dxfId="530" priority="55" stopIfTrue="1" operator="lessThan">
      <formula>0</formula>
    </cfRule>
  </conditionalFormatting>
  <conditionalFormatting sqref="AN25:AR28">
    <cfRule type="cellIs" dxfId="529" priority="53" stopIfTrue="1" operator="lessThan">
      <formula>0</formula>
    </cfRule>
  </conditionalFormatting>
  <conditionalFormatting sqref="AN30:AR32">
    <cfRule type="cellIs" dxfId="528" priority="52" stopIfTrue="1" operator="lessThan">
      <formula>0</formula>
    </cfRule>
  </conditionalFormatting>
  <conditionalFormatting sqref="AN34:AR35">
    <cfRule type="cellIs" dxfId="527" priority="51" stopIfTrue="1" operator="lessThan">
      <formula>0</formula>
    </cfRule>
  </conditionalFormatting>
  <conditionalFormatting sqref="AS25:AV26 AS27:AU27">
    <cfRule type="cellIs" dxfId="526" priority="50" stopIfTrue="1" operator="lessThan">
      <formula>0</formula>
    </cfRule>
  </conditionalFormatting>
  <conditionalFormatting sqref="AS28:AV28">
    <cfRule type="cellIs" dxfId="525" priority="49" stopIfTrue="1" operator="lessThan">
      <formula>0</formula>
    </cfRule>
  </conditionalFormatting>
  <conditionalFormatting sqref="AS30:AV32">
    <cfRule type="cellIs" dxfId="524" priority="48" stopIfTrue="1" operator="lessThan">
      <formula>0</formula>
    </cfRule>
  </conditionalFormatting>
  <conditionalFormatting sqref="AI44:AI47">
    <cfRule type="cellIs" dxfId="523" priority="47" stopIfTrue="1" operator="lessThan">
      <formula>0</formula>
    </cfRule>
  </conditionalFormatting>
  <conditionalFormatting sqref="AI49:AI52">
    <cfRule type="cellIs" dxfId="522" priority="46" stopIfTrue="1" operator="lessThan">
      <formula>0</formula>
    </cfRule>
  </conditionalFormatting>
  <conditionalFormatting sqref="AI53">
    <cfRule type="cellIs" dxfId="521" priority="45" stopIfTrue="1" operator="lessThan">
      <formula>0</formula>
    </cfRule>
  </conditionalFormatting>
  <conditionalFormatting sqref="AI37:AI42">
    <cfRule type="cellIs" dxfId="520" priority="44" stopIfTrue="1" operator="lessThan">
      <formula>0</formula>
    </cfRule>
  </conditionalFormatting>
  <conditionalFormatting sqref="AN37:AR42">
    <cfRule type="cellIs" dxfId="519" priority="43" stopIfTrue="1" operator="lessThan">
      <formula>0</formula>
    </cfRule>
  </conditionalFormatting>
  <conditionalFormatting sqref="AN44:AR47">
    <cfRule type="cellIs" dxfId="518" priority="42" stopIfTrue="1" operator="lessThan">
      <formula>0</formula>
    </cfRule>
  </conditionalFormatting>
  <conditionalFormatting sqref="AN49:AR52">
    <cfRule type="cellIs" dxfId="517" priority="41" stopIfTrue="1" operator="lessThan">
      <formula>0</formula>
    </cfRule>
  </conditionalFormatting>
  <conditionalFormatting sqref="AN53:AP53">
    <cfRule type="cellIs" dxfId="516" priority="40" stopIfTrue="1" operator="lessThan">
      <formula>0</formula>
    </cfRule>
  </conditionalFormatting>
  <conditionalFormatting sqref="AS37:AS42">
    <cfRule type="cellIs" dxfId="515" priority="39" stopIfTrue="1" operator="lessThan">
      <formula>0</formula>
    </cfRule>
  </conditionalFormatting>
  <conditionalFormatting sqref="AS44:AS47">
    <cfRule type="cellIs" dxfId="514" priority="38" stopIfTrue="1" operator="lessThan">
      <formula>0</formula>
    </cfRule>
  </conditionalFormatting>
  <conditionalFormatting sqref="AT37:AT42">
    <cfRule type="cellIs" dxfId="513" priority="35" stopIfTrue="1" operator="lessThan">
      <formula>0</formula>
    </cfRule>
  </conditionalFormatting>
  <conditionalFormatting sqref="AT44:AT47">
    <cfRule type="cellIs" dxfId="512" priority="34" stopIfTrue="1" operator="lessThan">
      <formula>0</formula>
    </cfRule>
  </conditionalFormatting>
  <conditionalFormatting sqref="AT49:AT52">
    <cfRule type="cellIs" dxfId="511" priority="33" stopIfTrue="1" operator="lessThan">
      <formula>0</formula>
    </cfRule>
  </conditionalFormatting>
  <conditionalFormatting sqref="AT53">
    <cfRule type="cellIs" dxfId="510" priority="32" stopIfTrue="1" operator="lessThan">
      <formula>0</formula>
    </cfRule>
  </conditionalFormatting>
  <conditionalFormatting sqref="AU37:AU42">
    <cfRule type="cellIs" dxfId="509" priority="31" stopIfTrue="1" operator="lessThan">
      <formula>0</formula>
    </cfRule>
  </conditionalFormatting>
  <conditionalFormatting sqref="AU44:AU47">
    <cfRule type="cellIs" dxfId="508" priority="30" stopIfTrue="1" operator="lessThan">
      <formula>0</formula>
    </cfRule>
  </conditionalFormatting>
  <conditionalFormatting sqref="AU49:AU52">
    <cfRule type="cellIs" dxfId="507" priority="29" stopIfTrue="1" operator="lessThan">
      <formula>0</formula>
    </cfRule>
  </conditionalFormatting>
  <conditionalFormatting sqref="AU53">
    <cfRule type="cellIs" dxfId="506" priority="28" stopIfTrue="1" operator="lessThan">
      <formula>0</formula>
    </cfRule>
  </conditionalFormatting>
  <conditionalFormatting sqref="AV37:AV42">
    <cfRule type="cellIs" dxfId="505" priority="27" stopIfTrue="1" operator="lessThan">
      <formula>0</formula>
    </cfRule>
  </conditionalFormatting>
  <conditionalFormatting sqref="AV44:AV47">
    <cfRule type="cellIs" dxfId="504" priority="26" stopIfTrue="1" operator="lessThan">
      <formula>0</formula>
    </cfRule>
  </conditionalFormatting>
  <conditionalFormatting sqref="AV49:AV52">
    <cfRule type="cellIs" dxfId="503" priority="25" stopIfTrue="1" operator="lessThan">
      <formula>0</formula>
    </cfRule>
  </conditionalFormatting>
  <conditionalFormatting sqref="AV53">
    <cfRule type="cellIs" dxfId="502" priority="24" stopIfTrue="1" operator="lessThan">
      <formula>0</formula>
    </cfRule>
  </conditionalFormatting>
  <conditionalFormatting sqref="AS35:AV35">
    <cfRule type="cellIs" dxfId="501" priority="23" stopIfTrue="1" operator="lessThan">
      <formula>0</formula>
    </cfRule>
  </conditionalFormatting>
  <conditionalFormatting sqref="AV34">
    <cfRule type="cellIs" dxfId="500" priority="22" stopIfTrue="1" operator="lessThan">
      <formula>0</formula>
    </cfRule>
  </conditionalFormatting>
  <conditionalFormatting sqref="AT34">
    <cfRule type="cellIs" dxfId="499" priority="21" stopIfTrue="1" operator="lessThan">
      <formula>0</formula>
    </cfRule>
  </conditionalFormatting>
  <conditionalFormatting sqref="AW61:AW62">
    <cfRule type="cellIs" dxfId="498" priority="20" stopIfTrue="1" operator="lessThan">
      <formula>0</formula>
    </cfRule>
  </conditionalFormatting>
  <conditionalFormatting sqref="M56:O57 J56:J57">
    <cfRule type="cellIs" dxfId="497" priority="19" stopIfTrue="1" operator="lessThan">
      <formula>0</formula>
    </cfRule>
  </conditionalFormatting>
  <conditionalFormatting sqref="M58:O59 J58:J59">
    <cfRule type="cellIs" dxfId="496" priority="17" stopIfTrue="1" operator="lessThan">
      <formula>0</formula>
    </cfRule>
  </conditionalFormatting>
  <conditionalFormatting sqref="S56:U57 P56:P57">
    <cfRule type="cellIs" dxfId="495" priority="15" stopIfTrue="1" operator="lessThan">
      <formula>0</formula>
    </cfRule>
  </conditionalFormatting>
  <conditionalFormatting sqref="V56:W57">
    <cfRule type="cellIs" dxfId="494" priority="14" stopIfTrue="1" operator="lessThan">
      <formula>0</formula>
    </cfRule>
  </conditionalFormatting>
  <conditionalFormatting sqref="S59:U59 P59">
    <cfRule type="cellIs" dxfId="493" priority="13" stopIfTrue="1" operator="lessThan">
      <formula>0</formula>
    </cfRule>
  </conditionalFormatting>
  <conditionalFormatting sqref="V59:W59">
    <cfRule type="cellIs" dxfId="492" priority="12" stopIfTrue="1" operator="lessThan">
      <formula>0</formula>
    </cfRule>
  </conditionalFormatting>
  <conditionalFormatting sqref="S58:T58 P58">
    <cfRule type="cellIs" dxfId="491" priority="11" stopIfTrue="1" operator="lessThan">
      <formula>0</formula>
    </cfRule>
  </conditionalFormatting>
  <conditionalFormatting sqref="X56:X57">
    <cfRule type="cellIs" dxfId="490" priority="10" stopIfTrue="1" operator="lessThan">
      <formula>0</formula>
    </cfRule>
  </conditionalFormatting>
  <conditionalFormatting sqref="X59">
    <cfRule type="cellIs" dxfId="489" priority="9" stopIfTrue="1" operator="lessThan">
      <formula>0</formula>
    </cfRule>
  </conditionalFormatting>
  <conditionalFormatting sqref="X58">
    <cfRule type="cellIs" dxfId="488" priority="8" stopIfTrue="1" operator="lessThan">
      <formula>0</formula>
    </cfRule>
  </conditionalFormatting>
  <conditionalFormatting sqref="AA56:AA57">
    <cfRule type="cellIs" dxfId="487" priority="7" stopIfTrue="1" operator="lessThan">
      <formula>0</formula>
    </cfRule>
  </conditionalFormatting>
  <conditionalFormatting sqref="AA59">
    <cfRule type="cellIs" dxfId="486" priority="6" stopIfTrue="1" operator="lessThan">
      <formula>0</formula>
    </cfRule>
  </conditionalFormatting>
  <conditionalFormatting sqref="AA58">
    <cfRule type="cellIs" dxfId="485" priority="5" stopIfTrue="1" operator="lessThan">
      <formula>0</formula>
    </cfRule>
  </conditionalFormatting>
  <conditionalFormatting sqref="Q13:R15 P13:P21">
    <cfRule type="cellIs" dxfId="484" priority="81" stopIfTrue="1" operator="lessThan">
      <formula>0</formula>
    </cfRule>
  </conditionalFormatting>
  <conditionalFormatting sqref="AQ7:AR7 AO13:AP15 AN6:AN10 AN13:AN21">
    <cfRule type="cellIs" dxfId="483" priority="3" stopIfTrue="1" operator="lessThan">
      <formula>0</formula>
    </cfRule>
  </conditionalFormatting>
  <conditionalFormatting sqref="AU34">
    <cfRule type="cellIs" dxfId="482" priority="2" stopIfTrue="1" operator="lessThan">
      <formula>0</formula>
    </cfRule>
  </conditionalFormatting>
  <conditionalFormatting sqref="AI34:AI35">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41" activePane="bottomRight" state="frozen"/>
      <selection activeCell="B1" sqref="B1"/>
      <selection pane="topRight" activeCell="B1" sqref="B1"/>
      <selection pane="bottomLeft" activeCell="B1" sqref="B1"/>
      <selection pane="bottomRight" activeCell="K54" sqref="K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f>+'[1]Compr. Health Cov. - Small Grp'!$C$66</f>
        <v>56365013.292142957</v>
      </c>
      <c r="K5" s="118">
        <f>J5+'[2]Pt 2 Premium and Claims'!K5-'[2]Pt 2 Premium and Claims'!J5+'[3]Pt 2 Premium and Claims'!K5-'[3]Pt 2 Premium and Claims'!J5</f>
        <v>56472588.292142957</v>
      </c>
      <c r="L5" s="118"/>
      <c r="M5" s="118"/>
      <c r="N5" s="118"/>
      <c r="O5" s="117"/>
      <c r="P5" s="117">
        <f>+'[1]Compr. Health Cov. - Large Grp'!$C$66</f>
        <v>234984584.29678065</v>
      </c>
      <c r="Q5" s="118">
        <f>P5+'[2]Pt 2 Premium and Claims'!Q5-'[2]Pt 2 Premium and Claims'!P5+'[3]Pt 2 Premium and Claims'!Q5-'[3]Pt 2 Premium and Claims'!P5</f>
        <v>234877009.29678065</v>
      </c>
      <c r="R5" s="118"/>
      <c r="S5" s="118"/>
      <c r="T5" s="118"/>
      <c r="U5" s="117"/>
      <c r="V5" s="118"/>
      <c r="W5" s="118"/>
      <c r="X5" s="117"/>
      <c r="Y5" s="118"/>
      <c r="Z5" s="118"/>
      <c r="AA5" s="117"/>
      <c r="AB5" s="118"/>
      <c r="AC5" s="118"/>
      <c r="AD5" s="117"/>
      <c r="AE5" s="295"/>
      <c r="AF5" s="295"/>
      <c r="AG5" s="295"/>
      <c r="AH5" s="295"/>
      <c r="AI5" s="117">
        <f>+'[1]Compr. Health Cov. - Expat'!$C$66</f>
        <v>12273889.357020065</v>
      </c>
      <c r="AJ5" s="295"/>
      <c r="AK5" s="295"/>
      <c r="AL5" s="295"/>
      <c r="AM5" s="295"/>
      <c r="AN5" s="117"/>
      <c r="AO5" s="118"/>
      <c r="AP5" s="118"/>
      <c r="AQ5" s="118"/>
      <c r="AR5" s="118"/>
      <c r="AS5" s="117"/>
      <c r="AT5" s="119">
        <f>+'[1]Compr. Health Cov. - Other'!$C$66</f>
        <v>13631418.989712575</v>
      </c>
      <c r="AU5" s="119"/>
      <c r="AV5" s="312"/>
      <c r="AW5" s="317"/>
    </row>
    <row r="6" spans="2:49" x14ac:dyDescent="0.2">
      <c r="B6" s="176" t="s">
        <v>279</v>
      </c>
      <c r="C6" s="133" t="s">
        <v>8</v>
      </c>
      <c r="D6" s="109"/>
      <c r="E6" s="110"/>
      <c r="F6" s="110"/>
      <c r="G6" s="111"/>
      <c r="H6" s="111"/>
      <c r="I6" s="109"/>
      <c r="J6" s="109">
        <f>+'[1]Compr. Health Cov. - Small Grp'!$C$67</f>
        <v>0</v>
      </c>
      <c r="K6" s="110">
        <f>J6</f>
        <v>0</v>
      </c>
      <c r="L6" s="110"/>
      <c r="M6" s="110"/>
      <c r="N6" s="110"/>
      <c r="O6" s="109"/>
      <c r="P6" s="109">
        <f>+'[1]Compr. Health Cov. - Large Grp'!$C$67</f>
        <v>0</v>
      </c>
      <c r="Q6" s="110">
        <f>P6</f>
        <v>0</v>
      </c>
      <c r="R6" s="110"/>
      <c r="S6" s="110"/>
      <c r="T6" s="110"/>
      <c r="U6" s="109"/>
      <c r="V6" s="110"/>
      <c r="W6" s="110"/>
      <c r="X6" s="109"/>
      <c r="Y6" s="110"/>
      <c r="Z6" s="110"/>
      <c r="AA6" s="109"/>
      <c r="AB6" s="110"/>
      <c r="AC6" s="110"/>
      <c r="AD6" s="109"/>
      <c r="AE6" s="288"/>
      <c r="AF6" s="288"/>
      <c r="AG6" s="288"/>
      <c r="AH6" s="288"/>
      <c r="AI6" s="109">
        <f>+'[1]Compr. Health Cov. - Expat'!$C$67</f>
        <v>0</v>
      </c>
      <c r="AJ6" s="288"/>
      <c r="AK6" s="288"/>
      <c r="AL6" s="288"/>
      <c r="AM6" s="288"/>
      <c r="AN6" s="109"/>
      <c r="AO6" s="110"/>
      <c r="AP6" s="110"/>
      <c r="AQ6" s="110"/>
      <c r="AR6" s="110"/>
      <c r="AS6" s="109"/>
      <c r="AT6" s="113">
        <f>+'[1]Compr. Health Cov. - Other'!$C$67</f>
        <v>0</v>
      </c>
      <c r="AU6" s="113"/>
      <c r="AV6" s="311"/>
      <c r="AW6" s="318"/>
    </row>
    <row r="7" spans="2:49" x14ac:dyDescent="0.2">
      <c r="B7" s="176" t="s">
        <v>280</v>
      </c>
      <c r="C7" s="133" t="s">
        <v>9</v>
      </c>
      <c r="D7" s="109"/>
      <c r="E7" s="110"/>
      <c r="F7" s="110"/>
      <c r="G7" s="111"/>
      <c r="H7" s="111"/>
      <c r="I7" s="109"/>
      <c r="J7" s="109">
        <f>+'[1]Compr. Health Cov. - Small Grp'!$C$68</f>
        <v>0</v>
      </c>
      <c r="K7" s="110">
        <f>J7</f>
        <v>0</v>
      </c>
      <c r="L7" s="110"/>
      <c r="M7" s="110"/>
      <c r="N7" s="110"/>
      <c r="O7" s="109"/>
      <c r="P7" s="109">
        <f>+'[1]Compr. Health Cov. - Large Grp'!$C$68</f>
        <v>0</v>
      </c>
      <c r="Q7" s="110">
        <f>P7</f>
        <v>0</v>
      </c>
      <c r="R7" s="110"/>
      <c r="S7" s="110"/>
      <c r="T7" s="110"/>
      <c r="U7" s="109"/>
      <c r="V7" s="110"/>
      <c r="W7" s="110"/>
      <c r="X7" s="109"/>
      <c r="Y7" s="110"/>
      <c r="Z7" s="110"/>
      <c r="AA7" s="109"/>
      <c r="AB7" s="110"/>
      <c r="AC7" s="110"/>
      <c r="AD7" s="109"/>
      <c r="AE7" s="288"/>
      <c r="AF7" s="288"/>
      <c r="AG7" s="288"/>
      <c r="AH7" s="288"/>
      <c r="AI7" s="109">
        <f>+'[1]Compr. Health Cov. - Expat'!$C$68</f>
        <v>0</v>
      </c>
      <c r="AJ7" s="288"/>
      <c r="AK7" s="288"/>
      <c r="AL7" s="288"/>
      <c r="AM7" s="288"/>
      <c r="AN7" s="109"/>
      <c r="AO7" s="110"/>
      <c r="AP7" s="110"/>
      <c r="AQ7" s="110"/>
      <c r="AR7" s="110"/>
      <c r="AS7" s="109"/>
      <c r="AT7" s="113">
        <f>+'[1]Compr. Health Cov. - Other'!$C$68</f>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f>+'[1]Compr. Health Cov. - Small Grp'!$C$70</f>
        <v>453266.44818337687</v>
      </c>
      <c r="K9" s="288"/>
      <c r="L9" s="288"/>
      <c r="M9" s="288"/>
      <c r="N9" s="288"/>
      <c r="O9" s="292"/>
      <c r="P9" s="109">
        <f>+'[1]Compr. Health Cov. - Large Grp'!$C$70</f>
        <v>7195320.6818166235</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f>+'[1]Compr. Health Cov. - Small Grp'!$C$71</f>
        <v>0</v>
      </c>
      <c r="K11" s="110"/>
      <c r="L11" s="110"/>
      <c r="M11" s="110"/>
      <c r="N11" s="110"/>
      <c r="O11" s="109"/>
      <c r="P11" s="109">
        <f>+'[1]Compr. Health Cov. - Large Grp'!$C$71</f>
        <v>6750000</v>
      </c>
      <c r="Q11" s="110">
        <f>P11</f>
        <v>6750000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f>+'[1]Compr. Health Cov. - Small Grp'!$C$72</f>
        <v>192955.80953930266</v>
      </c>
      <c r="K12" s="289"/>
      <c r="L12" s="289"/>
      <c r="M12" s="289"/>
      <c r="N12" s="289"/>
      <c r="O12" s="293"/>
      <c r="P12" s="109">
        <f>+'[1]Compr. Health Cov. - Large Grp'!$C$72</f>
        <v>9057044.1904606968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f>+'[1]Compr. Health Cov. - Small Grp'!$C$74</f>
        <v>0</v>
      </c>
      <c r="K13" s="110"/>
      <c r="L13" s="110"/>
      <c r="M13" s="110"/>
      <c r="N13" s="110"/>
      <c r="O13" s="109"/>
      <c r="P13" s="109">
        <f>+'[1]Compr. Health Cov. - Large Grp'!$C$74</f>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f>+'[1]Compr. Health Cov. - Small Grp'!$C$75</f>
        <v>0</v>
      </c>
      <c r="K14" s="110"/>
      <c r="L14" s="110"/>
      <c r="M14" s="110"/>
      <c r="N14" s="110"/>
      <c r="O14" s="109"/>
      <c r="P14" s="109">
        <f>+'[1]Compr. Health Cov. - Large Grp'!$C$75</f>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f>'[2]Pt 2 Premium and Claims'!$K$16+'[5]Pt 2 Premium and Claims'!$K$16+'[6]Pt 2 Premium and Claims'!$K$16+'[3]Pt 2 Premium and Claims'!$K$16+'[7]Pt 2 Premium and Claims'!$K$16+'[8]Pt 2 Premium and Claims'!$K$16+'[9]Pt 2 Premium and Claims'!$K$16+'[10]Pt 2 Premium and Claims'!$K$16</f>
        <v>-579533.73999999987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f>+'[1]Compr. Health Cov. - Small Grp'!$C$82</f>
        <v>58750317.905053668</v>
      </c>
      <c r="K23" s="288"/>
      <c r="L23" s="288"/>
      <c r="M23" s="288"/>
      <c r="N23" s="288"/>
      <c r="O23" s="292"/>
      <c r="P23" s="109">
        <f>+'[1]Compr. Health Cov. - Large Grp'!$C$82</f>
        <v>181690228.53898028</v>
      </c>
      <c r="Q23" s="288"/>
      <c r="R23" s="288"/>
      <c r="S23" s="288"/>
      <c r="T23" s="288"/>
      <c r="U23" s="109"/>
      <c r="V23" s="288"/>
      <c r="W23" s="288"/>
      <c r="X23" s="109"/>
      <c r="Y23" s="288"/>
      <c r="Z23" s="288"/>
      <c r="AA23" s="109"/>
      <c r="AB23" s="288"/>
      <c r="AC23" s="288"/>
      <c r="AD23" s="109"/>
      <c r="AE23" s="288"/>
      <c r="AF23" s="288"/>
      <c r="AG23" s="288"/>
      <c r="AH23" s="288"/>
      <c r="AI23" s="109">
        <f>+'[1]Compr. Health Cov. - Expat'!$C$82</f>
        <v>6720208.4539647894</v>
      </c>
      <c r="AJ23" s="288"/>
      <c r="AK23" s="288"/>
      <c r="AL23" s="288"/>
      <c r="AM23" s="288"/>
      <c r="AN23" s="109"/>
      <c r="AO23" s="288"/>
      <c r="AP23" s="288"/>
      <c r="AQ23" s="288"/>
      <c r="AR23" s="288"/>
      <c r="AS23" s="109"/>
      <c r="AT23" s="113">
        <f>+'[1]Compr. Health Cov. - Other'!$C$82</f>
        <v>10064512.30200124</v>
      </c>
      <c r="AU23" s="113"/>
      <c r="AV23" s="311"/>
      <c r="AW23" s="318"/>
    </row>
    <row r="24" spans="2:49" ht="28.5" customHeight="1" x14ac:dyDescent="0.2">
      <c r="B24" s="178" t="s">
        <v>114</v>
      </c>
      <c r="C24" s="133"/>
      <c r="D24" s="293"/>
      <c r="E24" s="110"/>
      <c r="F24" s="110"/>
      <c r="G24" s="110"/>
      <c r="H24" s="110"/>
      <c r="I24" s="109"/>
      <c r="J24" s="293"/>
      <c r="K24" s="110">
        <f>[4]MLREstimate!$F$56</f>
        <v>47564266.007685117</v>
      </c>
      <c r="L24" s="110"/>
      <c r="M24" s="110"/>
      <c r="N24" s="110"/>
      <c r="O24" s="109"/>
      <c r="P24" s="293"/>
      <c r="Q24" s="110">
        <f>[4]MLREstimate!$G$56-7</f>
        <v>177986893.14352864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f>+'[1]Compr. Health Cov. - Small Grp'!$C$83</f>
        <v>4147077.534705312</v>
      </c>
      <c r="K26" s="288"/>
      <c r="L26" s="288"/>
      <c r="M26" s="288"/>
      <c r="N26" s="288"/>
      <c r="O26" s="292"/>
      <c r="P26" s="109">
        <f>+'[1]Compr. Health Cov. - Large Grp'!$C$83</f>
        <v>26953328.258693464</v>
      </c>
      <c r="Q26" s="288"/>
      <c r="R26" s="288"/>
      <c r="S26" s="288"/>
      <c r="T26" s="288"/>
      <c r="U26" s="109"/>
      <c r="V26" s="288"/>
      <c r="W26" s="288"/>
      <c r="X26" s="109"/>
      <c r="Y26" s="288"/>
      <c r="Z26" s="288"/>
      <c r="AA26" s="109"/>
      <c r="AB26" s="288"/>
      <c r="AC26" s="288"/>
      <c r="AD26" s="109"/>
      <c r="AE26" s="288"/>
      <c r="AF26" s="288"/>
      <c r="AG26" s="288"/>
      <c r="AH26" s="288"/>
      <c r="AI26" s="109">
        <f>+'[1]Compr. Health Cov. - Expat'!$C$83</f>
        <v>1012490.4594561936</v>
      </c>
      <c r="AJ26" s="288"/>
      <c r="AK26" s="288"/>
      <c r="AL26" s="288"/>
      <c r="AM26" s="288"/>
      <c r="AN26" s="109"/>
      <c r="AO26" s="288"/>
      <c r="AP26" s="288"/>
      <c r="AQ26" s="288"/>
      <c r="AR26" s="288"/>
      <c r="AS26" s="109"/>
      <c r="AT26" s="113">
        <f>+'[1]Compr. Health Cov. - Other'!$C$83</f>
        <v>950151.40912911342</v>
      </c>
      <c r="AU26" s="113"/>
      <c r="AV26" s="311"/>
      <c r="AW26" s="318"/>
    </row>
    <row r="27" spans="2:49" s="5" customFormat="1" ht="25.5" x14ac:dyDescent="0.2">
      <c r="B27" s="178" t="s">
        <v>85</v>
      </c>
      <c r="C27" s="133"/>
      <c r="D27" s="293"/>
      <c r="E27" s="110"/>
      <c r="F27" s="110"/>
      <c r="G27" s="110"/>
      <c r="H27" s="110"/>
      <c r="I27" s="109"/>
      <c r="J27" s="293"/>
      <c r="K27" s="110">
        <f>[4]MLREstimate!$F$65</f>
        <v>725384.64445859566</v>
      </c>
      <c r="L27" s="110"/>
      <c r="M27" s="110"/>
      <c r="N27" s="110"/>
      <c r="O27" s="109"/>
      <c r="P27" s="293"/>
      <c r="Q27" s="110">
        <f>[4]MLREstimate!$G$65</f>
        <v>4907310.9860671647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f>+'[1]Compr. Health Cov. - Small Grp'!$C$84</f>
        <v>14040128.297035268</v>
      </c>
      <c r="K28" s="289"/>
      <c r="L28" s="289"/>
      <c r="M28" s="289"/>
      <c r="N28" s="289"/>
      <c r="O28" s="293"/>
      <c r="P28" s="109">
        <f>+'[1]Compr. Health Cov. - Large Grp'!$C$84</f>
        <v>26801531.129876997</v>
      </c>
      <c r="Q28" s="289"/>
      <c r="R28" s="289"/>
      <c r="S28" s="289"/>
      <c r="T28" s="289"/>
      <c r="U28" s="109"/>
      <c r="V28" s="289"/>
      <c r="W28" s="289"/>
      <c r="X28" s="109"/>
      <c r="Y28" s="289"/>
      <c r="Z28" s="289"/>
      <c r="AA28" s="109"/>
      <c r="AB28" s="289"/>
      <c r="AC28" s="289"/>
      <c r="AD28" s="109"/>
      <c r="AE28" s="288"/>
      <c r="AF28" s="288"/>
      <c r="AG28" s="288"/>
      <c r="AH28" s="288"/>
      <c r="AI28" s="109">
        <f>+'[1]Compr. Health Cov. - Expat'!$C$84</f>
        <v>1329730.6936437173</v>
      </c>
      <c r="AJ28" s="288"/>
      <c r="AK28" s="288"/>
      <c r="AL28" s="288"/>
      <c r="AM28" s="288"/>
      <c r="AN28" s="109"/>
      <c r="AO28" s="289"/>
      <c r="AP28" s="289"/>
      <c r="AQ28" s="289"/>
      <c r="AR28" s="289"/>
      <c r="AS28" s="109"/>
      <c r="AT28" s="113">
        <f>+'[1]Compr. Health Cov. - Other'!$C$84</f>
        <v>1532855.9310766852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f>+'[1]Compr. Health Cov. - Small Grp'!$C$85</f>
        <v>619147.54087721813</v>
      </c>
      <c r="K30" s="288"/>
      <c r="L30" s="288"/>
      <c r="M30" s="288"/>
      <c r="N30" s="288"/>
      <c r="O30" s="292"/>
      <c r="P30" s="109">
        <f>+'[1]Compr. Health Cov. - Large Grp'!$C$85</f>
        <v>4398853.503347069</v>
      </c>
      <c r="Q30" s="288"/>
      <c r="R30" s="288"/>
      <c r="S30" s="288"/>
      <c r="T30" s="288"/>
      <c r="U30" s="109"/>
      <c r="V30" s="288"/>
      <c r="W30" s="288"/>
      <c r="X30" s="109"/>
      <c r="Y30" s="288"/>
      <c r="Z30" s="288"/>
      <c r="AA30" s="109"/>
      <c r="AB30" s="288"/>
      <c r="AC30" s="288"/>
      <c r="AD30" s="109"/>
      <c r="AE30" s="288"/>
      <c r="AF30" s="288"/>
      <c r="AG30" s="288"/>
      <c r="AH30" s="288"/>
      <c r="AI30" s="109">
        <f>+'[1]Compr. Health Cov. - Expat'!$C$85</f>
        <v>170239.74111095426</v>
      </c>
      <c r="AJ30" s="288"/>
      <c r="AK30" s="288"/>
      <c r="AL30" s="288"/>
      <c r="AM30" s="288"/>
      <c r="AN30" s="109"/>
      <c r="AO30" s="288"/>
      <c r="AP30" s="288"/>
      <c r="AQ30" s="288"/>
      <c r="AR30" s="288"/>
      <c r="AS30" s="109"/>
      <c r="AT30" s="113">
        <f>+'[1]Compr. Health Cov. - Other'!$C$85</f>
        <v>4646395.3759694491</v>
      </c>
      <c r="AU30" s="113"/>
      <c r="AV30" s="311"/>
      <c r="AW30" s="318"/>
    </row>
    <row r="31" spans="2:49" s="5" customFormat="1" ht="25.5" x14ac:dyDescent="0.2">
      <c r="B31" s="178" t="s">
        <v>84</v>
      </c>
      <c r="C31" s="133"/>
      <c r="D31" s="293"/>
      <c r="E31" s="110"/>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f>+'[1]Compr. Health Cov. - Small Grp'!$C$86</f>
        <v>2306920.9372500773</v>
      </c>
      <c r="K32" s="289"/>
      <c r="L32" s="289"/>
      <c r="M32" s="289"/>
      <c r="N32" s="289"/>
      <c r="O32" s="293"/>
      <c r="P32" s="109">
        <f>+'[1]Compr. Health Cov. - Large Grp'!$C$86</f>
        <v>4451574.437864597</v>
      </c>
      <c r="Q32" s="289"/>
      <c r="R32" s="289"/>
      <c r="S32" s="289"/>
      <c r="T32" s="289"/>
      <c r="U32" s="109"/>
      <c r="V32" s="289"/>
      <c r="W32" s="289"/>
      <c r="X32" s="109"/>
      <c r="Y32" s="289"/>
      <c r="Z32" s="289"/>
      <c r="AA32" s="109"/>
      <c r="AB32" s="289"/>
      <c r="AC32" s="289"/>
      <c r="AD32" s="109"/>
      <c r="AE32" s="288"/>
      <c r="AF32" s="288"/>
      <c r="AG32" s="288"/>
      <c r="AH32" s="288"/>
      <c r="AI32" s="109">
        <f>+'[1]Compr. Health Cov. - Expat'!$C$86</f>
        <v>206658.86535732416</v>
      </c>
      <c r="AJ32" s="288"/>
      <c r="AK32" s="288"/>
      <c r="AL32" s="288"/>
      <c r="AM32" s="288"/>
      <c r="AN32" s="109"/>
      <c r="AO32" s="289"/>
      <c r="AP32" s="289"/>
      <c r="AQ32" s="289"/>
      <c r="AR32" s="289"/>
      <c r="AS32" s="109"/>
      <c r="AT32" s="113">
        <f>+'[1]Compr. Health Cov. - Other'!$C$86</f>
        <v>5151348.9336830815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f>+'[1]Compr. Health Cov. - Small Grp'!$C$87</f>
        <v>120401.31936681474</v>
      </c>
      <c r="K34" s="288"/>
      <c r="L34" s="288"/>
      <c r="M34" s="288"/>
      <c r="N34" s="288"/>
      <c r="O34" s="292"/>
      <c r="P34" s="109">
        <f>+'[1]Compr. Health Cov. - Large Grp'!$C$87</f>
        <v>1797.3091524027882</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f>J34</f>
        <v>120401.31936681474</v>
      </c>
      <c r="L35" s="110"/>
      <c r="M35" s="110"/>
      <c r="N35" s="110"/>
      <c r="O35" s="109"/>
      <c r="P35" s="293"/>
      <c r="Q35" s="110">
        <f>P34</f>
        <v>1797.3091524027882</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f>+'[1]Compr. Health Cov. - Small Grp'!$C$88</f>
        <v>119711.18242186152</v>
      </c>
      <c r="K36" s="110">
        <f>J36</f>
        <v>119711.18242186152</v>
      </c>
      <c r="L36" s="110"/>
      <c r="M36" s="110"/>
      <c r="N36" s="110"/>
      <c r="O36" s="109"/>
      <c r="P36" s="109">
        <f>+'[1]Compr. Health Cov. - Large Grp'!$C$88</f>
        <v>178224.60102657389</v>
      </c>
      <c r="Q36" s="110">
        <f>P36</f>
        <v>178224.60102657389</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8"/>
      <c r="AF45" s="288"/>
      <c r="AG45" s="288"/>
      <c r="AH45" s="288"/>
      <c r="AI45" s="109">
        <f>+'[1]Compr. Health Cov. - Expat'!$C$97</f>
        <v>33641.881905407361</v>
      </c>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8"/>
      <c r="AF46" s="288"/>
      <c r="AG46" s="288"/>
      <c r="AH46" s="288"/>
      <c r="AI46" s="109">
        <f>+'[1]Compr. Health Cov. - Expat'!$C$98</f>
        <v>58869.292371217183</v>
      </c>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f>+'[1]Compr. Health Cov. - Small Grp'!$C$97</f>
        <v>454904.00724535319</v>
      </c>
      <c r="K49" s="110">
        <f>-[4]MLREstimate!$F$58</f>
        <v>321721.07906400948</v>
      </c>
      <c r="L49" s="110"/>
      <c r="M49" s="110"/>
      <c r="N49" s="110"/>
      <c r="O49" s="109"/>
      <c r="P49" s="109">
        <f>+'[1]Compr. Health Cov. - Large Grp'!$C$97</f>
        <v>2002454.1108492389</v>
      </c>
      <c r="Q49" s="110">
        <f>-([4]MLREstimate!$G$58)</f>
        <v>1116359.1666607512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f>+'[1]Compr. Health Cov. - Other'!$C$97</f>
        <v>-1000</v>
      </c>
      <c r="AU49" s="113"/>
      <c r="AV49" s="311"/>
      <c r="AW49" s="318"/>
    </row>
    <row r="50" spans="2:49" x14ac:dyDescent="0.2">
      <c r="B50" s="176" t="s">
        <v>119</v>
      </c>
      <c r="C50" s="133" t="s">
        <v>34</v>
      </c>
      <c r="D50" s="109"/>
      <c r="E50" s="289"/>
      <c r="F50" s="289"/>
      <c r="G50" s="289"/>
      <c r="H50" s="289"/>
      <c r="I50" s="293"/>
      <c r="J50" s="109">
        <f>+'[1]Compr. Health Cov. - Small Grp'!$C$98</f>
        <v>621087.26372140762</v>
      </c>
      <c r="K50" s="289"/>
      <c r="L50" s="289"/>
      <c r="M50" s="289"/>
      <c r="N50" s="289"/>
      <c r="O50" s="293"/>
      <c r="P50" s="109">
        <f>+'[1]Compr. Health Cov. - Large Grp'!$C$98</f>
        <v>1197043.4439073754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f>+'[1]Compr. Health Cov. - Other'!$C$98</f>
        <v>-22779.618746522443</v>
      </c>
      <c r="AU50" s="113"/>
      <c r="AV50" s="311"/>
      <c r="AW50" s="318"/>
    </row>
    <row r="51" spans="2:49" s="5" customFormat="1" x14ac:dyDescent="0.2">
      <c r="B51" s="176"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0</v>
      </c>
      <c r="L53" s="110"/>
      <c r="M53" s="110"/>
      <c r="N53" s="110"/>
      <c r="O53" s="109"/>
      <c r="P53" s="109"/>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f>+'[1]Compr. Health Cov. - Small Grp'!$C$101</f>
        <v>47336367.139771849</v>
      </c>
      <c r="K54" s="115">
        <f>K24+K27+K31+K35-K36+K39+K42+K45+K46-K49+K51+K52+K53</f>
        <v>47968619.710024655</v>
      </c>
      <c r="L54" s="115"/>
      <c r="M54" s="115"/>
      <c r="N54" s="115"/>
      <c r="O54" s="114"/>
      <c r="P54" s="114">
        <v>180807466.77446318</v>
      </c>
      <c r="Q54" s="115">
        <f>Q24+Q27+Q31+Q35-Q36+Q39+Q42+Q45+Q46-Q49+Q51+Q52+Q53</f>
        <v>181601417.67106089</v>
      </c>
      <c r="R54" s="115"/>
      <c r="S54" s="115"/>
      <c r="T54" s="115"/>
      <c r="U54" s="114"/>
      <c r="V54" s="115"/>
      <c r="W54" s="115"/>
      <c r="X54" s="114"/>
      <c r="Y54" s="115"/>
      <c r="Z54" s="115"/>
      <c r="AA54" s="114"/>
      <c r="AB54" s="115"/>
      <c r="AC54" s="115"/>
      <c r="AD54" s="114"/>
      <c r="AE54" s="288"/>
      <c r="AF54" s="288"/>
      <c r="AG54" s="288"/>
      <c r="AH54" s="288"/>
      <c r="AI54" s="114">
        <v>6391776.505996705</v>
      </c>
      <c r="AJ54" s="288"/>
      <c r="AK54" s="288"/>
      <c r="AL54" s="288"/>
      <c r="AM54" s="288"/>
      <c r="AN54" s="114"/>
      <c r="AO54" s="115"/>
      <c r="AP54" s="115"/>
      <c r="AQ54" s="115"/>
      <c r="AR54" s="115"/>
      <c r="AS54" s="114"/>
      <c r="AT54" s="116">
        <v>8955074.6035935134</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18" activePane="bottomRight" state="frozen"/>
      <selection activeCell="B1" sqref="B1"/>
      <selection pane="topRight" activeCell="B1" sqref="B1"/>
      <selection pane="bottomLeft" activeCell="B1" sqref="B1"/>
      <selection pane="bottomRight" activeCell="P52" sqref="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f>'[11]Pt 3 MLR and Rebate Calculation'!$K$52+'[2]Pt 3 MLR and Rebate Calculation'!$K$52+'[5]Pt 3 MLR and Rebate Calculation'!$K$52+'[6]Pt 3 MLR and Rebate Calculation'!$K$52+'[12]Pt 3 MLR and Rebate Calculation'!$K$52+'[3]Pt 3 MLR and Rebate Calculation'!$K$52+'[13]Pt 3 MLR and Rebate Calculation'!$K$52+'[14]Pt 3 MLR and Rebate Calculation'!$K$52+'[7]Pt 3 MLR and Rebate Calculation'!$K$52+'[8]Pt 3 MLR and Rebate Calculation'!$K$52+'[9]Pt 3 MLR and Rebate Calculation'!$K$52+'[10]Pt 3 MLR and Rebate Calculation'!$K$52</f>
        <v>0</v>
      </c>
      <c r="L52" s="311"/>
      <c r="M52" s="292"/>
      <c r="N52" s="288"/>
      <c r="O52" s="288"/>
      <c r="P52" s="115">
        <f>'[11]Pt 3 MLR and Rebate Calculation'!$P$52+'[2]Pt 3 MLR and Rebate Calculation'!$P$52+'[5]Pt 3 MLR and Rebate Calculation'!$P$52+'[6]Pt 3 MLR and Rebate Calculation'!$P$52+'[12]Pt 3 MLR and Rebate Calculation'!$P$52+'[3]Pt 3 MLR and Rebate Calculation'!$P$52+'[13]Pt 3 MLR and Rebate Calculation'!$P$52+'[14]Pt 3 MLR and Rebate Calculation'!$P$52+'[7]Pt 3 MLR and Rebate Calculation'!$P$52+'[8]Pt 3 MLR and Rebate Calculation'!$P$52+'[9]Pt 3 MLR and Rebate Calculation'!$P$52+'[10]Pt 3 MLR and Rebate Calculation'!$P$52</f>
        <v>9192797.7120252028</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f>'Pt 1 Summary of Data'!J56</f>
        <v>2087</v>
      </c>
      <c r="E4" s="149">
        <f>'Pt 1 Summary of Data'!P56</f>
        <v>21932</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590</v>
      </c>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f>'Pt 3 MLR and Rebate Calculation'!K52</f>
        <v>0</v>
      </c>
      <c r="E11" s="119">
        <f>'Pt 3 MLR and Rebate Calculation'!P52</f>
        <v>9192797.7120252028</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f>D11</f>
        <v>0</v>
      </c>
      <c r="E13" s="113">
        <v>7739957.3899999997</v>
      </c>
      <c r="F13" s="113"/>
      <c r="G13" s="113"/>
      <c r="H13" s="113"/>
      <c r="I13" s="311"/>
      <c r="J13" s="311"/>
      <c r="K13" s="366"/>
    </row>
    <row r="14" spans="2:11" x14ac:dyDescent="0.2">
      <c r="B14" s="207" t="s">
        <v>95</v>
      </c>
      <c r="C14" s="109"/>
      <c r="D14" s="113"/>
      <c r="E14" s="113">
        <f>1386792.48+66047.87</f>
        <v>1452840.35</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453265.50000000029</v>
      </c>
      <c r="E16" s="119">
        <v>7195321.5000000019</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v>1</v>
      </c>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v>1</v>
      </c>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ht="13.5" thickBot="1" x14ac:dyDescent="0.25">
      <c r="B22" s="211" t="s">
        <v>211</v>
      </c>
      <c r="C22" s="186"/>
      <c r="D22" s="212"/>
      <c r="E22" s="212"/>
      <c r="F22" s="212"/>
      <c r="G22" s="212"/>
      <c r="H22" s="212"/>
      <c r="I22" s="359"/>
      <c r="J22" s="359"/>
      <c r="K22" s="368"/>
    </row>
    <row r="23" spans="2:12" s="5" customFormat="1" ht="100.15" customHeight="1" thickBot="1" x14ac:dyDescent="0.25">
      <c r="B23" s="102" t="s">
        <v>212</v>
      </c>
      <c r="C23" s="382" t="s">
        <v>500</v>
      </c>
      <c r="D23" s="383"/>
      <c r="E23" s="383"/>
      <c r="F23" s="383"/>
      <c r="G23" s="383"/>
      <c r="H23" s="383"/>
      <c r="I23" s="383"/>
      <c r="J23" s="383"/>
      <c r="K23" s="384"/>
    </row>
    <row r="24" spans="2:12" s="5" customFormat="1" ht="100.15" customHeight="1" thickBot="1" x14ac:dyDescent="0.25">
      <c r="B24" s="101" t="s">
        <v>213</v>
      </c>
      <c r="C24" s="382" t="s">
        <v>500</v>
      </c>
      <c r="D24" s="383"/>
      <c r="E24" s="383"/>
      <c r="F24" s="383"/>
      <c r="G24" s="383"/>
      <c r="H24" s="383"/>
      <c r="I24" s="383"/>
      <c r="J24" s="383"/>
      <c r="K24" s="3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6" sqref="C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130" zoomScaleNormal="13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553</v>
      </c>
      <c r="E5" s="7"/>
    </row>
    <row r="6" spans="1:5" ht="35.25" customHeight="1" x14ac:dyDescent="0.2">
      <c r="B6" s="219"/>
      <c r="C6" s="150"/>
      <c r="D6" s="222"/>
      <c r="E6" s="7"/>
    </row>
    <row r="7" spans="1:5" ht="35.25" customHeight="1" x14ac:dyDescent="0.2">
      <c r="B7" s="219"/>
      <c r="C7" s="150"/>
      <c r="D7" s="222" t="s">
        <v>502</v>
      </c>
      <c r="E7" s="7"/>
    </row>
    <row r="8" spans="1:5" ht="35.25" customHeight="1" x14ac:dyDescent="0.2">
      <c r="B8" s="219"/>
      <c r="C8" s="150"/>
      <c r="D8" s="222"/>
      <c r="E8" s="7"/>
    </row>
    <row r="9" spans="1:5" ht="35.25" customHeight="1" x14ac:dyDescent="0.2">
      <c r="B9" s="219"/>
      <c r="C9" s="150"/>
      <c r="D9" s="222" t="s">
        <v>554</v>
      </c>
      <c r="E9" s="7"/>
    </row>
    <row r="10" spans="1:5" ht="35.25" customHeight="1" x14ac:dyDescent="0.2">
      <c r="B10" s="219"/>
      <c r="C10" s="150"/>
      <c r="D10" s="222"/>
      <c r="E10" s="7"/>
    </row>
    <row r="11" spans="1:5" ht="35.25" customHeight="1" x14ac:dyDescent="0.2">
      <c r="B11" s="219"/>
      <c r="C11" s="150"/>
      <c r="D11" s="222" t="s">
        <v>503</v>
      </c>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504</v>
      </c>
      <c r="C27" s="150"/>
      <c r="D27" s="223" t="s">
        <v>552</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505</v>
      </c>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507</v>
      </c>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509</v>
      </c>
      <c r="C56" s="152"/>
      <c r="D56" s="222" t="s">
        <v>510</v>
      </c>
      <c r="E56" s="7"/>
    </row>
    <row r="57" spans="2:5" ht="35.25" customHeight="1" x14ac:dyDescent="0.2">
      <c r="B57" s="219"/>
      <c r="C57" s="152"/>
      <c r="D57" s="222" t="s">
        <v>511</v>
      </c>
      <c r="E57" s="7"/>
    </row>
    <row r="58" spans="2:5" ht="35.25" customHeight="1" x14ac:dyDescent="0.2">
      <c r="B58" s="219"/>
      <c r="C58" s="152"/>
      <c r="D58" s="222" t="s">
        <v>512</v>
      </c>
      <c r="E58" s="7"/>
    </row>
    <row r="59" spans="2:5" ht="35.25" customHeight="1" x14ac:dyDescent="0.2">
      <c r="B59" s="219"/>
      <c r="C59" s="152"/>
      <c r="D59" s="222" t="s">
        <v>513</v>
      </c>
      <c r="E59" s="7"/>
    </row>
    <row r="60" spans="2:5" ht="35.25" customHeight="1" x14ac:dyDescent="0.2">
      <c r="B60" s="219"/>
      <c r="C60" s="152"/>
      <c r="D60" s="222" t="s">
        <v>514</v>
      </c>
      <c r="E60" s="7"/>
    </row>
    <row r="61" spans="2:5" ht="35.25" customHeight="1" x14ac:dyDescent="0.2">
      <c r="B61" s="219"/>
      <c r="C61" s="152"/>
      <c r="D61" s="222" t="s">
        <v>515</v>
      </c>
      <c r="E61" s="7"/>
    </row>
    <row r="62" spans="2:5" ht="35.25" customHeight="1" x14ac:dyDescent="0.2">
      <c r="B62" s="219"/>
      <c r="C62" s="152"/>
      <c r="D62" s="222" t="s">
        <v>516</v>
      </c>
      <c r="E62" s="7"/>
    </row>
    <row r="63" spans="2:5" ht="35.25" customHeight="1" x14ac:dyDescent="0.2">
      <c r="B63" s="219"/>
      <c r="C63" s="152"/>
      <c r="D63" s="222" t="s">
        <v>517</v>
      </c>
      <c r="E63" s="7"/>
    </row>
    <row r="64" spans="2:5" ht="35.25" customHeight="1" x14ac:dyDescent="0.2">
      <c r="B64" s="219"/>
      <c r="C64" s="152"/>
      <c r="D64" s="222" t="s">
        <v>551</v>
      </c>
      <c r="E64" s="7"/>
    </row>
    <row r="65" spans="2:5" ht="35.25" customHeight="1" x14ac:dyDescent="0.2">
      <c r="B65" s="219"/>
      <c r="C65" s="152"/>
      <c r="D65" s="222" t="s">
        <v>550</v>
      </c>
      <c r="E65" s="7"/>
    </row>
    <row r="66" spans="2:5" ht="15" x14ac:dyDescent="0.25">
      <c r="B66" s="280" t="s">
        <v>113</v>
      </c>
      <c r="C66" s="281"/>
      <c r="D66" s="282"/>
      <c r="E66" s="7"/>
    </row>
    <row r="67" spans="2:5" ht="35.25" customHeight="1" x14ac:dyDescent="0.2">
      <c r="B67" s="219" t="s">
        <v>518</v>
      </c>
      <c r="C67" s="152"/>
      <c r="D67" s="222" t="s">
        <v>519</v>
      </c>
      <c r="E67" s="7"/>
    </row>
    <row r="68" spans="2:5" ht="35.25" customHeight="1" x14ac:dyDescent="0.2">
      <c r="B68" s="219"/>
      <c r="C68" s="152"/>
      <c r="D68" s="222" t="s">
        <v>520</v>
      </c>
      <c r="E68" s="7"/>
    </row>
    <row r="69" spans="2:5" ht="35.25" customHeight="1" x14ac:dyDescent="0.2">
      <c r="B69" s="219"/>
      <c r="C69" s="152"/>
      <c r="D69" s="222" t="s">
        <v>521</v>
      </c>
      <c r="E69" s="7"/>
    </row>
    <row r="70" spans="2:5" ht="35.25" customHeight="1" x14ac:dyDescent="0.2">
      <c r="B70" s="219"/>
      <c r="C70" s="152"/>
      <c r="D70" s="222" t="s">
        <v>522</v>
      </c>
      <c r="E70" s="7"/>
    </row>
    <row r="71" spans="2:5" ht="35.25" customHeight="1" x14ac:dyDescent="0.2">
      <c r="B71" s="219"/>
      <c r="C71" s="152"/>
      <c r="D71" s="222" t="s">
        <v>523</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524</v>
      </c>
      <c r="C78" s="152"/>
      <c r="D78" s="222" t="s">
        <v>525</v>
      </c>
      <c r="E78" s="7"/>
    </row>
    <row r="79" spans="2:5" ht="35.25" customHeight="1" x14ac:dyDescent="0.2">
      <c r="B79" s="219"/>
      <c r="C79" s="152"/>
      <c r="D79" s="222" t="s">
        <v>520</v>
      </c>
      <c r="E79" s="7"/>
    </row>
    <row r="80" spans="2:5" ht="35.25" customHeight="1" x14ac:dyDescent="0.2">
      <c r="B80" s="219"/>
      <c r="C80" s="152"/>
      <c r="D80" s="222" t="s">
        <v>526</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527</v>
      </c>
      <c r="C89" s="152"/>
      <c r="D89" s="222" t="s">
        <v>528</v>
      </c>
      <c r="E89" s="7"/>
    </row>
    <row r="90" spans="2:5" ht="35.25" customHeight="1" x14ac:dyDescent="0.2">
      <c r="B90" s="219"/>
      <c r="C90" s="152"/>
      <c r="D90" s="222" t="s">
        <v>529</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530</v>
      </c>
      <c r="C100" s="152"/>
      <c r="D100" s="222" t="s">
        <v>531</v>
      </c>
      <c r="E100" s="7"/>
    </row>
    <row r="101" spans="2:5" ht="35.25" customHeight="1" x14ac:dyDescent="0.2">
      <c r="B101" s="219"/>
      <c r="C101" s="152"/>
      <c r="D101" s="222" t="s">
        <v>520</v>
      </c>
      <c r="E101" s="7"/>
    </row>
    <row r="102" spans="2:5" ht="35.25" customHeight="1" x14ac:dyDescent="0.2">
      <c r="B102" s="219"/>
      <c r="C102" s="152"/>
      <c r="D102" s="222" t="s">
        <v>532</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533</v>
      </c>
      <c r="C111" s="152"/>
      <c r="D111" s="222" t="s">
        <v>534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535</v>
      </c>
      <c r="C123" s="150"/>
      <c r="D123" s="222" t="s">
        <v>536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537</v>
      </c>
      <c r="C134" s="150"/>
      <c r="D134" s="222" t="s">
        <v>538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539</v>
      </c>
      <c r="C145" s="150"/>
      <c r="D145" s="222" t="s">
        <v>540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541</v>
      </c>
      <c r="C156" s="150"/>
      <c r="D156" s="222" t="s">
        <v>542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543</v>
      </c>
      <c r="C167" s="150"/>
      <c r="D167" s="222" t="s">
        <v>544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545</v>
      </c>
      <c r="C178" s="150"/>
      <c r="D178" s="222" t="s">
        <v>546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547</v>
      </c>
      <c r="C189" s="150"/>
      <c r="D189" s="222" t="s">
        <v>548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549</v>
      </c>
      <c r="C200" s="150"/>
      <c r="D200" s="222" t="s">
        <v>548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microsoft.com/office/2006/metadata/properties"/>
    <ds:schemaRef ds:uri="http://purl.org/dc/terms/"/>
    <ds:schemaRef ds:uri="http://schemas.microsoft.com/office/2006/documentManagement/types"/>
    <ds:schemaRef ds:uri="http://purl.org/dc/dcmitype/"/>
    <ds:schemaRef ds:uri="http://purl.org/dc/elements/1.1/"/>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Errazo, Cristela (NY)</cp:lastModifiedBy>
  <cp:lastPrinted>2015-07-30T19:53:29Z</cp:lastPrinted>
  <dcterms:created xsi:type="dcterms:W3CDTF">2012-03-15T16:14:51Z</dcterms:created>
  <dcterms:modified xsi:type="dcterms:W3CDTF">2015-07-31T17:51:08Z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