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5" i="10" l="1"/>
  <c r="O45" i="10"/>
  <c r="K17" i="18" l="1"/>
  <c r="J11" i="10" l="1"/>
  <c r="J12" i="10" s="1"/>
  <c r="K11" i="10" l="1"/>
  <c r="K12" i="10" s="1"/>
  <c r="E6" i="4"/>
  <c r="E7" i="4"/>
  <c r="F5" i="4"/>
  <c r="G5" i="4"/>
  <c r="H5" i="4"/>
  <c r="I5" i="4"/>
  <c r="J5" i="4"/>
  <c r="L5" i="4"/>
  <c r="M5" i="4"/>
  <c r="N5" i="4"/>
  <c r="O5" i="4"/>
  <c r="P5" i="4"/>
  <c r="Q5" i="4"/>
  <c r="R5" i="4"/>
  <c r="S5" i="4"/>
  <c r="T5" i="4"/>
  <c r="U5" i="4"/>
  <c r="V5" i="4"/>
  <c r="W5" i="4"/>
  <c r="X5" i="4"/>
  <c r="Y5" i="4"/>
  <c r="Z5" i="4"/>
  <c r="AA5" i="4"/>
  <c r="AB5" i="4"/>
  <c r="AC5" i="4"/>
  <c r="AD5" i="4"/>
  <c r="E5" i="4"/>
</calcChain>
</file>

<file path=xl/sharedStrings.xml><?xml version="1.0" encoding="utf-8"?>
<sst xmlns="http://schemas.openxmlformats.org/spreadsheetml/2006/main" count="667" uniqueCount="530">
  <si>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</si>
  <si>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</si>
  <si>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</si>
  <si>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</si>
  <si>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</si>
  <si>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</si>
  <si>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</si>
  <si>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</si>
  <si>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</si>
  <si>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</si>
  <si>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</si>
  <si>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</si>
  <si>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</si>
  <si>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</si>
  <si>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</si>
  <si>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</si>
  <si>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</si>
  <si>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</si>
  <si>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</si>
  <si>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</si>
  <si>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</si>
  <si>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</si>
  <si>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</si>
  <si>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</si>
  <si>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</si>
  <si>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</si>
  <si>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</si>
  <si>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</si>
  <si>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</si>
  <si>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</si>
  <si>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</si>
  <si>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</si>
  <si>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</si>
  <si>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</si>
  <si>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</si>
  <si>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</si>
  <si>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</si>
  <si>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</si>
  <si>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</si>
  <si>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</si>
  <si>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</si>
  <si>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</si>
  <si>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</si>
  <si>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</si>
  <si>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</si>
  <si>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</si>
  <si>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</si>
  <si>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</si>
  <si>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</si>
  <si>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</si>
  <si>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</si>
  <si>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</si>
  <si>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</si>
  <si>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</si>
  <si>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</si>
  <si>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</si>
  <si>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</si>
  <si>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</si>
  <si>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</si>
  <si>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</si>
  <si>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</si>
  <si>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</si>
  <si>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</si>
  <si>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</si>
  <si>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</si>
  <si>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</si>
  <si>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</si>
  <si>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</si>
  <si>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</si>
  <si>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</si>
  <si>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</si>
  <si>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</si>
  <si>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</si>
  <si>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</si>
  <si>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</si>
  <si>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</si>
  <si>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</si>
  <si>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</si>
  <si>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</si>
  <si>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</si>
  <si>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</si>
  <si>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</si>
  <si>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</si>
  <si>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</si>
  <si>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</si>
  <si>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</si>
  <si>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</si>
  <si>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</si>
  <si>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</si>
  <si>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</si>
  <si>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</si>
  <si>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</si>
  <si>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</si>
  <si>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</si>
  <si>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</si>
  <si>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</si>
  <si>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</si>
  <si>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</si>
  <si>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</si>
  <si>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</si>
  <si>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</si>
  <si>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</si>
  <si>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</si>
  <si>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</si>
  <si>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</si>
  <si>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</si>
  <si>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</si>
  <si>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</si>
  <si>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</si>
  <si>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</si>
  <si>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</si>
  <si>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</si>
  <si>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</si>
  <si>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</si>
  <si>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</si>
  <si>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</si>
  <si>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</si>
  <si>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</si>
  <si>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</si>
  <si>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</si>
  <si>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</si>
  <si>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</si>
  <si>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</si>
  <si>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</si>
  <si>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</si>
  <si>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</si>
  <si>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</si>
  <si>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</si>
  <si>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</si>
  <si>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</si>
  <si>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</si>
  <si>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</si>
  <si>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</si>
  <si>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</si>
  <si>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</si>
  <si>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</si>
  <si>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</si>
  <si>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</si>
  <si>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</si>
  <si>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</si>
  <si>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</si>
  <si>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</si>
  <si>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</si>
  <si>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</si>
  <si>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</si>
  <si>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</si>
  <si>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</si>
  <si>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</si>
  <si>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</si>
  <si>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</si>
  <si>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</si>
  <si>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</si>
  <si>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</si>
  <si>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</si>
  <si>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</si>
  <si>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</si>
  <si>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</si>
  <si>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</si>
  <si>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</si>
  <si>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</si>
  <si>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</si>
  <si>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</si>
  <si>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</si>
  <si>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</si>
  <si>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</si>
  <si>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</si>
  <si>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</si>
  <si>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</si>
  <si>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</si>
  <si>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</si>
  <si>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</si>
  <si>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</si>
  <si>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</si>
  <si>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</si>
  <si>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</si>
  <si>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</si>
  <si>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</si>
  <si>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</si>
  <si>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</si>
  <si>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</si>
  <si>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</si>
  <si>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</si>
  <si>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</si>
  <si>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</si>
  <si>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</si>
  <si>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</si>
  <si>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</si>
  <si>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</si>
  <si>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</si>
  <si>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</si>
  <si>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</si>
  <si>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</si>
  <si>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</si>
  <si>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</si>
  <si>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</si>
  <si>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</si>
  <si>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</si>
  <si>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</si>
  <si>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</si>
  <si>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</si>
  <si>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</si>
  <si>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</si>
  <si>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</si>
  <si>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</si>
  <si>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</si>
  <si>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</si>
  <si>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</si>
  <si>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</si>
  <si>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</si>
  <si>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</si>
  <si>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</si>
  <si>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</si>
  <si>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</si>
  <si>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</si>
  <si>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</si>
  <si>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</si>
  <si>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</si>
  <si>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</si>
  <si>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</si>
  <si>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</si>
  <si>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</si>
  <si>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</si>
  <si>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</si>
  <si>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</si>
  <si>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</si>
  <si>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</si>
  <si>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</si>
  <si>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</si>
  <si>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</si>
  <si>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</si>
  <si>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</si>
  <si>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</si>
  <si>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</si>
  <si>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</si>
  <si>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</si>
  <si>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</si>
  <si>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</si>
  <si>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</si>
  <si>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</si>
  <si>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</si>
  <si>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</si>
  <si>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</si>
  <si>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</si>
  <si>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</si>
  <si>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</si>
  <si>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</si>
  <si>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</si>
  <si>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</si>
  <si>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</si>
  <si>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</si>
  <si>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</si>
  <si>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</si>
  <si>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</si>
  <si>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</si>
  <si>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</si>
  <si>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</si>
  <si>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</si>
  <si>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</si>
  <si>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</si>
  <si>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</si>
  <si>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</si>
  <si>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</si>
  <si>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</si>
  <si>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</si>
  <si>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</si>
  <si>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</si>
  <si>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</si>
  <si>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</si>
  <si>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</si>
  <si>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</si>
  <si>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</si>
  <si>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</si>
  <si>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</si>
  <si>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</si>
  <si>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</si>
  <si>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</si>
  <si>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</si>
  <si>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</si>
  <si>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</si>
  <si>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</si>
  <si>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</si>
  <si>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</si>
  <si>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</si>
  <si>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</si>
  <si>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</si>
  <si>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</si>
  <si>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</si>
  <si>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</si>
  <si>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</si>
  <si>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</si>
  <si>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</si>
  <si>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</si>
  <si>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</si>
  <si>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</si>
  <si>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</si>
  <si>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</si>
  <si>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</si>
  <si>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</si>
  <si>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</si>
  <si>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</si>
  <si>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</si>
  <si>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</si>
  <si>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</si>
  <si>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</si>
  <si>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</si>
  <si>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</si>
  <si>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</si>
  <si>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</si>
  <si>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</si>
  <si>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</si>
  <si>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</si>
  <si>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</si>
  <si>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</si>
  <si>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</si>
  <si>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</si>
  <si>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</si>
  <si>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</si>
  <si>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</si>
  <si>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</si>
  <si>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</si>
  <si>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</si>
  <si>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</si>
  <si>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</si>
  <si>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</si>
  <si>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</si>
  <si>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</si>
  <si>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</si>
  <si>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</si>
  <si>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</si>
  <si>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</si>
  <si>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</si>
  <si>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</si>
  <si>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</si>
  <si>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</si>
  <si>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</si>
  <si>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</si>
  <si>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</si>
  <si>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</si>
  <si>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</si>
  <si>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</si>
  <si>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</si>
  <si>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</si>
  <si>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</si>
  <si>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</si>
  <si>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</si>
  <si>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</si>
  <si>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</si>
  <si>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</si>
  <si>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</si>
  <si>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</si>
  <si>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</si>
  <si>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</si>
  <si>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</si>
  <si>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</si>
  <si>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</si>
  <si>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</si>
  <si>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</si>
  <si>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</si>
  <si>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</si>
  <si>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</si>
  <si>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</si>
  <si>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</si>
  <si>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</si>
  <si>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</si>
  <si>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</si>
  <si>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</si>
  <si>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</si>
  <si>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</si>
  <si>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</si>
  <si>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</si>
  <si>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</si>
  <si>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</si>
  <si>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</si>
  <si>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</si>
  <si>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</si>
  <si>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</si>
  <si>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</si>
  <si>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</si>
  <si>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</si>
  <si>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</si>
  <si>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</si>
  <si>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</si>
  <si>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</si>
  <si>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</si>
  <si>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</si>
  <si>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</si>
  <si>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</si>
  <si>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</si>
  <si>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</si>
  <si>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</si>
  <si>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</si>
  <si>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</si>
  <si>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</si>
  <si>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</si>
  <si>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</si>
  <si>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</si>
  <si>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</si>
  <si>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</si>
  <si>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</si>
  <si>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</si>
  <si>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</si>
  <si>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</si>
  <si>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</si>
  <si>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</si>
  <si>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</si>
  <si>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</si>
  <si>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</si>
  <si>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</si>
  <si>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</si>
  <si>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</si>
  <si>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</si>
  <si>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</si>
  <si>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</si>
  <si>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</si>
  <si>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</si>
  <si>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</si>
  <si>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</si>
  <si>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</si>
  <si>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</si>
  <si>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</si>
  <si>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</si>
  <si>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</si>
  <si>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</si>
  <si>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</si>
  <si>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</si>
  <si>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</si>
  <si>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</si>
  <si>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</si>
  <si>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</si>
  <si>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</si>
  <si>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</si>
  <si>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</si>
  <si>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</si>
  <si>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</si>
  <si>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</si>
  <si>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</si>
  <si>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</si>
  <si>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</si>
  <si>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</si>
  <si>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</si>
  <si>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</si>
  <si>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</si>
  <si>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</si>
  <si>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</si>
  <si>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</si>
  <si>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</si>
  <si>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</si>
  <si>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</si>
  <si>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</si>
  <si>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</si>
  <si>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</si>
  <si>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</si>
  <si>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</si>
  <si>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</si>
  <si>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</si>
  <si>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</si>
  <si>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</si>
  <si>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</si>
  <si>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</si>
  <si>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</si>
  <si>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</si>
  <si>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</si>
  <si>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</si>
  <si>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</si>
  <si>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</si>
  <si>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</si>
  <si>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</si>
  <si>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</si>
  <si>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</si>
  <si>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</si>
  <si>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</si>
  <si>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</si>
  <si>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</si>
  <si>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</si>
  <si>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</si>
  <si>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</si>
  <si>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</si>
  <si>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</si>
  <si>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</si>
  <si>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</si>
  <si>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</si>
  <si>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</si>
  <si>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</si>
  <si>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</si>
  <si>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</si>
  <si>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</si>
  <si>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</si>
  <si>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</si>
  <si>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</si>
  <si>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</si>
  <si>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</si>
  <si>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</si>
  <si>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</si>
  <si>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</si>
  <si>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</si>
  <si>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</si>
  <si>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Presbyterian Health Plan, Inc.</t>
  </si>
  <si>
    <t>Presbyterian Hlthcare Serv Grp</t>
  </si>
  <si>
    <t>00481</t>
  </si>
  <si>
    <t>2015</t>
  </si>
  <si>
    <t>9521 San Mateo Blvd NE Albuquerque, NM 87113-4270</t>
  </si>
  <si>
    <t>943037165</t>
  </si>
  <si>
    <t>068930</t>
  </si>
  <si>
    <t>95330</t>
  </si>
  <si>
    <t>318</t>
  </si>
  <si>
    <t>Hospital/Medical</t>
  </si>
  <si>
    <t>Expenses are allocated to each health insurance market based off of the direct group or individual experience</t>
  </si>
  <si>
    <t>Other Professional</t>
  </si>
  <si>
    <t>Prescription Drugs</t>
  </si>
  <si>
    <t>Federal Taxes</t>
  </si>
  <si>
    <t>Expenses are allocated to each health insurance market based on net income before taxes</t>
  </si>
  <si>
    <t>Patient Centered Outcomes Research Institute (PCORI) Fee</t>
  </si>
  <si>
    <t>Expenses are allocated to each health insurance market based on member months for the direct group or individual experience</t>
  </si>
  <si>
    <t>Affordable Care Act section 9010 Fee</t>
  </si>
  <si>
    <t>Expenses are allocated to each health insurance market based on revenue for the direct group or individual experience</t>
  </si>
  <si>
    <t>State income, excise, business, and other taxes</t>
  </si>
  <si>
    <t>State premium taxes</t>
  </si>
  <si>
    <t>N/A</t>
  </si>
  <si>
    <t>Federal Transitional Reinsurance Program contributions</t>
  </si>
  <si>
    <t>Other Federal and State regulatory authority licenses and fees</t>
  </si>
  <si>
    <t>Salaries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</si>
  <si>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</si>
  <si>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Outsourced Services</t>
  </si>
  <si>
    <t>Other Equipment</t>
  </si>
  <si>
    <t>Accreditation and Certification</t>
  </si>
  <si>
    <t>Other Expenses</t>
  </si>
  <si>
    <t>Salaries and Benefits</t>
  </si>
  <si>
    <t>Expenses are allocated to each health insurance market based on the number of FTE's associated with the market</t>
  </si>
  <si>
    <t>Broker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</si>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</sst>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New_Mexi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E5">
            <v>70504060</v>
          </cell>
          <cell r="F5">
            <v>0</v>
          </cell>
          <cell r="G5">
            <v>0</v>
          </cell>
          <cell r="H5">
            <v>0</v>
          </cell>
          <cell r="I5">
            <v>70433618</v>
          </cell>
          <cell r="J5">
            <v>36447510</v>
          </cell>
          <cell r="L5">
            <v>0</v>
          </cell>
          <cell r="M5">
            <v>0</v>
          </cell>
          <cell r="N5">
            <v>0</v>
          </cell>
          <cell r="O5">
            <v>10172630</v>
          </cell>
          <cell r="P5">
            <v>188607364</v>
          </cell>
          <cell r="Q5">
            <v>188607364</v>
          </cell>
          <cell r="R5">
            <v>0</v>
          </cell>
          <cell r="S5">
            <v>0</v>
          </cell>
          <cell r="T5">
            <v>0</v>
          </cell>
          <cell r="U5">
            <v>0</v>
          </cell>
          <cell r="V5">
            <v>0</v>
          </cell>
          <cell r="W5">
            <v>0</v>
          </cell>
          <cell r="X5">
            <v>0</v>
          </cell>
          <cell r="Y5">
            <v>0</v>
          </cell>
          <cell r="Z5">
            <v>0</v>
          </cell>
          <cell r="AA5">
            <v>0</v>
          </cell>
          <cell r="AB5">
            <v>0</v>
          </cell>
          <cell r="AC5">
            <v>0</v>
          </cell>
        </row>
        <row r="6">
          <cell r="E6">
            <v>0</v>
          </cell>
        </row>
        <row r="7">
          <cell r="E7">
            <v>0</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173</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3" sqref="K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v>62534797</v>
      </c>
      <c r="E5" s="213">
        <f>'[1]Pt 1 Summary of Data'!E5</f>
        <v>70504060</v>
      </c>
      <c r="F5" s="213">
        <f>'[1]Pt 1 Summary of Data'!F5</f>
        <v>0</v>
      </c>
      <c r="G5" s="213">
        <f>'[1]Pt 1 Summary of Data'!G5</f>
        <v>0</v>
      </c>
      <c r="H5" s="213">
        <f>'[1]Pt 1 Summary of Data'!H5</f>
        <v>0</v>
      </c>
      <c r="I5" s="212">
        <f>'[1]Pt 1 Summary of Data'!I5</f>
        <v>70433618</v>
      </c>
      <c r="J5" s="212">
        <f>'[1]Pt 1 Summary of Data'!J5</f>
        <v>36447510</v>
      </c>
      <c r="K5" s="213">
        <v>36926330</v>
      </c>
      <c r="L5" s="213">
        <f>'[1]Pt 1 Summary of Data'!L5</f>
        <v>0</v>
      </c>
      <c r="M5" s="213">
        <f>'[1]Pt 1 Summary of Data'!M5</f>
        <v>0</v>
      </c>
      <c r="N5" s="213">
        <f>'[1]Pt 1 Summary of Data'!N5</f>
        <v>0</v>
      </c>
      <c r="O5" s="212">
        <f>'[1]Pt 1 Summary of Data'!O5</f>
        <v>10172630</v>
      </c>
      <c r="P5" s="212">
        <f>'[1]Pt 1 Summary of Data'!P5</f>
        <v>188607364</v>
      </c>
      <c r="Q5" s="213">
        <f>'[1]Pt 1 Summary of Data'!Q5</f>
        <v>188607364</v>
      </c>
      <c r="R5" s="213">
        <f>'[1]Pt 1 Summary of Data'!R5</f>
        <v>0</v>
      </c>
      <c r="S5" s="213">
        <f>'[1]Pt 1 Summary of Data'!S5</f>
        <v>0</v>
      </c>
      <c r="T5" s="213">
        <f>'[1]Pt 1 Summary of Data'!T5</f>
        <v>0</v>
      </c>
      <c r="U5" s="212">
        <f>'[1]Pt 1 Summary of Data'!U5</f>
        <v>0</v>
      </c>
      <c r="V5" s="213">
        <f>'[1]Pt 1 Summary of Data'!V5</f>
        <v>0</v>
      </c>
      <c r="W5" s="213">
        <f>'[1]Pt 1 Summary of Data'!W5</f>
        <v>0</v>
      </c>
      <c r="X5" s="212">
        <f>'[1]Pt 1 Summary of Data'!X5</f>
        <v>0</v>
      </c>
      <c r="Y5" s="213">
        <f>'[1]Pt 1 Summary of Data'!Y5</f>
        <v>0</v>
      </c>
      <c r="Z5" s="213">
        <f>'[1]Pt 1 Summary of Data'!Z5</f>
        <v>0</v>
      </c>
      <c r="AA5" s="212">
        <f>'[1]Pt 1 Summary of Data'!AA5</f>
        <v>0</v>
      </c>
      <c r="AB5" s="213">
        <f>'[1]Pt 1 Summary of Data'!AB5</f>
        <v>0</v>
      </c>
      <c r="AC5" s="213">
        <f>'[1]Pt 1 Summary of Data'!AC5</f>
        <v>0</v>
      </c>
      <c r="AD5" s="212">
        <f>'[1]Pt 1 Summary of Data'!AD5</f>
        <v>0</v>
      </c>
      <c r="AE5" s="274"/>
      <c r="AF5" s="274"/>
      <c r="AG5" s="274"/>
      <c r="AH5" s="275"/>
      <c r="AI5" s="212">
        <v>0</v>
      </c>
      <c r="AJ5" s="274"/>
      <c r="AK5" s="274"/>
      <c r="AL5" s="274"/>
      <c r="AM5" s="275"/>
      <c r="AN5" s="212">
        <v>0</v>
      </c>
      <c r="AO5" s="213">
        <v>0</v>
      </c>
      <c r="AP5" s="213">
        <v>0</v>
      </c>
      <c r="AQ5" s="213">
        <v>0</v>
      </c>
      <c r="AR5" s="213">
        <v>0</v>
      </c>
      <c r="AS5" s="212">
        <v>1083877364</v>
      </c>
      <c r="AT5" s="214">
        <v>0</v>
      </c>
      <c r="AU5" s="214">
        <v>294416096</v>
      </c>
      <c r="AV5" s="215"/>
      <c r="AW5" s="296"/>
    </row>
    <row r="6" spans="1:49" x14ac:dyDescent="0.2">
      <c r="B6" s="239" t="s">
        <v>223</v>
      </c>
      <c r="C6" s="203" t="s">
        <v>12</v>
      </c>
      <c r="D6" s="216">
        <v>0</v>
      </c>
      <c r="E6" s="217">
        <f>'[1]Pt 1 Summary of Data'!E6</f>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f>'[1]Pt 1 Summary of Data'!E7</f>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-1130706</v>
      </c>
      <c r="E8" s="268"/>
      <c r="F8" s="269"/>
      <c r="G8" s="269"/>
      <c r="H8" s="269"/>
      <c r="I8" s="272"/>
      <c r="J8" s="216">
        <v>-390978</v>
      </c>
      <c r="K8" s="268"/>
      <c r="L8" s="269"/>
      <c r="M8" s="269"/>
      <c r="N8" s="269"/>
      <c r="O8" s="272"/>
      <c r="P8" s="216">
        <v>-2075158</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-3720350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7.25" thickBot="1"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v>63585600</v>
      </c>
      <c r="E12" s="213">
        <v>63807150</v>
      </c>
      <c r="F12" s="213">
        <v>0</v>
      </c>
      <c r="G12" s="213">
        <v>0</v>
      </c>
      <c r="H12" s="213">
        <v>0</v>
      </c>
      <c r="I12" s="212">
        <v>63807150</v>
      </c>
      <c r="J12" s="212">
        <v>25909204</v>
      </c>
      <c r="K12" s="213">
        <v>26110763</v>
      </c>
      <c r="L12" s="213">
        <v>0</v>
      </c>
      <c r="M12" s="213">
        <v>0</v>
      </c>
      <c r="N12" s="213">
        <v>0</v>
      </c>
      <c r="O12" s="212">
        <v>6694249</v>
      </c>
      <c r="P12" s="212">
        <v>148135212</v>
      </c>
      <c r="Q12" s="213">
        <v>149309846</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871301338</v>
      </c>
      <c r="AT12" s="214">
        <v>0</v>
      </c>
      <c r="AU12" s="214">
        <v>255330217</v>
      </c>
      <c r="AV12" s="291"/>
      <c r="AW12" s="296"/>
    </row>
    <row r="13" spans="1:49" ht="25.5" x14ac:dyDescent="0.2">
      <c r="B13" s="239" t="s">
        <v>230</v>
      </c>
      <c r="C13" s="203" t="s">
        <v>37</v>
      </c>
      <c r="D13" s="216">
        <v>9750105</v>
      </c>
      <c r="E13" s="217">
        <v>9750105</v>
      </c>
      <c r="F13" s="217">
        <v>0</v>
      </c>
      <c r="G13" s="268"/>
      <c r="H13" s="269"/>
      <c r="I13" s="216">
        <v>9750105</v>
      </c>
      <c r="J13" s="216">
        <v>2209442</v>
      </c>
      <c r="K13" s="217">
        <v>2209442</v>
      </c>
      <c r="L13" s="217">
        <v>0</v>
      </c>
      <c r="M13" s="268"/>
      <c r="N13" s="269"/>
      <c r="O13" s="216">
        <v>403239</v>
      </c>
      <c r="P13" s="216">
        <v>16764303</v>
      </c>
      <c r="Q13" s="217">
        <v>16764303</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86002966</v>
      </c>
      <c r="AT13" s="220">
        <v>0</v>
      </c>
      <c r="AU13" s="220">
        <v>12062488</v>
      </c>
      <c r="AV13" s="290"/>
      <c r="AW13" s="297"/>
    </row>
    <row r="14" spans="1:49" ht="25.5" x14ac:dyDescent="0.2">
      <c r="B14" s="239" t="s">
        <v>231</v>
      </c>
      <c r="C14" s="203" t="s">
        <v>6</v>
      </c>
      <c r="D14" s="216">
        <v>1161594</v>
      </c>
      <c r="E14" s="217">
        <v>1161594</v>
      </c>
      <c r="F14" s="217">
        <v>0</v>
      </c>
      <c r="G14" s="267"/>
      <c r="H14" s="270"/>
      <c r="I14" s="216">
        <v>1161594</v>
      </c>
      <c r="J14" s="216">
        <v>300292</v>
      </c>
      <c r="K14" s="217">
        <v>300292</v>
      </c>
      <c r="L14" s="217">
        <v>0</v>
      </c>
      <c r="M14" s="267"/>
      <c r="N14" s="270"/>
      <c r="O14" s="216">
        <v>54806</v>
      </c>
      <c r="P14" s="216">
        <v>2278490</v>
      </c>
      <c r="Q14" s="217">
        <v>2278490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3552860</v>
      </c>
      <c r="AT14" s="220">
        <v>0</v>
      </c>
      <c r="AU14" s="220">
        <v>5426343</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-5880485</v>
      </c>
      <c r="E16" s="268"/>
      <c r="F16" s="269"/>
      <c r="G16" s="270"/>
      <c r="H16" s="270"/>
      <c r="I16" s="272"/>
      <c r="J16" s="216">
        <v>-98429</v>
      </c>
      <c r="K16" s="268"/>
      <c r="L16" s="269"/>
      <c r="M16" s="270"/>
      <c r="N16" s="270"/>
      <c r="O16" s="272"/>
      <c r="P16" s="216">
        <v>-798810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-2200253</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75" thickBot="1"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25" thickTop="1"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-4475869</v>
      </c>
      <c r="E25" s="217">
        <v>-4475869</v>
      </c>
      <c r="F25" s="217">
        <v>0</v>
      </c>
      <c r="G25" s="217">
        <v>0</v>
      </c>
      <c r="H25" s="217">
        <v>0</v>
      </c>
      <c r="I25" s="216">
        <v>-4475869</v>
      </c>
      <c r="J25" s="216">
        <v>1595862</v>
      </c>
      <c r="K25" s="217">
        <v>1595862</v>
      </c>
      <c r="L25" s="217">
        <v>0</v>
      </c>
      <c r="M25" s="217">
        <v>0</v>
      </c>
      <c r="N25" s="217">
        <v>0</v>
      </c>
      <c r="O25" s="216">
        <v>829610</v>
      </c>
      <c r="P25" s="216">
        <v>5858125</v>
      </c>
      <c r="Q25" s="217">
        <v>5858125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25794224</v>
      </c>
      <c r="AT25" s="220">
        <v>0</v>
      </c>
      <c r="AU25" s="220">
        <v>4403702</v>
      </c>
      <c r="AV25" s="220">
        <v>1222973</v>
      </c>
      <c r="AW25" s="297"/>
    </row>
    <row r="26" spans="1:49" s="5" customFormat="1" x14ac:dyDescent="0.2">
      <c r="A26" s="35"/>
      <c r="B26" s="242" t="s">
        <v>242</v>
      </c>
      <c r="C26" s="203"/>
      <c r="D26" s="216">
        <v>45239</v>
      </c>
      <c r="E26" s="217">
        <v>45239</v>
      </c>
      <c r="F26" s="217">
        <v>0</v>
      </c>
      <c r="G26" s="217">
        <v>0</v>
      </c>
      <c r="H26" s="217">
        <v>0</v>
      </c>
      <c r="I26" s="216">
        <v>45239</v>
      </c>
      <c r="J26" s="216">
        <v>16752</v>
      </c>
      <c r="K26" s="217">
        <v>16752</v>
      </c>
      <c r="L26" s="217">
        <v>0</v>
      </c>
      <c r="M26" s="217">
        <v>0</v>
      </c>
      <c r="N26" s="217">
        <v>0</v>
      </c>
      <c r="O26" s="216">
        <v>4236</v>
      </c>
      <c r="P26" s="216">
        <v>88915</v>
      </c>
      <c r="Q26" s="217">
        <v>88915</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1244475</v>
      </c>
      <c r="E27" s="217">
        <v>1244475</v>
      </c>
      <c r="F27" s="217">
        <v>0</v>
      </c>
      <c r="G27" s="217">
        <v>0</v>
      </c>
      <c r="H27" s="217">
        <v>0</v>
      </c>
      <c r="I27" s="216">
        <v>1244475</v>
      </c>
      <c r="J27" s="216">
        <v>761854</v>
      </c>
      <c r="K27" s="217">
        <v>761854</v>
      </c>
      <c r="L27" s="217">
        <v>0</v>
      </c>
      <c r="M27" s="217">
        <v>0</v>
      </c>
      <c r="N27" s="217">
        <v>0</v>
      </c>
      <c r="O27" s="216">
        <v>199434</v>
      </c>
      <c r="P27" s="216">
        <v>3942417</v>
      </c>
      <c r="Q27" s="217">
        <v>3942417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17542396</v>
      </c>
      <c r="AT27" s="220">
        <v>0</v>
      </c>
      <c r="AU27" s="220">
        <v>4048321</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8346</v>
      </c>
      <c r="E30" s="217">
        <v>8346</v>
      </c>
      <c r="F30" s="217">
        <v>0</v>
      </c>
      <c r="G30" s="217">
        <v>0</v>
      </c>
      <c r="H30" s="217">
        <v>0</v>
      </c>
      <c r="I30" s="216">
        <v>8346</v>
      </c>
      <c r="J30" s="216">
        <v>3454</v>
      </c>
      <c r="K30" s="217">
        <v>3454</v>
      </c>
      <c r="L30" s="217">
        <v>0</v>
      </c>
      <c r="M30" s="217">
        <v>0</v>
      </c>
      <c r="N30" s="217">
        <v>0</v>
      </c>
      <c r="O30" s="216">
        <v>873</v>
      </c>
      <c r="P30" s="216">
        <v>18330</v>
      </c>
      <c r="Q30" s="217">
        <v>18330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71091</v>
      </c>
      <c r="AT30" s="220">
        <v>0</v>
      </c>
      <c r="AU30" s="220">
        <v>15029</v>
      </c>
      <c r="AV30" s="220">
        <v>50420</v>
      </c>
      <c r="AW30" s="297"/>
    </row>
    <row r="31" spans="1:49" x14ac:dyDescent="0.2">
      <c r="B31" s="242" t="s">
        <v>247</v>
      </c>
      <c r="C31" s="203"/>
      <c r="D31" s="216">
        <v>3564547</v>
      </c>
      <c r="E31" s="217">
        <v>3564547</v>
      </c>
      <c r="F31" s="217">
        <v>0</v>
      </c>
      <c r="G31" s="217">
        <v>0</v>
      </c>
      <c r="H31" s="217">
        <v>0</v>
      </c>
      <c r="I31" s="216">
        <v>3564547</v>
      </c>
      <c r="J31" s="216">
        <v>1993801</v>
      </c>
      <c r="K31" s="217">
        <v>1993801</v>
      </c>
      <c r="L31" s="217">
        <v>0</v>
      </c>
      <c r="M31" s="217">
        <v>0</v>
      </c>
      <c r="N31" s="217">
        <v>0</v>
      </c>
      <c r="O31" s="216">
        <v>150389</v>
      </c>
      <c r="P31" s="216">
        <v>1631399</v>
      </c>
      <c r="Q31" s="217">
        <v>1631399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44464916</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213021</v>
      </c>
      <c r="E34" s="217">
        <v>213021</v>
      </c>
      <c r="F34" s="217">
        <v>0</v>
      </c>
      <c r="G34" s="217">
        <v>0</v>
      </c>
      <c r="H34" s="217">
        <v>0</v>
      </c>
      <c r="I34" s="216">
        <v>213021</v>
      </c>
      <c r="J34" s="216">
        <v>79649</v>
      </c>
      <c r="K34" s="217">
        <v>79649</v>
      </c>
      <c r="L34" s="217">
        <v>0</v>
      </c>
      <c r="M34" s="217">
        <v>0</v>
      </c>
      <c r="N34" s="217">
        <v>0</v>
      </c>
      <c r="O34" s="216">
        <v>20138</v>
      </c>
      <c r="P34" s="216">
        <v>422748</v>
      </c>
      <c r="Q34" s="217">
        <v>422748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9607</v>
      </c>
      <c r="E35" s="217">
        <v>9607</v>
      </c>
      <c r="F35" s="217">
        <v>0</v>
      </c>
      <c r="G35" s="217">
        <v>0</v>
      </c>
      <c r="H35" s="217">
        <v>0</v>
      </c>
      <c r="I35" s="216">
        <v>9607</v>
      </c>
      <c r="J35" s="216">
        <v>10875</v>
      </c>
      <c r="K35" s="217">
        <v>10875</v>
      </c>
      <c r="L35" s="217">
        <v>0</v>
      </c>
      <c r="M35" s="217">
        <v>0</v>
      </c>
      <c r="N35" s="217">
        <v>0</v>
      </c>
      <c r="O35" s="216">
        <v>5091</v>
      </c>
      <c r="P35" s="216">
        <v>41088</v>
      </c>
      <c r="Q35" s="217">
        <v>41088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19126</v>
      </c>
      <c r="AT35" s="220">
        <v>0</v>
      </c>
      <c r="AU35" s="220">
        <v>7209</v>
      </c>
      <c r="AV35" s="220">
        <v>664</v>
      </c>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1374367</v>
      </c>
      <c r="E37" s="225">
        <v>1374367</v>
      </c>
      <c r="F37" s="225">
        <v>0</v>
      </c>
      <c r="G37" s="225">
        <v>0</v>
      </c>
      <c r="H37" s="225">
        <v>0</v>
      </c>
      <c r="I37" s="224">
        <v>1374367</v>
      </c>
      <c r="J37" s="224">
        <v>394885</v>
      </c>
      <c r="K37" s="225">
        <v>394885</v>
      </c>
      <c r="L37" s="225">
        <v>0</v>
      </c>
      <c r="M37" s="225">
        <v>0</v>
      </c>
      <c r="N37" s="225">
        <v>0</v>
      </c>
      <c r="O37" s="224">
        <v>127099</v>
      </c>
      <c r="P37" s="224">
        <v>2775959</v>
      </c>
      <c r="Q37" s="225">
        <v>2775959</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20472511</v>
      </c>
      <c r="AT37" s="226">
        <v>0</v>
      </c>
      <c r="AU37" s="226">
        <v>2388917</v>
      </c>
      <c r="AV37" s="226">
        <v>1008559</v>
      </c>
      <c r="AW37" s="296"/>
    </row>
    <row r="38" spans="1:49" x14ac:dyDescent="0.2">
      <c r="B38" s="239" t="s">
        <v>254</v>
      </c>
      <c r="C38" s="203" t="s">
        <v>16</v>
      </c>
      <c r="D38" s="216">
        <v>109346</v>
      </c>
      <c r="E38" s="217">
        <v>109346</v>
      </c>
      <c r="F38" s="217">
        <v>0</v>
      </c>
      <c r="G38" s="217">
        <v>0</v>
      </c>
      <c r="H38" s="217">
        <v>0</v>
      </c>
      <c r="I38" s="216">
        <v>109346</v>
      </c>
      <c r="J38" s="216">
        <v>51658</v>
      </c>
      <c r="K38" s="217">
        <v>51658</v>
      </c>
      <c r="L38" s="217">
        <v>0</v>
      </c>
      <c r="M38" s="217">
        <v>0</v>
      </c>
      <c r="N38" s="217">
        <v>0</v>
      </c>
      <c r="O38" s="216">
        <v>13061</v>
      </c>
      <c r="P38" s="216">
        <v>274180</v>
      </c>
      <c r="Q38" s="217">
        <v>274180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1253540</v>
      </c>
      <c r="AT38" s="220">
        <v>0</v>
      </c>
      <c r="AU38" s="220">
        <v>353084</v>
      </c>
      <c r="AV38" s="220">
        <v>463144</v>
      </c>
      <c r="AW38" s="297"/>
    </row>
    <row r="39" spans="1:49" x14ac:dyDescent="0.2">
      <c r="B39" s="242" t="s">
        <v>255</v>
      </c>
      <c r="C39" s="203" t="s">
        <v>17</v>
      </c>
      <c r="D39" s="216">
        <v>96492</v>
      </c>
      <c r="E39" s="217">
        <v>96492</v>
      </c>
      <c r="F39" s="217">
        <v>0</v>
      </c>
      <c r="G39" s="217">
        <v>0</v>
      </c>
      <c r="H39" s="217">
        <v>0</v>
      </c>
      <c r="I39" s="216">
        <v>96492</v>
      </c>
      <c r="J39" s="216">
        <v>45736</v>
      </c>
      <c r="K39" s="217">
        <v>45736</v>
      </c>
      <c r="L39" s="217">
        <v>0</v>
      </c>
      <c r="M39" s="217">
        <v>0</v>
      </c>
      <c r="N39" s="217">
        <v>0</v>
      </c>
      <c r="O39" s="216">
        <v>11564</v>
      </c>
      <c r="P39" s="216">
        <v>242750</v>
      </c>
      <c r="Q39" s="217">
        <v>242750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968855</v>
      </c>
      <c r="AT39" s="220">
        <v>0</v>
      </c>
      <c r="AU39" s="220">
        <v>308566</v>
      </c>
      <c r="AV39" s="220">
        <v>404530</v>
      </c>
      <c r="AW39" s="297"/>
    </row>
    <row r="40" spans="1:49" x14ac:dyDescent="0.2">
      <c r="B40" s="242" t="s">
        <v>256</v>
      </c>
      <c r="C40" s="203" t="s">
        <v>38</v>
      </c>
      <c r="D40" s="216">
        <v>143917</v>
      </c>
      <c r="E40" s="217">
        <v>143917</v>
      </c>
      <c r="F40" s="217">
        <v>0</v>
      </c>
      <c r="G40" s="217">
        <v>0</v>
      </c>
      <c r="H40" s="217">
        <v>0</v>
      </c>
      <c r="I40" s="216">
        <v>143917</v>
      </c>
      <c r="J40" s="216">
        <v>48762</v>
      </c>
      <c r="K40" s="217">
        <v>48762</v>
      </c>
      <c r="L40" s="217">
        <v>0</v>
      </c>
      <c r="M40" s="217">
        <v>0</v>
      </c>
      <c r="N40" s="217">
        <v>0</v>
      </c>
      <c r="O40" s="216">
        <v>13222</v>
      </c>
      <c r="P40" s="216">
        <v>281092</v>
      </c>
      <c r="Q40" s="217">
        <v>281092</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987135</v>
      </c>
      <c r="AT40" s="220">
        <v>0</v>
      </c>
      <c r="AU40" s="220">
        <v>191110</v>
      </c>
      <c r="AV40" s="220">
        <v>415446</v>
      </c>
      <c r="AW40" s="297"/>
    </row>
    <row r="41" spans="1:49" s="5" customFormat="1" ht="25.5" x14ac:dyDescent="0.2">
      <c r="A41" s="35"/>
      <c r="B41" s="242" t="s">
        <v>257</v>
      </c>
      <c r="C41" s="203" t="s">
        <v>129</v>
      </c>
      <c r="D41" s="216">
        <v>112821</v>
      </c>
      <c r="E41" s="217">
        <v>112821</v>
      </c>
      <c r="F41" s="217">
        <v>0</v>
      </c>
      <c r="G41" s="217">
        <v>0</v>
      </c>
      <c r="H41" s="217">
        <v>0</v>
      </c>
      <c r="I41" s="216">
        <v>112821</v>
      </c>
      <c r="J41" s="216">
        <v>49730</v>
      </c>
      <c r="K41" s="217">
        <v>49730</v>
      </c>
      <c r="L41" s="217">
        <v>0</v>
      </c>
      <c r="M41" s="217">
        <v>0</v>
      </c>
      <c r="N41" s="217">
        <v>0</v>
      </c>
      <c r="O41" s="216">
        <v>12573</v>
      </c>
      <c r="P41" s="216">
        <v>263951</v>
      </c>
      <c r="Q41" s="217">
        <v>263951</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1904280</v>
      </c>
      <c r="AT41" s="220">
        <v>0</v>
      </c>
      <c r="AU41" s="220">
        <v>433843</v>
      </c>
      <c r="AV41" s="220">
        <v>704202</v>
      </c>
      <c r="AW41" s="297"/>
    </row>
    <row r="42" spans="1:49" s="5" customFormat="1" ht="24.95" customHeight="1" x14ac:dyDescent="0.2">
      <c r="A42" s="35"/>
      <c r="B42" s="239" t="s">
        <v>258</v>
      </c>
      <c r="C42" s="203" t="s">
        <v>87</v>
      </c>
      <c r="D42" s="216">
        <v>134117</v>
      </c>
      <c r="E42" s="217">
        <v>134117</v>
      </c>
      <c r="F42" s="217">
        <v>0</v>
      </c>
      <c r="G42" s="217">
        <v>0</v>
      </c>
      <c r="H42" s="217">
        <v>0</v>
      </c>
      <c r="I42" s="216">
        <v>134117</v>
      </c>
      <c r="J42" s="216">
        <v>60347</v>
      </c>
      <c r="K42" s="217">
        <v>60347</v>
      </c>
      <c r="L42" s="217">
        <v>0</v>
      </c>
      <c r="M42" s="217">
        <v>0</v>
      </c>
      <c r="N42" s="217">
        <v>0</v>
      </c>
      <c r="O42" s="216">
        <v>15258</v>
      </c>
      <c r="P42" s="216">
        <v>320298</v>
      </c>
      <c r="Q42" s="217">
        <v>320298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1904280</v>
      </c>
      <c r="AT42" s="220">
        <v>0</v>
      </c>
      <c r="AU42" s="220">
        <v>433843</v>
      </c>
      <c r="AV42" s="220">
        <v>704202</v>
      </c>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v>173434</v>
      </c>
      <c r="E44" s="225">
        <v>173434</v>
      </c>
      <c r="F44" s="225">
        <v>0</v>
      </c>
      <c r="G44" s="225">
        <v>0</v>
      </c>
      <c r="H44" s="225">
        <v>0</v>
      </c>
      <c r="I44" s="224">
        <v>173434</v>
      </c>
      <c r="J44" s="224">
        <v>75516</v>
      </c>
      <c r="K44" s="225">
        <v>75516</v>
      </c>
      <c r="L44" s="225">
        <v>0</v>
      </c>
      <c r="M44" s="225">
        <v>0</v>
      </c>
      <c r="N44" s="225">
        <v>0</v>
      </c>
      <c r="O44" s="224">
        <v>19093</v>
      </c>
      <c r="P44" s="224">
        <v>400811</v>
      </c>
      <c r="Q44" s="225">
        <v>400811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2971988</v>
      </c>
      <c r="AT44" s="226">
        <v>0</v>
      </c>
      <c r="AU44" s="226">
        <v>697782</v>
      </c>
      <c r="AV44" s="226">
        <v>876638</v>
      </c>
      <c r="AW44" s="296"/>
    </row>
    <row r="45" spans="1:49" x14ac:dyDescent="0.2">
      <c r="B45" s="245" t="s">
        <v>261</v>
      </c>
      <c r="C45" s="203" t="s">
        <v>19</v>
      </c>
      <c r="D45" s="216">
        <v>778786</v>
      </c>
      <c r="E45" s="217">
        <v>778786</v>
      </c>
      <c r="F45" s="217">
        <v>0</v>
      </c>
      <c r="G45" s="217">
        <v>0</v>
      </c>
      <c r="H45" s="217">
        <v>0</v>
      </c>
      <c r="I45" s="216">
        <v>778786</v>
      </c>
      <c r="J45" s="216">
        <v>340417</v>
      </c>
      <c r="K45" s="217">
        <v>340417</v>
      </c>
      <c r="L45" s="217">
        <v>0</v>
      </c>
      <c r="M45" s="217">
        <v>0</v>
      </c>
      <c r="N45" s="217">
        <v>0</v>
      </c>
      <c r="O45" s="216">
        <v>86068</v>
      </c>
      <c r="P45" s="216">
        <v>1806801</v>
      </c>
      <c r="Q45" s="217">
        <v>1806801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9994976</v>
      </c>
      <c r="AT45" s="220">
        <v>0</v>
      </c>
      <c r="AU45" s="220">
        <v>2870309</v>
      </c>
      <c r="AV45" s="220">
        <v>4781633</v>
      </c>
      <c r="AW45" s="297"/>
    </row>
    <row r="46" spans="1:49" x14ac:dyDescent="0.2">
      <c r="B46" s="245" t="s">
        <v>262</v>
      </c>
      <c r="C46" s="203" t="s">
        <v>20</v>
      </c>
      <c r="D46" s="216">
        <v>2687911</v>
      </c>
      <c r="E46" s="217">
        <v>2687911</v>
      </c>
      <c r="F46" s="217">
        <v>0</v>
      </c>
      <c r="G46" s="217">
        <v>0</v>
      </c>
      <c r="H46" s="217">
        <v>0</v>
      </c>
      <c r="I46" s="216">
        <v>2687911</v>
      </c>
      <c r="J46" s="216">
        <v>942137</v>
      </c>
      <c r="K46" s="217">
        <v>942137</v>
      </c>
      <c r="L46" s="217">
        <v>0</v>
      </c>
      <c r="M46" s="217">
        <v>0</v>
      </c>
      <c r="N46" s="217">
        <v>0</v>
      </c>
      <c r="O46" s="216">
        <v>238202</v>
      </c>
      <c r="P46" s="216">
        <v>5000494</v>
      </c>
      <c r="Q46" s="217">
        <v>5000494</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22616366</v>
      </c>
      <c r="AT46" s="220">
        <v>0</v>
      </c>
      <c r="AU46" s="220">
        <v>9025615</v>
      </c>
      <c r="AV46" s="220">
        <v>7105331</v>
      </c>
      <c r="AW46" s="297"/>
    </row>
    <row r="47" spans="1:49" x14ac:dyDescent="0.2">
      <c r="B47" s="245" t="s">
        <v>263</v>
      </c>
      <c r="C47" s="203" t="s">
        <v>21</v>
      </c>
      <c r="D47" s="216">
        <v>880534</v>
      </c>
      <c r="E47" s="217">
        <v>880534</v>
      </c>
      <c r="F47" s="217">
        <v>0</v>
      </c>
      <c r="G47" s="217">
        <v>0</v>
      </c>
      <c r="H47" s="217">
        <v>0</v>
      </c>
      <c r="I47" s="216">
        <v>880534</v>
      </c>
      <c r="J47" s="216">
        <v>757779</v>
      </c>
      <c r="K47" s="217">
        <v>757779</v>
      </c>
      <c r="L47" s="217">
        <v>0</v>
      </c>
      <c r="M47" s="217">
        <v>0</v>
      </c>
      <c r="N47" s="217">
        <v>0</v>
      </c>
      <c r="O47" s="216">
        <v>152201</v>
      </c>
      <c r="P47" s="216">
        <v>3039305</v>
      </c>
      <c r="Q47" s="217">
        <v>3039305</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162249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2549817</v>
      </c>
      <c r="E51" s="217">
        <v>2549817</v>
      </c>
      <c r="F51" s="217">
        <v>0</v>
      </c>
      <c r="G51" s="217">
        <v>0</v>
      </c>
      <c r="H51" s="217">
        <v>0</v>
      </c>
      <c r="I51" s="216">
        <v>2549817</v>
      </c>
      <c r="J51" s="216">
        <v>912891</v>
      </c>
      <c r="K51" s="217">
        <v>912891</v>
      </c>
      <c r="L51" s="217">
        <v>0</v>
      </c>
      <c r="M51" s="217">
        <v>0</v>
      </c>
      <c r="N51" s="217">
        <v>0</v>
      </c>
      <c r="O51" s="216">
        <v>236829</v>
      </c>
      <c r="P51" s="216">
        <v>4995476</v>
      </c>
      <c r="Q51" s="217">
        <v>4995476</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29130614</v>
      </c>
      <c r="AT51" s="220">
        <v>0</v>
      </c>
      <c r="AU51" s="220">
        <v>8493123</v>
      </c>
      <c r="AV51" s="220">
        <v>-18281933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134117</v>
      </c>
      <c r="E53" s="217">
        <v>134117</v>
      </c>
      <c r="F53" s="217">
        <v>0</v>
      </c>
      <c r="G53" s="268"/>
      <c r="H53" s="268"/>
      <c r="I53" s="216">
        <v>134117</v>
      </c>
      <c r="J53" s="216">
        <v>60347</v>
      </c>
      <c r="K53" s="217">
        <v>60347</v>
      </c>
      <c r="L53" s="217">
        <v>0</v>
      </c>
      <c r="M53" s="268"/>
      <c r="N53" s="268"/>
      <c r="O53" s="216">
        <v>15258</v>
      </c>
      <c r="P53" s="216">
        <v>320298</v>
      </c>
      <c r="Q53" s="217">
        <v>320298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1904280</v>
      </c>
      <c r="AT53" s="220">
        <v>0</v>
      </c>
      <c r="AU53" s="220">
        <v>433843</v>
      </c>
      <c r="AV53" s="220">
        <v>704202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3.5" thickTop="1" x14ac:dyDescent="0.2">
      <c r="B56" s="244" t="s">
        <v>271</v>
      </c>
      <c r="C56" s="202" t="s">
        <v>24</v>
      </c>
      <c r="D56" s="228">
        <v>14560</v>
      </c>
      <c r="E56" s="229">
        <v>14560</v>
      </c>
      <c r="F56" s="229">
        <v>0</v>
      </c>
      <c r="G56" s="229">
        <v>0</v>
      </c>
      <c r="H56" s="229">
        <v>0</v>
      </c>
      <c r="I56" s="228">
        <v>14560</v>
      </c>
      <c r="J56" s="228">
        <v>6140</v>
      </c>
      <c r="K56" s="229">
        <v>6140</v>
      </c>
      <c r="L56" s="229">
        <v>0</v>
      </c>
      <c r="M56" s="229">
        <v>0</v>
      </c>
      <c r="N56" s="229">
        <v>0</v>
      </c>
      <c r="O56" s="228">
        <v>1619</v>
      </c>
      <c r="P56" s="228">
        <v>18714</v>
      </c>
      <c r="Q56" s="229">
        <v>18714</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213116</v>
      </c>
      <c r="AT56" s="230">
        <v>0</v>
      </c>
      <c r="AU56" s="230">
        <v>56030</v>
      </c>
      <c r="AV56" s="230">
        <v>57040</v>
      </c>
      <c r="AW56" s="288"/>
    </row>
    <row r="57" spans="2:49" x14ac:dyDescent="0.2">
      <c r="B57" s="245" t="s">
        <v>272</v>
      </c>
      <c r="C57" s="203" t="s">
        <v>25</v>
      </c>
      <c r="D57" s="231">
        <v>17785</v>
      </c>
      <c r="E57" s="232">
        <v>17785</v>
      </c>
      <c r="F57" s="232">
        <v>0</v>
      </c>
      <c r="G57" s="232">
        <v>0</v>
      </c>
      <c r="H57" s="232">
        <v>0</v>
      </c>
      <c r="I57" s="231">
        <v>17785</v>
      </c>
      <c r="J57" s="231">
        <v>7027</v>
      </c>
      <c r="K57" s="232">
        <v>7027</v>
      </c>
      <c r="L57" s="232">
        <v>0</v>
      </c>
      <c r="M57" s="232">
        <v>0</v>
      </c>
      <c r="N57" s="232">
        <v>0</v>
      </c>
      <c r="O57" s="231">
        <v>1777</v>
      </c>
      <c r="P57" s="231">
        <v>37295</v>
      </c>
      <c r="Q57" s="232">
        <v>37295</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213116</v>
      </c>
      <c r="AT57" s="233">
        <v>0</v>
      </c>
      <c r="AU57" s="233">
        <v>34093</v>
      </c>
      <c r="AV57" s="233">
        <v>121159</v>
      </c>
      <c r="AW57" s="289"/>
    </row>
    <row r="58" spans="2:49" x14ac:dyDescent="0.2">
      <c r="B58" s="245" t="s">
        <v>273</v>
      </c>
      <c r="C58" s="203" t="s">
        <v>26</v>
      </c>
      <c r="D58" s="309"/>
      <c r="E58" s="310"/>
      <c r="F58" s="310"/>
      <c r="G58" s="310"/>
      <c r="H58" s="310"/>
      <c r="I58" s="309"/>
      <c r="J58" s="231">
        <v>713</v>
      </c>
      <c r="K58" s="232">
        <v>713</v>
      </c>
      <c r="L58" s="232">
        <v>0</v>
      </c>
      <c r="M58" s="232">
        <v>0</v>
      </c>
      <c r="N58" s="232">
        <v>0</v>
      </c>
      <c r="O58" s="231">
        <v>311</v>
      </c>
      <c r="P58" s="231">
        <v>90</v>
      </c>
      <c r="Q58" s="232">
        <v>90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72</v>
      </c>
      <c r="AT58" s="233">
        <v>0</v>
      </c>
      <c r="AU58" s="233">
        <v>6</v>
      </c>
      <c r="AV58" s="233">
        <v>17</v>
      </c>
      <c r="AW58" s="289"/>
    </row>
    <row r="59" spans="2:49" x14ac:dyDescent="0.2">
      <c r="B59" s="245" t="s">
        <v>274</v>
      </c>
      <c r="C59" s="203" t="s">
        <v>27</v>
      </c>
      <c r="D59" s="231">
        <v>223887</v>
      </c>
      <c r="E59" s="232">
        <v>223887</v>
      </c>
      <c r="F59" s="232">
        <v>0</v>
      </c>
      <c r="G59" s="232">
        <v>0</v>
      </c>
      <c r="H59" s="232">
        <v>0</v>
      </c>
      <c r="I59" s="231">
        <v>223887</v>
      </c>
      <c r="J59" s="231">
        <v>88730</v>
      </c>
      <c r="K59" s="232">
        <v>88730</v>
      </c>
      <c r="L59" s="232">
        <v>0</v>
      </c>
      <c r="M59" s="232">
        <v>0</v>
      </c>
      <c r="N59" s="232">
        <v>0</v>
      </c>
      <c r="O59" s="231">
        <v>21968</v>
      </c>
      <c r="P59" s="231">
        <v>459324</v>
      </c>
      <c r="Q59" s="232">
        <v>459324</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2511794</v>
      </c>
      <c r="AT59" s="233">
        <v>0</v>
      </c>
      <c r="AU59" s="233">
        <v>400727</v>
      </c>
      <c r="AV59" s="233">
        <v>1462973</v>
      </c>
      <c r="AW59" s="289"/>
    </row>
    <row r="60" spans="2:49" x14ac:dyDescent="0.2">
      <c r="B60" s="245" t="s">
        <v>275</v>
      </c>
      <c r="C60" s="203"/>
      <c r="D60" s="234">
        <v>18657</v>
      </c>
      <c r="E60" s="235">
        <v>18657</v>
      </c>
      <c r="F60" s="235">
        <v>0</v>
      </c>
      <c r="G60" s="235">
        <v>0</v>
      </c>
      <c r="H60" s="235">
        <v>0</v>
      </c>
      <c r="I60" s="234">
        <v>18657</v>
      </c>
      <c r="J60" s="234">
        <v>7394</v>
      </c>
      <c r="K60" s="235">
        <v>7394</v>
      </c>
      <c r="L60" s="235">
        <v>0</v>
      </c>
      <c r="M60" s="235">
        <v>0</v>
      </c>
      <c r="N60" s="235">
        <v>0</v>
      </c>
      <c r="O60" s="234">
        <v>1831</v>
      </c>
      <c r="P60" s="234">
        <v>38277</v>
      </c>
      <c r="Q60" s="235">
        <v>38277</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209316</v>
      </c>
      <c r="AT60" s="236">
        <v>0</v>
      </c>
      <c r="AU60" s="236">
        <v>33394</v>
      </c>
      <c r="AV60" s="236">
        <v>121914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6239260</v>
      </c>
    </row>
    <row r="62" spans="2:49" ht="33.75" thickBot="1"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3359601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3.5" thickTop="1" x14ac:dyDescent="0.2">
      <c r="B5" s="342" t="s">
        <v>277</v>
      </c>
      <c r="C5" s="330"/>
      <c r="D5" s="325">
        <v>62534797</v>
      </c>
      <c r="E5" s="326">
        <v>67521634</v>
      </c>
      <c r="F5" s="326">
        <v>0</v>
      </c>
      <c r="G5" s="328">
        <v>0</v>
      </c>
      <c r="H5" s="328">
        <v>0</v>
      </c>
      <c r="I5" s="325">
        <v>67451192</v>
      </c>
      <c r="J5" s="325">
        <v>36447510</v>
      </c>
      <c r="K5" s="326">
        <v>36447510</v>
      </c>
      <c r="L5" s="326">
        <v>0</v>
      </c>
      <c r="M5" s="326">
        <v>0</v>
      </c>
      <c r="N5" s="326">
        <v>0</v>
      </c>
      <c r="O5" s="325">
        <v>9552604</v>
      </c>
      <c r="P5" s="325">
        <v>188607364</v>
      </c>
      <c r="Q5" s="326">
        <v>188607364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1083877364</v>
      </c>
      <c r="AT5" s="327">
        <v>0</v>
      </c>
      <c r="AU5" s="327">
        <v>294416096</v>
      </c>
      <c r="AV5" s="369"/>
      <c r="AW5" s="373"/>
    </row>
    <row r="6" spans="2:49" x14ac:dyDescent="0.2">
      <c r="B6" s="343" t="s">
        <v>278</v>
      </c>
      <c r="C6" s="331" t="s">
        <v>8</v>
      </c>
      <c r="D6" s="318">
        <v>4525745</v>
      </c>
      <c r="E6" s="319">
        <v>4525745</v>
      </c>
      <c r="F6" s="319">
        <v>0</v>
      </c>
      <c r="G6" s="320">
        <v>0</v>
      </c>
      <c r="H6" s="320">
        <v>0</v>
      </c>
      <c r="I6" s="318">
        <v>4525745</v>
      </c>
      <c r="J6" s="318">
        <v>131111</v>
      </c>
      <c r="K6" s="319">
        <v>131111</v>
      </c>
      <c r="L6" s="319">
        <v>0</v>
      </c>
      <c r="M6" s="319">
        <v>0</v>
      </c>
      <c r="N6" s="319">
        <v>0</v>
      </c>
      <c r="O6" s="318">
        <v>33556</v>
      </c>
      <c r="P6" s="318">
        <v>660411</v>
      </c>
      <c r="Q6" s="319">
        <v>660411</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4525745</v>
      </c>
      <c r="E13" s="319">
        <v>4525745</v>
      </c>
      <c r="F13" s="319">
        <v>0</v>
      </c>
      <c r="G13" s="319">
        <v>0</v>
      </c>
      <c r="H13" s="319">
        <v>0</v>
      </c>
      <c r="I13" s="318">
        <v>4525745</v>
      </c>
      <c r="J13" s="318">
        <v>131111</v>
      </c>
      <c r="K13" s="319">
        <v>131111</v>
      </c>
      <c r="L13" s="319">
        <v>0</v>
      </c>
      <c r="M13" s="319">
        <v>0</v>
      </c>
      <c r="N13" s="319">
        <v>0</v>
      </c>
      <c r="O13" s="318">
        <v>33556</v>
      </c>
      <c r="P13" s="318">
        <v>660411</v>
      </c>
      <c r="Q13" s="319">
        <v>660411</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5372621</v>
      </c>
      <c r="F15" s="319">
        <v>0</v>
      </c>
      <c r="G15" s="319">
        <v>0</v>
      </c>
      <c r="H15" s="319">
        <v>0</v>
      </c>
      <c r="I15" s="318">
        <v>5372621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-2390195</v>
      </c>
      <c r="F16" s="319">
        <v>0</v>
      </c>
      <c r="G16" s="319">
        <v>0</v>
      </c>
      <c r="H16" s="319">
        <v>0</v>
      </c>
      <c r="I16" s="318">
        <v>-2390195</v>
      </c>
      <c r="J16" s="318">
        <v>0</v>
      </c>
      <c r="K16" s="319">
        <v>620027</v>
      </c>
      <c r="L16" s="319">
        <v>0</v>
      </c>
      <c r="M16" s="319">
        <v>0</v>
      </c>
      <c r="N16" s="319">
        <v>0</v>
      </c>
      <c r="O16" s="318">
        <v>620027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f>'Pt 3 MLR and Rebate Calculation'!L36</f>
        <v>-141207</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1130706</v>
      </c>
      <c r="E18" s="319">
        <v>1130706</v>
      </c>
      <c r="F18" s="319">
        <v>0</v>
      </c>
      <c r="G18" s="319">
        <v>0</v>
      </c>
      <c r="H18" s="319">
        <v>0</v>
      </c>
      <c r="I18" s="318">
        <v>1130706</v>
      </c>
      <c r="J18" s="318">
        <v>390978</v>
      </c>
      <c r="K18" s="319">
        <v>390978</v>
      </c>
      <c r="L18" s="319">
        <v>0</v>
      </c>
      <c r="M18" s="319">
        <v>0</v>
      </c>
      <c r="N18" s="319">
        <v>0</v>
      </c>
      <c r="O18" s="318">
        <v>98852</v>
      </c>
      <c r="P18" s="318">
        <v>2075158</v>
      </c>
      <c r="Q18" s="319">
        <v>2075158</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3720350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9737752</v>
      </c>
      <c r="E20" s="319">
        <v>9737752</v>
      </c>
      <c r="F20" s="319">
        <v>0</v>
      </c>
      <c r="G20" s="319">
        <v>0</v>
      </c>
      <c r="H20" s="319">
        <v>0</v>
      </c>
      <c r="I20" s="318">
        <v>9737752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5" thickTop="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65194627</v>
      </c>
      <c r="E23" s="362"/>
      <c r="F23" s="362"/>
      <c r="G23" s="362"/>
      <c r="H23" s="362"/>
      <c r="I23" s="364"/>
      <c r="J23" s="318">
        <v>26804082</v>
      </c>
      <c r="K23" s="362"/>
      <c r="L23" s="362"/>
      <c r="M23" s="362"/>
      <c r="N23" s="362"/>
      <c r="O23" s="364"/>
      <c r="P23" s="318">
        <v>152690377</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868205624</v>
      </c>
      <c r="AT23" s="321">
        <v>0</v>
      </c>
      <c r="AU23" s="321">
        <v>254061381</v>
      </c>
      <c r="AV23" s="368"/>
      <c r="AW23" s="374"/>
    </row>
    <row r="24" spans="2:49" ht="28.5" customHeight="1" x14ac:dyDescent="0.2">
      <c r="B24" s="345" t="s">
        <v>114</v>
      </c>
      <c r="C24" s="331"/>
      <c r="D24" s="365"/>
      <c r="E24" s="319">
        <v>63039123</v>
      </c>
      <c r="F24" s="319">
        <v>0</v>
      </c>
      <c r="G24" s="319">
        <v>0</v>
      </c>
      <c r="H24" s="319">
        <v>0</v>
      </c>
      <c r="I24" s="318">
        <v>63039123</v>
      </c>
      <c r="J24" s="365"/>
      <c r="K24" s="319">
        <v>26040951</v>
      </c>
      <c r="L24" s="319">
        <v>0</v>
      </c>
      <c r="M24" s="319">
        <v>0</v>
      </c>
      <c r="N24" s="319">
        <v>0</v>
      </c>
      <c r="O24" s="318">
        <v>6691838</v>
      </c>
      <c r="P24" s="365"/>
      <c r="Q24" s="319">
        <v>147753101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6179226</v>
      </c>
      <c r="E26" s="362"/>
      <c r="F26" s="362"/>
      <c r="G26" s="362"/>
      <c r="H26" s="362"/>
      <c r="I26" s="364"/>
      <c r="J26" s="318">
        <v>1455293</v>
      </c>
      <c r="K26" s="362"/>
      <c r="L26" s="362"/>
      <c r="M26" s="362"/>
      <c r="N26" s="362"/>
      <c r="O26" s="364"/>
      <c r="P26" s="318">
        <v>9004760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98654278</v>
      </c>
      <c r="AT26" s="321">
        <v>0</v>
      </c>
      <c r="AU26" s="321">
        <v>4181247</v>
      </c>
      <c r="AV26" s="368"/>
      <c r="AW26" s="374"/>
    </row>
    <row r="27" spans="2:49" s="5" customFormat="1" ht="25.5" x14ac:dyDescent="0.2">
      <c r="B27" s="345" t="s">
        <v>85</v>
      </c>
      <c r="C27" s="331"/>
      <c r="D27" s="365"/>
      <c r="E27" s="319">
        <v>1016951</v>
      </c>
      <c r="F27" s="319">
        <v>0</v>
      </c>
      <c r="G27" s="319">
        <v>0</v>
      </c>
      <c r="H27" s="319">
        <v>0</v>
      </c>
      <c r="I27" s="318">
        <v>1016951</v>
      </c>
      <c r="J27" s="365"/>
      <c r="K27" s="319">
        <v>252879</v>
      </c>
      <c r="L27" s="319">
        <v>0</v>
      </c>
      <c r="M27" s="319">
        <v>0</v>
      </c>
      <c r="N27" s="319">
        <v>0</v>
      </c>
      <c r="O27" s="318">
        <v>6186</v>
      </c>
      <c r="P27" s="365"/>
      <c r="Q27" s="319">
        <v>1893800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7938729</v>
      </c>
      <c r="E28" s="363"/>
      <c r="F28" s="363"/>
      <c r="G28" s="363"/>
      <c r="H28" s="363"/>
      <c r="I28" s="365"/>
      <c r="J28" s="318">
        <v>2197819</v>
      </c>
      <c r="K28" s="363"/>
      <c r="L28" s="363"/>
      <c r="M28" s="363"/>
      <c r="N28" s="363"/>
      <c r="O28" s="365"/>
      <c r="P28" s="318">
        <v>12974156</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83842581</v>
      </c>
      <c r="AT28" s="321">
        <v>0</v>
      </c>
      <c r="AU28" s="321">
        <v>541693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-2425</v>
      </c>
      <c r="E45" s="319">
        <v>0</v>
      </c>
      <c r="F45" s="319">
        <v>0</v>
      </c>
      <c r="G45" s="319">
        <v>0</v>
      </c>
      <c r="H45" s="319">
        <v>0</v>
      </c>
      <c r="I45" s="318">
        <v>0</v>
      </c>
      <c r="J45" s="318">
        <v>4986</v>
      </c>
      <c r="K45" s="319">
        <v>4986</v>
      </c>
      <c r="L45" s="319">
        <v>0</v>
      </c>
      <c r="M45" s="319">
        <v>0</v>
      </c>
      <c r="N45" s="319">
        <v>0</v>
      </c>
      <c r="O45" s="318">
        <v>1697</v>
      </c>
      <c r="P45" s="318">
        <v>37347</v>
      </c>
      <c r="Q45" s="319">
        <v>37347</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-19162</v>
      </c>
      <c r="AT45" s="321">
        <v>0</v>
      </c>
      <c r="AU45" s="321">
        <v>-21682</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760599</v>
      </c>
      <c r="E49" s="319">
        <v>248925</v>
      </c>
      <c r="F49" s="319">
        <v>0</v>
      </c>
      <c r="G49" s="319">
        <v>0</v>
      </c>
      <c r="H49" s="319">
        <v>0</v>
      </c>
      <c r="I49" s="318">
        <v>248925</v>
      </c>
      <c r="J49" s="318">
        <v>344967</v>
      </c>
      <c r="K49" s="319">
        <v>188053</v>
      </c>
      <c r="L49" s="319">
        <v>0</v>
      </c>
      <c r="M49" s="319">
        <v>0</v>
      </c>
      <c r="N49" s="319">
        <v>0</v>
      </c>
      <c r="O49" s="318">
        <v>5472</v>
      </c>
      <c r="P49" s="318">
        <v>2018693</v>
      </c>
      <c r="Q49" s="319">
        <v>374402</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23233034</v>
      </c>
      <c r="AT49" s="321">
        <v>0</v>
      </c>
      <c r="AU49" s="321">
        <v>3073066</v>
      </c>
      <c r="AV49" s="368"/>
      <c r="AW49" s="374"/>
    </row>
    <row r="50" spans="2:49" x14ac:dyDescent="0.2">
      <c r="B50" s="343" t="s">
        <v>119</v>
      </c>
      <c r="C50" s="331" t="s">
        <v>34</v>
      </c>
      <c r="D50" s="318">
        <v>913500</v>
      </c>
      <c r="E50" s="363"/>
      <c r="F50" s="363"/>
      <c r="G50" s="363"/>
      <c r="H50" s="363"/>
      <c r="I50" s="365"/>
      <c r="J50" s="318">
        <v>187629</v>
      </c>
      <c r="K50" s="363"/>
      <c r="L50" s="363"/>
      <c r="M50" s="363"/>
      <c r="N50" s="363"/>
      <c r="O50" s="365"/>
      <c r="P50" s="318">
        <v>1395577</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11536213</v>
      </c>
      <c r="AT50" s="321">
        <v>0</v>
      </c>
      <c r="AU50" s="321">
        <v>724030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63585600</v>
      </c>
      <c r="E54" s="323">
        <v>63807149</v>
      </c>
      <c r="F54" s="323">
        <v>0</v>
      </c>
      <c r="G54" s="323">
        <v>0</v>
      </c>
      <c r="H54" s="323">
        <v>0</v>
      </c>
      <c r="I54" s="322">
        <v>63807149</v>
      </c>
      <c r="J54" s="322">
        <v>25909204</v>
      </c>
      <c r="K54" s="323">
        <v>26110763</v>
      </c>
      <c r="L54" s="323">
        <v>0</v>
      </c>
      <c r="M54" s="323">
        <v>0</v>
      </c>
      <c r="N54" s="323">
        <v>0</v>
      </c>
      <c r="O54" s="322">
        <v>6694249</v>
      </c>
      <c r="P54" s="322">
        <v>148135212</v>
      </c>
      <c r="Q54" s="323">
        <v>149309846</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871301338</v>
      </c>
      <c r="AT54" s="324">
        <v>0</v>
      </c>
      <c r="AU54" s="324">
        <v>255330217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28210</v>
      </c>
      <c r="E56" s="319">
        <v>28210</v>
      </c>
      <c r="F56" s="319">
        <v>0</v>
      </c>
      <c r="G56" s="319">
        <v>0</v>
      </c>
      <c r="H56" s="319">
        <v>0</v>
      </c>
      <c r="I56" s="318">
        <v>28210</v>
      </c>
      <c r="J56" s="318">
        <v>13649</v>
      </c>
      <c r="K56" s="319">
        <v>13649</v>
      </c>
      <c r="L56" s="319">
        <v>0</v>
      </c>
      <c r="M56" s="319">
        <v>0</v>
      </c>
      <c r="N56" s="319">
        <v>0</v>
      </c>
      <c r="O56" s="318">
        <v>3451</v>
      </c>
      <c r="P56" s="318">
        <v>72444</v>
      </c>
      <c r="Q56" s="319">
        <v>72444</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ht="13.5" thickBot="1" x14ac:dyDescent="0.25">
      <c r="B58" s="351" t="s">
        <v>494</v>
      </c>
      <c r="C58" s="352"/>
      <c r="D58" s="353">
        <v>2497253</v>
      </c>
      <c r="E58" s="354">
        <v>2497253</v>
      </c>
      <c r="F58" s="354">
        <v>0</v>
      </c>
      <c r="G58" s="354">
        <v>0</v>
      </c>
      <c r="H58" s="354">
        <v>0</v>
      </c>
      <c r="I58" s="353">
        <v>2497253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1" activePane="bottomRight" state="frozen"/>
      <selection activeCell="B1" sqref="B1"/>
      <selection pane="topRight" activeCell="B1" sqref="B1"/>
      <selection pane="bottomLeft" activeCell="B1" sqref="B1"/>
      <selection pane="bottomRight" activeCell="P45" sqref="P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v>32459483</v>
      </c>
      <c r="D5" s="403">
        <v>54371787</v>
      </c>
      <c r="E5" s="454"/>
      <c r="F5" s="454"/>
      <c r="G5" s="448"/>
      <c r="H5" s="402">
        <v>32441252</v>
      </c>
      <c r="I5" s="403">
        <v>31495572</v>
      </c>
      <c r="J5" s="454"/>
      <c r="K5" s="454"/>
      <c r="L5" s="448"/>
      <c r="M5" s="402">
        <v>186890791</v>
      </c>
      <c r="N5" s="403">
        <v>164536675</v>
      </c>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32718508</v>
      </c>
      <c r="D6" s="398">
        <v>54294055</v>
      </c>
      <c r="E6" s="400">
        <v>63807149</v>
      </c>
      <c r="F6" s="400">
        <v>150819712</v>
      </c>
      <c r="G6" s="401">
        <v>63807149</v>
      </c>
      <c r="H6" s="397">
        <v>31805598</v>
      </c>
      <c r="I6" s="398">
        <v>31853681</v>
      </c>
      <c r="J6" s="400">
        <v>26110763</v>
      </c>
      <c r="K6" s="400">
        <v>89770042</v>
      </c>
      <c r="L6" s="401">
        <v>6694249</v>
      </c>
      <c r="M6" s="397">
        <v>189475607</v>
      </c>
      <c r="N6" s="398">
        <v>165685239</v>
      </c>
      <c r="O6" s="400">
        <v>149309846</v>
      </c>
      <c r="P6" s="400">
        <v>504470692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348654</v>
      </c>
      <c r="D7" s="398">
        <v>2842858</v>
      </c>
      <c r="E7" s="400">
        <v>1971060</v>
      </c>
      <c r="F7" s="400">
        <v>5162572</v>
      </c>
      <c r="G7" s="401">
        <v>1971060</v>
      </c>
      <c r="H7" s="397">
        <v>783782</v>
      </c>
      <c r="I7" s="398">
        <v>865763</v>
      </c>
      <c r="J7" s="400">
        <v>651118</v>
      </c>
      <c r="K7" s="400">
        <v>2300663</v>
      </c>
      <c r="L7" s="401">
        <v>192776</v>
      </c>
      <c r="M7" s="397">
        <v>3954341</v>
      </c>
      <c r="N7" s="398">
        <v>4413278</v>
      </c>
      <c r="O7" s="400">
        <v>4158230</v>
      </c>
      <c r="P7" s="400">
        <v>12525849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1774888</v>
      </c>
      <c r="E8" s="400">
        <v>2497253</v>
      </c>
      <c r="F8" s="400">
        <v>4272141</v>
      </c>
      <c r="G8" s="401">
        <v>2497253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5508787</v>
      </c>
      <c r="E9" s="400">
        <v>5372621</v>
      </c>
      <c r="F9" s="400">
        <v>10881408</v>
      </c>
      <c r="G9" s="401">
        <v>5372621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-2442725</v>
      </c>
      <c r="E10" s="400">
        <v>-2390195</v>
      </c>
      <c r="F10" s="400">
        <v>-4832920</v>
      </c>
      <c r="G10" s="401">
        <v>-2390195</v>
      </c>
      <c r="H10" s="443"/>
      <c r="I10" s="398">
        <v>748544</v>
      </c>
      <c r="J10" s="400">
        <v>620027</v>
      </c>
      <c r="K10" s="400">
        <v>1368571</v>
      </c>
      <c r="L10" s="401">
        <v>620027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2478787</v>
      </c>
      <c r="E11" s="400">
        <v>0</v>
      </c>
      <c r="F11" s="400">
        <v>2478787</v>
      </c>
      <c r="G11" s="450"/>
      <c r="H11" s="443"/>
      <c r="I11" s="398">
        <v>-82897</v>
      </c>
      <c r="J11" s="400">
        <f>L36</f>
        <v>-141207</v>
      </c>
      <c r="K11" s="400">
        <f>I11+J11</f>
        <v>-224104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33067162</v>
      </c>
      <c r="D12" s="400">
        <v>49817176</v>
      </c>
      <c r="E12" s="400">
        <v>60298530</v>
      </c>
      <c r="F12" s="400">
        <v>143182868</v>
      </c>
      <c r="G12" s="447"/>
      <c r="H12" s="399">
        <v>32589380</v>
      </c>
      <c r="I12" s="400">
        <v>32053797</v>
      </c>
      <c r="J12" s="400">
        <f>J6+J7-J8-J9-J10-J11</f>
        <v>26283061</v>
      </c>
      <c r="K12" s="400">
        <f>K6+K7-K8-K9-K10-K11</f>
        <v>90926238</v>
      </c>
      <c r="L12" s="447"/>
      <c r="M12" s="399">
        <v>193429948</v>
      </c>
      <c r="N12" s="400">
        <v>170098517</v>
      </c>
      <c r="O12" s="400">
        <v>153468076</v>
      </c>
      <c r="P12" s="400">
        <v>516996541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32064747</v>
      </c>
      <c r="D15" s="403">
        <v>63546189</v>
      </c>
      <c r="E15" s="395">
        <v>67521634</v>
      </c>
      <c r="F15" s="395">
        <v>163132570</v>
      </c>
      <c r="G15" s="396">
        <v>67451192</v>
      </c>
      <c r="H15" s="402">
        <v>44979164</v>
      </c>
      <c r="I15" s="403">
        <v>41544437</v>
      </c>
      <c r="J15" s="395">
        <v>36447510</v>
      </c>
      <c r="K15" s="395">
        <v>122971111</v>
      </c>
      <c r="L15" s="396">
        <v>9552604</v>
      </c>
      <c r="M15" s="402">
        <v>220146687</v>
      </c>
      <c r="N15" s="403">
        <v>209261313</v>
      </c>
      <c r="O15" s="395">
        <v>188607364</v>
      </c>
      <c r="P15" s="395">
        <v>618015364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-681416</v>
      </c>
      <c r="D16" s="398">
        <v>5459966</v>
      </c>
      <c r="E16" s="400">
        <v>609365</v>
      </c>
      <c r="F16" s="400">
        <v>5387915</v>
      </c>
      <c r="G16" s="401">
        <v>609366</v>
      </c>
      <c r="H16" s="397">
        <v>3319632</v>
      </c>
      <c r="I16" s="398">
        <v>3636562</v>
      </c>
      <c r="J16" s="400">
        <v>4462247</v>
      </c>
      <c r="K16" s="400">
        <v>11418441</v>
      </c>
      <c r="L16" s="401">
        <v>1209771</v>
      </c>
      <c r="M16" s="397">
        <v>8016380</v>
      </c>
      <c r="N16" s="398">
        <v>15194954</v>
      </c>
      <c r="O16" s="400">
        <v>12003022</v>
      </c>
      <c r="P16" s="400">
        <v>35214356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32746163</v>
      </c>
      <c r="D17" s="400">
        <v>58086223</v>
      </c>
      <c r="E17" s="400">
        <v>66912269</v>
      </c>
      <c r="F17" s="400">
        <v>157744655</v>
      </c>
      <c r="G17" s="450"/>
      <c r="H17" s="399">
        <v>41659532</v>
      </c>
      <c r="I17" s="400">
        <v>37907875</v>
      </c>
      <c r="J17" s="400">
        <v>31985263</v>
      </c>
      <c r="K17" s="400">
        <v>111552670</v>
      </c>
      <c r="L17" s="450"/>
      <c r="M17" s="399">
        <v>212130307</v>
      </c>
      <c r="N17" s="400">
        <v>194066359</v>
      </c>
      <c r="O17" s="400">
        <v>176604342</v>
      </c>
      <c r="P17" s="400">
        <v>582801008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5" thickTop="1" x14ac:dyDescent="0.2">
      <c r="B19" s="418" t="s">
        <v>469</v>
      </c>
      <c r="C19" s="455"/>
      <c r="D19" s="454"/>
      <c r="E19" s="454"/>
      <c r="F19" s="454"/>
      <c r="G19" s="396">
        <v>58726627</v>
      </c>
      <c r="H19" s="455"/>
      <c r="I19" s="454"/>
      <c r="J19" s="454"/>
      <c r="K19" s="454"/>
      <c r="L19" s="396">
        <v>6191624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7070482</v>
      </c>
      <c r="H20" s="443"/>
      <c r="I20" s="441"/>
      <c r="J20" s="441"/>
      <c r="K20" s="441"/>
      <c r="L20" s="401">
        <v>732393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3342091</v>
      </c>
      <c r="H21" s="443"/>
      <c r="I21" s="441"/>
      <c r="J21" s="441"/>
      <c r="K21" s="441"/>
      <c r="L21" s="401">
        <v>1418816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1044717</v>
      </c>
      <c r="H22" s="443"/>
      <c r="I22" s="441"/>
      <c r="J22" s="441"/>
      <c r="K22" s="441"/>
      <c r="L22" s="401">
        <v>1418816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3342091</v>
      </c>
      <c r="H23" s="443"/>
      <c r="I23" s="441"/>
      <c r="J23" s="441"/>
      <c r="K23" s="441"/>
      <c r="L23" s="401">
        <v>417142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2005255</v>
      </c>
      <c r="H24" s="443"/>
      <c r="I24" s="441"/>
      <c r="J24" s="441"/>
      <c r="K24" s="441"/>
      <c r="L24" s="401">
        <v>250285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11021939</v>
      </c>
      <c r="H25" s="443"/>
      <c r="I25" s="441"/>
      <c r="J25" s="441"/>
      <c r="K25" s="441"/>
      <c r="L25" s="401">
        <v>3045194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11021939</v>
      </c>
      <c r="H26" s="443"/>
      <c r="I26" s="441"/>
      <c r="J26" s="441"/>
      <c r="K26" s="441"/>
      <c r="L26" s="401">
        <v>3360980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15314567.720000001</v>
      </c>
      <c r="H27" s="443"/>
      <c r="I27" s="441"/>
      <c r="J27" s="441"/>
      <c r="K27" s="441"/>
      <c r="L27" s="401">
        <v>3045194.26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56429253</v>
      </c>
      <c r="H28" s="443"/>
      <c r="I28" s="441"/>
      <c r="J28" s="441"/>
      <c r="K28" s="441"/>
      <c r="L28" s="401">
        <v>6507410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9685103</v>
      </c>
      <c r="H29" s="443"/>
      <c r="I29" s="441"/>
      <c r="J29" s="441"/>
      <c r="K29" s="441"/>
      <c r="L29" s="401">
        <v>2878338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2005255</v>
      </c>
      <c r="H30" s="443"/>
      <c r="I30" s="441"/>
      <c r="J30" s="441"/>
      <c r="K30" s="441"/>
      <c r="L30" s="471">
        <v>1418816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9685103</v>
      </c>
      <c r="H31" s="443"/>
      <c r="I31" s="441"/>
      <c r="J31" s="441"/>
      <c r="K31" s="441"/>
      <c r="L31" s="401">
        <v>3360980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13977731</v>
      </c>
      <c r="H32" s="443"/>
      <c r="I32" s="441"/>
      <c r="J32" s="441"/>
      <c r="K32" s="441"/>
      <c r="L32" s="401">
        <v>2878338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57766089</v>
      </c>
      <c r="H33" s="443"/>
      <c r="I33" s="441"/>
      <c r="J33" s="441"/>
      <c r="K33" s="441"/>
      <c r="L33" s="401">
        <v>6674266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1.0169999999999999</v>
      </c>
      <c r="H34" s="462"/>
      <c r="I34" s="463"/>
      <c r="J34" s="463"/>
      <c r="K34" s="463"/>
      <c r="L34" s="469">
        <v>0.92800000000000005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-141207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-141207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21521</v>
      </c>
      <c r="D38" s="405">
        <v>19983</v>
      </c>
      <c r="E38" s="432">
        <v>18657</v>
      </c>
      <c r="F38" s="432">
        <v>60161</v>
      </c>
      <c r="G38" s="448"/>
      <c r="H38" s="404">
        <v>9832</v>
      </c>
      <c r="I38" s="405">
        <v>8621</v>
      </c>
      <c r="J38" s="432">
        <v>7394</v>
      </c>
      <c r="K38" s="432">
        <v>25847</v>
      </c>
      <c r="L38" s="448"/>
      <c r="M38" s="404">
        <v>49220</v>
      </c>
      <c r="N38" s="405">
        <v>43948</v>
      </c>
      <c r="O38" s="432">
        <v>38277</v>
      </c>
      <c r="P38" s="432">
        <v>131445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7.0000000000000001E-3</v>
      </c>
      <c r="G39" s="461"/>
      <c r="H39" s="459"/>
      <c r="I39" s="460"/>
      <c r="J39" s="460"/>
      <c r="K39" s="439">
        <v>1.6E-2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v>0</v>
      </c>
    </row>
    <row r="42" spans="1:40" x14ac:dyDescent="0.2">
      <c r="B42" s="415" t="s">
        <v>323</v>
      </c>
      <c r="C42" s="443"/>
      <c r="D42" s="441"/>
      <c r="E42" s="441"/>
      <c r="F42" s="436">
        <v>7.0000000000000001E-3</v>
      </c>
      <c r="G42" s="447"/>
      <c r="H42" s="443"/>
      <c r="I42" s="441"/>
      <c r="J42" s="441"/>
      <c r="K42" s="436">
        <v>1.6E-2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75" thickBot="1"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1.01</v>
      </c>
      <c r="D45" s="436">
        <v>0.85799999999999998</v>
      </c>
      <c r="E45" s="436">
        <v>0.90100000000000002</v>
      </c>
      <c r="F45" s="436">
        <v>0.90800000000000003</v>
      </c>
      <c r="G45" s="447"/>
      <c r="H45" s="438">
        <v>0.78200000000000003</v>
      </c>
      <c r="I45" s="436">
        <v>0.84599999999999997</v>
      </c>
      <c r="J45" s="436">
        <v>0.82199999999999995</v>
      </c>
      <c r="K45" s="436">
        <v>0.81499999999999995</v>
      </c>
      <c r="L45" s="447"/>
      <c r="M45" s="438">
        <v>0.91200000000000003</v>
      </c>
      <c r="N45" s="436">
        <v>0.876</v>
      </c>
      <c r="O45" s="436">
        <f>O12/O17</f>
        <v>0.86899378725354326</v>
      </c>
      <c r="P45" s="436">
        <f>P12/P17</f>
        <v>0.88708930475974745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v>0</v>
      </c>
      <c r="AL46" s="436">
        <v>0</v>
      </c>
      <c r="AM46" s="436">
        <v>0</v>
      </c>
      <c r="AN46" s="437">
        <v>0</v>
      </c>
    </row>
    <row r="47" spans="1:40" s="65" customFormat="1" x14ac:dyDescent="0.2">
      <c r="A47" s="107"/>
      <c r="B47" s="421" t="s">
        <v>328</v>
      </c>
      <c r="C47" s="443"/>
      <c r="D47" s="441"/>
      <c r="E47" s="441"/>
      <c r="F47" s="436">
        <v>7.0000000000000001E-3</v>
      </c>
      <c r="G47" s="447"/>
      <c r="H47" s="443"/>
      <c r="I47" s="441"/>
      <c r="J47" s="441"/>
      <c r="K47" s="436">
        <v>1.6E-2</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0.91500000000000004</v>
      </c>
      <c r="G48" s="447"/>
      <c r="H48" s="443"/>
      <c r="I48" s="441"/>
      <c r="J48" s="441"/>
      <c r="K48" s="436">
        <v>0.83099999999999996</v>
      </c>
      <c r="L48" s="447"/>
      <c r="M48" s="443"/>
      <c r="N48" s="441"/>
      <c r="O48" s="441"/>
      <c r="P48" s="436">
        <v>0.89</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v>0</v>
      </c>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v>0</v>
      </c>
      <c r="AL50" s="407">
        <v>0</v>
      </c>
      <c r="AM50" s="407">
        <v>0</v>
      </c>
      <c r="AN50" s="426">
        <v>0</v>
      </c>
    </row>
    <row r="51" spans="1:40" x14ac:dyDescent="0.2">
      <c r="B51" s="421" t="s">
        <v>331</v>
      </c>
      <c r="C51" s="444"/>
      <c r="D51" s="442"/>
      <c r="E51" s="442"/>
      <c r="F51" s="436">
        <v>0.91500000000000004</v>
      </c>
      <c r="G51" s="447"/>
      <c r="H51" s="444"/>
      <c r="I51" s="442"/>
      <c r="J51" s="442"/>
      <c r="K51" s="436">
        <v>0.83099999999999996</v>
      </c>
      <c r="L51" s="447"/>
      <c r="M51" s="444"/>
      <c r="N51" s="442"/>
      <c r="O51" s="442"/>
      <c r="P51" s="436">
        <v>0.89</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v>0</v>
      </c>
    </row>
    <row r="52" spans="1:40" s="65" customFormat="1" ht="26.25" customHeight="1" x14ac:dyDescent="0.2">
      <c r="A52" s="107"/>
      <c r="B52" s="419" t="s">
        <v>332</v>
      </c>
      <c r="C52" s="443"/>
      <c r="D52" s="441"/>
      <c r="E52" s="441"/>
      <c r="F52" s="400">
        <v>66912269</v>
      </c>
      <c r="G52" s="447"/>
      <c r="H52" s="443"/>
      <c r="I52" s="441"/>
      <c r="J52" s="441"/>
      <c r="K52" s="400">
        <v>31985263</v>
      </c>
      <c r="L52" s="447"/>
      <c r="M52" s="443"/>
      <c r="N52" s="441"/>
      <c r="O52" s="441"/>
      <c r="P52" s="400">
        <v>176604342</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v>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7.25" thickBot="1"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thickTop="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-1571903</v>
      </c>
      <c r="H58" s="452"/>
      <c r="I58" s="453"/>
      <c r="J58" s="453"/>
      <c r="K58" s="453"/>
      <c r="L58" s="400">
        <v>-75374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41009753</v>
      </c>
      <c r="H59" s="443"/>
      <c r="I59" s="441"/>
      <c r="J59" s="472"/>
      <c r="K59" s="441"/>
      <c r="L59" s="398">
        <v>3616309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39437850</v>
      </c>
      <c r="H60" s="443"/>
      <c r="I60" s="441"/>
      <c r="J60" s="472"/>
      <c r="K60" s="441"/>
      <c r="L60" s="398">
        <v>3540935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505</v>
      </c>
      <c r="C5" s="113"/>
      <c r="D5" s="136" t="s">
        <v>506</v>
      </c>
      <c r="E5" s="7"/>
    </row>
    <row r="6" spans="1:5" ht="35.25" customHeight="1" x14ac:dyDescent="0.2">
      <c r="B6" s="134" t="s">
        <v>507</v>
      </c>
      <c r="C6" s="113"/>
      <c r="D6" s="137" t="s">
        <v>506</v>
      </c>
      <c r="E6" s="7"/>
    </row>
    <row r="7" spans="1:5" ht="35.25" customHeight="1" x14ac:dyDescent="0.2">
      <c r="B7" s="134" t="s">
        <v>508</v>
      </c>
      <c r="C7" s="113"/>
      <c r="D7" s="137" t="s">
        <v>506</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509</v>
      </c>
      <c r="C27" s="113"/>
      <c r="D27" s="138" t="s">
        <v>510</v>
      </c>
      <c r="E27" s="7"/>
    </row>
    <row r="28" spans="2:5" ht="35.25" customHeight="1" x14ac:dyDescent="0.2">
      <c r="B28" s="134" t="s">
        <v>511</v>
      </c>
      <c r="C28" s="113"/>
      <c r="D28" s="137" t="s">
        <v>512</v>
      </c>
      <c r="E28" s="7"/>
    </row>
    <row r="29" spans="2:5" ht="35.25" customHeight="1" x14ac:dyDescent="0.2">
      <c r="B29" s="134" t="s">
        <v>513</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515</v>
      </c>
      <c r="C34" s="113"/>
      <c r="D34" s="137" t="s">
        <v>512</v>
      </c>
      <c r="E34" s="7"/>
    </row>
    <row r="35" spans="2:5" ht="35.25" customHeight="1" x14ac:dyDescent="0.2">
      <c r="B35" s="134" t="s">
        <v>516</v>
      </c>
      <c r="C35" s="113"/>
      <c r="D35" s="137" t="s">
        <v>514</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517</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518</v>
      </c>
      <c r="C48" s="113"/>
      <c r="D48" s="137" t="s">
        <v>512</v>
      </c>
      <c r="E48" s="7"/>
    </row>
    <row r="49" spans="2:5" ht="35.25" customHeight="1" x14ac:dyDescent="0.2">
      <c r="B49" s="134" t="s">
        <v>519</v>
      </c>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520</v>
      </c>
      <c r="C56" s="115"/>
      <c r="D56" s="137" t="s">
        <v>521</v>
      </c>
      <c r="E56" s="7"/>
    </row>
    <row r="57" spans="2:5" ht="35.25" customHeight="1" x14ac:dyDescent="0.2">
      <c r="B57" s="134" t="s">
        <v>522</v>
      </c>
      <c r="C57" s="115"/>
      <c r="D57" s="137" t="s">
        <v>521</v>
      </c>
      <c r="E57" s="7"/>
    </row>
    <row r="58" spans="2:5" ht="35.25" customHeight="1" x14ac:dyDescent="0.2">
      <c r="B58" s="134" t="s">
        <v>523</v>
      </c>
      <c r="C58" s="115"/>
      <c r="D58" s="137" t="s">
        <v>521</v>
      </c>
      <c r="E58" s="7"/>
    </row>
    <row r="59" spans="2:5" ht="35.25" customHeight="1" x14ac:dyDescent="0.2">
      <c r="B59" s="134" t="s">
        <v>524</v>
      </c>
      <c r="C59" s="115"/>
      <c r="D59" s="137" t="s">
        <v>521</v>
      </c>
      <c r="E59" s="7"/>
    </row>
    <row r="60" spans="2:5" ht="35.25" customHeight="1" x14ac:dyDescent="0.2">
      <c r="B60" s="134" t="s">
        <v>525</v>
      </c>
      <c r="C60" s="115"/>
      <c r="D60" s="137" t="s">
        <v>521</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520</v>
      </c>
      <c r="C67" s="115"/>
      <c r="D67" s="137" t="s">
        <v>521</v>
      </c>
      <c r="E67" s="7"/>
    </row>
    <row r="68" spans="2:5" ht="35.25" customHeight="1" x14ac:dyDescent="0.2">
      <c r="B68" s="134" t="s">
        <v>522</v>
      </c>
      <c r="C68" s="115"/>
      <c r="D68" s="137" t="s">
        <v>521</v>
      </c>
      <c r="E68" s="7"/>
    </row>
    <row r="69" spans="2:5" ht="35.25" customHeight="1" x14ac:dyDescent="0.2">
      <c r="B69" s="134" t="s">
        <v>523</v>
      </c>
      <c r="C69" s="115"/>
      <c r="D69" s="137" t="s">
        <v>521</v>
      </c>
      <c r="E69" s="7"/>
    </row>
    <row r="70" spans="2:5" ht="35.25" customHeight="1" x14ac:dyDescent="0.2">
      <c r="B70" s="134" t="s">
        <v>525</v>
      </c>
      <c r="C70" s="115"/>
      <c r="D70" s="137" t="s">
        <v>521</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520</v>
      </c>
      <c r="C78" s="115"/>
      <c r="D78" s="137" t="s">
        <v>521</v>
      </c>
      <c r="E78" s="7"/>
    </row>
    <row r="79" spans="2:5" ht="35.25" customHeight="1" x14ac:dyDescent="0.2">
      <c r="B79" s="134" t="s">
        <v>522</v>
      </c>
      <c r="C79" s="115"/>
      <c r="D79" s="137" t="s">
        <v>521</v>
      </c>
      <c r="E79" s="7"/>
    </row>
    <row r="80" spans="2:5" ht="35.25" customHeight="1" x14ac:dyDescent="0.2">
      <c r="B80" s="134" t="s">
        <v>523</v>
      </c>
      <c r="C80" s="115"/>
      <c r="D80" s="137" t="s">
        <v>521</v>
      </c>
      <c r="E80" s="7"/>
    </row>
    <row r="81" spans="2:5" ht="35.25" customHeight="1" x14ac:dyDescent="0.2">
      <c r="B81" s="134" t="s">
        <v>525</v>
      </c>
      <c r="C81" s="115"/>
      <c r="D81" s="137" t="s">
        <v>521</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520</v>
      </c>
      <c r="C89" s="115"/>
      <c r="D89" s="137" t="s">
        <v>521</v>
      </c>
      <c r="E89" s="7"/>
    </row>
    <row r="90" spans="2:5" ht="35.25" customHeight="1" x14ac:dyDescent="0.2">
      <c r="B90" s="134" t="s">
        <v>522</v>
      </c>
      <c r="C90" s="115"/>
      <c r="D90" s="137" t="s">
        <v>521</v>
      </c>
      <c r="E90" s="7"/>
    </row>
    <row r="91" spans="2:5" ht="35.25" customHeight="1" x14ac:dyDescent="0.2">
      <c r="B91" s="134" t="s">
        <v>523</v>
      </c>
      <c r="C91" s="115"/>
      <c r="D91" s="137" t="s">
        <v>521</v>
      </c>
      <c r="E91" s="7"/>
    </row>
    <row r="92" spans="2:5" ht="35.25" customHeight="1" x14ac:dyDescent="0.2">
      <c r="B92" s="134" t="s">
        <v>525</v>
      </c>
      <c r="C92" s="115"/>
      <c r="D92" s="137" t="s">
        <v>521</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520</v>
      </c>
      <c r="C100" s="115"/>
      <c r="D100" s="137" t="s">
        <v>521</v>
      </c>
      <c r="E100" s="7"/>
    </row>
    <row r="101" spans="2:5" ht="35.25" customHeight="1" x14ac:dyDescent="0.2">
      <c r="B101" s="134" t="s">
        <v>522</v>
      </c>
      <c r="C101" s="115"/>
      <c r="D101" s="137" t="s">
        <v>521</v>
      </c>
      <c r="E101" s="7"/>
    </row>
    <row r="102" spans="2:5" ht="35.25" customHeight="1" x14ac:dyDescent="0.2">
      <c r="B102" s="134" t="s">
        <v>523</v>
      </c>
      <c r="C102" s="115"/>
      <c r="D102" s="137" t="s">
        <v>521</v>
      </c>
      <c r="E102" s="7"/>
    </row>
    <row r="103" spans="2:5" ht="35.25" customHeight="1" x14ac:dyDescent="0.2">
      <c r="B103" s="134" t="s">
        <v>525</v>
      </c>
      <c r="C103" s="115"/>
      <c r="D103" s="137" t="s">
        <v>521</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520</v>
      </c>
      <c r="C111" s="115"/>
      <c r="D111" s="137" t="s">
        <v>521</v>
      </c>
      <c r="E111" s="27"/>
    </row>
    <row r="112" spans="2:5" s="5" customFormat="1" ht="35.25" customHeight="1" x14ac:dyDescent="0.2">
      <c r="B112" s="134" t="s">
        <v>522</v>
      </c>
      <c r="C112" s="115"/>
      <c r="D112" s="137" t="s">
        <v>521</v>
      </c>
      <c r="E112" s="27"/>
    </row>
    <row r="113" spans="2:5" s="5" customFormat="1" ht="35.25" customHeight="1" x14ac:dyDescent="0.2">
      <c r="B113" s="134" t="s">
        <v>525</v>
      </c>
      <c r="C113" s="115"/>
      <c r="D113" s="137" t="s">
        <v>521</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520</v>
      </c>
      <c r="C123" s="113"/>
      <c r="D123" s="137" t="s">
        <v>521</v>
      </c>
      <c r="E123" s="7"/>
    </row>
    <row r="124" spans="2:5" s="5" customFormat="1" ht="35.25" customHeight="1" x14ac:dyDescent="0.2">
      <c r="B124" s="134" t="s">
        <v>522</v>
      </c>
      <c r="C124" s="113"/>
      <c r="D124" s="137" t="s">
        <v>521</v>
      </c>
      <c r="E124" s="27"/>
    </row>
    <row r="125" spans="2:5" s="5" customFormat="1" ht="35.25" customHeight="1" x14ac:dyDescent="0.2">
      <c r="B125" s="134" t="s">
        <v>523</v>
      </c>
      <c r="C125" s="113"/>
      <c r="D125" s="137" t="s">
        <v>521</v>
      </c>
      <c r="E125" s="27"/>
    </row>
    <row r="126" spans="2:5" s="5" customFormat="1" ht="35.25" customHeight="1" x14ac:dyDescent="0.2">
      <c r="B126" s="134" t="s">
        <v>525</v>
      </c>
      <c r="C126" s="113"/>
      <c r="D126" s="137" t="s">
        <v>521</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520</v>
      </c>
      <c r="C134" s="113"/>
      <c r="D134" s="137" t="s">
        <v>521</v>
      </c>
      <c r="E134" s="27"/>
    </row>
    <row r="135" spans="2:5" s="5" customFormat="1" ht="35.25" customHeight="1" x14ac:dyDescent="0.2">
      <c r="B135" s="134" t="s">
        <v>522</v>
      </c>
      <c r="C135" s="113"/>
      <c r="D135" s="137" t="s">
        <v>521</v>
      </c>
      <c r="E135" s="27"/>
    </row>
    <row r="136" spans="2:5" s="5" customFormat="1" ht="35.25" customHeight="1" x14ac:dyDescent="0.2">
      <c r="B136" s="134" t="s">
        <v>523</v>
      </c>
      <c r="C136" s="113"/>
      <c r="D136" s="137" t="s">
        <v>521</v>
      </c>
      <c r="E136" s="27"/>
    </row>
    <row r="137" spans="2:5" s="5" customFormat="1" ht="35.25" customHeight="1" x14ac:dyDescent="0.2">
      <c r="B137" s="134" t="s">
        <v>525</v>
      </c>
      <c r="C137" s="113"/>
      <c r="D137" s="137" t="s">
        <v>521</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526</v>
      </c>
      <c r="C145" s="113"/>
      <c r="D145" s="137" t="s">
        <v>527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528</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517</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529</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520</v>
      </c>
      <c r="C200" s="113"/>
      <c r="D200" s="137" t="s">
        <v>521</v>
      </c>
      <c r="E200" s="27"/>
    </row>
    <row r="201" spans="2:5" s="5" customFormat="1" ht="35.25" customHeight="1" x14ac:dyDescent="0.2">
      <c r="B201" s="134" t="s">
        <v>522</v>
      </c>
      <c r="C201" s="113"/>
      <c r="D201" s="137" t="s">
        <v>521</v>
      </c>
      <c r="E201" s="27"/>
    </row>
    <row r="202" spans="2:5" s="5" customFormat="1" ht="35.25" customHeight="1" x14ac:dyDescent="0.2">
      <c r="B202" s="134" t="s">
        <v>525</v>
      </c>
      <c r="C202" s="113"/>
      <c r="D202" s="137" t="s">
        <v>521</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2016-08-01T21:39:25Z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