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HPA Underwriting\MLR Filing\MLR Filing Template Info 2014\"/>
    </mc:Choice>
  </mc:AlternateContent>
  <workbookProtection workbookPassword="D429" lockStructure="1"/>
  <bookViews>
    <workbookView xWindow="0" yWindow="0" windowWidth="19065" windowHeight="912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1" i="16" l="1"/>
  <c r="C11" i="16"/>
  <c r="F44" i="10"/>
  <c r="F46" i="10"/>
  <c r="F47" i="10" s="1"/>
  <c r="F50" i="10" s="1"/>
  <c r="K47" i="10"/>
  <c r="K50" i="10" s="1"/>
  <c r="K44" i="10"/>
  <c r="K12" i="10"/>
  <c r="F12" i="10"/>
  <c r="K41" i="10"/>
  <c r="K46" i="10" s="1"/>
  <c r="F41" i="10"/>
</calcChain>
</file>

<file path=xl/sharedStrings.xml><?xml version="1.0" encoding="utf-8"?>
<sst xmlns="http://schemas.openxmlformats.org/spreadsheetml/2006/main" count="643" uniqueCount="529">
  <si>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</si>
  <si>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</si>
  <si>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</si>
  <si>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</si>
  <si>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</si>
  <si>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</si>
  <si>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</si>
  <si>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</si>
  <si>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</si>
  <si>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</si>
  <si>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</si>
  <si>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</si>
  <si>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</si>
  <si>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</si>
  <si>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</si>
  <si>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</si>
  <si>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</si>
  <si>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</si>
  <si>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</si>
  <si>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</si>
  <si>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</si>
  <si>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</si>
  <si>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</si>
  <si>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</si>
  <si>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</si>
  <si>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</si>
  <si>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</si>
  <si>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</si>
  <si>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</si>
  <si>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</si>
  <si>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</si>
  <si>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</si>
  <si>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</si>
  <si>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</si>
  <si>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</si>
  <si>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</si>
  <si>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</si>
  <si>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</si>
  <si>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</si>
  <si>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</si>
  <si>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</si>
  <si>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</si>
  <si>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</si>
  <si>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</si>
  <si>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</si>
  <si>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</si>
  <si>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</si>
  <si>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</si>
  <si>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</si>
  <si>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</si>
  <si>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</si>
  <si>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</si>
  <si>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</si>
  <si>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</si>
  <si>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</si>
  <si>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</si>
  <si>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</si>
  <si>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</si>
  <si>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</si>
  <si>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</si>
  <si>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</si>
  <si>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</si>
  <si>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</si>
  <si>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</si>
  <si>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</si>
  <si>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</si>
  <si>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</si>
  <si>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</si>
  <si>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</si>
  <si>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</si>
  <si>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</si>
  <si>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</si>
  <si>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</si>
  <si>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</si>
  <si>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</si>
  <si>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</si>
  <si>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</si>
  <si>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</si>
  <si>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</si>
  <si>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</si>
  <si>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</si>
  <si>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</si>
  <si>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</si>
  <si>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</si>
  <si>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</si>
  <si>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</si>
  <si>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</si>
  <si>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</si>
  <si>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</si>
  <si>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</si>
  <si>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</si>
  <si>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</si>
  <si>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</si>
  <si>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</si>
  <si>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</si>
  <si>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</si>
  <si>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</si>
  <si>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</si>
  <si>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</si>
  <si>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</si>
  <si>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</si>
  <si>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</si>
  <si>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</si>
  <si>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</si>
  <si>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</si>
  <si>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</si>
  <si>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</si>
  <si>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</si>
  <si>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</si>
  <si>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</si>
  <si>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</si>
  <si>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</si>
  <si>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</si>
  <si>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</si>
  <si>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</si>
  <si>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</si>
  <si>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</si>
  <si>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</si>
  <si>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</si>
  <si>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</si>
  <si>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</si>
  <si>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</si>
  <si>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</si>
  <si>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</si>
  <si>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</si>
  <si>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</si>
  <si>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</si>
  <si>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</si>
  <si>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</si>
  <si>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</si>
  <si>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</si>
  <si>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</si>
  <si>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</si>
  <si>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</si>
  <si>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</si>
  <si>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</si>
  <si>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</si>
  <si>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</si>
  <si>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</si>
  <si>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</si>
  <si>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</si>
  <si>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</si>
  <si>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</si>
  <si>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</si>
  <si>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</si>
  <si>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</si>
  <si>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</si>
  <si>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</si>
  <si>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</si>
  <si>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</si>
  <si>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</si>
  <si>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</si>
  <si>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</si>
  <si>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</si>
  <si>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</si>
  <si>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</si>
  <si>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</si>
  <si>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</si>
  <si>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</si>
  <si>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</si>
  <si>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</si>
  <si>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</si>
  <si>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</si>
  <si>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</si>
  <si>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</si>
  <si>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</si>
  <si>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</si>
  <si>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</si>
  <si>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</si>
  <si>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</si>
  <si>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</si>
  <si>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</si>
  <si>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</si>
  <si>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</si>
  <si>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</si>
  <si>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</si>
  <si>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</si>
  <si>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</si>
  <si>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</si>
  <si>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</si>
  <si>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</si>
  <si>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</si>
  <si>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</si>
  <si>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</si>
  <si>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</si>
  <si>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</si>
  <si>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</si>
  <si>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</si>
  <si>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</si>
  <si>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</si>
  <si>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</si>
  <si>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</si>
  <si>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</si>
  <si>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</si>
  <si>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</si>
  <si>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</si>
  <si>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</si>
  <si>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</si>
  <si>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</si>
  <si>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</si>
  <si>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</si>
  <si>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</si>
  <si>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</si>
  <si>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</si>
  <si>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</si>
  <si>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</si>
  <si>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</si>
  <si>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</si>
  <si>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</si>
  <si>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</si>
  <si>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</si>
  <si>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</si>
  <si>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</si>
  <si>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</si>
  <si>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</si>
  <si>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</si>
  <si>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</si>
  <si>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</si>
  <si>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</si>
  <si>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</si>
  <si>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</si>
  <si>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</si>
  <si>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</si>
  <si>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</si>
  <si>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</si>
  <si>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</si>
  <si>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</si>
  <si>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</si>
  <si>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</si>
  <si>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</si>
  <si>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</si>
  <si>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</si>
  <si>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</si>
  <si>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</si>
  <si>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</si>
  <si>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</si>
  <si>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</si>
  <si>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</si>
  <si>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</si>
  <si>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</si>
  <si>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</si>
  <si>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</si>
  <si>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</si>
  <si>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</si>
  <si>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</si>
  <si>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</si>
  <si>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</si>
  <si>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</si>
  <si>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</si>
  <si>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</si>
  <si>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</si>
  <si>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</si>
  <si>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</si>
  <si>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</si>
  <si>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</si>
  <si>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</si>
  <si>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</si>
  <si>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</si>
  <si>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</si>
  <si>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</si>
  <si>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</si>
  <si>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</si>
  <si>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</si>
  <si>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</si>
  <si>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</si>
  <si>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</si>
  <si>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</si>
  <si>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</si>
  <si>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</si>
  <si>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</si>
  <si>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</si>
  <si>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</si>
  <si>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</si>
  <si>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</si>
  <si>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</si>
  <si>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</si>
  <si>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</si>
  <si>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</si>
  <si>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</si>
  <si>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</si>
  <si>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</si>
  <si>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</si>
  <si>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</si>
  <si>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</si>
  <si>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</si>
  <si>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</si>
  <si>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</si>
  <si>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</si>
  <si>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</si>
  <si>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</si>
  <si>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</si>
  <si>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</si>
  <si>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</si>
  <si>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</si>
  <si>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</si>
  <si>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</si>
  <si>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</si>
  <si>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</si>
  <si>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</si>
  <si>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</si>
  <si>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</si>
  <si>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</si>
  <si>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</si>
  <si>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</si>
  <si>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</si>
  <si>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</si>
  <si>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</si>
  <si>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</si>
  <si>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</si>
  <si>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</si>
  <si>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</si>
  <si>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</si>
  <si>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</si>
  <si>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</si>
  <si>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</si>
  <si>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</si>
  <si>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</si>
  <si>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</si>
  <si>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</si>
  <si>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</si>
  <si>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</si>
  <si>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</si>
  <si>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</si>
  <si>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</si>
  <si>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</si>
  <si>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</si>
  <si>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</si>
  <si>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</si>
  <si>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</si>
  <si>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</si>
  <si>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</si>
  <si>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</si>
  <si>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</si>
  <si>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</si>
  <si>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</si>
  <si>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</si>
  <si>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</si>
  <si>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</si>
  <si>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</si>
  <si>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</si>
  <si>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</si>
  <si>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</si>
  <si>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</si>
  <si>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</si>
  <si>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</si>
  <si>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</si>
  <si>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</si>
  <si>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</si>
  <si>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</si>
  <si>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</si>
  <si>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</si>
  <si>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</si>
  <si>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</si>
  <si>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</si>
  <si>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</si>
  <si>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</si>
  <si>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</si>
  <si>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</si>
  <si>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</si>
  <si>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</si>
  <si>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</si>
  <si>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</si>
  <si>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</si>
  <si>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</si>
  <si>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</si>
  <si>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</si>
  <si>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</si>
  <si>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</si>
  <si>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</si>
  <si>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</si>
  <si>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</si>
  <si>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</si>
  <si>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</si>
  <si>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</si>
  <si>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</si>
  <si>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</si>
  <si>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</si>
  <si>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</si>
  <si>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</si>
  <si>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</si>
  <si>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</si>
  <si>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</si>
  <si>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</si>
  <si>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</si>
  <si>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</si>
  <si>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</si>
  <si>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</si>
  <si>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</si>
  <si>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</si>
  <si>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</si>
  <si>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</si>
  <si>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</si>
  <si>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</si>
  <si>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</si>
  <si>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</si>
  <si>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</si>
  <si>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</si>
  <si>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</si>
  <si>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</si>
  <si>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</si>
  <si>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</si>
  <si>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</si>
  <si>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</si>
  <si>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</si>
  <si>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</si>
  <si>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</si>
  <si>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</si>
  <si>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</si>
  <si>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</si>
  <si>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</si>
  <si>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</si>
  <si>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</si>
  <si>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</si>
  <si>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</si>
  <si>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</si>
  <si>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</si>
  <si>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</si>
  <si>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</si>
  <si>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</si>
  <si>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</si>
  <si>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</si>
  <si>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</si>
  <si>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</si>
  <si>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</si>
  <si>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</si>
  <si>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</si>
  <si>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</si>
  <si>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</si>
  <si>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</si>
  <si>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</si>
  <si>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</si>
  <si>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</si>
  <si>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</si>
  <si>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</si>
  <si>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</si>
  <si>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</si>
  <si>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</si>
  <si>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</si>
  <si>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</si>
  <si>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</si>
  <si>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</si>
  <si>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</si>
  <si>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</si>
  <si>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</si>
  <si>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</si>
  <si>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</si>
  <si>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</si>
  <si>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</si>
  <si>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</si>
  <si>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</si>
  <si>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</si>
  <si>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</si>
  <si>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</si>
  <si>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</si>
  <si>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</si>
  <si>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</si>
  <si>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</si>
  <si>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</si>
  <si>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</si>
  <si>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</si>
  <si>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</si>
  <si>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</si>
  <si>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</si>
  <si>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</si>
  <si>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</si>
  <si>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</si>
  <si>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</si>
  <si>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</si>
  <si>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</si>
  <si>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</si>
  <si>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</si>
  <si>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</si>
  <si>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</si>
  <si>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</si>
  <si>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</si>
  <si>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</si>
  <si>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</si>
  <si>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</si>
  <si>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</si>
  <si>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</si>
  <si>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</si>
  <si>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</si>
  <si>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</si>
  <si>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</si>
  <si>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</si>
  <si>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</si>
  <si>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</si>
  <si>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</si>
  <si>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</si>
  <si>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</si>
  <si>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</si>
  <si>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</si>
  <si>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</si>
  <si>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</si>
  <si>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Physicians Plus Insurance Corporation</t>
  </si>
  <si>
    <t>2014</t>
  </si>
  <si>
    <t>2650 Novation Parkway Madison, WI 53713</t>
  </si>
  <si>
    <t>391565691</t>
  </si>
  <si>
    <t>95341</t>
  </si>
  <si>
    <t>309</t>
  </si>
  <si>
    <t/>
  </si>
  <si>
    <t>Paid claims for services performed by physicians and other non-physician clinical providers including capitation.</t>
  </si>
  <si>
    <t>Based on actual paid data</t>
  </si>
  <si>
    <t>Federal income taxes incurred</t>
  </si>
  <si>
    <t>Allocated based on premiums</t>
  </si>
  <si>
    <t>State income taxes</t>
  </si>
  <si>
    <t>HIRSP assessment - fees related to subsidized care for persons unable to find coverage</t>
  </si>
  <si>
    <t>Allocated based on premium</t>
  </si>
  <si>
    <t>N/A</t>
  </si>
  <si>
    <t>Fees paid to state OCI for examination of financial statements</t>
  </si>
  <si>
    <t>Allocated based on member months</t>
  </si>
  <si>
    <t>Salaries &amp; Benefits of Chronic &amp; Complex case management personnel. 
Includes nursing staff directly in charge of managing cases, support
staff to assist members after discharge and pharmacy staff to assist
with medication compliance</t>
  </si>
  <si>
    <t>Outsourced services for one on one counseling provided by third party
that monitors and advises members on compliance with evidence based
medicine</t>
  </si>
  <si>
    <t>Costs related to medication care compliance</t>
  </si>
  <si>
    <t xml:space="preserve">Education classes provided to members that are designed to achieve 
behavioral changes.  </t>
  </si>
  <si>
    <t>Bonuses/reimbursements paid to members for particiaption in taking health risk assessments, classes for wellness or participation in health club facilities</t>
  </si>
  <si>
    <t>HEDIS  &amp; CHAPS survey software expenses</t>
  </si>
  <si>
    <t>Fees associated with maintaining online health risk assessment tool that
includes coaching programs on health education.</t>
  </si>
  <si>
    <t>Fees associated with telephonic program designed to help members with
 chronic disease.</t>
  </si>
  <si>
    <t>Fees associated with communicating medical information rapidly.</t>
  </si>
  <si>
    <t xml:space="preserve">Expenses related to work done by staff nurses, pharmacisits and health quality improvement
</t>
  </si>
  <si>
    <t>Expenses related to work done by staff nurses, pharmacists and health quality improvement personnel</t>
  </si>
  <si>
    <t>Expenses related to claims adjustments and process</t>
  </si>
  <si>
    <t>Salaries &amp; benefits of direct sales staff</t>
  </si>
  <si>
    <t>Commissions paid to agents/brokers</t>
  </si>
  <si>
    <t>Actual expense</t>
  </si>
  <si>
    <t>Payroll taxes</t>
  </si>
  <si>
    <t>Real Estate taxes</t>
  </si>
  <si>
    <t>Expenses related to operations, includes wages, rent, postage, 
depreciation, utilities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</si>
</sst>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499</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row>
    <row r="12" spans="1:6" x14ac:dyDescent="0.2">
      <c r="B12" s="235" t="s">
        <v>35</v>
      </c>
      <c r="C12" s="381" t="s">
        <v>149</v>
      </c>
    </row>
    <row r="13" spans="1:6" x14ac:dyDescent="0.2">
      <c r="B13" s="235" t="s">
        <v>50</v>
      </c>
      <c r="C13" s="381" t="s">
        <v>192</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51" activePane="bottomRight" state="frozen"/>
      <selection activeCell="B1" sqref="B1"/>
      <selection pane="topRight" activeCell="B1" sqref="B1"/>
      <selection pane="bottomLeft" activeCell="B1" sqref="B1"/>
      <selection pane="bottomRight" activeCell="AT51" sqref="AT51"/>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10327768</v>
      </c>
      <c r="E5" s="109">
        <v>11024273</v>
      </c>
      <c r="F5" s="109">
        <v>0</v>
      </c>
      <c r="G5" s="109">
        <v>0</v>
      </c>
      <c r="H5" s="109">
        <v>0</v>
      </c>
      <c r="I5" s="108">
        <v>1224463.9300000002</v>
      </c>
      <c r="J5" s="108">
        <v>65931894</v>
      </c>
      <c r="K5" s="109">
        <v>65827087</v>
      </c>
      <c r="L5" s="109">
        <v>0</v>
      </c>
      <c r="M5" s="109">
        <v>0</v>
      </c>
      <c r="N5" s="109">
        <v>0</v>
      </c>
      <c r="O5" s="108">
        <v>205143.59000000003</v>
      </c>
      <c r="P5" s="108">
        <v>140541655</v>
      </c>
      <c r="Q5" s="109">
        <v>140541655</v>
      </c>
      <c r="R5" s="109">
        <v>0</v>
      </c>
      <c r="S5" s="109">
        <v>0</v>
      </c>
      <c r="T5" s="109">
        <v>0</v>
      </c>
      <c r="U5" s="108">
        <v>0</v>
      </c>
      <c r="V5" s="109">
        <v>0</v>
      </c>
      <c r="W5" s="109">
        <v>0</v>
      </c>
      <c r="X5" s="108">
        <v>0</v>
      </c>
      <c r="Y5" s="109">
        <v>0</v>
      </c>
      <c r="Z5" s="109">
        <v>0</v>
      </c>
      <c r="AA5" s="108">
        <v>0</v>
      </c>
      <c r="AB5" s="109">
        <v>0</v>
      </c>
      <c r="AC5" s="109">
        <v>0</v>
      </c>
      <c r="AD5" s="108"/>
      <c r="AE5" s="298"/>
      <c r="AF5" s="298"/>
      <c r="AG5" s="298"/>
      <c r="AH5" s="299"/>
      <c r="AI5" s="108"/>
      <c r="AJ5" s="298"/>
      <c r="AK5" s="298"/>
      <c r="AL5" s="298"/>
      <c r="AM5" s="299"/>
      <c r="AN5" s="108">
        <v>0</v>
      </c>
      <c r="AO5" s="109">
        <v>0</v>
      </c>
      <c r="AP5" s="109">
        <v>0</v>
      </c>
      <c r="AQ5" s="109">
        <v>0</v>
      </c>
      <c r="AR5" s="109">
        <v>0</v>
      </c>
      <c r="AS5" s="108">
        <v>12746547</v>
      </c>
      <c r="AT5" s="110">
        <v>3146969</v>
      </c>
      <c r="AU5" s="110">
        <v>0</v>
      </c>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v>-59392</v>
      </c>
      <c r="E8" s="292"/>
      <c r="F8" s="293"/>
      <c r="G8" s="293"/>
      <c r="H8" s="293"/>
      <c r="I8" s="296"/>
      <c r="J8" s="112">
        <v>-255923</v>
      </c>
      <c r="K8" s="292"/>
      <c r="L8" s="293"/>
      <c r="M8" s="293"/>
      <c r="N8" s="293"/>
      <c r="O8" s="296"/>
      <c r="P8" s="112">
        <v>-591716</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v>-58087</v>
      </c>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v>11679757</v>
      </c>
      <c r="E12" s="109">
        <v>11704591</v>
      </c>
      <c r="F12" s="109">
        <v>0</v>
      </c>
      <c r="G12" s="109">
        <v>0</v>
      </c>
      <c r="H12" s="109">
        <v>0</v>
      </c>
      <c r="I12" s="108">
        <v>618926.11209285469</v>
      </c>
      <c r="J12" s="108">
        <v>67831467</v>
      </c>
      <c r="K12" s="109">
        <v>61973768</v>
      </c>
      <c r="L12" s="109">
        <v>0</v>
      </c>
      <c r="M12" s="109">
        <v>0</v>
      </c>
      <c r="N12" s="109">
        <v>0</v>
      </c>
      <c r="O12" s="108">
        <v>156194.45097265404</v>
      </c>
      <c r="P12" s="108">
        <v>113403755</v>
      </c>
      <c r="Q12" s="109">
        <v>118348659</v>
      </c>
      <c r="R12" s="109">
        <v>0</v>
      </c>
      <c r="S12" s="109">
        <v>0</v>
      </c>
      <c r="T12" s="109">
        <v>0</v>
      </c>
      <c r="U12" s="108">
        <v>0</v>
      </c>
      <c r="V12" s="109">
        <v>0</v>
      </c>
      <c r="W12" s="109">
        <v>0</v>
      </c>
      <c r="X12" s="108">
        <v>0</v>
      </c>
      <c r="Y12" s="109">
        <v>0</v>
      </c>
      <c r="Z12" s="109">
        <v>0</v>
      </c>
      <c r="AA12" s="108">
        <v>0</v>
      </c>
      <c r="AB12" s="109">
        <v>0</v>
      </c>
      <c r="AC12" s="109">
        <v>0</v>
      </c>
      <c r="AD12" s="108"/>
      <c r="AE12" s="298"/>
      <c r="AF12" s="298"/>
      <c r="AG12" s="298"/>
      <c r="AH12" s="299"/>
      <c r="AI12" s="108"/>
      <c r="AJ12" s="298"/>
      <c r="AK12" s="298"/>
      <c r="AL12" s="298"/>
      <c r="AM12" s="299"/>
      <c r="AN12" s="108">
        <v>0</v>
      </c>
      <c r="AO12" s="109">
        <v>0</v>
      </c>
      <c r="AP12" s="109">
        <v>0</v>
      </c>
      <c r="AQ12" s="109">
        <v>0</v>
      </c>
      <c r="AR12" s="109">
        <v>0</v>
      </c>
      <c r="AS12" s="108">
        <v>9976583</v>
      </c>
      <c r="AT12" s="110">
        <v>2545378</v>
      </c>
      <c r="AU12" s="110">
        <v>0</v>
      </c>
      <c r="AV12" s="315"/>
      <c r="AW12" s="320"/>
    </row>
    <row r="13" spans="1:49" ht="25.5" x14ac:dyDescent="0.2">
      <c r="B13" s="158" t="s">
        <v>230</v>
      </c>
      <c r="C13" s="65" t="s">
        <v>37</v>
      </c>
      <c r="D13" s="112">
        <v>882669</v>
      </c>
      <c r="E13" s="113">
        <v>882669</v>
      </c>
      <c r="F13" s="113"/>
      <c r="G13" s="292"/>
      <c r="H13" s="293"/>
      <c r="I13" s="112">
        <v>316068.58018103318</v>
      </c>
      <c r="J13" s="112">
        <v>5489053</v>
      </c>
      <c r="K13" s="113">
        <v>5489053</v>
      </c>
      <c r="L13" s="113"/>
      <c r="M13" s="292"/>
      <c r="N13" s="293"/>
      <c r="O13" s="112">
        <v>110793.46048612954</v>
      </c>
      <c r="P13" s="112">
        <v>12748137</v>
      </c>
      <c r="Q13" s="113">
        <v>12748137</v>
      </c>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v>50385</v>
      </c>
      <c r="AU13" s="116"/>
      <c r="AV13" s="314"/>
      <c r="AW13" s="321"/>
    </row>
    <row r="14" spans="1:49" ht="25.5" x14ac:dyDescent="0.2">
      <c r="B14" s="158" t="s">
        <v>231</v>
      </c>
      <c r="C14" s="65" t="s">
        <v>6</v>
      </c>
      <c r="D14" s="112">
        <v>98393</v>
      </c>
      <c r="E14" s="113">
        <v>98393</v>
      </c>
      <c r="F14" s="113"/>
      <c r="G14" s="291"/>
      <c r="H14" s="294"/>
      <c r="I14" s="112">
        <v>35232.8401810332</v>
      </c>
      <c r="J14" s="112">
        <v>611855</v>
      </c>
      <c r="K14" s="113">
        <v>611855</v>
      </c>
      <c r="L14" s="113"/>
      <c r="M14" s="291"/>
      <c r="N14" s="294"/>
      <c r="O14" s="112">
        <v>12349.950486129535</v>
      </c>
      <c r="P14" s="112">
        <v>1421013</v>
      </c>
      <c r="Q14" s="113">
        <v>1421013</v>
      </c>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v>5616</v>
      </c>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c r="E16" s="292"/>
      <c r="F16" s="293"/>
      <c r="G16" s="294"/>
      <c r="H16" s="294"/>
      <c r="I16" s="296"/>
      <c r="J16" s="112">
        <v>-33718</v>
      </c>
      <c r="K16" s="292"/>
      <c r="L16" s="293"/>
      <c r="M16" s="294"/>
      <c r="N16" s="294"/>
      <c r="O16" s="296"/>
      <c r="P16" s="112">
        <v>-206818</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-124578</v>
      </c>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v>-6000000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v>0</v>
      </c>
      <c r="V22" s="118">
        <v>0</v>
      </c>
      <c r="W22" s="118">
        <v>0</v>
      </c>
      <c r="X22" s="117">
        <v>0</v>
      </c>
      <c r="Y22" s="118">
        <v>0</v>
      </c>
      <c r="Z22" s="118">
        <v>0</v>
      </c>
      <c r="AA22" s="117">
        <v>0</v>
      </c>
      <c r="AB22" s="118">
        <v>0</v>
      </c>
      <c r="AC22" s="118">
        <v>0</v>
      </c>
      <c r="AD22" s="117"/>
      <c r="AE22" s="294"/>
      <c r="AF22" s="294"/>
      <c r="AG22" s="294"/>
      <c r="AH22" s="294"/>
      <c r="AI22" s="117"/>
      <c r="AJ22" s="294"/>
      <c r="AK22" s="294"/>
      <c r="AL22" s="294"/>
      <c r="AM22" s="294"/>
      <c r="AN22" s="117">
        <v>0</v>
      </c>
      <c r="AO22" s="118">
        <v>0</v>
      </c>
      <c r="AP22" s="118">
        <v>0</v>
      </c>
      <c r="AQ22" s="118">
        <v>0</v>
      </c>
      <c r="AR22" s="118">
        <v>0</v>
      </c>
      <c r="AS22" s="117">
        <v>0</v>
      </c>
      <c r="AT22" s="119">
        <v>0</v>
      </c>
      <c r="AU22" s="119">
        <v>0</v>
      </c>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v>6870.3190021216715</v>
      </c>
      <c r="E26" s="113">
        <v>6870.3190021216715</v>
      </c>
      <c r="F26" s="113"/>
      <c r="G26" s="113"/>
      <c r="H26" s="113"/>
      <c r="I26" s="112">
        <v>158.50977184157344</v>
      </c>
      <c r="J26" s="112">
        <v>30041.200454679954</v>
      </c>
      <c r="K26" s="113">
        <v>30041.200454679954</v>
      </c>
      <c r="L26" s="113"/>
      <c r="M26" s="113"/>
      <c r="N26" s="113"/>
      <c r="O26" s="112">
        <v>109.2997687566499</v>
      </c>
      <c r="P26" s="112">
        <v>69434</v>
      </c>
      <c r="Q26" s="113">
        <v>69434</v>
      </c>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v>206735</v>
      </c>
      <c r="E27" s="113">
        <v>206735</v>
      </c>
      <c r="F27" s="113"/>
      <c r="G27" s="113"/>
      <c r="H27" s="113"/>
      <c r="I27" s="112">
        <v>10568.364234435097</v>
      </c>
      <c r="J27" s="112">
        <v>1319785</v>
      </c>
      <c r="K27" s="113">
        <v>1319785</v>
      </c>
      <c r="L27" s="113"/>
      <c r="M27" s="113"/>
      <c r="N27" s="113"/>
      <c r="O27" s="112">
        <v>6204.4044406977964</v>
      </c>
      <c r="P27" s="112">
        <v>2813278</v>
      </c>
      <c r="Q27" s="113">
        <v>2813278</v>
      </c>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v>255153</v>
      </c>
      <c r="AT27" s="116"/>
      <c r="AU27" s="116"/>
      <c r="AV27" s="317"/>
      <c r="AW27" s="321"/>
    </row>
    <row r="28" spans="1:49" s="8" customFormat="1" x14ac:dyDescent="0.2">
      <c r="A28" s="38"/>
      <c r="B28" s="161" t="s">
        <v>245</v>
      </c>
      <c r="C28" s="65"/>
      <c r="D28" s="112">
        <v>13581</v>
      </c>
      <c r="E28" s="113">
        <v>13581</v>
      </c>
      <c r="F28" s="113"/>
      <c r="G28" s="113"/>
      <c r="H28" s="113"/>
      <c r="I28" s="112">
        <v>13581.04</v>
      </c>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v>-7024</v>
      </c>
      <c r="E30" s="113">
        <v>-7024</v>
      </c>
      <c r="F30" s="113"/>
      <c r="G30" s="113"/>
      <c r="H30" s="113"/>
      <c r="I30" s="112">
        <v>0</v>
      </c>
      <c r="J30" s="112">
        <v>-447027</v>
      </c>
      <c r="K30" s="113">
        <v>-447027</v>
      </c>
      <c r="L30" s="113"/>
      <c r="M30" s="113"/>
      <c r="N30" s="113"/>
      <c r="O30" s="112">
        <v>0</v>
      </c>
      <c r="P30" s="112">
        <v>-952892</v>
      </c>
      <c r="Q30" s="113">
        <v>-952892</v>
      </c>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v>-86423</v>
      </c>
      <c r="AT30" s="116">
        <v>-21367</v>
      </c>
      <c r="AU30" s="116"/>
      <c r="AV30" s="116"/>
      <c r="AW30" s="321"/>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v>216441</v>
      </c>
      <c r="E34" s="113">
        <v>216441</v>
      </c>
      <c r="F34" s="113"/>
      <c r="G34" s="113"/>
      <c r="H34" s="113"/>
      <c r="I34" s="112">
        <v>4993.6606694284083</v>
      </c>
      <c r="J34" s="112">
        <v>946412</v>
      </c>
      <c r="K34" s="113">
        <v>946412</v>
      </c>
      <c r="L34" s="113"/>
      <c r="M34" s="113"/>
      <c r="N34" s="113"/>
      <c r="O34" s="112">
        <v>3443.3584130271911</v>
      </c>
      <c r="P34" s="112">
        <v>2187423.75</v>
      </c>
      <c r="Q34" s="113">
        <v>2187423.75</v>
      </c>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v>3478</v>
      </c>
      <c r="E35" s="113">
        <v>3478</v>
      </c>
      <c r="F35" s="113"/>
      <c r="G35" s="113"/>
      <c r="H35" s="113"/>
      <c r="I35" s="112">
        <v>177.81062368999829</v>
      </c>
      <c r="J35" s="112">
        <v>22205</v>
      </c>
      <c r="K35" s="113">
        <v>22205</v>
      </c>
      <c r="L35" s="113"/>
      <c r="M35" s="113"/>
      <c r="N35" s="113"/>
      <c r="O35" s="112">
        <v>104.38786918706528</v>
      </c>
      <c r="P35" s="112">
        <v>47332.85</v>
      </c>
      <c r="Q35" s="113">
        <v>47332.85</v>
      </c>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v>4293</v>
      </c>
      <c r="AT35" s="116">
        <v>1060</v>
      </c>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111359</v>
      </c>
      <c r="E37" s="121">
        <v>111359</v>
      </c>
      <c r="F37" s="121"/>
      <c r="G37" s="121"/>
      <c r="H37" s="121"/>
      <c r="I37" s="120">
        <v>2569.2387321541682</v>
      </c>
      <c r="J37" s="120">
        <v>710911</v>
      </c>
      <c r="K37" s="121">
        <v>710911</v>
      </c>
      <c r="L37" s="121"/>
      <c r="M37" s="121"/>
      <c r="N37" s="121"/>
      <c r="O37" s="120"/>
      <c r="P37" s="120">
        <v>1400785</v>
      </c>
      <c r="Q37" s="121">
        <v>1400785</v>
      </c>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v>137440</v>
      </c>
      <c r="AT37" s="122">
        <v>33932</v>
      </c>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v>4821</v>
      </c>
      <c r="E40" s="113">
        <v>4821</v>
      </c>
      <c r="F40" s="113"/>
      <c r="G40" s="113"/>
      <c r="H40" s="113"/>
      <c r="I40" s="112">
        <v>111.22854845782781</v>
      </c>
      <c r="J40" s="112">
        <v>264586</v>
      </c>
      <c r="K40" s="113">
        <v>264586</v>
      </c>
      <c r="L40" s="113"/>
      <c r="M40" s="113"/>
      <c r="N40" s="113"/>
      <c r="O40" s="112"/>
      <c r="P40" s="112">
        <v>517317</v>
      </c>
      <c r="Q40" s="113">
        <v>517317</v>
      </c>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v>5950</v>
      </c>
      <c r="AT40" s="116"/>
      <c r="AU40" s="116"/>
      <c r="AV40" s="116"/>
      <c r="AW40" s="321"/>
    </row>
    <row r="41" spans="1:49" s="8" customFormat="1" ht="25.5" x14ac:dyDescent="0.2">
      <c r="A41" s="38"/>
      <c r="B41" s="161" t="s">
        <v>258</v>
      </c>
      <c r="C41" s="65" t="s">
        <v>129</v>
      </c>
      <c r="D41" s="112">
        <v>36976</v>
      </c>
      <c r="E41" s="113">
        <v>36976</v>
      </c>
      <c r="F41" s="113"/>
      <c r="G41" s="113"/>
      <c r="H41" s="113"/>
      <c r="I41" s="112">
        <v>853.09827997856064</v>
      </c>
      <c r="J41" s="112">
        <v>236054</v>
      </c>
      <c r="K41" s="113">
        <v>236054</v>
      </c>
      <c r="L41" s="113"/>
      <c r="M41" s="113"/>
      <c r="N41" s="113"/>
      <c r="O41" s="112"/>
      <c r="P41" s="112">
        <v>465122</v>
      </c>
      <c r="Q41" s="113">
        <v>465122</v>
      </c>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v>45636</v>
      </c>
      <c r="AT41" s="116">
        <v>11267</v>
      </c>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14946</v>
      </c>
      <c r="E44" s="121">
        <v>14946</v>
      </c>
      <c r="F44" s="121"/>
      <c r="G44" s="121"/>
      <c r="H44" s="121"/>
      <c r="I44" s="120">
        <v>344.82926472737904</v>
      </c>
      <c r="J44" s="120">
        <v>95414</v>
      </c>
      <c r="K44" s="121">
        <v>95414</v>
      </c>
      <c r="L44" s="121"/>
      <c r="M44" s="121"/>
      <c r="N44" s="121"/>
      <c r="O44" s="120">
        <v>347.14751668728201</v>
      </c>
      <c r="P44" s="120">
        <v>203385</v>
      </c>
      <c r="Q44" s="121">
        <v>203385</v>
      </c>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v>18446</v>
      </c>
      <c r="AT44" s="122">
        <v>4554</v>
      </c>
      <c r="AU44" s="122"/>
      <c r="AV44" s="122"/>
      <c r="AW44" s="320"/>
    </row>
    <row r="45" spans="1:49" x14ac:dyDescent="0.2">
      <c r="B45" s="164" t="s">
        <v>262</v>
      </c>
      <c r="C45" s="65" t="s">
        <v>19</v>
      </c>
      <c r="D45" s="112">
        <v>125340</v>
      </c>
      <c r="E45" s="113">
        <v>125340</v>
      </c>
      <c r="F45" s="113"/>
      <c r="G45" s="113"/>
      <c r="H45" s="113"/>
      <c r="I45" s="112">
        <v>2891.8038298494375</v>
      </c>
      <c r="J45" s="112">
        <v>800162</v>
      </c>
      <c r="K45" s="113">
        <v>800162</v>
      </c>
      <c r="L45" s="113"/>
      <c r="M45" s="113"/>
      <c r="N45" s="113"/>
      <c r="O45" s="112">
        <v>2911.252554630651</v>
      </c>
      <c r="P45" s="112">
        <v>1947995</v>
      </c>
      <c r="Q45" s="113">
        <v>1947995</v>
      </c>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v>154965</v>
      </c>
      <c r="AT45" s="116">
        <v>38192</v>
      </c>
      <c r="AU45" s="116"/>
      <c r="AV45" s="116"/>
      <c r="AW45" s="321"/>
    </row>
    <row r="46" spans="1:49" x14ac:dyDescent="0.2">
      <c r="B46" s="164" t="s">
        <v>263</v>
      </c>
      <c r="C46" s="65" t="s">
        <v>20</v>
      </c>
      <c r="D46" s="112">
        <v>48134</v>
      </c>
      <c r="E46" s="113">
        <v>48134</v>
      </c>
      <c r="F46" s="113"/>
      <c r="G46" s="113"/>
      <c r="H46" s="113"/>
      <c r="I46" s="112">
        <v>1110.5320372265264</v>
      </c>
      <c r="J46" s="112">
        <v>48134</v>
      </c>
      <c r="K46" s="113">
        <v>48134</v>
      </c>
      <c r="L46" s="113"/>
      <c r="M46" s="113"/>
      <c r="N46" s="113"/>
      <c r="O46" s="112">
        <v>175.12732479746822</v>
      </c>
      <c r="P46" s="112">
        <v>96268</v>
      </c>
      <c r="Q46" s="113">
        <v>96268</v>
      </c>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v>516141</v>
      </c>
      <c r="E47" s="113">
        <v>516141</v>
      </c>
      <c r="F47" s="113"/>
      <c r="G47" s="113"/>
      <c r="H47" s="113"/>
      <c r="I47" s="112">
        <v>11908.237757637773</v>
      </c>
      <c r="J47" s="112">
        <v>1750449</v>
      </c>
      <c r="K47" s="113">
        <v>1750449</v>
      </c>
      <c r="L47" s="113"/>
      <c r="M47" s="113"/>
      <c r="N47" s="113"/>
      <c r="O47" s="112">
        <v>6368.7092401297095</v>
      </c>
      <c r="P47" s="112">
        <v>391492</v>
      </c>
      <c r="Q47" s="113">
        <v>391492</v>
      </c>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v>196781</v>
      </c>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v>21954</v>
      </c>
      <c r="E49" s="113">
        <v>21954</v>
      </c>
      <c r="F49" s="113"/>
      <c r="G49" s="113"/>
      <c r="H49" s="113"/>
      <c r="I49" s="112">
        <v>506.51556789942993</v>
      </c>
      <c r="J49" s="112">
        <v>140156</v>
      </c>
      <c r="K49" s="113">
        <v>140156</v>
      </c>
      <c r="L49" s="113"/>
      <c r="M49" s="113"/>
      <c r="N49" s="113"/>
      <c r="O49" s="112">
        <v>509.93362974849288</v>
      </c>
      <c r="P49" s="112">
        <v>298758</v>
      </c>
      <c r="Q49" s="113">
        <v>298758</v>
      </c>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v>27096</v>
      </c>
      <c r="AT49" s="116">
        <v>6690</v>
      </c>
      <c r="AU49" s="116"/>
      <c r="AV49" s="116"/>
      <c r="AW49" s="321"/>
    </row>
    <row r="50" spans="2:49" ht="25.5" x14ac:dyDescent="0.2">
      <c r="B50" s="158" t="s">
        <v>266</v>
      </c>
      <c r="C50" s="65"/>
      <c r="D50" s="112">
        <v>12500</v>
      </c>
      <c r="E50" s="113">
        <v>12500</v>
      </c>
      <c r="F50" s="113"/>
      <c r="G50" s="113"/>
      <c r="H50" s="113"/>
      <c r="I50" s="112">
        <v>0</v>
      </c>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v>124659</v>
      </c>
      <c r="E51" s="113">
        <v>124659</v>
      </c>
      <c r="F51" s="113"/>
      <c r="G51" s="113"/>
      <c r="H51" s="113"/>
      <c r="I51" s="112">
        <v>2876.0920187107145</v>
      </c>
      <c r="J51" s="112">
        <v>3221792</v>
      </c>
      <c r="K51" s="113">
        <v>3221792</v>
      </c>
      <c r="L51" s="113"/>
      <c r="M51" s="113"/>
      <c r="N51" s="113"/>
      <c r="O51" s="112">
        <v>11721.939045454039</v>
      </c>
      <c r="P51" s="112">
        <v>11649875</v>
      </c>
      <c r="Q51" s="113">
        <v>11649875</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1162137</v>
      </c>
      <c r="AT51" s="116">
        <v>153130</v>
      </c>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1822</v>
      </c>
      <c r="E56" s="125">
        <v>1822</v>
      </c>
      <c r="F56" s="125"/>
      <c r="G56" s="125"/>
      <c r="H56" s="125"/>
      <c r="I56" s="124">
        <v>75</v>
      </c>
      <c r="J56" s="124">
        <v>4543</v>
      </c>
      <c r="K56" s="125">
        <v>4543</v>
      </c>
      <c r="L56" s="125"/>
      <c r="M56" s="125"/>
      <c r="N56" s="125"/>
      <c r="O56" s="124">
        <v>40</v>
      </c>
      <c r="P56" s="124">
        <v>18593</v>
      </c>
      <c r="Q56" s="125">
        <v>18593</v>
      </c>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v>8994</v>
      </c>
      <c r="AT56" s="126">
        <v>1295</v>
      </c>
      <c r="AU56" s="126"/>
      <c r="AV56" s="126"/>
      <c r="AW56" s="312"/>
    </row>
    <row r="57" spans="2:49" x14ac:dyDescent="0.2">
      <c r="B57" s="164" t="s">
        <v>273</v>
      </c>
      <c r="C57" s="65" t="s">
        <v>25</v>
      </c>
      <c r="D57" s="127">
        <v>3086</v>
      </c>
      <c r="E57" s="128">
        <v>3086</v>
      </c>
      <c r="F57" s="128"/>
      <c r="G57" s="128"/>
      <c r="H57" s="128"/>
      <c r="I57" s="127">
        <v>93</v>
      </c>
      <c r="J57" s="127">
        <v>15096</v>
      </c>
      <c r="K57" s="128">
        <v>15096</v>
      </c>
      <c r="L57" s="128"/>
      <c r="M57" s="128"/>
      <c r="N57" s="128"/>
      <c r="O57" s="127">
        <v>55</v>
      </c>
      <c r="P57" s="127">
        <v>33932</v>
      </c>
      <c r="Q57" s="128">
        <v>33932</v>
      </c>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v>8994</v>
      </c>
      <c r="AT57" s="129">
        <v>1295</v>
      </c>
      <c r="AU57" s="129"/>
      <c r="AV57" s="129"/>
      <c r="AW57" s="313"/>
    </row>
    <row r="58" spans="2:49" x14ac:dyDescent="0.2">
      <c r="B58" s="164" t="s">
        <v>274</v>
      </c>
      <c r="C58" s="65" t="s">
        <v>26</v>
      </c>
      <c r="D58" s="333"/>
      <c r="E58" s="334"/>
      <c r="F58" s="334"/>
      <c r="G58" s="334"/>
      <c r="H58" s="334"/>
      <c r="I58" s="333"/>
      <c r="J58" s="127">
        <v>728</v>
      </c>
      <c r="K58" s="128">
        <v>728</v>
      </c>
      <c r="L58" s="128"/>
      <c r="M58" s="128"/>
      <c r="N58" s="128"/>
      <c r="O58" s="127">
        <v>5</v>
      </c>
      <c r="P58" s="127">
        <v>57</v>
      </c>
      <c r="Q58" s="128">
        <v>57</v>
      </c>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v>1</v>
      </c>
      <c r="AT58" s="129">
        <v>1</v>
      </c>
      <c r="AU58" s="129"/>
      <c r="AV58" s="129"/>
      <c r="AW58" s="313"/>
    </row>
    <row r="59" spans="2:49" x14ac:dyDescent="0.2">
      <c r="B59" s="164" t="s">
        <v>275</v>
      </c>
      <c r="C59" s="65" t="s">
        <v>27</v>
      </c>
      <c r="D59" s="127">
        <v>41046</v>
      </c>
      <c r="E59" s="128">
        <v>41046</v>
      </c>
      <c r="F59" s="128"/>
      <c r="G59" s="128"/>
      <c r="H59" s="128"/>
      <c r="I59" s="127">
        <v>947</v>
      </c>
      <c r="J59" s="127">
        <v>179478</v>
      </c>
      <c r="K59" s="128">
        <v>179478</v>
      </c>
      <c r="L59" s="128"/>
      <c r="M59" s="128"/>
      <c r="N59" s="128"/>
      <c r="O59" s="127">
        <v>653</v>
      </c>
      <c r="P59" s="127">
        <v>414824</v>
      </c>
      <c r="Q59" s="128">
        <v>414824</v>
      </c>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v>96747</v>
      </c>
      <c r="AT59" s="129">
        <v>15649</v>
      </c>
      <c r="AU59" s="129"/>
      <c r="AV59" s="129"/>
      <c r="AW59" s="313"/>
    </row>
    <row r="60" spans="2:49" x14ac:dyDescent="0.2">
      <c r="B60" s="164" t="s">
        <v>276</v>
      </c>
      <c r="C60" s="65"/>
      <c r="D60" s="130">
        <v>3420.5</v>
      </c>
      <c r="E60" s="131">
        <v>3420.5</v>
      </c>
      <c r="F60" s="131">
        <v>0</v>
      </c>
      <c r="G60" s="131">
        <v>0</v>
      </c>
      <c r="H60" s="131">
        <v>0</v>
      </c>
      <c r="I60" s="130">
        <v>78.916666666666671</v>
      </c>
      <c r="J60" s="130">
        <v>14956.5</v>
      </c>
      <c r="K60" s="131">
        <v>14956.5</v>
      </c>
      <c r="L60" s="131">
        <v>0</v>
      </c>
      <c r="M60" s="131">
        <v>0</v>
      </c>
      <c r="N60" s="131">
        <v>0</v>
      </c>
      <c r="O60" s="130">
        <v>54.416666666666664</v>
      </c>
      <c r="P60" s="130">
        <v>34568.666666666664</v>
      </c>
      <c r="Q60" s="131">
        <v>34568.666666666664</v>
      </c>
      <c r="R60" s="131">
        <v>0</v>
      </c>
      <c r="S60" s="131">
        <v>0</v>
      </c>
      <c r="T60" s="131">
        <v>0</v>
      </c>
      <c r="U60" s="130">
        <v>0</v>
      </c>
      <c r="V60" s="131">
        <v>0</v>
      </c>
      <c r="W60" s="131">
        <v>0</v>
      </c>
      <c r="X60" s="130">
        <v>0</v>
      </c>
      <c r="Y60" s="131">
        <v>0</v>
      </c>
      <c r="Z60" s="131">
        <v>0</v>
      </c>
      <c r="AA60" s="130">
        <v>0</v>
      </c>
      <c r="AB60" s="131">
        <v>0</v>
      </c>
      <c r="AC60" s="131">
        <v>0</v>
      </c>
      <c r="AD60" s="130"/>
      <c r="AE60" s="307"/>
      <c r="AF60" s="307"/>
      <c r="AG60" s="307"/>
      <c r="AH60" s="308"/>
      <c r="AI60" s="130"/>
      <c r="AJ60" s="307"/>
      <c r="AK60" s="307"/>
      <c r="AL60" s="307"/>
      <c r="AM60" s="308"/>
      <c r="AN60" s="130">
        <v>0</v>
      </c>
      <c r="AO60" s="131">
        <v>0</v>
      </c>
      <c r="AP60" s="131">
        <v>0</v>
      </c>
      <c r="AQ60" s="131">
        <v>0</v>
      </c>
      <c r="AR60" s="131">
        <v>0</v>
      </c>
      <c r="AS60" s="130">
        <v>8062.25</v>
      </c>
      <c r="AT60" s="132">
        <v>1304.0833333333333</v>
      </c>
      <c r="AU60" s="132">
        <v>0</v>
      </c>
      <c r="AV60" s="132">
        <v>0</v>
      </c>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v>2121707</v>
      </c>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v>0</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Q3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10327768</v>
      </c>
      <c r="E5" s="121">
        <v>10327768</v>
      </c>
      <c r="F5" s="121"/>
      <c r="G5" s="133"/>
      <c r="H5" s="133"/>
      <c r="I5" s="120">
        <v>527958.93000000005</v>
      </c>
      <c r="J5" s="120">
        <v>65931894</v>
      </c>
      <c r="K5" s="121">
        <v>65931894</v>
      </c>
      <c r="L5" s="121"/>
      <c r="M5" s="121"/>
      <c r="N5" s="121"/>
      <c r="O5" s="120">
        <v>309950.59000000003</v>
      </c>
      <c r="P5" s="120">
        <v>140541655</v>
      </c>
      <c r="Q5" s="121">
        <v>140541655</v>
      </c>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12746547</v>
      </c>
      <c r="AT5" s="122">
        <v>3146969</v>
      </c>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v>140157</v>
      </c>
      <c r="F15" s="113"/>
      <c r="G15" s="113"/>
      <c r="H15" s="113"/>
      <c r="I15" s="112">
        <v>140157</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v>556348</v>
      </c>
      <c r="F16" s="113"/>
      <c r="G16" s="113"/>
      <c r="H16" s="113"/>
      <c r="I16" s="112">
        <v>556348</v>
      </c>
      <c r="J16" s="112"/>
      <c r="K16" s="113">
        <v>-104807</v>
      </c>
      <c r="L16" s="113"/>
      <c r="M16" s="113"/>
      <c r="N16" s="113"/>
      <c r="O16" s="112">
        <v>-104807</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v>167387</v>
      </c>
      <c r="E20" s="113">
        <v>167387</v>
      </c>
      <c r="F20" s="113"/>
      <c r="G20" s="113"/>
      <c r="H20" s="113"/>
      <c r="I20" s="112">
        <v>167387</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11598289</v>
      </c>
      <c r="E23" s="291"/>
      <c r="F23" s="291"/>
      <c r="G23" s="291"/>
      <c r="H23" s="291"/>
      <c r="I23" s="295"/>
      <c r="J23" s="112">
        <v>69574642</v>
      </c>
      <c r="K23" s="291"/>
      <c r="L23" s="291"/>
      <c r="M23" s="291"/>
      <c r="N23" s="291"/>
      <c r="O23" s="295"/>
      <c r="P23" s="112">
        <v>119951317</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10185100</v>
      </c>
      <c r="AT23" s="116">
        <v>2819934</v>
      </c>
      <c r="AU23" s="116"/>
      <c r="AV23" s="314"/>
      <c r="AW23" s="321"/>
    </row>
    <row r="24" spans="2:49" ht="28.5" customHeight="1" x14ac:dyDescent="0.2">
      <c r="B24" s="181" t="s">
        <v>114</v>
      </c>
      <c r="C24" s="136"/>
      <c r="D24" s="296"/>
      <c r="E24" s="113">
        <v>11593623</v>
      </c>
      <c r="F24" s="113"/>
      <c r="G24" s="113"/>
      <c r="H24" s="113"/>
      <c r="I24" s="112">
        <v>615373.27</v>
      </c>
      <c r="J24" s="296"/>
      <c r="K24" s="113">
        <v>61364492</v>
      </c>
      <c r="L24" s="113"/>
      <c r="M24" s="113"/>
      <c r="N24" s="113"/>
      <c r="O24" s="112">
        <v>156444.78</v>
      </c>
      <c r="P24" s="296"/>
      <c r="Q24" s="113">
        <v>117243544</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70193</v>
      </c>
      <c r="E26" s="291"/>
      <c r="F26" s="291"/>
      <c r="G26" s="291"/>
      <c r="H26" s="291"/>
      <c r="I26" s="295"/>
      <c r="J26" s="112">
        <v>199762</v>
      </c>
      <c r="K26" s="291"/>
      <c r="L26" s="291"/>
      <c r="M26" s="291"/>
      <c r="N26" s="291"/>
      <c r="O26" s="295"/>
      <c r="P26" s="112">
        <v>482139</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473316</v>
      </c>
      <c r="AT26" s="116">
        <v>12479</v>
      </c>
      <c r="AU26" s="116"/>
      <c r="AV26" s="314"/>
      <c r="AW26" s="321"/>
    </row>
    <row r="27" spans="2:49" s="8" customFormat="1" ht="25.5" x14ac:dyDescent="0.2">
      <c r="B27" s="181" t="s">
        <v>85</v>
      </c>
      <c r="C27" s="136"/>
      <c r="D27" s="296"/>
      <c r="E27" s="113">
        <v>12613</v>
      </c>
      <c r="F27" s="113"/>
      <c r="G27" s="113"/>
      <c r="H27" s="113"/>
      <c r="I27" s="112">
        <v>669.48037334921105</v>
      </c>
      <c r="J27" s="296"/>
      <c r="K27" s="113">
        <v>66763</v>
      </c>
      <c r="L27" s="113"/>
      <c r="M27" s="113"/>
      <c r="N27" s="113"/>
      <c r="O27" s="112">
        <v>170.20792492081577</v>
      </c>
      <c r="P27" s="296"/>
      <c r="Q27" s="113">
        <v>127557</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v>47732</v>
      </c>
      <c r="E28" s="292"/>
      <c r="F28" s="292"/>
      <c r="G28" s="292"/>
      <c r="H28" s="292"/>
      <c r="I28" s="296"/>
      <c r="J28" s="112">
        <v>23740</v>
      </c>
      <c r="K28" s="292"/>
      <c r="L28" s="292"/>
      <c r="M28" s="292"/>
      <c r="N28" s="292"/>
      <c r="O28" s="296"/>
      <c r="P28" s="112">
        <v>80449</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v>1245935</v>
      </c>
      <c r="AT28" s="116">
        <v>61824</v>
      </c>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v>745036</v>
      </c>
      <c r="E30" s="291"/>
      <c r="F30" s="291"/>
      <c r="G30" s="291"/>
      <c r="H30" s="291"/>
      <c r="I30" s="295"/>
      <c r="J30" s="112">
        <v>3182817</v>
      </c>
      <c r="K30" s="291"/>
      <c r="L30" s="291"/>
      <c r="M30" s="291"/>
      <c r="N30" s="291"/>
      <c r="O30" s="295"/>
      <c r="P30" s="112">
        <v>7509745</v>
      </c>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v>1382569</v>
      </c>
      <c r="AT30" s="116">
        <v>318868</v>
      </c>
      <c r="AU30" s="116"/>
      <c r="AV30" s="314"/>
      <c r="AW30" s="321"/>
    </row>
    <row r="31" spans="2:49" s="8" customFormat="1" ht="25.5" x14ac:dyDescent="0.2">
      <c r="B31" s="181" t="s">
        <v>84</v>
      </c>
      <c r="C31" s="136"/>
      <c r="D31" s="296"/>
      <c r="E31" s="113">
        <v>55652</v>
      </c>
      <c r="F31" s="113"/>
      <c r="G31" s="113"/>
      <c r="H31" s="113"/>
      <c r="I31" s="112">
        <v>2953.9302099128117</v>
      </c>
      <c r="J31" s="296"/>
      <c r="K31" s="113">
        <v>294566</v>
      </c>
      <c r="L31" s="113"/>
      <c r="M31" s="113"/>
      <c r="N31" s="113"/>
      <c r="O31" s="112">
        <v>750.97685263132303</v>
      </c>
      <c r="P31" s="296"/>
      <c r="Q31" s="113">
        <v>562800</v>
      </c>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v>762019</v>
      </c>
      <c r="E32" s="292"/>
      <c r="F32" s="292"/>
      <c r="G32" s="292"/>
      <c r="H32" s="292"/>
      <c r="I32" s="296"/>
      <c r="J32" s="112">
        <v>5419748</v>
      </c>
      <c r="K32" s="292"/>
      <c r="L32" s="292"/>
      <c r="M32" s="292"/>
      <c r="N32" s="292"/>
      <c r="O32" s="296"/>
      <c r="P32" s="112">
        <v>15266439</v>
      </c>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v>1311752</v>
      </c>
      <c r="AT32" s="116">
        <v>543388</v>
      </c>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v>35620</v>
      </c>
      <c r="E45" s="113">
        <v>35620</v>
      </c>
      <c r="F45" s="113"/>
      <c r="G45" s="113"/>
      <c r="H45" s="113"/>
      <c r="I45" s="112">
        <v>1881.668567806872</v>
      </c>
      <c r="J45" s="112">
        <v>206822</v>
      </c>
      <c r="K45" s="113">
        <v>206822</v>
      </c>
      <c r="L45" s="113"/>
      <c r="M45" s="113"/>
      <c r="N45" s="113"/>
      <c r="O45" s="112">
        <v>370.55571272553817</v>
      </c>
      <c r="P45" s="112">
        <v>345966</v>
      </c>
      <c r="Q45" s="113">
        <v>345966</v>
      </c>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v>7083</v>
      </c>
      <c r="E46" s="113">
        <v>7083</v>
      </c>
      <c r="F46" s="113"/>
      <c r="G46" s="113"/>
      <c r="H46" s="113"/>
      <c r="I46" s="112">
        <v>374.15402651460215</v>
      </c>
      <c r="J46" s="112">
        <v>41125</v>
      </c>
      <c r="K46" s="113">
        <v>41125</v>
      </c>
      <c r="L46" s="113"/>
      <c r="M46" s="113"/>
      <c r="N46" s="113"/>
      <c r="O46" s="112">
        <v>62.083996978146622</v>
      </c>
      <c r="P46" s="112">
        <v>68792</v>
      </c>
      <c r="Q46" s="113">
        <v>68792</v>
      </c>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v>12042</v>
      </c>
      <c r="E47" s="292"/>
      <c r="F47" s="292"/>
      <c r="G47" s="292"/>
      <c r="H47" s="292"/>
      <c r="I47" s="296"/>
      <c r="J47" s="112">
        <v>54764</v>
      </c>
      <c r="K47" s="292"/>
      <c r="L47" s="292"/>
      <c r="M47" s="292"/>
      <c r="N47" s="292"/>
      <c r="O47" s="296"/>
      <c r="P47" s="112">
        <v>154194</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v>76787</v>
      </c>
      <c r="E49" s="113"/>
      <c r="F49" s="113"/>
      <c r="G49" s="113"/>
      <c r="H49" s="113"/>
      <c r="I49" s="112">
        <v>2326.3910847287216</v>
      </c>
      <c r="J49" s="112">
        <v>430790</v>
      </c>
      <c r="K49" s="113"/>
      <c r="L49" s="113"/>
      <c r="M49" s="113"/>
      <c r="N49" s="113"/>
      <c r="O49" s="112">
        <v>1604.1535146017477</v>
      </c>
      <c r="P49" s="112">
        <v>995357</v>
      </c>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27534</v>
      </c>
      <c r="AT49" s="116">
        <v>3960</v>
      </c>
      <c r="AU49" s="116"/>
      <c r="AV49" s="314"/>
      <c r="AW49" s="321"/>
    </row>
    <row r="50" spans="2:49" x14ac:dyDescent="0.2">
      <c r="B50" s="179" t="s">
        <v>119</v>
      </c>
      <c r="C50" s="136" t="s">
        <v>34</v>
      </c>
      <c r="D50" s="112">
        <v>122116</v>
      </c>
      <c r="E50" s="292"/>
      <c r="F50" s="292"/>
      <c r="G50" s="292"/>
      <c r="H50" s="292"/>
      <c r="I50" s="296"/>
      <c r="J50" s="112">
        <v>555341</v>
      </c>
      <c r="K50" s="292"/>
      <c r="L50" s="292"/>
      <c r="M50" s="292"/>
      <c r="N50" s="292"/>
      <c r="O50" s="296"/>
      <c r="P50" s="112">
        <v>1542235</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520819</v>
      </c>
      <c r="AT50" s="116">
        <v>3269</v>
      </c>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v>11679757</v>
      </c>
      <c r="E54" s="118">
        <v>11704591</v>
      </c>
      <c r="F54" s="118">
        <v>0</v>
      </c>
      <c r="G54" s="118">
        <v>0</v>
      </c>
      <c r="H54" s="118">
        <v>0</v>
      </c>
      <c r="I54" s="117">
        <v>618926.11209285469</v>
      </c>
      <c r="J54" s="117">
        <v>67831467</v>
      </c>
      <c r="K54" s="118">
        <v>61973768</v>
      </c>
      <c r="L54" s="118">
        <v>0</v>
      </c>
      <c r="M54" s="118">
        <v>0</v>
      </c>
      <c r="N54" s="118">
        <v>0</v>
      </c>
      <c r="O54" s="117">
        <v>156194.45097265404</v>
      </c>
      <c r="P54" s="117">
        <v>113403755</v>
      </c>
      <c r="Q54" s="118">
        <v>118348659</v>
      </c>
      <c r="R54" s="118">
        <v>0</v>
      </c>
      <c r="S54" s="118">
        <v>0</v>
      </c>
      <c r="T54" s="118">
        <v>0</v>
      </c>
      <c r="U54" s="117">
        <v>0</v>
      </c>
      <c r="V54" s="118">
        <v>0</v>
      </c>
      <c r="W54" s="118">
        <v>0</v>
      </c>
      <c r="X54" s="117">
        <v>0</v>
      </c>
      <c r="Y54" s="118">
        <v>0</v>
      </c>
      <c r="Z54" s="118">
        <v>0</v>
      </c>
      <c r="AA54" s="117">
        <v>0</v>
      </c>
      <c r="AB54" s="118">
        <v>0</v>
      </c>
      <c r="AC54" s="118">
        <v>0</v>
      </c>
      <c r="AD54" s="117"/>
      <c r="AE54" s="291"/>
      <c r="AF54" s="291"/>
      <c r="AG54" s="291"/>
      <c r="AH54" s="291"/>
      <c r="AI54" s="117"/>
      <c r="AJ54" s="291"/>
      <c r="AK54" s="291"/>
      <c r="AL54" s="291"/>
      <c r="AM54" s="291"/>
      <c r="AN54" s="117">
        <v>0</v>
      </c>
      <c r="AO54" s="118">
        <v>0</v>
      </c>
      <c r="AP54" s="118">
        <v>0</v>
      </c>
      <c r="AQ54" s="118">
        <v>0</v>
      </c>
      <c r="AR54" s="118">
        <v>0</v>
      </c>
      <c r="AS54" s="117">
        <v>9976583</v>
      </c>
      <c r="AT54" s="119">
        <v>2545378</v>
      </c>
      <c r="AU54" s="119">
        <v>0</v>
      </c>
      <c r="AV54" s="314"/>
      <c r="AW54" s="321"/>
    </row>
    <row r="55" spans="2:49" ht="25.5" x14ac:dyDescent="0.2">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v>0</v>
      </c>
      <c r="V55" s="118">
        <v>0</v>
      </c>
      <c r="W55" s="118">
        <v>0</v>
      </c>
      <c r="X55" s="117">
        <v>0</v>
      </c>
      <c r="Y55" s="118">
        <v>0</v>
      </c>
      <c r="Z55" s="118">
        <v>0</v>
      </c>
      <c r="AA55" s="117">
        <v>0</v>
      </c>
      <c r="AB55" s="118">
        <v>0</v>
      </c>
      <c r="AC55" s="118">
        <v>0</v>
      </c>
      <c r="AD55" s="117"/>
      <c r="AE55" s="291"/>
      <c r="AF55" s="291"/>
      <c r="AG55" s="291"/>
      <c r="AH55" s="291"/>
      <c r="AI55" s="117"/>
      <c r="AJ55" s="291"/>
      <c r="AK55" s="291"/>
      <c r="AL55" s="291"/>
      <c r="AM55" s="291"/>
      <c r="AN55" s="117">
        <v>0</v>
      </c>
      <c r="AO55" s="118">
        <v>0</v>
      </c>
      <c r="AP55" s="118">
        <v>0</v>
      </c>
      <c r="AQ55" s="118">
        <v>0</v>
      </c>
      <c r="AR55" s="118">
        <v>0</v>
      </c>
      <c r="AS55" s="117">
        <v>0</v>
      </c>
      <c r="AT55" s="119">
        <v>0</v>
      </c>
      <c r="AU55" s="119">
        <v>0</v>
      </c>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v>47679</v>
      </c>
      <c r="E58" s="190"/>
      <c r="F58" s="190"/>
      <c r="G58" s="190"/>
      <c r="H58" s="190"/>
      <c r="I58" s="189">
        <v>47679</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31" activePane="bottomRight" state="frozen"/>
      <selection activeCell="B1" sqref="B1"/>
      <selection pane="topRight" activeCell="B1" sqref="B1"/>
      <selection pane="bottomLeft" activeCell="B1" sqref="B1"/>
      <selection pane="bottomRight" activeCell="L22" sqref="L22"/>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c r="D5" s="121"/>
      <c r="E5" s="349"/>
      <c r="F5" s="349"/>
      <c r="G5" s="315"/>
      <c r="H5" s="120"/>
      <c r="I5" s="121"/>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v>8489378</v>
      </c>
      <c r="D6" s="113">
        <v>10636694</v>
      </c>
      <c r="E6" s="118">
        <v>11704591</v>
      </c>
      <c r="F6" s="118">
        <v>30830663</v>
      </c>
      <c r="G6" s="119">
        <v>618926.11209285469</v>
      </c>
      <c r="H6" s="112">
        <v>87347217</v>
      </c>
      <c r="I6" s="113">
        <v>81364918</v>
      </c>
      <c r="J6" s="118">
        <v>61973768</v>
      </c>
      <c r="K6" s="118">
        <v>230685903</v>
      </c>
      <c r="L6" s="119">
        <v>156194.45097265404</v>
      </c>
      <c r="M6" s="112">
        <v>307932910</v>
      </c>
      <c r="N6" s="113">
        <v>228935837</v>
      </c>
      <c r="O6" s="118">
        <v>118348659</v>
      </c>
      <c r="P6" s="118">
        <v>655217406</v>
      </c>
      <c r="Q6" s="112"/>
      <c r="R6" s="113"/>
      <c r="S6" s="118">
        <v>0</v>
      </c>
      <c r="T6" s="118">
        <v>0</v>
      </c>
      <c r="U6" s="112"/>
      <c r="V6" s="113"/>
      <c r="W6" s="118">
        <v>0</v>
      </c>
      <c r="X6" s="118">
        <v>0</v>
      </c>
      <c r="Y6" s="112"/>
      <c r="Z6" s="113"/>
      <c r="AA6" s="118">
        <v>0</v>
      </c>
      <c r="AB6" s="118">
        <v>0</v>
      </c>
      <c r="AC6" s="295"/>
      <c r="AD6" s="291"/>
      <c r="AE6" s="291"/>
      <c r="AF6" s="291"/>
      <c r="AG6" s="295"/>
      <c r="AH6" s="291"/>
      <c r="AI6" s="291"/>
      <c r="AJ6" s="291"/>
      <c r="AK6" s="295"/>
      <c r="AL6" s="113"/>
      <c r="AM6" s="118">
        <v>0</v>
      </c>
      <c r="AN6" s="256">
        <v>0</v>
      </c>
    </row>
    <row r="7" spans="1:40" x14ac:dyDescent="0.2">
      <c r="B7" s="194" t="s">
        <v>312</v>
      </c>
      <c r="C7" s="112">
        <v>60853</v>
      </c>
      <c r="D7" s="113">
        <v>134274</v>
      </c>
      <c r="E7" s="118">
        <v>153156</v>
      </c>
      <c r="F7" s="118">
        <v>348283</v>
      </c>
      <c r="G7" s="119">
        <v>5117.442350590557</v>
      </c>
      <c r="H7" s="112">
        <v>683912</v>
      </c>
      <c r="I7" s="113">
        <v>916967</v>
      </c>
      <c r="J7" s="118">
        <v>1211551</v>
      </c>
      <c r="K7" s="118">
        <v>2812430</v>
      </c>
      <c r="L7" s="119">
        <v>929.8517700000001</v>
      </c>
      <c r="M7" s="112">
        <v>2411056</v>
      </c>
      <c r="N7" s="113">
        <v>2578991</v>
      </c>
      <c r="O7" s="118">
        <v>2383224</v>
      </c>
      <c r="P7" s="118">
        <v>7373271</v>
      </c>
      <c r="Q7" s="112"/>
      <c r="R7" s="113"/>
      <c r="S7" s="118">
        <v>0</v>
      </c>
      <c r="T7" s="118">
        <v>0</v>
      </c>
      <c r="U7" s="112"/>
      <c r="V7" s="113"/>
      <c r="W7" s="118">
        <v>0</v>
      </c>
      <c r="X7" s="118">
        <v>0</v>
      </c>
      <c r="Y7" s="112"/>
      <c r="Z7" s="113"/>
      <c r="AA7" s="118">
        <v>0</v>
      </c>
      <c r="AB7" s="118">
        <v>0</v>
      </c>
      <c r="AC7" s="295"/>
      <c r="AD7" s="291"/>
      <c r="AE7" s="291"/>
      <c r="AF7" s="291"/>
      <c r="AG7" s="295"/>
      <c r="AH7" s="291"/>
      <c r="AI7" s="291"/>
      <c r="AJ7" s="291"/>
      <c r="AK7" s="295"/>
      <c r="AL7" s="113"/>
      <c r="AM7" s="118">
        <v>0</v>
      </c>
      <c r="AN7" s="256">
        <v>0</v>
      </c>
    </row>
    <row r="8" spans="1:40" x14ac:dyDescent="0.2">
      <c r="B8" s="194" t="s">
        <v>483</v>
      </c>
      <c r="C8" s="296"/>
      <c r="D8" s="292"/>
      <c r="E8" s="272"/>
      <c r="F8" s="272">
        <v>0</v>
      </c>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v>140157</v>
      </c>
      <c r="F9" s="118">
        <v>140157</v>
      </c>
      <c r="G9" s="119">
        <v>140157</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v>556348</v>
      </c>
      <c r="F10" s="118">
        <v>556348</v>
      </c>
      <c r="G10" s="119">
        <v>556348</v>
      </c>
      <c r="H10" s="295"/>
      <c r="I10" s="291"/>
      <c r="J10" s="118">
        <v>-104807</v>
      </c>
      <c r="K10" s="118">
        <v>-104807</v>
      </c>
      <c r="L10" s="119">
        <v>-104807</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v>0</v>
      </c>
      <c r="F11" s="118">
        <v>0</v>
      </c>
      <c r="G11" s="317"/>
      <c r="H11" s="295"/>
      <c r="I11" s="291"/>
      <c r="J11" s="118">
        <v>0</v>
      </c>
      <c r="K11" s="118">
        <v>0</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v>8550231</v>
      </c>
      <c r="D12" s="118">
        <v>10770968</v>
      </c>
      <c r="E12" s="118">
        <v>11161242</v>
      </c>
      <c r="F12" s="118">
        <f>C12+D12+E12</f>
        <v>30482441</v>
      </c>
      <c r="G12" s="314"/>
      <c r="H12" s="117">
        <v>88031129</v>
      </c>
      <c r="I12" s="118">
        <v>82281885</v>
      </c>
      <c r="J12" s="118">
        <v>63290126</v>
      </c>
      <c r="K12" s="118">
        <f>H12+I12+J12</f>
        <v>233603140</v>
      </c>
      <c r="L12" s="314"/>
      <c r="M12" s="117">
        <v>310343966</v>
      </c>
      <c r="N12" s="118">
        <v>231514828</v>
      </c>
      <c r="O12" s="118">
        <v>120731883</v>
      </c>
      <c r="P12" s="118">
        <v>662590677</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v>0</v>
      </c>
      <c r="R13" s="118">
        <v>0</v>
      </c>
      <c r="S13" s="118">
        <v>0</v>
      </c>
      <c r="T13" s="118">
        <v>0</v>
      </c>
      <c r="U13" s="117">
        <v>0</v>
      </c>
      <c r="V13" s="118">
        <v>0</v>
      </c>
      <c r="W13" s="118">
        <v>0</v>
      </c>
      <c r="X13" s="118">
        <v>0</v>
      </c>
      <c r="Y13" s="117">
        <v>0</v>
      </c>
      <c r="Z13" s="118">
        <v>0</v>
      </c>
      <c r="AA13" s="118">
        <v>0</v>
      </c>
      <c r="AB13" s="118">
        <v>0</v>
      </c>
      <c r="AC13" s="295"/>
      <c r="AD13" s="291"/>
      <c r="AE13" s="291"/>
      <c r="AF13" s="291"/>
      <c r="AG13" s="295"/>
      <c r="AH13" s="291"/>
      <c r="AI13" s="291"/>
      <c r="AJ13" s="291"/>
      <c r="AK13" s="295"/>
      <c r="AL13" s="118">
        <v>0</v>
      </c>
      <c r="AM13" s="118">
        <v>0</v>
      </c>
      <c r="AN13" s="256">
        <v>0</v>
      </c>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v>9542949</v>
      </c>
      <c r="D15" s="121">
        <v>11133091</v>
      </c>
      <c r="E15" s="109">
        <v>10327768</v>
      </c>
      <c r="F15" s="109">
        <v>31003808</v>
      </c>
      <c r="G15" s="110">
        <v>527958.93000000017</v>
      </c>
      <c r="H15" s="120">
        <v>79608742</v>
      </c>
      <c r="I15" s="121">
        <v>78308611</v>
      </c>
      <c r="J15" s="109">
        <v>65931894</v>
      </c>
      <c r="K15" s="109">
        <v>223849247</v>
      </c>
      <c r="L15" s="110">
        <v>309950.59000000003</v>
      </c>
      <c r="M15" s="120">
        <v>359930356</v>
      </c>
      <c r="N15" s="121">
        <v>241922000</v>
      </c>
      <c r="O15" s="109">
        <v>140541655</v>
      </c>
      <c r="P15" s="109">
        <v>742394011</v>
      </c>
      <c r="Q15" s="120"/>
      <c r="R15" s="121"/>
      <c r="S15" s="109">
        <v>0</v>
      </c>
      <c r="T15" s="109">
        <v>0</v>
      </c>
      <c r="U15" s="120"/>
      <c r="V15" s="121"/>
      <c r="W15" s="109">
        <v>0</v>
      </c>
      <c r="X15" s="109">
        <v>0</v>
      </c>
      <c r="Y15" s="120"/>
      <c r="Z15" s="121"/>
      <c r="AA15" s="109">
        <v>0</v>
      </c>
      <c r="AB15" s="109">
        <v>0</v>
      </c>
      <c r="AC15" s="350"/>
      <c r="AD15" s="349"/>
      <c r="AE15" s="349"/>
      <c r="AF15" s="349"/>
      <c r="AG15" s="350"/>
      <c r="AH15" s="349"/>
      <c r="AI15" s="349"/>
      <c r="AJ15" s="349"/>
      <c r="AK15" s="350"/>
      <c r="AL15" s="121"/>
      <c r="AM15" s="109">
        <v>0</v>
      </c>
      <c r="AN15" s="257">
        <v>0</v>
      </c>
    </row>
    <row r="16" spans="1:40" x14ac:dyDescent="0.2">
      <c r="B16" s="194" t="s">
        <v>313</v>
      </c>
      <c r="C16" s="112">
        <v>57344</v>
      </c>
      <c r="D16" s="113">
        <v>53060</v>
      </c>
      <c r="E16" s="118">
        <v>440081.31900212169</v>
      </c>
      <c r="F16" s="118">
        <v>550485.31900212169</v>
      </c>
      <c r="G16" s="119">
        <v>29479.385299395079</v>
      </c>
      <c r="H16" s="112">
        <v>198930</v>
      </c>
      <c r="I16" s="113">
        <v>373213</v>
      </c>
      <c r="J16" s="118">
        <v>1871416.20045468</v>
      </c>
      <c r="K16" s="118">
        <v>2443559.2004546802</v>
      </c>
      <c r="L16" s="119">
        <v>9861.4504916687019</v>
      </c>
      <c r="M16" s="112">
        <v>368959</v>
      </c>
      <c r="N16" s="113">
        <v>1152982</v>
      </c>
      <c r="O16" s="118">
        <v>4164576.6</v>
      </c>
      <c r="P16" s="118">
        <v>5686517.5999999996</v>
      </c>
      <c r="Q16" s="112"/>
      <c r="R16" s="113"/>
      <c r="S16" s="118">
        <v>0</v>
      </c>
      <c r="T16" s="118">
        <v>0</v>
      </c>
      <c r="U16" s="112"/>
      <c r="V16" s="113"/>
      <c r="W16" s="118">
        <v>0</v>
      </c>
      <c r="X16" s="118">
        <v>0</v>
      </c>
      <c r="Y16" s="112"/>
      <c r="Z16" s="113"/>
      <c r="AA16" s="118">
        <v>0</v>
      </c>
      <c r="AB16" s="118">
        <v>0</v>
      </c>
      <c r="AC16" s="295"/>
      <c r="AD16" s="291"/>
      <c r="AE16" s="291"/>
      <c r="AF16" s="291"/>
      <c r="AG16" s="295"/>
      <c r="AH16" s="291"/>
      <c r="AI16" s="291"/>
      <c r="AJ16" s="291"/>
      <c r="AK16" s="295"/>
      <c r="AL16" s="113"/>
      <c r="AM16" s="118">
        <v>0</v>
      </c>
      <c r="AN16" s="256">
        <v>0</v>
      </c>
    </row>
    <row r="17" spans="1:40" s="79" customFormat="1" x14ac:dyDescent="0.2">
      <c r="A17" s="146"/>
      <c r="B17" s="195" t="s">
        <v>320</v>
      </c>
      <c r="C17" s="117">
        <v>9485605</v>
      </c>
      <c r="D17" s="118">
        <v>11080031</v>
      </c>
      <c r="E17" s="118">
        <v>9887686.6809978783</v>
      </c>
      <c r="F17" s="118">
        <v>30453322.680997878</v>
      </c>
      <c r="G17" s="317"/>
      <c r="H17" s="117">
        <v>79409812</v>
      </c>
      <c r="I17" s="118">
        <v>77935398</v>
      </c>
      <c r="J17" s="118">
        <v>64060477.799545318</v>
      </c>
      <c r="K17" s="118">
        <v>221405687.79954532</v>
      </c>
      <c r="L17" s="317"/>
      <c r="M17" s="117">
        <v>359561397</v>
      </c>
      <c r="N17" s="118">
        <v>240769018</v>
      </c>
      <c r="O17" s="118">
        <v>136377078.40000001</v>
      </c>
      <c r="P17" s="118">
        <v>736707493.39999998</v>
      </c>
      <c r="Q17" s="117">
        <v>0</v>
      </c>
      <c r="R17" s="118">
        <v>0</v>
      </c>
      <c r="S17" s="118">
        <v>0</v>
      </c>
      <c r="T17" s="118">
        <v>0</v>
      </c>
      <c r="U17" s="117">
        <v>0</v>
      </c>
      <c r="V17" s="118">
        <v>0</v>
      </c>
      <c r="W17" s="118">
        <v>0</v>
      </c>
      <c r="X17" s="118">
        <v>0</v>
      </c>
      <c r="Y17" s="117">
        <v>0</v>
      </c>
      <c r="Z17" s="118">
        <v>0</v>
      </c>
      <c r="AA17" s="118">
        <v>0</v>
      </c>
      <c r="AB17" s="118">
        <v>0</v>
      </c>
      <c r="AC17" s="295"/>
      <c r="AD17" s="291"/>
      <c r="AE17" s="291"/>
      <c r="AF17" s="291"/>
      <c r="AG17" s="295"/>
      <c r="AH17" s="291"/>
      <c r="AI17" s="291"/>
      <c r="AJ17" s="291"/>
      <c r="AK17" s="295"/>
      <c r="AL17" s="118">
        <v>0</v>
      </c>
      <c r="AM17" s="118">
        <v>0</v>
      </c>
      <c r="AN17" s="256">
        <v>0</v>
      </c>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v>-72461.44555655471</v>
      </c>
      <c r="H19" s="350"/>
      <c r="I19" s="349"/>
      <c r="J19" s="349"/>
      <c r="K19" s="349"/>
      <c r="L19" s="110">
        <v>261931.30274265405</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v>19638.010476051262</v>
      </c>
      <c r="H20" s="295"/>
      <c r="I20" s="291"/>
      <c r="J20" s="291"/>
      <c r="K20" s="291"/>
      <c r="L20" s="119">
        <v>22034.109311447643</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v>-0.14536493287819108</v>
      </c>
      <c r="H21" s="295"/>
      <c r="I21" s="291"/>
      <c r="J21" s="291"/>
      <c r="K21" s="291"/>
      <c r="L21" s="258">
        <v>0.87284499256389148</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v>0</v>
      </c>
      <c r="H22" s="295"/>
      <c r="I22" s="291"/>
      <c r="J22" s="291"/>
      <c r="K22" s="291"/>
      <c r="L22" s="142">
        <v>7.6399999999999996E-2</v>
      </c>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v>0</v>
      </c>
      <c r="H23" s="295"/>
      <c r="I23" s="291"/>
      <c r="J23" s="291"/>
      <c r="K23" s="291"/>
      <c r="L23" s="119">
        <v>270933.976927904</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v>-145202.02021889144</v>
      </c>
      <c r="H24" s="295"/>
      <c r="I24" s="291"/>
      <c r="J24" s="291"/>
      <c r="K24" s="291"/>
      <c r="L24" s="119">
        <v>120930.72745422962</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v>-57507.059215536559</v>
      </c>
      <c r="H25" s="295"/>
      <c r="I25" s="291"/>
      <c r="J25" s="291"/>
      <c r="K25" s="291"/>
      <c r="L25" s="119">
        <v>270933.976927904</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v>19638.010476051262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v>19638.010476051262</v>
      </c>
      <c r="H27" s="295"/>
      <c r="I27" s="291"/>
      <c r="J27" s="291"/>
      <c r="K27" s="291"/>
      <c r="L27" s="119">
        <v>292968.08623935166</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v>129175.29423951611</v>
      </c>
      <c r="H28" s="295"/>
      <c r="I28" s="291"/>
      <c r="J28" s="291"/>
      <c r="K28" s="291"/>
      <c r="L28" s="119">
        <v>293745.77646655013</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v>129175.29423951611</v>
      </c>
      <c r="H29" s="295"/>
      <c r="I29" s="291"/>
      <c r="J29" s="291"/>
      <c r="K29" s="291"/>
      <c r="L29" s="119">
        <v>69879.278393334971</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v>508320.91952394892</v>
      </c>
      <c r="H30" s="295"/>
      <c r="I30" s="291"/>
      <c r="J30" s="291"/>
      <c r="K30" s="291"/>
      <c r="L30" s="119">
        <v>16982.503760648367</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v>19638.010476051262</v>
      </c>
      <c r="H31" s="295"/>
      <c r="I31" s="291"/>
      <c r="J31" s="291"/>
      <c r="K31" s="291"/>
      <c r="L31" s="119">
        <v>69879.278393334971</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v>508320.91952394892</v>
      </c>
      <c r="H32" s="295"/>
      <c r="I32" s="291"/>
      <c r="J32" s="291"/>
      <c r="K32" s="291"/>
      <c r="L32" s="119">
        <v>240071.31160666505</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v>-0.14255058718499344</v>
      </c>
      <c r="H33" s="357"/>
      <c r="I33" s="358"/>
      <c r="J33" s="358"/>
      <c r="K33" s="358"/>
      <c r="L33" s="378">
        <v>1.0910562407048643</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v>-444801.37620296894</v>
      </c>
      <c r="H34" s="295"/>
      <c r="I34" s="291"/>
      <c r="J34" s="291"/>
      <c r="K34" s="291"/>
      <c r="L34" s="119">
        <v>8125.2117561312371</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v>-444801.08133063535</v>
      </c>
      <c r="H35" s="295"/>
      <c r="I35" s="291"/>
      <c r="J35" s="291"/>
      <c r="K35" s="291"/>
      <c r="L35" s="119">
        <v>8125.2117561312361</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3188</v>
      </c>
      <c r="D37" s="125">
        <v>3968</v>
      </c>
      <c r="E37" s="259">
        <v>3420.5</v>
      </c>
      <c r="F37" s="259">
        <v>10576.5</v>
      </c>
      <c r="G37" s="315"/>
      <c r="H37" s="124">
        <v>20347</v>
      </c>
      <c r="I37" s="125">
        <v>18044</v>
      </c>
      <c r="J37" s="259">
        <v>14956.5</v>
      </c>
      <c r="K37" s="259">
        <v>53347.5</v>
      </c>
      <c r="L37" s="315"/>
      <c r="M37" s="124">
        <v>71731</v>
      </c>
      <c r="N37" s="125">
        <v>50806</v>
      </c>
      <c r="O37" s="259">
        <v>34568.666666666664</v>
      </c>
      <c r="P37" s="259">
        <v>157105.66666666666</v>
      </c>
      <c r="Q37" s="124"/>
      <c r="R37" s="125"/>
      <c r="S37" s="259">
        <v>0</v>
      </c>
      <c r="T37" s="259">
        <v>0</v>
      </c>
      <c r="U37" s="124"/>
      <c r="V37" s="125"/>
      <c r="W37" s="259">
        <v>0</v>
      </c>
      <c r="X37" s="259">
        <v>0</v>
      </c>
      <c r="Y37" s="124"/>
      <c r="Z37" s="125"/>
      <c r="AA37" s="259">
        <v>0</v>
      </c>
      <c r="AB37" s="259">
        <v>0</v>
      </c>
      <c r="AC37" s="350"/>
      <c r="AD37" s="349"/>
      <c r="AE37" s="349"/>
      <c r="AF37" s="349"/>
      <c r="AG37" s="350"/>
      <c r="AH37" s="349"/>
      <c r="AI37" s="349"/>
      <c r="AJ37" s="349"/>
      <c r="AK37" s="350"/>
      <c r="AL37" s="125"/>
      <c r="AM37" s="259">
        <v>0</v>
      </c>
      <c r="AN37" s="260">
        <v>0</v>
      </c>
    </row>
    <row r="38" spans="1:40" x14ac:dyDescent="0.2">
      <c r="B38" s="194" t="s">
        <v>322</v>
      </c>
      <c r="C38" s="354"/>
      <c r="D38" s="355"/>
      <c r="E38" s="355"/>
      <c r="F38" s="270">
        <v>2.5615666666666665E-2</v>
      </c>
      <c r="G38" s="356"/>
      <c r="H38" s="354"/>
      <c r="I38" s="355"/>
      <c r="J38" s="355"/>
      <c r="K38" s="270">
        <v>1.03932E-2</v>
      </c>
      <c r="L38" s="356"/>
      <c r="M38" s="354"/>
      <c r="N38" s="355"/>
      <c r="O38" s="355"/>
      <c r="P38" s="270">
        <v>0</v>
      </c>
      <c r="Q38" s="354"/>
      <c r="R38" s="355"/>
      <c r="S38" s="355"/>
      <c r="T38" s="270">
        <v>0</v>
      </c>
      <c r="U38" s="354"/>
      <c r="V38" s="355"/>
      <c r="W38" s="355"/>
      <c r="X38" s="270">
        <v>0</v>
      </c>
      <c r="Y38" s="354"/>
      <c r="Z38" s="355"/>
      <c r="AA38" s="355"/>
      <c r="AB38" s="270">
        <v>0</v>
      </c>
      <c r="AC38" s="357"/>
      <c r="AD38" s="358"/>
      <c r="AE38" s="358"/>
      <c r="AF38" s="358"/>
      <c r="AG38" s="357"/>
      <c r="AH38" s="358"/>
      <c r="AI38" s="358"/>
      <c r="AJ38" s="358"/>
      <c r="AK38" s="357"/>
      <c r="AL38" s="355"/>
      <c r="AM38" s="355"/>
      <c r="AN38" s="271">
        <v>0</v>
      </c>
    </row>
    <row r="39" spans="1:40" x14ac:dyDescent="0.2">
      <c r="B39" s="200" t="s">
        <v>323</v>
      </c>
      <c r="C39" s="295"/>
      <c r="D39" s="291"/>
      <c r="E39" s="291"/>
      <c r="F39" s="113"/>
      <c r="G39" s="314"/>
      <c r="H39" s="295"/>
      <c r="I39" s="291"/>
      <c r="J39" s="291"/>
      <c r="K39" s="113"/>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v>1</v>
      </c>
      <c r="G40" s="314"/>
      <c r="H40" s="295"/>
      <c r="I40" s="291"/>
      <c r="J40" s="291"/>
      <c r="K40" s="261">
        <v>1</v>
      </c>
      <c r="L40" s="314"/>
      <c r="M40" s="295"/>
      <c r="N40" s="291"/>
      <c r="O40" s="291"/>
      <c r="P40" s="261">
        <v>1</v>
      </c>
      <c r="Q40" s="295"/>
      <c r="R40" s="291"/>
      <c r="S40" s="291"/>
      <c r="T40" s="261">
        <v>1</v>
      </c>
      <c r="U40" s="295"/>
      <c r="V40" s="291"/>
      <c r="W40" s="291"/>
      <c r="X40" s="261">
        <v>1</v>
      </c>
      <c r="Y40" s="295"/>
      <c r="Z40" s="291"/>
      <c r="AA40" s="291"/>
      <c r="AB40" s="261">
        <v>1</v>
      </c>
      <c r="AC40" s="295"/>
      <c r="AD40" s="291"/>
      <c r="AE40" s="291"/>
      <c r="AF40" s="291"/>
      <c r="AG40" s="295"/>
      <c r="AH40" s="291"/>
      <c r="AI40" s="291"/>
      <c r="AJ40" s="291"/>
      <c r="AK40" s="295"/>
      <c r="AL40" s="291"/>
      <c r="AM40" s="291"/>
      <c r="AN40" s="262">
        <v>1</v>
      </c>
    </row>
    <row r="41" spans="1:40" x14ac:dyDescent="0.2">
      <c r="B41" s="194" t="s">
        <v>325</v>
      </c>
      <c r="C41" s="295"/>
      <c r="D41" s="291"/>
      <c r="E41" s="291"/>
      <c r="F41" s="263">
        <f>F40*F38</f>
        <v>2.5615666666666665E-2</v>
      </c>
      <c r="G41" s="314"/>
      <c r="H41" s="295"/>
      <c r="I41" s="291"/>
      <c r="J41" s="291"/>
      <c r="K41" s="263">
        <f>K40*K38</f>
        <v>1.03932E-2</v>
      </c>
      <c r="L41" s="314"/>
      <c r="M41" s="295"/>
      <c r="N41" s="291"/>
      <c r="O41" s="291"/>
      <c r="P41" s="263">
        <v>0</v>
      </c>
      <c r="Q41" s="295"/>
      <c r="R41" s="291"/>
      <c r="S41" s="291"/>
      <c r="T41" s="263">
        <v>0</v>
      </c>
      <c r="U41" s="295"/>
      <c r="V41" s="291"/>
      <c r="W41" s="291"/>
      <c r="X41" s="263">
        <v>0</v>
      </c>
      <c r="Y41" s="295"/>
      <c r="Z41" s="291"/>
      <c r="AA41" s="291"/>
      <c r="AB41" s="263">
        <v>0</v>
      </c>
      <c r="AC41" s="295"/>
      <c r="AD41" s="291"/>
      <c r="AE41" s="291"/>
      <c r="AF41" s="291"/>
      <c r="AG41" s="295"/>
      <c r="AH41" s="291"/>
      <c r="AI41" s="291"/>
      <c r="AJ41" s="291"/>
      <c r="AK41" s="295"/>
      <c r="AL41" s="291"/>
      <c r="AM41" s="291"/>
      <c r="AN41" s="264">
        <v>0</v>
      </c>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v>0.90139015908842923</v>
      </c>
      <c r="D44" s="263">
        <v>0.97210630547874821</v>
      </c>
      <c r="E44" s="263">
        <v>1.1288021516144555</v>
      </c>
      <c r="F44" s="263">
        <f>F12/F17</f>
        <v>1.000956162298188</v>
      </c>
      <c r="G44" s="314"/>
      <c r="H44" s="265">
        <v>1.1085674022248031</v>
      </c>
      <c r="I44" s="263">
        <v>1.0557703830549503</v>
      </c>
      <c r="J44" s="263">
        <v>0.9879746167058594</v>
      </c>
      <c r="K44" s="263">
        <f>K12/K17</f>
        <v>1.0550909614006752</v>
      </c>
      <c r="L44" s="314"/>
      <c r="M44" s="265">
        <v>0.86311814502155804</v>
      </c>
      <c r="N44" s="263">
        <v>0.96156403312655447</v>
      </c>
      <c r="O44" s="263">
        <v>0.88527987559528176</v>
      </c>
      <c r="P44" s="263">
        <v>0.89939451266072867</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t="s">
        <v>500</v>
      </c>
      <c r="R45" s="263" t="s">
        <v>500</v>
      </c>
      <c r="S45" s="263" t="s">
        <v>500</v>
      </c>
      <c r="T45" s="263" t="s">
        <v>500</v>
      </c>
      <c r="U45" s="265" t="s">
        <v>500</v>
      </c>
      <c r="V45" s="263" t="s">
        <v>500</v>
      </c>
      <c r="W45" s="263" t="s">
        <v>500</v>
      </c>
      <c r="X45" s="263" t="s">
        <v>500</v>
      </c>
      <c r="Y45" s="265" t="s">
        <v>500</v>
      </c>
      <c r="Z45" s="263" t="s">
        <v>500</v>
      </c>
      <c r="AA45" s="263" t="s">
        <v>500</v>
      </c>
      <c r="AB45" s="263" t="s">
        <v>500</v>
      </c>
      <c r="AC45" s="295"/>
      <c r="AD45" s="291"/>
      <c r="AE45" s="291"/>
      <c r="AF45" s="291"/>
      <c r="AG45" s="295"/>
      <c r="AH45" s="291"/>
      <c r="AI45" s="291"/>
      <c r="AJ45" s="291"/>
      <c r="AK45" s="295"/>
      <c r="AL45" s="263" t="s">
        <v>500</v>
      </c>
      <c r="AM45" s="263" t="s">
        <v>500</v>
      </c>
      <c r="AN45" s="264" t="s">
        <v>500</v>
      </c>
    </row>
    <row r="46" spans="1:40" x14ac:dyDescent="0.2">
      <c r="B46" s="200" t="s">
        <v>330</v>
      </c>
      <c r="C46" s="295"/>
      <c r="D46" s="291"/>
      <c r="E46" s="291"/>
      <c r="F46" s="263">
        <f>F41</f>
        <v>2.5615666666666665E-2</v>
      </c>
      <c r="G46" s="314"/>
      <c r="H46" s="295"/>
      <c r="I46" s="291"/>
      <c r="J46" s="291"/>
      <c r="K46" s="263">
        <f>K41</f>
        <v>1.03932E-2</v>
      </c>
      <c r="L46" s="314"/>
      <c r="M46" s="295"/>
      <c r="N46" s="291"/>
      <c r="O46" s="291"/>
      <c r="P46" s="263">
        <v>0</v>
      </c>
      <c r="Q46" s="296"/>
      <c r="R46" s="292"/>
      <c r="S46" s="292"/>
      <c r="T46" s="263" t="s">
        <v>500</v>
      </c>
      <c r="U46" s="296"/>
      <c r="V46" s="292"/>
      <c r="W46" s="292"/>
      <c r="X46" s="263" t="s">
        <v>500</v>
      </c>
      <c r="Y46" s="296"/>
      <c r="Z46" s="292"/>
      <c r="AA46" s="292"/>
      <c r="AB46" s="263" t="s">
        <v>500</v>
      </c>
      <c r="AC46" s="295"/>
      <c r="AD46" s="291"/>
      <c r="AE46" s="291"/>
      <c r="AF46" s="291"/>
      <c r="AG46" s="295"/>
      <c r="AH46" s="291"/>
      <c r="AI46" s="291"/>
      <c r="AJ46" s="291"/>
      <c r="AK46" s="295"/>
      <c r="AL46" s="292"/>
      <c r="AM46" s="292"/>
      <c r="AN46" s="264" t="s">
        <v>500</v>
      </c>
    </row>
    <row r="47" spans="1:40" s="79" customFormat="1" x14ac:dyDescent="0.2">
      <c r="A47" s="146"/>
      <c r="B47" s="202" t="s">
        <v>329</v>
      </c>
      <c r="C47" s="295"/>
      <c r="D47" s="291"/>
      <c r="E47" s="291"/>
      <c r="F47" s="263">
        <f>F44+F46</f>
        <v>1.0265718289648547</v>
      </c>
      <c r="G47" s="314"/>
      <c r="H47" s="295"/>
      <c r="I47" s="291"/>
      <c r="J47" s="291"/>
      <c r="K47" s="263">
        <f>K44+K46</f>
        <v>1.0654841614006751</v>
      </c>
      <c r="L47" s="314"/>
      <c r="M47" s="295"/>
      <c r="N47" s="291"/>
      <c r="O47" s="291"/>
      <c r="P47" s="263">
        <v>0.89900000000000002</v>
      </c>
      <c r="Q47" s="295"/>
      <c r="R47" s="291"/>
      <c r="S47" s="291"/>
      <c r="T47" s="263" t="s">
        <v>500</v>
      </c>
      <c r="U47" s="295"/>
      <c r="V47" s="291"/>
      <c r="W47" s="291"/>
      <c r="X47" s="263" t="s">
        <v>500</v>
      </c>
      <c r="Y47" s="295"/>
      <c r="Z47" s="291"/>
      <c r="AA47" s="291"/>
      <c r="AB47" s="263" t="s">
        <v>500</v>
      </c>
      <c r="AC47" s="295"/>
      <c r="AD47" s="291"/>
      <c r="AE47" s="291"/>
      <c r="AF47" s="291"/>
      <c r="AG47" s="295"/>
      <c r="AH47" s="291"/>
      <c r="AI47" s="291"/>
      <c r="AJ47" s="291"/>
      <c r="AK47" s="295"/>
      <c r="AL47" s="291"/>
      <c r="AM47" s="291"/>
      <c r="AN47" s="264" t="s">
        <v>500</v>
      </c>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v>0.8</v>
      </c>
      <c r="R49" s="144">
        <v>0.8</v>
      </c>
      <c r="S49" s="144">
        <v>0.8</v>
      </c>
      <c r="T49" s="144">
        <v>0.8</v>
      </c>
      <c r="U49" s="143">
        <v>0.8</v>
      </c>
      <c r="V49" s="144">
        <v>0.8</v>
      </c>
      <c r="W49" s="144">
        <v>0.8</v>
      </c>
      <c r="X49" s="144">
        <v>0.8</v>
      </c>
      <c r="Y49" s="143">
        <v>0.85</v>
      </c>
      <c r="Z49" s="144">
        <v>0.85</v>
      </c>
      <c r="AA49" s="144">
        <v>0.85</v>
      </c>
      <c r="AB49" s="144">
        <v>0.85</v>
      </c>
      <c r="AC49" s="350"/>
      <c r="AD49" s="349"/>
      <c r="AE49" s="349"/>
      <c r="AF49" s="349"/>
      <c r="AG49" s="350"/>
      <c r="AH49" s="349"/>
      <c r="AI49" s="349"/>
      <c r="AJ49" s="349"/>
      <c r="AK49" s="350"/>
      <c r="AL49" s="144">
        <v>0.8</v>
      </c>
      <c r="AM49" s="144">
        <v>0.8</v>
      </c>
      <c r="AN49" s="205">
        <v>0.8</v>
      </c>
    </row>
    <row r="50" spans="1:40" s="12" customFormat="1" x14ac:dyDescent="0.2">
      <c r="A50" s="145"/>
      <c r="B50" s="200" t="s">
        <v>333</v>
      </c>
      <c r="C50" s="296"/>
      <c r="D50" s="292"/>
      <c r="E50" s="292"/>
      <c r="F50" s="263">
        <f>F47</f>
        <v>1.0265718289648547</v>
      </c>
      <c r="G50" s="314"/>
      <c r="H50" s="296"/>
      <c r="I50" s="292"/>
      <c r="J50" s="292"/>
      <c r="K50" s="263">
        <f>K47</f>
        <v>1.0654841614006751</v>
      </c>
      <c r="L50" s="314"/>
      <c r="M50" s="296"/>
      <c r="N50" s="292"/>
      <c r="O50" s="292"/>
      <c r="P50" s="263">
        <v>0.89900000000000002</v>
      </c>
      <c r="Q50" s="296"/>
      <c r="R50" s="292"/>
      <c r="S50" s="292"/>
      <c r="T50" s="263" t="s">
        <v>500</v>
      </c>
      <c r="U50" s="296"/>
      <c r="V50" s="292"/>
      <c r="W50" s="292"/>
      <c r="X50" s="263" t="s">
        <v>500</v>
      </c>
      <c r="Y50" s="296"/>
      <c r="Z50" s="292"/>
      <c r="AA50" s="292"/>
      <c r="AB50" s="263" t="s">
        <v>500</v>
      </c>
      <c r="AC50" s="295"/>
      <c r="AD50" s="291"/>
      <c r="AE50" s="291"/>
      <c r="AF50" s="291"/>
      <c r="AG50" s="295"/>
      <c r="AH50" s="291"/>
      <c r="AI50" s="291"/>
      <c r="AJ50" s="291"/>
      <c r="AK50" s="295"/>
      <c r="AL50" s="292"/>
      <c r="AM50" s="292"/>
      <c r="AN50" s="264" t="s">
        <v>500</v>
      </c>
    </row>
    <row r="51" spans="1:40" x14ac:dyDescent="0.2">
      <c r="B51" s="198" t="s">
        <v>334</v>
      </c>
      <c r="C51" s="295"/>
      <c r="D51" s="291"/>
      <c r="E51" s="291"/>
      <c r="F51" s="118">
        <v>9887686.6809978783</v>
      </c>
      <c r="G51" s="314"/>
      <c r="H51" s="295"/>
      <c r="I51" s="291"/>
      <c r="J51" s="291"/>
      <c r="K51" s="118">
        <v>64060477.799545318</v>
      </c>
      <c r="L51" s="314"/>
      <c r="M51" s="295"/>
      <c r="N51" s="291"/>
      <c r="O51" s="291"/>
      <c r="P51" s="118">
        <v>136377078.40000001</v>
      </c>
      <c r="Q51" s="295"/>
      <c r="R51" s="291"/>
      <c r="S51" s="291"/>
      <c r="T51" s="118" t="s">
        <v>500</v>
      </c>
      <c r="U51" s="295"/>
      <c r="V51" s="291"/>
      <c r="W51" s="291"/>
      <c r="X51" s="118" t="s">
        <v>500</v>
      </c>
      <c r="Y51" s="295"/>
      <c r="Z51" s="291"/>
      <c r="AA51" s="291"/>
      <c r="AB51" s="118" t="s">
        <v>500</v>
      </c>
      <c r="AC51" s="295"/>
      <c r="AD51" s="291"/>
      <c r="AE51" s="291"/>
      <c r="AF51" s="291"/>
      <c r="AG51" s="295"/>
      <c r="AH51" s="291"/>
      <c r="AI51" s="291"/>
      <c r="AJ51" s="291"/>
      <c r="AK51" s="295"/>
      <c r="AL51" s="291"/>
      <c r="AM51" s="291"/>
      <c r="AN51" s="256" t="s">
        <v>500</v>
      </c>
    </row>
    <row r="52" spans="1:40" s="79" customFormat="1" ht="26.25" customHeight="1" x14ac:dyDescent="0.2">
      <c r="A52" s="146"/>
      <c r="B52" s="195" t="s">
        <v>335</v>
      </c>
      <c r="C52" s="295"/>
      <c r="D52" s="291"/>
      <c r="E52" s="291"/>
      <c r="F52" s="118">
        <v>0</v>
      </c>
      <c r="G52" s="314"/>
      <c r="H52" s="295"/>
      <c r="I52" s="291"/>
      <c r="J52" s="291"/>
      <c r="K52" s="118">
        <v>0</v>
      </c>
      <c r="L52" s="314"/>
      <c r="M52" s="295"/>
      <c r="N52" s="291"/>
      <c r="O52" s="291"/>
      <c r="P52" s="118">
        <v>0</v>
      </c>
      <c r="Q52" s="295"/>
      <c r="R52" s="291"/>
      <c r="S52" s="291"/>
      <c r="T52" s="118">
        <v>0</v>
      </c>
      <c r="U52" s="295"/>
      <c r="V52" s="291"/>
      <c r="W52" s="291"/>
      <c r="X52" s="118">
        <v>0</v>
      </c>
      <c r="Y52" s="295"/>
      <c r="Z52" s="291"/>
      <c r="AA52" s="291"/>
      <c r="AB52" s="118">
        <v>0</v>
      </c>
      <c r="AC52" s="295"/>
      <c r="AD52" s="291"/>
      <c r="AE52" s="291"/>
      <c r="AF52" s="291"/>
      <c r="AG52" s="295"/>
      <c r="AH52" s="291"/>
      <c r="AI52" s="291"/>
      <c r="AJ52" s="291"/>
      <c r="AK52" s="295"/>
      <c r="AL52" s="291"/>
      <c r="AM52" s="291"/>
      <c r="AN52" s="256">
        <v>0</v>
      </c>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2" sqref="B12"/>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1822</v>
      </c>
      <c r="D4" s="152">
        <v>4543</v>
      </c>
      <c r="E4" s="152">
        <v>18593</v>
      </c>
      <c r="F4" s="152">
        <v>0</v>
      </c>
      <c r="G4" s="152">
        <v>0</v>
      </c>
      <c r="H4" s="152">
        <v>0</v>
      </c>
      <c r="I4" s="367"/>
      <c r="J4" s="367"/>
      <c r="K4" s="211">
        <v>0</v>
      </c>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f>'Pt 3 MLR and Rebate Calculation'!F52</f>
        <v>0</v>
      </c>
      <c r="D11" s="122">
        <f>'Pt 3 MLR and Rebate Calculation'!K52</f>
        <v>0</v>
      </c>
      <c r="E11" s="122">
        <v>0</v>
      </c>
      <c r="F11" s="122">
        <v>0</v>
      </c>
      <c r="G11" s="122">
        <v>0</v>
      </c>
      <c r="H11" s="122">
        <v>0</v>
      </c>
      <c r="I11" s="315"/>
      <c r="J11" s="315"/>
      <c r="K11" s="368">
        <v>0</v>
      </c>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0" activePane="bottomRight" state="frozen"/>
      <selection activeCell="B1" sqref="B1"/>
      <selection pane="topRight" activeCell="B1" sqref="B1"/>
      <selection pane="bottomLeft" activeCell="B1" sqref="B1"/>
      <selection pane="bottomRight" activeCell="E60" sqref="E60"/>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t="s">
        <v>501</v>
      </c>
      <c r="C5" s="153"/>
      <c r="D5" s="224" t="s">
        <v>502</v>
      </c>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t="s">
        <v>503</v>
      </c>
      <c r="C27" s="153"/>
      <c r="D27" s="226" t="s">
        <v>504</v>
      </c>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t="s">
        <v>505</v>
      </c>
      <c r="C34" s="153"/>
      <c r="D34" s="225" t="s">
        <v>507</v>
      </c>
      <c r="E34" s="10"/>
    </row>
    <row r="35" spans="2:5" ht="35.25" customHeight="1" x14ac:dyDescent="0.2">
      <c r="B35" s="222" t="s">
        <v>506</v>
      </c>
      <c r="C35" s="153"/>
      <c r="D35" s="225" t="s">
        <v>507</v>
      </c>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t="s">
        <v>508</v>
      </c>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t="s">
        <v>509</v>
      </c>
      <c r="C48" s="153"/>
      <c r="D48" s="225" t="s">
        <v>510</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t="s">
        <v>511</v>
      </c>
      <c r="C56" s="155"/>
      <c r="D56" s="225" t="s">
        <v>510</v>
      </c>
      <c r="E56" s="10"/>
    </row>
    <row r="57" spans="2:5" ht="35.25" customHeight="1" x14ac:dyDescent="0.2">
      <c r="B57" s="222" t="s">
        <v>512</v>
      </c>
      <c r="C57" s="155"/>
      <c r="D57" s="225" t="s">
        <v>510</v>
      </c>
      <c r="E57" s="10"/>
    </row>
    <row r="58" spans="2:5" ht="35.25" customHeight="1" x14ac:dyDescent="0.2">
      <c r="B58" s="3" t="s">
        <v>513</v>
      </c>
      <c r="C58" s="155"/>
      <c r="D58" s="225" t="s">
        <v>510</v>
      </c>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t="s">
        <v>508</v>
      </c>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t="s">
        <v>508</v>
      </c>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t="s">
        <v>514</v>
      </c>
      <c r="C89" s="155"/>
      <c r="D89" s="225" t="s">
        <v>510</v>
      </c>
      <c r="E89" s="10"/>
    </row>
    <row r="90" spans="2:5" ht="35.25" customHeight="1" x14ac:dyDescent="0.2">
      <c r="B90" s="222" t="s">
        <v>515</v>
      </c>
      <c r="C90" s="155"/>
      <c r="D90" s="225" t="s">
        <v>510</v>
      </c>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t="s">
        <v>516</v>
      </c>
      <c r="C100" s="155"/>
      <c r="D100" s="225" t="s">
        <v>510</v>
      </c>
      <c r="E100" s="10"/>
    </row>
    <row r="101" spans="2:5" ht="35.25" customHeight="1" x14ac:dyDescent="0.2">
      <c r="B101" s="222" t="s">
        <v>517</v>
      </c>
      <c r="C101" s="155"/>
      <c r="D101" s="225" t="s">
        <v>510</v>
      </c>
      <c r="E101" s="10"/>
    </row>
    <row r="102" spans="2:5" ht="35.25" customHeight="1" x14ac:dyDescent="0.2">
      <c r="B102" s="222" t="s">
        <v>518</v>
      </c>
      <c r="C102" s="155"/>
      <c r="D102" s="225" t="s">
        <v>510</v>
      </c>
      <c r="E102" s="10"/>
    </row>
    <row r="103" spans="2:5" ht="35.25" customHeight="1" x14ac:dyDescent="0.2">
      <c r="B103" s="222" t="s">
        <v>519</v>
      </c>
      <c r="C103" s="155"/>
      <c r="D103" s="225" t="s">
        <v>510</v>
      </c>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t="s">
        <v>508</v>
      </c>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 t="s">
        <v>520</v>
      </c>
      <c r="C123" s="153"/>
      <c r="D123" s="225" t="s">
        <v>510</v>
      </c>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t="s">
        <v>521</v>
      </c>
      <c r="C134" s="153"/>
      <c r="D134" s="225" t="s">
        <v>510</v>
      </c>
      <c r="E134" s="30"/>
    </row>
    <row r="135" spans="2:5" s="8" customFormat="1" ht="35.25" customHeight="1" x14ac:dyDescent="0.2">
      <c r="B135" s="222" t="s">
        <v>522</v>
      </c>
      <c r="C135" s="153"/>
      <c r="D135" s="225" t="s">
        <v>510</v>
      </c>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1" t="s">
        <v>523</v>
      </c>
      <c r="C145" s="153"/>
      <c r="D145" s="225" t="s">
        <v>510</v>
      </c>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1" t="s">
        <v>524</v>
      </c>
      <c r="C156" s="153"/>
      <c r="D156" s="225" t="s">
        <v>525</v>
      </c>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1" t="s">
        <v>526</v>
      </c>
      <c r="C167" s="153"/>
      <c r="D167" s="225" t="s">
        <v>510</v>
      </c>
      <c r="E167" s="30"/>
    </row>
    <row r="168" spans="2:5" s="8" customFormat="1" ht="35.25" customHeight="1" x14ac:dyDescent="0.2">
      <c r="B168" s="1" t="s">
        <v>527</v>
      </c>
      <c r="C168" s="153"/>
      <c r="D168" s="225" t="s">
        <v>510</v>
      </c>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1" t="s">
        <v>528</v>
      </c>
      <c r="C178" s="153"/>
      <c r="D178" s="225" t="s">
        <v>510</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t="s">
        <v>508</v>
      </c>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t="s">
        <v>508</v>
      </c>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2015-07-29T16:09:04Z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