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8830" windowHeight="760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60" i="4" l="1"/>
  <c r="P60" i="4"/>
  <c r="K60" i="4"/>
  <c r="E60" i="4"/>
  <c r="D60" i="4"/>
  <c r="J60" i="4"/>
  <c r="Q22" i="4"/>
  <c r="P22" i="4"/>
  <c r="K22" i="4"/>
  <c r="J22" i="4"/>
  <c r="E22" i="4"/>
  <c r="D22" i="4"/>
  <c r="Q54" i="18"/>
  <c r="P54" i="18"/>
  <c r="K54" i="18"/>
  <c r="K12" i="4" s="1"/>
  <c r="J54" i="18"/>
  <c r="E54" i="18"/>
  <c r="E12" i="4"/>
  <c r="D54" i="18"/>
  <c r="Q12" i="4"/>
  <c r="P12" i="4"/>
  <c r="J12" i="4"/>
  <c r="D12" i="4"/>
  <c r="Q5" i="4"/>
  <c r="P5" i="4"/>
  <c r="K5" i="4"/>
  <c r="J5" i="4"/>
  <c r="E5" i="4"/>
  <c r="D5" i="4"/>
  <c r="E7" i="10" l="1"/>
  <c r="F7" i="10" s="1"/>
  <c r="P51" i="10"/>
  <c r="P41" i="10"/>
  <c r="P46" i="10" s="1"/>
  <c r="O37" i="10"/>
  <c r="P37" i="10" s="1"/>
  <c r="O16" i="10"/>
  <c r="P16" i="10" s="1"/>
  <c r="O15" i="10"/>
  <c r="P15" i="10" s="1"/>
  <c r="O7" i="10"/>
  <c r="P7" i="10" s="1"/>
  <c r="O6" i="10"/>
  <c r="P6" i="10" s="1"/>
  <c r="N44" i="10"/>
  <c r="M44" i="10"/>
  <c r="N17" i="10"/>
  <c r="M17" i="10"/>
  <c r="N12" i="10"/>
  <c r="M12" i="10"/>
  <c r="K41" i="10"/>
  <c r="K46" i="10" s="1"/>
  <c r="J37" i="10"/>
  <c r="K37" i="10" s="1"/>
  <c r="J16" i="10"/>
  <c r="K16" i="10" s="1"/>
  <c r="J15" i="10"/>
  <c r="J7" i="10"/>
  <c r="K7" i="10" s="1"/>
  <c r="J6" i="10"/>
  <c r="K6" i="10" s="1"/>
  <c r="I44" i="10"/>
  <c r="H44" i="10"/>
  <c r="I17" i="10"/>
  <c r="H17" i="10"/>
  <c r="I12" i="10"/>
  <c r="H12" i="10"/>
  <c r="F41" i="10"/>
  <c r="F37" i="10"/>
  <c r="D44" i="10"/>
  <c r="C44" i="10"/>
  <c r="D17" i="10"/>
  <c r="C17" i="10"/>
  <c r="E16" i="10"/>
  <c r="F16" i="10" s="1"/>
  <c r="E15" i="10"/>
  <c r="E6" i="10"/>
  <c r="D12" i="10"/>
  <c r="C12" i="10"/>
  <c r="E12" i="10" l="1"/>
  <c r="E17" i="10"/>
  <c r="E44" i="10" s="1"/>
  <c r="F51" i="10"/>
  <c r="J12" i="10"/>
  <c r="J17" i="10"/>
  <c r="K12" i="10"/>
  <c r="F6" i="10"/>
  <c r="F12" i="10" s="1"/>
  <c r="F15" i="10"/>
  <c r="F17" i="10" s="1"/>
  <c r="K51" i="10"/>
  <c r="O12" i="10"/>
  <c r="K15" i="10"/>
  <c r="K17" i="10" s="1"/>
  <c r="K44" i="10" l="1"/>
  <c r="K47" i="10" s="1"/>
  <c r="K50" i="10" s="1"/>
  <c r="F44" i="10"/>
  <c r="F47" i="10" s="1"/>
  <c r="J44" i="10"/>
  <c r="P12" i="10"/>
  <c r="O17" i="10"/>
  <c r="P17" i="10" s="1"/>
  <c r="P44" i="10" l="1"/>
  <c r="P47" i="10" s="1"/>
  <c r="P50" i="10" s="1"/>
  <c r="O44" i="10"/>
</calcChain>
</file>

<file path=xl/sharedStrings.xml><?xml version="1.0" encoding="utf-8"?>
<sst xmlns="http://schemas.openxmlformats.org/spreadsheetml/2006/main" count="584" uniqueCount="513">
  <si>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</si>
  <si>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</si>
  <si>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</si>
  <si>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</si>
  <si>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</si>
  <si>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</si>
  <si>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</si>
  <si>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</si>
  <si>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</si>
  <si>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</si>
  <si>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</si>
  <si>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</si>
  <si>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</si>
  <si>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</si>
  <si>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</si>
  <si>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</si>
  <si>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</si>
  <si>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</si>
  <si>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</si>
  <si>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</si>
  <si>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</si>
  <si>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</si>
  <si>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</si>
  <si>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</si>
  <si>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</si>
  <si>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</si>
  <si>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</si>
  <si>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</si>
  <si>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</si>
  <si>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</si>
  <si>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</si>
  <si>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</si>
  <si>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</si>
  <si>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</si>
  <si>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</si>
  <si>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</si>
  <si>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</si>
  <si>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</si>
  <si>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</si>
  <si>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</si>
  <si>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</si>
  <si>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</si>
  <si>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</si>
  <si>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</si>
  <si>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</si>
  <si>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</si>
  <si>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</si>
  <si>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</si>
  <si>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</si>
  <si>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</si>
  <si>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</si>
  <si>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</si>
  <si>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</si>
  <si>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</si>
  <si>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</si>
  <si>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</si>
  <si>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</si>
  <si>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</si>
  <si>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</si>
  <si>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</si>
  <si>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</si>
  <si>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</si>
  <si>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</si>
  <si>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</si>
  <si>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</si>
  <si>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</si>
  <si>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</si>
  <si>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</si>
  <si>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</si>
  <si>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</si>
  <si>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</si>
  <si>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</si>
  <si>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</si>
  <si>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</si>
  <si>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</si>
  <si>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</si>
  <si>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</si>
  <si>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</si>
  <si>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</si>
  <si>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</si>
  <si>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</si>
  <si>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</si>
  <si>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</si>
  <si>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</si>
  <si>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</si>
  <si>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</si>
  <si>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</si>
  <si>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</si>
  <si>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</si>
  <si>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</si>
  <si>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</si>
  <si>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</si>
  <si>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</si>
  <si>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</si>
  <si>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</si>
  <si>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</si>
  <si>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</si>
  <si>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</si>
  <si>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</si>
  <si>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</si>
  <si>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</si>
  <si>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</si>
  <si>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</si>
  <si>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</si>
  <si>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</si>
  <si>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</si>
  <si>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</si>
  <si>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</si>
  <si>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</si>
  <si>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</si>
  <si>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</si>
  <si>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</si>
  <si>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</si>
  <si>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</si>
  <si>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</si>
  <si>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</si>
  <si>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</si>
  <si>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</si>
  <si>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</si>
  <si>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</si>
  <si>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</si>
  <si>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</si>
  <si>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</si>
  <si>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</si>
  <si>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</si>
  <si>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</si>
  <si>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</si>
  <si>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</si>
  <si>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</si>
  <si>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</si>
  <si>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</si>
  <si>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</si>
  <si>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</si>
  <si>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</si>
  <si>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</si>
  <si>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</si>
  <si>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</si>
  <si>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</si>
  <si>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</si>
  <si>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</si>
  <si>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</si>
  <si>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</si>
  <si>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</si>
  <si>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</si>
  <si>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</si>
  <si>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</si>
  <si>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</si>
  <si>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</si>
  <si>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</si>
  <si>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</si>
  <si>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</si>
  <si>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</si>
  <si>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</si>
  <si>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</si>
  <si>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</si>
  <si>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</si>
  <si>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</si>
  <si>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</si>
  <si>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</si>
  <si>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</si>
  <si>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</si>
  <si>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</si>
  <si>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</si>
  <si>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</si>
  <si>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</si>
  <si>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</si>
  <si>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</si>
  <si>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</si>
  <si>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</si>
  <si>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</si>
  <si>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</si>
  <si>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</si>
  <si>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</si>
  <si>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</si>
  <si>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</si>
  <si>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</si>
  <si>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</si>
  <si>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</si>
  <si>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</si>
  <si>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</si>
  <si>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</si>
  <si>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</si>
  <si>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</si>
  <si>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</si>
  <si>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</si>
  <si>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</si>
  <si>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</si>
  <si>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</si>
  <si>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</si>
  <si>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</si>
  <si>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</si>
  <si>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</si>
  <si>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</si>
  <si>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</si>
  <si>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</si>
  <si>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</si>
  <si>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</si>
  <si>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</si>
  <si>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</si>
  <si>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</si>
  <si>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</si>
  <si>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</si>
  <si>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</si>
  <si>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</si>
  <si>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</si>
  <si>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</si>
  <si>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</si>
  <si>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</si>
  <si>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</si>
  <si>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</si>
  <si>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</si>
  <si>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</si>
  <si>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</si>
  <si>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</si>
  <si>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</si>
  <si>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</si>
  <si>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</si>
  <si>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</si>
  <si>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</si>
  <si>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</si>
  <si>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</si>
  <si>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</si>
  <si>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</si>
  <si>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</si>
  <si>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</si>
  <si>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</si>
  <si>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</si>
  <si>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</si>
  <si>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</si>
  <si>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</si>
  <si>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</si>
  <si>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</si>
  <si>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</si>
  <si>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</si>
  <si>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</si>
  <si>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</si>
  <si>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</si>
  <si>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</si>
  <si>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</si>
  <si>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</si>
  <si>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</si>
  <si>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</si>
  <si>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</si>
  <si>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</si>
  <si>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</si>
  <si>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</si>
  <si>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</si>
  <si>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</si>
  <si>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</si>
  <si>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</si>
  <si>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</si>
  <si>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</si>
  <si>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</si>
  <si>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</si>
  <si>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</si>
  <si>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</si>
  <si>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</si>
  <si>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</si>
  <si>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</si>
  <si>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</si>
  <si>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</si>
  <si>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</si>
  <si>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</si>
  <si>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</si>
  <si>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</si>
  <si>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</si>
  <si>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</si>
  <si>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</si>
  <si>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</si>
  <si>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</si>
  <si>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</si>
  <si>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</si>
  <si>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</si>
  <si>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</si>
  <si>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</si>
  <si>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</si>
  <si>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</si>
  <si>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</si>
  <si>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</si>
  <si>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</si>
  <si>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</si>
  <si>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</si>
  <si>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</si>
  <si>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</si>
  <si>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</si>
  <si>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</si>
  <si>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</si>
  <si>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</si>
  <si>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</si>
  <si>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</si>
  <si>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</si>
  <si>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</si>
  <si>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</si>
  <si>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</si>
  <si>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</si>
  <si>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</si>
  <si>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</si>
  <si>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</si>
  <si>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</si>
  <si>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</si>
  <si>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</si>
  <si>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</si>
  <si>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</si>
  <si>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</si>
  <si>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</si>
  <si>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</si>
  <si>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</si>
  <si>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</si>
  <si>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</si>
  <si>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</si>
  <si>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</si>
  <si>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</si>
  <si>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</si>
  <si>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</si>
  <si>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</si>
  <si>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</si>
  <si>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</si>
  <si>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</si>
  <si>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</si>
  <si>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</si>
  <si>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</si>
  <si>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</si>
  <si>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</si>
  <si>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</si>
  <si>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</si>
  <si>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</si>
  <si>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</si>
  <si>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</si>
  <si>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</si>
  <si>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</si>
  <si>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</si>
  <si>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</si>
  <si>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</si>
  <si>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</si>
  <si>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</si>
  <si>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</si>
  <si>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</si>
  <si>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</si>
  <si>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</si>
  <si>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</si>
  <si>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</si>
  <si>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</si>
  <si>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</si>
  <si>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</si>
  <si>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</si>
  <si>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</si>
  <si>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</si>
  <si>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</si>
  <si>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</si>
  <si>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</si>
  <si>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</si>
  <si>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</si>
  <si>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</si>
  <si>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</si>
  <si>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</si>
  <si>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</si>
  <si>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</si>
  <si>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</si>
  <si>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</si>
  <si>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</si>
  <si>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</si>
  <si>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</si>
  <si>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</si>
  <si>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</si>
  <si>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</si>
  <si>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</si>
  <si>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</si>
  <si>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</si>
  <si>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</si>
  <si>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</si>
  <si>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</si>
  <si>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</si>
  <si>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</si>
  <si>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</si>
  <si>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</si>
  <si>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</si>
  <si>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</si>
  <si>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</si>
  <si>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</si>
  <si>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</si>
  <si>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</si>
  <si>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</si>
  <si>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</si>
  <si>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</si>
  <si>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</si>
  <si>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</si>
  <si>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</si>
  <si>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</si>
  <si>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</si>
  <si>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</si>
  <si>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</si>
  <si>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</si>
  <si>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</si>
  <si>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</si>
  <si>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</si>
  <si>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</si>
  <si>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</si>
  <si>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</si>
  <si>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</si>
  <si>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</si>
  <si>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</si>
  <si>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</si>
  <si>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</si>
  <si>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</si>
  <si>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</si>
  <si>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</si>
  <si>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</si>
  <si>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</si>
  <si>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</si>
  <si>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</si>
  <si>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</si>
  <si>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</si>
  <si>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</si>
  <si>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</si>
  <si>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</si>
  <si>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</si>
  <si>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</si>
  <si>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</si>
  <si>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</si>
  <si>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</si>
  <si>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</si>
  <si>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</si>
  <si>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</si>
  <si>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</si>
  <si>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</si>
  <si>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</si>
  <si>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</si>
  <si>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</si>
  <si>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</si>
  <si>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</si>
  <si>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</si>
  <si>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</si>
  <si>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</si>
  <si>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</si>
  <si>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</si>
  <si>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</si>
  <si>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</si>
  <si>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</si>
  <si>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</si>
  <si>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</si>
  <si>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</si>
  <si>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</si>
  <si>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</si>
  <si>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</si>
  <si>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</si>
  <si>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</si>
  <si>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</si>
  <si>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</si>
  <si>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</si>
  <si>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</si>
  <si>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</si>
  <si>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</si>
  <si>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</si>
  <si>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</si>
  <si>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</si>
  <si>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</si>
  <si>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</si>
  <si>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</si>
  <si>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</si>
  <si>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</si>
  <si>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</si>
  <si>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</si>
  <si>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</si>
  <si>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</si>
  <si>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</si>
  <si>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</si>
  <si>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</si>
  <si>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</si>
  <si>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</si>
  <si>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</si>
  <si>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</si>
  <si>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</si>
  <si>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</si>
  <si>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</si>
  <si>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</si>
  <si>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</si>
  <si>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</si>
  <si>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</si>
  <si>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</si>
  <si>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</si>
  <si>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</si>
  <si>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</si>
  <si>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</si>
  <si>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</si>
  <si>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</si>
  <si>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</si>
  <si>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</si>
  <si>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</si>
  <si>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</si>
  <si>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</si>
  <si>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</si>
  <si>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</si>
  <si>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</si>
  <si>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</si>
  <si>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Allegiance Life &amp; Health Insurance Company, Inc.</t>
  </si>
  <si>
    <t>Cigna Hlth Grp</t>
  </si>
  <si>
    <t>NA</t>
  </si>
  <si>
    <t>00901</t>
  </si>
  <si>
    <t>2014</t>
  </si>
  <si>
    <t>2806 South Garfield Street Missoula, MT 59801</t>
  </si>
  <si>
    <t>204433475</t>
  </si>
  <si>
    <t>12814</t>
  </si>
  <si>
    <t>13</t>
  </si>
  <si>
    <t>Comprehensive Medical Benefits</t>
  </si>
  <si>
    <t>Incurred claims are specifically identified with each policy and therefore no allocation is necessary.</t>
  </si>
  <si>
    <t>Total federal income taxes, excluding those applicable to investment income, are allocated to respective incurance markets based on the respective net pre-tax underwriting gain or loss generated by that market segment</t>
  </si>
  <si>
    <t>State premium taxes and high risk pool assessments are allocated to respective insurance markets based on the respective gross earned premium of each market segment.</t>
  </si>
  <si>
    <t>None</t>
  </si>
  <si>
    <t>Regulatory authority licenses, taxes and fees are allocated to respective insurance markets based on the respective gross earned premium of each market segment.</t>
  </si>
  <si>
    <t>All applicable Quality Improvement Expenses are specifically identified with each policy and therefore no allocation is necessary.</t>
  </si>
  <si>
    <t>Cost containment and other CAE expenses are incurred on a pepm basis and specifically identified with each policy. Accordingly, no allocation is necessary.</t>
  </si>
  <si>
    <t>Agent and broker's fees and commissions are specifically identified with each policy and therefore no allocation is necessary.</t>
  </si>
  <si>
    <t>Other gneeral and administrative expense are allocated to policies within each health insurance market segment based on respective gross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</si>
</sst>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Monta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25">
          <cell r="E25">
            <v>-246596</v>
          </cell>
          <cell r="K25">
            <v>36085</v>
          </cell>
        </row>
        <row r="26">
          <cell r="E26">
            <v>50</v>
          </cell>
          <cell r="K26">
            <v>1612</v>
          </cell>
        </row>
        <row r="27">
          <cell r="E27">
            <v>1240</v>
          </cell>
          <cell r="K27">
            <v>39324</v>
          </cell>
        </row>
        <row r="31">
          <cell r="E31">
            <v>744</v>
          </cell>
          <cell r="K31">
            <v>86689</v>
          </cell>
        </row>
        <row r="34">
          <cell r="E34">
            <v>1364</v>
          </cell>
          <cell r="K34">
            <v>43294</v>
          </cell>
        </row>
        <row r="37">
          <cell r="E37">
            <v>199</v>
          </cell>
          <cell r="K37">
            <v>0</v>
          </cell>
          <cell r="Q37">
            <v>190084</v>
          </cell>
        </row>
        <row r="59">
          <cell r="K59">
            <v>7390</v>
          </cell>
          <cell r="Q59">
            <v>98244</v>
          </cell>
        </row>
      </sheetData>
      <sheetData sheetId="2">
        <row r="5">
          <cell r="E5">
            <v>95386</v>
          </cell>
          <cell r="K5">
            <v>3078346</v>
          </cell>
        </row>
        <row r="24">
          <cell r="E24">
            <v>482576</v>
          </cell>
          <cell r="K24">
            <v>2081827</v>
          </cell>
          <cell r="Q24">
            <v>34858413</v>
          </cell>
        </row>
        <row r="27">
          <cell r="E27">
            <v>1675</v>
          </cell>
          <cell r="K27">
            <v>53159</v>
          </cell>
          <cell r="Q27">
            <v>651924</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130" zoomScaleNormal="13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167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f>
        <v>95386</v>
      </c>
      <c r="E5" s="106">
        <f>+'Pt 2 Premium and Claims'!E5</f>
        <v>95386</v>
      </c>
      <c r="F5" s="106"/>
      <c r="G5" s="106"/>
      <c r="H5" s="106"/>
      <c r="I5" s="105"/>
      <c r="J5" s="105">
        <f>+'Pt 2 Premium and Claims'!J5</f>
        <v>3078346</v>
      </c>
      <c r="K5" s="106">
        <f>+'Pt 2 Premium and Claims'!K5</f>
        <v>3078346</v>
      </c>
      <c r="L5" s="106"/>
      <c r="M5" s="106"/>
      <c r="N5" s="106"/>
      <c r="O5" s="105"/>
      <c r="P5" s="105">
        <f>+'Pt 2 Premium and Claims'!P5</f>
        <v>36897684</v>
      </c>
      <c r="Q5" s="106">
        <f>+'Pt 2 Premium and Claims'!Q5</f>
        <v>36897684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-1988</v>
      </c>
      <c r="E7" s="110">
        <v>-1988</v>
      </c>
      <c r="F7" s="110"/>
      <c r="G7" s="110"/>
      <c r="H7" s="110"/>
      <c r="I7" s="109"/>
      <c r="J7" s="109">
        <v>0</v>
      </c>
      <c r="K7" s="110">
        <v>0</v>
      </c>
      <c r="L7" s="110"/>
      <c r="M7" s="110"/>
      <c r="N7" s="110"/>
      <c r="O7" s="109"/>
      <c r="P7" s="109">
        <v>-745320</v>
      </c>
      <c r="Q7" s="110">
        <v>-745320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-2751</v>
      </c>
      <c r="E8" s="289"/>
      <c r="F8" s="290"/>
      <c r="G8" s="290"/>
      <c r="H8" s="290"/>
      <c r="I8" s="293"/>
      <c r="J8" s="109">
        <v>0</v>
      </c>
      <c r="K8" s="289"/>
      <c r="L8" s="290"/>
      <c r="M8" s="290"/>
      <c r="N8" s="290"/>
      <c r="O8" s="293"/>
      <c r="P8" s="109">
        <v>-1298384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489442</v>
      </c>
      <c r="E12" s="105">
        <f>+'Pt 2 Premium and Claims'!E54</f>
        <v>484251</v>
      </c>
      <c r="F12" s="106"/>
      <c r="G12" s="106"/>
      <c r="H12" s="106"/>
      <c r="I12" s="105"/>
      <c r="J12" s="105">
        <f>+'Pt 2 Premium and Claims'!J54</f>
        <v>2627005</v>
      </c>
      <c r="K12" s="105">
        <f>+'Pt 2 Premium and Claims'!K54</f>
        <v>2134986</v>
      </c>
      <c r="L12" s="106"/>
      <c r="M12" s="106"/>
      <c r="N12" s="106"/>
      <c r="O12" s="105"/>
      <c r="P12" s="105">
        <f>+'Pt 2 Premium and Claims'!P54</f>
        <v>33618896</v>
      </c>
      <c r="Q12" s="105">
        <f>+'Pt 2 Premium and Claims'!Q54</f>
        <v>35510337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42016</v>
      </c>
      <c r="E13" s="110">
        <v>42016</v>
      </c>
      <c r="F13" s="110"/>
      <c r="G13" s="289"/>
      <c r="H13" s="290"/>
      <c r="I13" s="109"/>
      <c r="J13" s="109">
        <v>449224</v>
      </c>
      <c r="K13" s="110">
        <v>449224</v>
      </c>
      <c r="L13" s="110"/>
      <c r="M13" s="289"/>
      <c r="N13" s="290"/>
      <c r="O13" s="109"/>
      <c r="P13" s="109">
        <v>4511493</v>
      </c>
      <c r="Q13" s="110">
        <v>4511493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20769</v>
      </c>
      <c r="E14" s="110">
        <v>20769</v>
      </c>
      <c r="F14" s="110"/>
      <c r="G14" s="288"/>
      <c r="H14" s="291"/>
      <c r="I14" s="109"/>
      <c r="J14" s="109">
        <v>125160</v>
      </c>
      <c r="K14" s="110">
        <v>125160</v>
      </c>
      <c r="L14" s="110"/>
      <c r="M14" s="288"/>
      <c r="N14" s="291"/>
      <c r="O14" s="109"/>
      <c r="P14" s="109">
        <v>1611828</v>
      </c>
      <c r="Q14" s="110">
        <v>1611828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-17552</v>
      </c>
      <c r="E16" s="289"/>
      <c r="F16" s="290"/>
      <c r="G16" s="291"/>
      <c r="H16" s="291"/>
      <c r="I16" s="293"/>
      <c r="J16" s="109">
        <v>-16360</v>
      </c>
      <c r="K16" s="289"/>
      <c r="L16" s="290"/>
      <c r="M16" s="291"/>
      <c r="N16" s="291"/>
      <c r="O16" s="293"/>
      <c r="P16" s="109">
        <v>-1448289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-217</v>
      </c>
      <c r="E17" s="288"/>
      <c r="F17" s="291"/>
      <c r="G17" s="291"/>
      <c r="H17" s="291"/>
      <c r="I17" s="292"/>
      <c r="J17" s="109"/>
      <c r="K17" s="288"/>
      <c r="L17" s="291"/>
      <c r="M17" s="291"/>
      <c r="N17" s="291"/>
      <c r="O17" s="292"/>
      <c r="P17" s="109">
        <v>-199783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4">
        <f>+'Pt 2 Premium and Claims'!E55</f>
        <v>0</v>
      </c>
      <c r="F22" s="115"/>
      <c r="G22" s="115"/>
      <c r="H22" s="115"/>
      <c r="I22" s="114"/>
      <c r="J22" s="114">
        <f>+'Pt 2 Premium and Claims'!J55</f>
        <v>0</v>
      </c>
      <c r="K22" s="114">
        <f>+'Pt 2 Premium and Claims'!K55</f>
        <v>0</v>
      </c>
      <c r="L22" s="115"/>
      <c r="M22" s="115"/>
      <c r="N22" s="115"/>
      <c r="O22" s="114"/>
      <c r="P22" s="114">
        <f>+'Pt 2 Premium and Claims'!P55</f>
        <v>0</v>
      </c>
      <c r="Q22" s="114">
        <f>+'Pt 2 Premium and Claims'!Q55</f>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-246596</v>
      </c>
      <c r="E25" s="110">
        <v>-246596</v>
      </c>
      <c r="F25" s="110"/>
      <c r="G25" s="110"/>
      <c r="H25" s="110"/>
      <c r="I25" s="109"/>
      <c r="J25" s="109">
        <v>36085</v>
      </c>
      <c r="K25" s="110">
        <v>36085</v>
      </c>
      <c r="L25" s="110"/>
      <c r="M25" s="110"/>
      <c r="N25" s="110"/>
      <c r="O25" s="109"/>
      <c r="P25" s="109">
        <v>749442</v>
      </c>
      <c r="Q25" s="110">
        <v>749442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50</v>
      </c>
      <c r="E26" s="110">
        <v>50</v>
      </c>
      <c r="F26" s="110"/>
      <c r="G26" s="110"/>
      <c r="H26" s="110"/>
      <c r="I26" s="109"/>
      <c r="J26" s="109">
        <v>1612</v>
      </c>
      <c r="K26" s="110">
        <v>1612</v>
      </c>
      <c r="L26" s="110"/>
      <c r="M26" s="110"/>
      <c r="N26" s="110"/>
      <c r="O26" s="109"/>
      <c r="P26" s="109">
        <v>19780</v>
      </c>
      <c r="Q26" s="110">
        <v>19780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1240</v>
      </c>
      <c r="E27" s="110">
        <v>1240</v>
      </c>
      <c r="F27" s="110"/>
      <c r="G27" s="110"/>
      <c r="H27" s="110"/>
      <c r="I27" s="109"/>
      <c r="J27" s="109">
        <v>39324</v>
      </c>
      <c r="K27" s="110">
        <v>39324</v>
      </c>
      <c r="L27" s="110"/>
      <c r="M27" s="110"/>
      <c r="N27" s="110"/>
      <c r="O27" s="109"/>
      <c r="P27" s="109">
        <v>482314</v>
      </c>
      <c r="Q27" s="110">
        <v>482314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744</v>
      </c>
      <c r="E31" s="110">
        <v>744</v>
      </c>
      <c r="F31" s="110"/>
      <c r="G31" s="110"/>
      <c r="H31" s="110"/>
      <c r="I31" s="109"/>
      <c r="J31" s="109">
        <v>86689</v>
      </c>
      <c r="K31" s="110">
        <v>86689</v>
      </c>
      <c r="L31" s="110"/>
      <c r="M31" s="110"/>
      <c r="N31" s="110"/>
      <c r="O31" s="109"/>
      <c r="P31" s="109">
        <v>1063113</v>
      </c>
      <c r="Q31" s="110">
        <v>1063113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1364</v>
      </c>
      <c r="E34" s="110">
        <v>1364</v>
      </c>
      <c r="F34" s="110"/>
      <c r="G34" s="110"/>
      <c r="H34" s="110"/>
      <c r="I34" s="109"/>
      <c r="J34" s="109">
        <v>43294</v>
      </c>
      <c r="K34" s="110">
        <v>43294</v>
      </c>
      <c r="L34" s="110"/>
      <c r="M34" s="110"/>
      <c r="N34" s="110"/>
      <c r="O34" s="109"/>
      <c r="P34" s="109">
        <v>530974</v>
      </c>
      <c r="Q34" s="110">
        <v>530974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199</v>
      </c>
      <c r="E37" s="118">
        <v>199</v>
      </c>
      <c r="F37" s="118"/>
      <c r="G37" s="118"/>
      <c r="H37" s="118"/>
      <c r="I37" s="117"/>
      <c r="J37" s="117">
        <v>0</v>
      </c>
      <c r="K37" s="118">
        <v>0</v>
      </c>
      <c r="L37" s="118"/>
      <c r="M37" s="118"/>
      <c r="N37" s="118"/>
      <c r="O37" s="117"/>
      <c r="P37" s="117">
        <v>190084</v>
      </c>
      <c r="Q37" s="118">
        <v>190084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83</v>
      </c>
      <c r="E44" s="118">
        <v>83</v>
      </c>
      <c r="F44" s="118"/>
      <c r="G44" s="118"/>
      <c r="H44" s="118"/>
      <c r="I44" s="117"/>
      <c r="J44" s="117">
        <v>0</v>
      </c>
      <c r="K44" s="118">
        <v>0</v>
      </c>
      <c r="L44" s="118"/>
      <c r="M44" s="118"/>
      <c r="N44" s="118"/>
      <c r="O44" s="117"/>
      <c r="P44" s="117">
        <v>-2379</v>
      </c>
      <c r="Q44" s="118">
        <v>-2379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1874</v>
      </c>
      <c r="E45" s="110">
        <v>1874</v>
      </c>
      <c r="F45" s="110"/>
      <c r="G45" s="110"/>
      <c r="H45" s="110"/>
      <c r="I45" s="109"/>
      <c r="J45" s="109">
        <v>0</v>
      </c>
      <c r="K45" s="110">
        <v>0</v>
      </c>
      <c r="L45" s="110"/>
      <c r="M45" s="110"/>
      <c r="N45" s="110"/>
      <c r="O45" s="109"/>
      <c r="P45" s="109">
        <v>1245208</v>
      </c>
      <c r="Q45" s="110">
        <v>1245208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2164</v>
      </c>
      <c r="E47" s="110">
        <v>2164</v>
      </c>
      <c r="F47" s="110"/>
      <c r="G47" s="110"/>
      <c r="H47" s="110"/>
      <c r="I47" s="109"/>
      <c r="J47" s="109">
        <v>0</v>
      </c>
      <c r="K47" s="110">
        <v>0</v>
      </c>
      <c r="L47" s="110"/>
      <c r="M47" s="110"/>
      <c r="N47" s="110"/>
      <c r="O47" s="109"/>
      <c r="P47" s="109">
        <v>1438021</v>
      </c>
      <c r="Q47" s="110">
        <v>1438021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-1180</v>
      </c>
      <c r="E51" s="110">
        <v>-1180</v>
      </c>
      <c r="F51" s="110"/>
      <c r="G51" s="110"/>
      <c r="H51" s="110"/>
      <c r="I51" s="109"/>
      <c r="J51" s="109"/>
      <c r="K51" s="110"/>
      <c r="L51" s="110"/>
      <c r="M51" s="110"/>
      <c r="N51" s="110"/>
      <c r="O51" s="109"/>
      <c r="P51" s="109">
        <v>131657</v>
      </c>
      <c r="Q51" s="110">
        <v>131657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v>0</v>
      </c>
      <c r="K56" s="122">
        <v>0</v>
      </c>
      <c r="L56" s="122"/>
      <c r="M56" s="122"/>
      <c r="N56" s="122"/>
      <c r="O56" s="121"/>
      <c r="P56" s="121">
        <v>52</v>
      </c>
      <c r="Q56" s="122">
        <v>52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10</v>
      </c>
      <c r="E57" s="125">
        <v>10</v>
      </c>
      <c r="F57" s="125"/>
      <c r="G57" s="125"/>
      <c r="H57" s="125"/>
      <c r="I57" s="124"/>
      <c r="J57" s="124">
        <v>0</v>
      </c>
      <c r="K57" s="125">
        <v>0</v>
      </c>
      <c r="L57" s="125"/>
      <c r="M57" s="125"/>
      <c r="N57" s="125"/>
      <c r="O57" s="124"/>
      <c r="P57" s="124">
        <v>6859</v>
      </c>
      <c r="Q57" s="125">
        <v>6859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52</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182</v>
      </c>
      <c r="E59" s="125">
        <v>182</v>
      </c>
      <c r="F59" s="125"/>
      <c r="G59" s="125"/>
      <c r="H59" s="125"/>
      <c r="I59" s="124"/>
      <c r="J59" s="124">
        <v>7390</v>
      </c>
      <c r="K59" s="125">
        <v>7390</v>
      </c>
      <c r="L59" s="125"/>
      <c r="M59" s="125"/>
      <c r="N59" s="125"/>
      <c r="O59" s="124"/>
      <c r="P59" s="124">
        <v>98244</v>
      </c>
      <c r="Q59" s="125">
        <v>98244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15.166666666666666</v>
      </c>
      <c r="E60" s="127">
        <f>+E59/12</f>
        <v>15.166666666666666</v>
      </c>
      <c r="F60" s="128"/>
      <c r="G60" s="128"/>
      <c r="H60" s="128"/>
      <c r="I60" s="127"/>
      <c r="J60" s="127">
        <f>+J59/12</f>
        <v>615.83333333333337</v>
      </c>
      <c r="K60" s="127">
        <f>+K59/12</f>
        <v>615.83333333333337</v>
      </c>
      <c r="L60" s="128"/>
      <c r="M60" s="128"/>
      <c r="N60" s="128"/>
      <c r="O60" s="127"/>
      <c r="P60" s="127">
        <f>+P59/12</f>
        <v>8187</v>
      </c>
      <c r="Q60" s="127">
        <f>+Q59/12</f>
        <v>8187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2" ySplit="3" topLeftCell="D4" activePane="bottomRight" state="frozenSplit"/>
      <selection activeCell="B1" sqref="B1"/>
      <selection pane="topRight" activeCell="C1" sqref="C1"/>
      <selection pane="bottomLeft" activeCell="B4" sqref="B4"/>
      <selection pane="bottomRight" activeCell="B5" sqref="B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95386</v>
      </c>
      <c r="E5" s="118">
        <v>95386</v>
      </c>
      <c r="F5" s="118"/>
      <c r="G5" s="130"/>
      <c r="H5" s="130"/>
      <c r="I5" s="117"/>
      <c r="J5" s="117">
        <v>3078346</v>
      </c>
      <c r="K5" s="118">
        <v>3078346</v>
      </c>
      <c r="L5" s="118"/>
      <c r="M5" s="118"/>
      <c r="N5" s="118"/>
      <c r="O5" s="117"/>
      <c r="P5" s="117">
        <v>36897684</v>
      </c>
      <c r="Q5" s="118">
        <v>36897684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501986</v>
      </c>
      <c r="E23" s="288"/>
      <c r="F23" s="288"/>
      <c r="G23" s="288"/>
      <c r="H23" s="288"/>
      <c r="I23" s="292"/>
      <c r="J23" s="109">
        <v>3025106</v>
      </c>
      <c r="K23" s="288"/>
      <c r="L23" s="288"/>
      <c r="M23" s="288"/>
      <c r="N23" s="288"/>
      <c r="O23" s="292"/>
      <c r="P23" s="109">
        <v>38501092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482576</v>
      </c>
      <c r="F24" s="110"/>
      <c r="G24" s="110"/>
      <c r="H24" s="110"/>
      <c r="I24" s="109"/>
      <c r="J24" s="293"/>
      <c r="K24" s="110">
        <v>2081827</v>
      </c>
      <c r="L24" s="110"/>
      <c r="M24" s="110"/>
      <c r="N24" s="110"/>
      <c r="O24" s="109"/>
      <c r="P24" s="293"/>
      <c r="Q24" s="110">
        <v>34858413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-7536</v>
      </c>
      <c r="E26" s="288"/>
      <c r="F26" s="288"/>
      <c r="G26" s="288"/>
      <c r="H26" s="288"/>
      <c r="I26" s="292"/>
      <c r="J26" s="109">
        <v>2113610</v>
      </c>
      <c r="K26" s="288"/>
      <c r="L26" s="288"/>
      <c r="M26" s="288"/>
      <c r="N26" s="288"/>
      <c r="O26" s="292"/>
      <c r="P26" s="109">
        <v>1840875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1675</v>
      </c>
      <c r="F27" s="110"/>
      <c r="G27" s="110"/>
      <c r="H27" s="110"/>
      <c r="I27" s="109"/>
      <c r="J27" s="293"/>
      <c r="K27" s="110">
        <v>53159</v>
      </c>
      <c r="L27" s="110"/>
      <c r="M27" s="110"/>
      <c r="N27" s="110"/>
      <c r="O27" s="109"/>
      <c r="P27" s="293"/>
      <c r="Q27" s="110">
        <v>651924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5008</v>
      </c>
      <c r="E28" s="289"/>
      <c r="F28" s="289"/>
      <c r="G28" s="289"/>
      <c r="H28" s="289"/>
      <c r="I28" s="293"/>
      <c r="J28" s="109">
        <v>2511711</v>
      </c>
      <c r="K28" s="289"/>
      <c r="L28" s="289"/>
      <c r="M28" s="289"/>
      <c r="N28" s="289"/>
      <c r="O28" s="293"/>
      <c r="P28" s="109">
        <v>6723071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f>
        <v>489442</v>
      </c>
      <c r="E54" s="114">
        <f>+E24+E27</f>
        <v>484251</v>
      </c>
      <c r="F54" s="115"/>
      <c r="G54" s="115"/>
      <c r="H54" s="115"/>
      <c r="I54" s="114"/>
      <c r="J54" s="114">
        <f>+J23+J26-J28</f>
        <v>2627005</v>
      </c>
      <c r="K54" s="114">
        <f>+K24+K27</f>
        <v>2134986</v>
      </c>
      <c r="L54" s="115"/>
      <c r="M54" s="115"/>
      <c r="N54" s="115"/>
      <c r="O54" s="114"/>
      <c r="P54" s="114">
        <f>+P23+P26-P28</f>
        <v>33618896</v>
      </c>
      <c r="Q54" s="114">
        <f>+Q24+Q27</f>
        <v>35510337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4">
        <v>0</v>
      </c>
      <c r="F55" s="115"/>
      <c r="G55" s="115"/>
      <c r="H55" s="115"/>
      <c r="I55" s="114"/>
      <c r="J55" s="114">
        <v>0</v>
      </c>
      <c r="K55" s="114">
        <v>0</v>
      </c>
      <c r="L55" s="115"/>
      <c r="M55" s="115"/>
      <c r="N55" s="115"/>
      <c r="O55" s="114"/>
      <c r="P55" s="114">
        <v>0</v>
      </c>
      <c r="Q55" s="114">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140190</v>
      </c>
      <c r="D5" s="118">
        <v>762517</v>
      </c>
      <c r="E5" s="346"/>
      <c r="F5" s="346"/>
      <c r="G5" s="312"/>
      <c r="H5" s="117">
        <v>19332534</v>
      </c>
      <c r="I5" s="118">
        <v>13354440</v>
      </c>
      <c r="J5" s="346"/>
      <c r="K5" s="346"/>
      <c r="L5" s="312"/>
      <c r="M5" s="117">
        <v>55821943</v>
      </c>
      <c r="N5" s="118">
        <v>56968540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378622</v>
      </c>
      <c r="D6" s="110">
        <v>572925</v>
      </c>
      <c r="E6" s="115">
        <f>+'[1]Pt 2 Premium and Claims'!E24+'[1]Pt 2 Premium and Claims'!E27</f>
        <v>484251</v>
      </c>
      <c r="F6" s="115">
        <f>+C6+D6+E6</f>
        <v>1435798</v>
      </c>
      <c r="G6" s="116"/>
      <c r="H6" s="109">
        <v>18895215</v>
      </c>
      <c r="I6" s="110">
        <v>13813846</v>
      </c>
      <c r="J6" s="115">
        <f>+'[1]Pt 2 Premium and Claims'!K24+'[1]Pt 2 Premium and Claims'!K27</f>
        <v>2134986</v>
      </c>
      <c r="K6" s="115">
        <f>+H6+I6+J6</f>
        <v>34844047</v>
      </c>
      <c r="L6" s="116"/>
      <c r="M6" s="109">
        <v>56033730</v>
      </c>
      <c r="N6" s="110">
        <v>60083106</v>
      </c>
      <c r="O6" s="115">
        <f>+'[1]Pt 2 Premium and Claims'!Q24+'[1]Pt 2 Premium and Claims'!Q27</f>
        <v>35510337</v>
      </c>
      <c r="P6" s="115">
        <f>+M6+N6+O6</f>
        <v>151627173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590</v>
      </c>
      <c r="D7" s="110">
        <v>549</v>
      </c>
      <c r="E7" s="115">
        <f>+'[1]Pt 1 Summary of Data'!E37</f>
        <v>199</v>
      </c>
      <c r="F7" s="115">
        <f>+C7+D7+E7</f>
        <v>1338</v>
      </c>
      <c r="G7" s="116"/>
      <c r="H7" s="109">
        <v>57103</v>
      </c>
      <c r="I7" s="110">
        <v>67183</v>
      </c>
      <c r="J7" s="115">
        <f>+'[1]Pt 1 Summary of Data'!K37</f>
        <v>0</v>
      </c>
      <c r="K7" s="115">
        <f>+H7+I7+J7</f>
        <v>124286</v>
      </c>
      <c r="L7" s="116"/>
      <c r="M7" s="109">
        <v>192287</v>
      </c>
      <c r="N7" s="110">
        <v>239129</v>
      </c>
      <c r="O7" s="115">
        <f>+'[1]Pt 1 Summary of Data'!Q37</f>
        <v>190084</v>
      </c>
      <c r="P7" s="115">
        <f>+M7+N7+O7</f>
        <v>621500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379212</v>
      </c>
      <c r="D12" s="115">
        <f>+D6+D7</f>
        <v>573474</v>
      </c>
      <c r="E12" s="115">
        <f>+E6+E7</f>
        <v>484450</v>
      </c>
      <c r="F12" s="115">
        <f>+F6+F7</f>
        <v>1437136</v>
      </c>
      <c r="G12" s="311"/>
      <c r="H12" s="114">
        <f>+H6+H7</f>
        <v>18952318</v>
      </c>
      <c r="I12" s="115">
        <f>+I6+I7</f>
        <v>13881029</v>
      </c>
      <c r="J12" s="115">
        <f>+J6+J7</f>
        <v>2134986</v>
      </c>
      <c r="K12" s="115">
        <f>+K6+K7</f>
        <v>34968333</v>
      </c>
      <c r="L12" s="311"/>
      <c r="M12" s="114">
        <f>+M6+M7</f>
        <v>56226017</v>
      </c>
      <c r="N12" s="115">
        <f>+N6+N7</f>
        <v>60322235</v>
      </c>
      <c r="O12" s="115">
        <f>+O6+O7</f>
        <v>35700421</v>
      </c>
      <c r="P12" s="115">
        <f>+M12+N12+O12</f>
        <v>152248673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8">
        <v>113476</v>
      </c>
      <c r="D15" s="118">
        <v>154925</v>
      </c>
      <c r="E15" s="106">
        <f>+'[1]Pt 2 Premium and Claims'!E5</f>
        <v>95386</v>
      </c>
      <c r="F15" s="106">
        <f>+C15+D15+E15</f>
        <v>363787</v>
      </c>
      <c r="G15" s="107"/>
      <c r="H15" s="117">
        <v>23222898</v>
      </c>
      <c r="I15" s="118">
        <v>17676505</v>
      </c>
      <c r="J15" s="106">
        <f>+'[1]Pt 2 Premium and Claims'!K5</f>
        <v>3078346</v>
      </c>
      <c r="K15" s="106">
        <f>+H15+I15+J15</f>
        <v>43977749</v>
      </c>
      <c r="L15" s="107"/>
      <c r="M15" s="117">
        <v>57383807</v>
      </c>
      <c r="N15" s="118">
        <v>56673306</v>
      </c>
      <c r="O15" s="115">
        <f t="shared" ref="O15:O17" si="0">+O9+O10</f>
        <v>0</v>
      </c>
      <c r="P15" s="115">
        <f t="shared" ref="P15:P17" si="1">+M15+N15+O15</f>
        <v>114057113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10">
        <v>-9060</v>
      </c>
      <c r="D16" s="110">
        <v>-94448</v>
      </c>
      <c r="E16" s="115">
        <f>+'[1]Pt 1 Summary of Data'!E25+'[1]Pt 1 Summary of Data'!E26+'[1]Pt 1 Summary of Data'!E27+'[1]Pt 1 Summary of Data'!E31+'[1]Pt 1 Summary of Data'!E34</f>
        <v>-243198</v>
      </c>
      <c r="F16" s="115">
        <f>+C16+D16+E16</f>
        <v>-346706</v>
      </c>
      <c r="G16" s="116"/>
      <c r="H16" s="109">
        <v>1014018</v>
      </c>
      <c r="I16" s="110">
        <v>1099557</v>
      </c>
      <c r="J16" s="115">
        <f>+'[1]Pt 1 Summary of Data'!K25+'[1]Pt 1 Summary of Data'!K26+'[1]Pt 1 Summary of Data'!K27+'[1]Pt 1 Summary of Data'!K31+'[1]Pt 1 Summary of Data'!K34</f>
        <v>207004</v>
      </c>
      <c r="K16" s="115">
        <f>+H16+I16+J16</f>
        <v>2320579</v>
      </c>
      <c r="L16" s="116"/>
      <c r="M16" s="109">
        <v>61187</v>
      </c>
      <c r="N16" s="110">
        <v>-400800</v>
      </c>
      <c r="O16" s="115">
        <f t="shared" si="0"/>
        <v>0</v>
      </c>
      <c r="P16" s="115">
        <f t="shared" si="1"/>
        <v>-339613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122536</v>
      </c>
      <c r="D17" s="115">
        <f>+D15-D16</f>
        <v>249373</v>
      </c>
      <c r="E17" s="115">
        <f>+E15-E16</f>
        <v>338584</v>
      </c>
      <c r="F17" s="115">
        <f>+F15-F16</f>
        <v>710493</v>
      </c>
      <c r="G17" s="314"/>
      <c r="H17" s="114">
        <f>+H15-H16</f>
        <v>22208880</v>
      </c>
      <c r="I17" s="115">
        <f>+I15-I16</f>
        <v>16576948</v>
      </c>
      <c r="J17" s="115">
        <f>+J15-J16</f>
        <v>2871342</v>
      </c>
      <c r="K17" s="115">
        <f>+K15-K16</f>
        <v>41657170</v>
      </c>
      <c r="L17" s="314"/>
      <c r="M17" s="114">
        <f>+M15-M16</f>
        <v>57322620</v>
      </c>
      <c r="N17" s="115">
        <f>+N15-N16</f>
        <v>57074106</v>
      </c>
      <c r="O17" s="115">
        <f t="shared" si="0"/>
        <v>35700421</v>
      </c>
      <c r="P17" s="115">
        <f t="shared" si="1"/>
        <v>150097147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v>
      </c>
      <c r="D37" s="122">
        <v>23</v>
      </c>
      <c r="E37" s="256">
        <v>15.166666666666666</v>
      </c>
      <c r="F37" s="256">
        <f>+C37+D37+E37</f>
        <v>55.166666666666664</v>
      </c>
      <c r="G37" s="312"/>
      <c r="H37" s="121">
        <v>4843</v>
      </c>
      <c r="I37" s="122">
        <v>3758</v>
      </c>
      <c r="J37" s="256">
        <f>+'[1]Pt 1 Summary of Data'!K59/12</f>
        <v>615.83333333333337</v>
      </c>
      <c r="K37" s="256">
        <f>+H37+I37+J37</f>
        <v>9216.8333333333339</v>
      </c>
      <c r="L37" s="312"/>
      <c r="M37" s="121">
        <v>14855</v>
      </c>
      <c r="N37" s="122">
        <v>13591</v>
      </c>
      <c r="O37" s="256">
        <f>+'[1]Pt 1 Summary of Data'!Q59/12</f>
        <v>8187</v>
      </c>
      <c r="P37" s="256">
        <f>+M37+N37+O37</f>
        <v>36633</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2.8000000000000001E-2</v>
      </c>
      <c r="L38" s="353"/>
      <c r="M38" s="351"/>
      <c r="N38" s="352"/>
      <c r="O38" s="352"/>
      <c r="P38" s="267">
        <v>1.4E-2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2500</v>
      </c>
      <c r="G39" s="311"/>
      <c r="H39" s="292"/>
      <c r="I39" s="288"/>
      <c r="J39" s="288"/>
      <c r="K39" s="110">
        <v>2500</v>
      </c>
      <c r="L39" s="311"/>
      <c r="M39" s="292"/>
      <c r="N39" s="288"/>
      <c r="O39" s="288"/>
      <c r="P39" s="110">
        <v>2500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1.1639999999999999</v>
      </c>
      <c r="G40" s="311"/>
      <c r="H40" s="292"/>
      <c r="I40" s="288"/>
      <c r="J40" s="288"/>
      <c r="K40" s="258">
        <v>1.1639999999999999</v>
      </c>
      <c r="L40" s="311"/>
      <c r="M40" s="292"/>
      <c r="N40" s="288"/>
      <c r="O40" s="288"/>
      <c r="P40" s="258">
        <v>1.1639999999999999</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0</v>
      </c>
      <c r="G41" s="311"/>
      <c r="H41" s="292"/>
      <c r="I41" s="288"/>
      <c r="J41" s="288"/>
      <c r="K41" s="260">
        <f>+K38*K40</f>
        <v>3.2591999999999996E-2</v>
      </c>
      <c r="L41" s="311"/>
      <c r="M41" s="292"/>
      <c r="N41" s="288"/>
      <c r="O41" s="288"/>
      <c r="P41" s="260">
        <f>+P38*P40</f>
        <v>1.6295999999999998E-2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3.094698700789972</v>
      </c>
      <c r="D44" s="260">
        <f>+D12/D17</f>
        <v>2.2996635561989471</v>
      </c>
      <c r="E44" s="260">
        <f>+E12/E17</f>
        <v>1.4308118517118351</v>
      </c>
      <c r="F44" s="260">
        <f>+F12/F17</f>
        <v>2.0227306954466826</v>
      </c>
      <c r="G44" s="311"/>
      <c r="H44" s="262">
        <f>+H12/H17</f>
        <v>0.85336667134947819</v>
      </c>
      <c r="I44" s="260">
        <f>+I12/I17</f>
        <v>0.83736939996433601</v>
      </c>
      <c r="J44" s="260">
        <f>+J12/J17</f>
        <v>0.743549880160566</v>
      </c>
      <c r="K44" s="260">
        <f>+K12/K17</f>
        <v>0.83943131518535707</v>
      </c>
      <c r="L44" s="311"/>
      <c r="M44" s="262">
        <f>+M12/M17</f>
        <v>0.98086962877830774</v>
      </c>
      <c r="N44" s="260">
        <f>+N12/N17</f>
        <v>1.0569107293594753</v>
      </c>
      <c r="O44" s="260">
        <f>+O12/O17</f>
        <v>1</v>
      </c>
      <c r="P44" s="260">
        <f>+P12/P17</f>
        <v>1.0143342231548211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377"/>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3.2591999999999996E-2</v>
      </c>
      <c r="L46" s="311"/>
      <c r="M46" s="292"/>
      <c r="N46" s="288"/>
      <c r="O46" s="288"/>
      <c r="P46" s="260">
        <f>+P41</f>
        <v>1.6295999999999998E-2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2.0227306954466826</v>
      </c>
      <c r="G47" s="311"/>
      <c r="H47" s="292"/>
      <c r="I47" s="288"/>
      <c r="J47" s="288"/>
      <c r="K47" s="260">
        <f>+K44+K46</f>
        <v>0.87202331518535703</v>
      </c>
      <c r="L47" s="311"/>
      <c r="M47" s="292"/>
      <c r="N47" s="288"/>
      <c r="O47" s="288"/>
      <c r="P47" s="260">
        <f>+P44+P46</f>
        <v>1.0306302231548212</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v>
      </c>
      <c r="G50" s="311"/>
      <c r="H50" s="293"/>
      <c r="I50" s="289"/>
      <c r="J50" s="289"/>
      <c r="K50" s="260">
        <f>+K47</f>
        <v>0.87202331518535703</v>
      </c>
      <c r="L50" s="311"/>
      <c r="M50" s="293"/>
      <c r="N50" s="289"/>
      <c r="O50" s="289"/>
      <c r="P50" s="260">
        <f>+P47</f>
        <v>1.0306302231548212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338584</v>
      </c>
      <c r="G51" s="311"/>
      <c r="H51" s="292"/>
      <c r="I51" s="288"/>
      <c r="J51" s="288"/>
      <c r="K51" s="115">
        <f>+J15-J16</f>
        <v>2871342</v>
      </c>
      <c r="L51" s="311"/>
      <c r="M51" s="292"/>
      <c r="N51" s="288"/>
      <c r="O51" s="288"/>
      <c r="P51" s="115">
        <f>+P15-P16</f>
        <v>114396726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5:C7">
    <cfRule type="cellIs" dxfId="39" priority="51" stopIfTrue="1" operator="lessThan">
      <formula>0</formula>
    </cfRule>
  </conditionalFormatting>
  <conditionalFormatting sqref="Q37">
    <cfRule type="cellIs" dxfId="38" priority="24" stopIfTrue="1" operator="lessThan">
      <formula>0</formula>
    </cfRule>
  </conditionalFormatting>
  <conditionalFormatting sqref="Q49:T49">
    <cfRule type="cellIs" dxfId="37" priority="23" stopIfTrue="1" operator="lessThan">
      <formula>0</formula>
    </cfRule>
  </conditionalFormatting>
  <conditionalFormatting sqref="L22">
    <cfRule type="cellIs" dxfId="36" priority="33" stopIfTrue="1" operator="lessThan">
      <formula>0</formula>
    </cfRule>
  </conditionalFormatting>
  <conditionalFormatting sqref="G22">
    <cfRule type="cellIs" dxfId="35" priority="39" stopIfTrue="1" operator="lessThan">
      <formula>0</formula>
    </cfRule>
  </conditionalFormatting>
  <conditionalFormatting sqref="C49:F49">
    <cfRule type="cellIs" dxfId="34" priority="36" stopIfTrue="1" operator="lessThan">
      <formula>0</formula>
    </cfRule>
  </conditionalFormatting>
  <conditionalFormatting sqref="H5:H7">
    <cfRule type="cellIs" dxfId="33" priority="35" stopIfTrue="1" operator="lessThan">
      <formula>0</formula>
    </cfRule>
  </conditionalFormatting>
  <conditionalFormatting sqref="Q5:Q7">
    <cfRule type="cellIs" dxfId="32" priority="26" stopIfTrue="1" operator="lessThan">
      <formula>0</formula>
    </cfRule>
  </conditionalFormatting>
  <conditionalFormatting sqref="Q15:Q16">
    <cfRule type="cellIs" dxfId="31" priority="25" stopIfTrue="1" operator="lessThan">
      <formula>0</formula>
    </cfRule>
  </conditionalFormatting>
  <conditionalFormatting sqref="U5:U7">
    <cfRule type="cellIs" dxfId="30" priority="22" stopIfTrue="1" operator="lessThan">
      <formula>0</formula>
    </cfRule>
  </conditionalFormatting>
  <conditionalFormatting sqref="U15:U16">
    <cfRule type="cellIs" dxfId="29" priority="21" stopIfTrue="1" operator="lessThan">
      <formula>0</formula>
    </cfRule>
  </conditionalFormatting>
  <conditionalFormatting sqref="U37">
    <cfRule type="cellIs" dxfId="28" priority="20" stopIfTrue="1" operator="lessThan">
      <formula>0</formula>
    </cfRule>
  </conditionalFormatting>
  <conditionalFormatting sqref="U49:X49">
    <cfRule type="cellIs" dxfId="27" priority="19" stopIfTrue="1" operator="lessThan">
      <formula>0</formula>
    </cfRule>
  </conditionalFormatting>
  <conditionalFormatting sqref="Y5:Y7">
    <cfRule type="cellIs" dxfId="26" priority="18" stopIfTrue="1" operator="lessThan">
      <formula>0</formula>
    </cfRule>
  </conditionalFormatting>
  <conditionalFormatting sqref="Y15:Y16">
    <cfRule type="cellIs" dxfId="25" priority="17" stopIfTrue="1" operator="lessThan">
      <formula>0</formula>
    </cfRule>
  </conditionalFormatting>
  <conditionalFormatting sqref="Y37">
    <cfRule type="cellIs" dxfId="24" priority="16" stopIfTrue="1" operator="lessThan">
      <formula>0</formula>
    </cfRule>
  </conditionalFormatting>
  <conditionalFormatting sqref="Y49:AB49">
    <cfRule type="cellIs" dxfId="23" priority="15" stopIfTrue="1" operator="lessThan">
      <formula>0</formula>
    </cfRule>
  </conditionalFormatting>
  <conditionalFormatting sqref="AL49:AN49">
    <cfRule type="cellIs" dxfId="22" priority="11" stopIfTrue="1" operator="lessThan">
      <formula>0</formula>
    </cfRule>
  </conditionalFormatting>
  <conditionalFormatting sqref="C37">
    <cfRule type="cellIs" dxfId="21" priority="10" stopIfTrue="1" operator="lessThan">
      <formula>0</formula>
    </cfRule>
  </conditionalFormatting>
  <conditionalFormatting sqref="H15:H16">
    <cfRule type="cellIs" dxfId="20" priority="9" stopIfTrue="1" operator="lessThan">
      <formula>0</formula>
    </cfRule>
  </conditionalFormatting>
  <conditionalFormatting sqref="H37">
    <cfRule type="cellIs" dxfId="19" priority="8" stopIfTrue="1" operator="lessThan">
      <formula>0</formula>
    </cfRule>
  </conditionalFormatting>
  <conditionalFormatting sqref="H49:I49">
    <cfRule type="cellIs" dxfId="18" priority="7" stopIfTrue="1" operator="lessThan">
      <formula>0</formula>
    </cfRule>
  </conditionalFormatting>
  <conditionalFormatting sqref="J49:K49">
    <cfRule type="cellIs" dxfId="17" priority="6" stopIfTrue="1" operator="lessThan">
      <formula>0</formula>
    </cfRule>
  </conditionalFormatting>
  <conditionalFormatting sqref="M5:M7">
    <cfRule type="cellIs" dxfId="16" priority="5" stopIfTrue="1" operator="lessThan">
      <formula>0</formula>
    </cfRule>
  </conditionalFormatting>
  <conditionalFormatting sqref="M15:M16">
    <cfRule type="cellIs" dxfId="15" priority="4" stopIfTrue="1" operator="lessThan">
      <formula>0</formula>
    </cfRule>
  </conditionalFormatting>
  <conditionalFormatting sqref="M37">
    <cfRule type="cellIs" dxfId="14" priority="3" stopIfTrue="1" operator="lessThan">
      <formula>0</formula>
    </cfRule>
  </conditionalFormatting>
  <conditionalFormatting sqref="M49:N49">
    <cfRule type="cellIs" dxfId="13" priority="2" stopIfTrue="1" operator="lessThan">
      <formula>0</formula>
    </cfRule>
  </conditionalFormatting>
  <conditionalFormatting sqref="O49:P49">
    <cfRule type="cellIs" dxfId="12" priority="1" stopIfTrue="1" operator="lessThan">
      <formula>0</formula>
    </cfRule>
  </conditionalFormatting>
  <dataValidations xWindow="1539" yWindow="63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G20" sqref="G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509</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Richard Daniels</cp:lastModifiedBy>
  <cp:lastPrinted>2014-12-18T11:24:00Z</cp:lastPrinted>
  <dcterms:created xsi:type="dcterms:W3CDTF">2012-03-15T16:14:51Z</dcterms:created>
  <dcterms:modified xsi:type="dcterms:W3CDTF">2015-07-27T19:17:01Z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