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5\Final\"/>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N45" i="10" l="1"/>
  <c r="M45" i="10"/>
  <c r="N12" i="10" l="1"/>
  <c r="M12" i="10"/>
  <c r="Q55" i="18" l="1"/>
  <c r="Q46" i="18" l="1"/>
  <c r="Q45" i="18"/>
  <c r="K46" i="18"/>
  <c r="K45" i="18"/>
  <c r="Q19" i="18"/>
  <c r="Q18" i="18"/>
  <c r="Q14" i="18"/>
  <c r="Q13" i="18"/>
  <c r="K14" i="18" l="1"/>
  <c r="K13" i="18"/>
  <c r="E4" i="16"/>
  <c r="D4" i="16"/>
  <c r="P52" i="10" l="1"/>
  <c r="O12" i="10"/>
  <c r="P12" i="10" s="1"/>
  <c r="O45" i="10" l="1"/>
  <c r="P45" i="10"/>
  <c r="H12" i="10" l="1"/>
  <c r="H45" i="10"/>
  <c r="P47" i="10"/>
  <c r="P48" i="10" s="1"/>
  <c r="P51" i="10" s="1"/>
  <c r="E11" i="16" s="1"/>
  <c r="I45" i="10"/>
  <c r="I12" i="10"/>
  <c r="K45" i="10" l="1"/>
  <c r="J45" i="10"/>
  <c r="K52" i="10"/>
  <c r="K47" i="10" l="1"/>
  <c r="K48" i="10" s="1"/>
  <c r="K51" i="10" s="1"/>
  <c r="K53" i="10" s="1"/>
  <c r="D11" i="16" s="1"/>
</calcChain>
</file>

<file path=xl/sharedStrings.xml><?xml version="1.0" encoding="utf-8"?>
<sst xmlns="http://schemas.openxmlformats.org/spreadsheetml/2006/main" count="625" uniqueCount="558">
  <si>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</si>
  <si>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</si>
  <si>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</si>
  <si>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</si>
  <si>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</si>
  <si>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</si>
  <si>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</si>
  <si>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</si>
  <si>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</si>
  <si>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</si>
  <si>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</si>
  <si>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</si>
  <si>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</si>
  <si>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</si>
  <si>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</si>
  <si>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</si>
  <si>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</si>
  <si>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</si>
  <si>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</si>
  <si>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</si>
  <si>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</si>
  <si>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</si>
  <si>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</si>
  <si>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</si>
  <si>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</si>
  <si>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</si>
  <si>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</si>
  <si>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</si>
  <si>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</si>
  <si>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</si>
  <si>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</si>
  <si>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</si>
  <si>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</si>
  <si>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</si>
  <si>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</si>
  <si>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</si>
  <si>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</si>
  <si>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</si>
  <si>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</si>
  <si>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</si>
  <si>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</si>
  <si>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</si>
  <si>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</si>
  <si>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</si>
  <si>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</si>
  <si>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</si>
  <si>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</si>
  <si>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</si>
  <si>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</si>
  <si>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</si>
  <si>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</si>
  <si>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</si>
  <si>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</si>
  <si>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</si>
  <si>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</si>
  <si>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</si>
  <si>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</si>
  <si>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</si>
  <si>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</si>
  <si>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</si>
  <si>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</si>
  <si>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</si>
  <si>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</si>
  <si>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</si>
  <si>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</si>
  <si>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</si>
  <si>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</si>
  <si>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</si>
  <si>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</si>
  <si>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</si>
  <si>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</si>
  <si>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</si>
  <si>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</si>
  <si>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</si>
  <si>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</si>
  <si>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</si>
  <si>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</si>
  <si>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</si>
  <si>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</si>
  <si>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</si>
  <si>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</si>
  <si>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</si>
  <si>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</si>
  <si>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</si>
  <si>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</si>
  <si>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</si>
  <si>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</si>
  <si>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</si>
  <si>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</si>
  <si>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</si>
  <si>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</si>
  <si>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</si>
  <si>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</si>
  <si>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</si>
  <si>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</si>
  <si>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</si>
  <si>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</si>
  <si>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</si>
  <si>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</si>
  <si>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</si>
  <si>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</si>
  <si>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</si>
  <si>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</si>
  <si>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</si>
  <si>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</si>
  <si>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</si>
  <si>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</si>
  <si>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</si>
  <si>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</si>
  <si>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</si>
  <si>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</si>
  <si>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</si>
  <si>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</si>
  <si>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</si>
  <si>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</si>
  <si>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</si>
  <si>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</si>
  <si>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</si>
  <si>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</si>
  <si>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</si>
  <si>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</si>
  <si>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</si>
  <si>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</si>
  <si>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</si>
  <si>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</si>
  <si>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</si>
  <si>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</si>
  <si>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</si>
  <si>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</si>
  <si>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</si>
  <si>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</si>
  <si>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</si>
  <si>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</si>
  <si>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</si>
  <si>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</si>
  <si>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</si>
  <si>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</si>
  <si>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</si>
  <si>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</si>
  <si>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</si>
  <si>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</si>
  <si>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</si>
  <si>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</si>
  <si>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</si>
  <si>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</si>
  <si>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</si>
  <si>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</si>
  <si>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</si>
  <si>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</si>
  <si>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</si>
  <si>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</si>
  <si>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</si>
  <si>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</si>
  <si>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</si>
  <si>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</si>
  <si>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</si>
  <si>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</si>
  <si>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</si>
  <si>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</si>
  <si>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</si>
  <si>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</si>
  <si>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</si>
  <si>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</si>
  <si>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</si>
  <si>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</si>
  <si>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</si>
  <si>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</si>
  <si>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</si>
  <si>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</si>
  <si>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</si>
  <si>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</si>
  <si>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</si>
  <si>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</si>
  <si>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</si>
  <si>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</si>
  <si>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</si>
  <si>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</si>
  <si>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</si>
  <si>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</si>
  <si>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</si>
  <si>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</si>
  <si>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</si>
  <si>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</si>
  <si>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</si>
  <si>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</si>
  <si>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</si>
  <si>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</si>
  <si>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</si>
  <si>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</si>
  <si>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</si>
  <si>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</si>
  <si>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</si>
  <si>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</si>
  <si>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</si>
  <si>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</si>
  <si>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</si>
  <si>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</si>
  <si>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</si>
  <si>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</si>
  <si>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</si>
  <si>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</si>
  <si>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</si>
  <si>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</si>
  <si>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</si>
  <si>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</si>
  <si>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</si>
  <si>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</si>
  <si>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</si>
  <si>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</si>
  <si>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</si>
  <si>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</si>
  <si>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</si>
  <si>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</si>
  <si>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</si>
  <si>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</si>
  <si>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</si>
  <si>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</si>
  <si>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</si>
  <si>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</si>
  <si>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</si>
  <si>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</si>
  <si>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</si>
  <si>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</si>
  <si>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</si>
  <si>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</si>
  <si>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</si>
  <si>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</si>
  <si>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</si>
  <si>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</si>
  <si>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</si>
  <si>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</si>
  <si>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</si>
  <si>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</si>
  <si>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</si>
  <si>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</si>
  <si>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</si>
  <si>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</si>
  <si>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</si>
  <si>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</si>
  <si>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</si>
  <si>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</si>
  <si>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</si>
  <si>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</si>
  <si>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</si>
  <si>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</si>
  <si>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</si>
  <si>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</si>
  <si>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</si>
  <si>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</si>
  <si>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</si>
  <si>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</si>
  <si>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</si>
  <si>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</si>
  <si>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</si>
  <si>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</si>
  <si>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</si>
  <si>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</si>
  <si>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</si>
  <si>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</si>
  <si>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</si>
  <si>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</si>
  <si>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</si>
  <si>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</si>
  <si>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</si>
  <si>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</si>
  <si>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</si>
  <si>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</si>
  <si>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</si>
  <si>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</si>
  <si>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</si>
  <si>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</si>
  <si>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</si>
  <si>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</si>
  <si>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</si>
  <si>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</si>
  <si>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</si>
  <si>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</si>
  <si>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</si>
  <si>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</si>
  <si>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</si>
  <si>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</si>
  <si>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</si>
  <si>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</si>
  <si>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</si>
  <si>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</si>
  <si>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</si>
  <si>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</si>
  <si>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</si>
  <si>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</si>
  <si>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</si>
  <si>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</si>
  <si>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</si>
  <si>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</si>
  <si>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</si>
  <si>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</si>
  <si>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</si>
  <si>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</si>
  <si>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</si>
  <si>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</si>
  <si>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</si>
  <si>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</si>
  <si>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</si>
  <si>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</si>
  <si>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</si>
  <si>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</si>
  <si>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</si>
  <si>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</si>
  <si>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</si>
  <si>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</si>
  <si>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</si>
  <si>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</si>
  <si>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</si>
  <si>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</si>
  <si>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</si>
  <si>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</si>
  <si>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</si>
  <si>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</si>
  <si>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</si>
  <si>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</si>
  <si>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</si>
  <si>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</si>
  <si>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</si>
  <si>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</si>
  <si>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</si>
  <si>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</si>
  <si>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</si>
  <si>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</si>
  <si>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</si>
  <si>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</si>
  <si>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</si>
  <si>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</si>
  <si>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</si>
  <si>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</si>
  <si>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</si>
  <si>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</si>
  <si>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</si>
  <si>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</si>
  <si>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</si>
  <si>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</si>
  <si>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</si>
  <si>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</si>
  <si>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</si>
  <si>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</si>
  <si>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</si>
  <si>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</si>
  <si>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</si>
  <si>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</si>
  <si>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</si>
  <si>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</si>
  <si>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</si>
  <si>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</si>
  <si>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</si>
  <si>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</si>
  <si>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</si>
  <si>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</si>
  <si>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</si>
  <si>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</si>
  <si>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</si>
  <si>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</si>
  <si>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</si>
  <si>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</si>
  <si>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</si>
  <si>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</si>
  <si>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</si>
  <si>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</si>
  <si>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</si>
  <si>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</si>
  <si>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</si>
  <si>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</si>
  <si>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</si>
  <si>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</si>
  <si>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</si>
  <si>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</si>
  <si>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</si>
  <si>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</si>
  <si>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</si>
  <si>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</si>
  <si>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</si>
  <si>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</si>
  <si>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</si>
  <si>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</si>
  <si>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</si>
  <si>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</si>
  <si>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</si>
  <si>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</si>
  <si>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</si>
  <si>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</si>
  <si>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</si>
  <si>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</si>
  <si>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</si>
  <si>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</si>
  <si>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</si>
  <si>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</si>
  <si>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</si>
  <si>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</si>
  <si>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</si>
  <si>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</si>
  <si>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</si>
  <si>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</si>
  <si>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</si>
  <si>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</si>
  <si>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</si>
  <si>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</si>
  <si>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</si>
  <si>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</si>
  <si>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</si>
  <si>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</si>
  <si>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</si>
  <si>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</si>
  <si>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</si>
  <si>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</si>
  <si>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</si>
  <si>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</si>
  <si>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</si>
  <si>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</si>
  <si>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</si>
  <si>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</si>
  <si>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</si>
  <si>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</si>
  <si>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</si>
  <si>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</si>
  <si>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</si>
  <si>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</si>
  <si>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</si>
  <si>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</si>
  <si>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</si>
  <si>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</si>
  <si>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</si>
  <si>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</si>
  <si>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</si>
  <si>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</si>
  <si>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</si>
  <si>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</si>
  <si>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</si>
  <si>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</si>
  <si>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</si>
  <si>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</si>
  <si>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</si>
  <si>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</si>
  <si>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</si>
  <si>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</si>
  <si>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</si>
  <si>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</si>
  <si>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</si>
  <si>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</si>
  <si>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</si>
  <si>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</si>
  <si>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</si>
  <si>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</si>
  <si>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</si>
  <si>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</si>
  <si>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</si>
  <si>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</si>
  <si>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</si>
  <si>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</si>
  <si>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</si>
  <si>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</si>
  <si>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</si>
  <si>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</si>
  <si>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</si>
  <si>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</si>
  <si>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</si>
  <si>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</si>
  <si>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</si>
  <si>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</si>
  <si>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</si>
  <si>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</si>
  <si>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</si>
  <si>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</si>
  <si>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</si>
  <si>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</si>
  <si>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</si>
  <si>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</si>
  <si>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</si>
  <si>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</si>
  <si>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</si>
  <si>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</si>
  <si>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</si>
  <si>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</si>
  <si>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</si>
  <si>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</si>
  <si>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</si>
  <si>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</si>
  <si>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</si>
  <si>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</si>
  <si>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</si>
  <si>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</si>
  <si>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</si>
  <si>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</si>
  <si>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</si>
  <si>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</si>
  <si>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</si>
  <si>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</si>
  <si>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</si>
  <si>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</si>
  <si>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</si>
  <si>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Nippon Life Insurance Company of America</t>
  </si>
  <si>
    <t>2015</t>
  </si>
  <si>
    <t>7115 Vista Drive West Des Moines, IA 50266</t>
  </si>
  <si>
    <t>042509896</t>
  </si>
  <si>
    <t>81264</t>
  </si>
  <si>
    <t>283</t>
  </si>
  <si>
    <t>Rebate checks are mailed to all applicable groups using the most recent address on file. The Company made good faith efforts to locate these policyholders including internet querites,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</si>
  <si>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2016.</t>
  </si>
  <si>
    <t>Incurred Claims</t>
  </si>
  <si>
    <t>Additional claim reserves are set up for known large claims received but not paid.</t>
  </si>
  <si>
    <t>Drug card rebates incurred are allocated to group based on drug card claims incurred in the respective years.</t>
  </si>
  <si>
    <t>All elements of recast claim experience are calculated at the group level then aggregated to state and size (Large/Small/Expatriate) based on the characteristics of each group.</t>
  </si>
  <si>
    <t>Federal taxes and assessments</t>
  </si>
  <si>
    <t>Federal taxes on underwriting gain were allocated to state and size based on the underlying underwriting income by state.  Federal taxes on net investment  income were allocated based on underlying claim reserves.  Section 9010 fees and PCORI fees are allocated to state and size based on premium revenues</t>
  </si>
  <si>
    <t>State insurance, premium and other taxes</t>
  </si>
  <si>
    <t xml:space="preserve">The allocation of state insurance, premium and other taxes were based on actual expenses incurred by state. State taxes are further allocated to coverage, and to size based on  premiums earned in the state. </t>
  </si>
  <si>
    <t>Regulatory authority licenses and fees</t>
  </si>
  <si>
    <t>Regulatory authority licenses and fees were based on actual expenses incurred by state and/or allocated to coverage and size based on earned premiums by state.</t>
  </si>
  <si>
    <t>Improve health outcomes</t>
  </si>
  <si>
    <t>Nippon Life Benefits outsources its quality improvement functions. We use Active Health, a subsidiary of Aetna to provide services to members of the ASA network. For those members who do not use the ASA network, we utilize CoreSource, Inc., a Trustmark Company, to provide similar quality improvement services. All expenses are allocated on a per employee per month basis.</t>
  </si>
  <si>
    <t>1) Medication and care compliance</t>
  </si>
  <si>
    <t>2) Arranging transitions from one setting to another</t>
  </si>
  <si>
    <t>3) Program to support shared decision making</t>
  </si>
  <si>
    <t>4) Incorporating feedback from insured to monitor compliance</t>
  </si>
  <si>
    <t>5) Providing coaching and support</t>
  </si>
  <si>
    <t>6) Activities to prevent avoidable hospital admissions</t>
  </si>
  <si>
    <t xml:space="preserve">7) Identifying and encouraging evidence based medicine. </t>
  </si>
  <si>
    <t>Activities to Prevent Hospital Readmission</t>
  </si>
  <si>
    <t>We use ActiveHealth, a subsidiary of Aetna, to provide services to prevent hospital readmission services to members of the ASA network.</t>
  </si>
  <si>
    <t>All expenses were allocated on a per employee per month basis.</t>
  </si>
  <si>
    <t>Through CoreSource, we make available to our members a comprehensive program for hospital discharge to prevent hospital readmission.</t>
  </si>
  <si>
    <t>Improve Patient Safety and Reduce Medical Errors</t>
  </si>
  <si>
    <t>We use ActiveHealth, a subsidiary of Aetna, to provide services to improve patient safety to members of the ASA network.</t>
  </si>
  <si>
    <t>Wellness &amp; Health Promotion Activities</t>
  </si>
  <si>
    <t>HIT Expenses for Health Care Quality Improvements</t>
  </si>
  <si>
    <t>We use ActiveHealth, a subsidiary of Aetna, to provide use health information technology to improve the quality of care to members of the ASA network.</t>
  </si>
  <si>
    <t>Allowable ICD-10 Expenses</t>
  </si>
  <si>
    <t>n/a</t>
  </si>
  <si>
    <t>Cost containment expenses not included in quality improvement expenses</t>
  </si>
  <si>
    <t>Cost containment expenses not included in quality improvement expenses were allocated to state and size based on average medical inforce lives.</t>
  </si>
  <si>
    <t>All other claims adjustment expenses</t>
  </si>
  <si>
    <t>All other claims adjustment expenses were allocated to state and size based on incurred claims by case.</t>
  </si>
  <si>
    <t>Direct sales salaries and benefits</t>
  </si>
  <si>
    <t>Direct sales salaries and benefits were allocated by case consistent with pricing assumptions. Once at the case level, the expense was allocated to state and size based on the attributes of the case.</t>
  </si>
  <si>
    <t>Agents and brokers fees and commissions</t>
  </si>
  <si>
    <t>Agents brokers and fees were calculated by case based on the commission schedule and earned premium by case. Once at the case level, the expense was allocated to state and size based on the attributes of the case.</t>
  </si>
  <si>
    <t>Other taxes</t>
  </si>
  <si>
    <t>Other taxes were allocated to state and size based on actual premiums collected.</t>
  </si>
  <si>
    <t>Other general and administrative expenses</t>
  </si>
  <si>
    <t>Other general administrative expenses were allocated to state and size based on a combination of premium and case consistent with pricing assumptions</t>
  </si>
  <si>
    <t>Community benefit expenditures</t>
  </si>
  <si>
    <t>N/A</t>
  </si>
  <si>
    <t>ICD-10 implementation expenses</t>
  </si>
  <si>
    <t>Completion factors based on historical medical claim run-out pattern are applied to claims paid from January 2013 through March 2016 and incurred in 2013 through 2015.</t>
  </si>
  <si>
    <t>ActiveHealth performed a study of its services. They determined that about 45% of their services improve health outcomes. These activities include the following.</t>
  </si>
  <si>
    <t>Through CoreSource, we make available to our members case
management, provide comprehensive discharge planning, follow-up care
calls, patient education and counseling. They determined the case managers spend about 50% of their time on quality improvement activities.</t>
  </si>
  <si>
    <t>ActiveHealth performed a study of its services. They determined that about 15% of their services focus on comprehensive discharge planning and post discharge counseling to prevent hospital readmission.</t>
  </si>
  <si>
    <t>CoreSource performed a time study of all of their case management and utilization review functions. They determined the case managers spend about 17% of their time on discharge planning and post discharge counseling to prevent hospital readmission.</t>
  </si>
  <si>
    <t>In a recent study of their services, Active Health determined that about 15% of their services focus on reducing medical errors by identifying and using clinical practices to avoid harm and lowering the risk of infection.</t>
  </si>
  <si>
    <t xml:space="preserve">Through ActiveHealth, a subsidiary of Aetna, we provide to our members a number of wellness and health promation activities. </t>
  </si>
  <si>
    <t>ActiveHealth performed an analysis of wellness services provided and determined that 100% of their activities qualify as wellness and health promotion activities.</t>
  </si>
  <si>
    <t>ActiveHealth performed a study of its services and determined that about 15% of their services focus on health information technology spending for health quality improvements, such as tracking whether specific interventions or bundles of services lead to better outcomes.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</si>
</sst>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84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164" fontId="1" fillId="0" borderId="108" xfId="2" applyNumberFormat="1" applyFont="1" applyFill="1" applyBorder="1" applyAlignment="1" applyProtection="1">
      <alignment vertical="top"/>
      <protection locked="0"/>
    </xf>
    <xf numFmtId="0" fontId="0" fillId="0" borderId="0" xfId="0" applyFont="1" applyProtection="1">
      <protection locked="0"/>
    </xf>
    <xf numFmtId="44" fontId="0" fillId="0" borderId="27"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R51" sqref="AR5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13533264.8963857</v>
      </c>
      <c r="K5" s="213">
        <v>13556093.080423616</v>
      </c>
      <c r="L5" s="213"/>
      <c r="M5" s="213"/>
      <c r="N5" s="213"/>
      <c r="O5" s="212"/>
      <c r="P5" s="212">
        <v>250510867.10546476</v>
      </c>
      <c r="Q5" s="213">
        <v>250358513.40293574</v>
      </c>
      <c r="R5" s="213"/>
      <c r="S5" s="213"/>
      <c r="T5" s="213"/>
      <c r="U5" s="212"/>
      <c r="V5" s="213"/>
      <c r="W5" s="213"/>
      <c r="X5" s="212"/>
      <c r="Y5" s="213"/>
      <c r="Z5" s="213"/>
      <c r="AA5" s="212"/>
      <c r="AB5" s="213"/>
      <c r="AC5" s="213"/>
      <c r="AD5" s="212"/>
      <c r="AE5" s="274"/>
      <c r="AF5" s="274"/>
      <c r="AG5" s="274"/>
      <c r="AH5" s="275"/>
      <c r="AI5" s="395">
        <v>12917495.183722921</v>
      </c>
      <c r="AJ5" s="274"/>
      <c r="AK5" s="274"/>
      <c r="AL5" s="274"/>
      <c r="AM5" s="275"/>
      <c r="AN5" s="212"/>
      <c r="AO5" s="213"/>
      <c r="AP5" s="213"/>
      <c r="AQ5" s="213"/>
      <c r="AR5" s="213"/>
      <c r="AS5" s="212"/>
      <c r="AT5" s="395">
        <v>13233942.82912698</v>
      </c>
      <c r="AU5" s="214"/>
      <c r="AV5" s="215"/>
      <c r="AW5" s="296"/>
    </row>
    <row r="6" spans="1:49" x14ac:dyDescent="0.2">
      <c r="B6" s="239" t="s">
        <v>223</v>
      </c>
      <c r="C6" s="203" t="s">
        <v>12</v>
      </c>
      <c r="D6" s="216"/>
      <c r="E6" s="217"/>
      <c r="F6" s="217"/>
      <c r="G6" s="218"/>
      <c r="H6" s="218"/>
      <c r="I6" s="219"/>
      <c r="J6" s="216"/>
      <c r="K6" s="217">
        <v>0</v>
      </c>
      <c r="L6" s="217"/>
      <c r="M6" s="218"/>
      <c r="N6" s="218"/>
      <c r="O6" s="219"/>
      <c r="P6" s="216"/>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v>0</v>
      </c>
      <c r="L7" s="217"/>
      <c r="M7" s="217"/>
      <c r="N7" s="217"/>
      <c r="O7" s="216"/>
      <c r="P7" s="216"/>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-52359.985264861265</v>
      </c>
      <c r="K8" s="268"/>
      <c r="L8" s="269"/>
      <c r="M8" s="269"/>
      <c r="N8" s="269"/>
      <c r="O8" s="272"/>
      <c r="P8" s="216">
        <v>-1006319.6206544791</v>
      </c>
      <c r="Q8" s="268"/>
      <c r="R8" s="269"/>
      <c r="S8" s="269"/>
      <c r="T8" s="269"/>
      <c r="U8" s="216"/>
      <c r="V8" s="269"/>
      <c r="W8" s="269"/>
      <c r="X8" s="216"/>
      <c r="Y8" s="269"/>
      <c r="Z8" s="269"/>
      <c r="AA8" s="216"/>
      <c r="AB8" s="269"/>
      <c r="AC8" s="269"/>
      <c r="AD8" s="216"/>
      <c r="AE8" s="270"/>
      <c r="AF8" s="270"/>
      <c r="AG8" s="270"/>
      <c r="AH8" s="273"/>
      <c r="AI8" s="216">
        <v>-54871.420873853589</v>
      </c>
      <c r="AJ8" s="270"/>
      <c r="AK8" s="270"/>
      <c r="AL8" s="270"/>
      <c r="AM8" s="273"/>
      <c r="AN8" s="216"/>
      <c r="AO8" s="268"/>
      <c r="AP8" s="269"/>
      <c r="AQ8" s="269"/>
      <c r="AR8" s="269"/>
      <c r="AS8" s="216"/>
      <c r="AT8" s="220">
        <v>-259650.31066614611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9822047.1817640718</v>
      </c>
      <c r="K12" s="213">
        <v>11185599.877784887</v>
      </c>
      <c r="L12" s="213"/>
      <c r="M12" s="213"/>
      <c r="N12" s="213"/>
      <c r="O12" s="212"/>
      <c r="P12" s="212">
        <v>188385823.21531588</v>
      </c>
      <c r="Q12" s="213">
        <v>189790799.15409449</v>
      </c>
      <c r="R12" s="213"/>
      <c r="S12" s="213"/>
      <c r="T12" s="213"/>
      <c r="U12" s="212"/>
      <c r="V12" s="213"/>
      <c r="W12" s="213"/>
      <c r="X12" s="212"/>
      <c r="Y12" s="213"/>
      <c r="Z12" s="213"/>
      <c r="AA12" s="212"/>
      <c r="AB12" s="213"/>
      <c r="AC12" s="213"/>
      <c r="AD12" s="212"/>
      <c r="AE12" s="274"/>
      <c r="AF12" s="274"/>
      <c r="AG12" s="274"/>
      <c r="AH12" s="275"/>
      <c r="AI12" s="212">
        <v>5394810.6984785311</v>
      </c>
      <c r="AJ12" s="274"/>
      <c r="AK12" s="274"/>
      <c r="AL12" s="274"/>
      <c r="AM12" s="275"/>
      <c r="AN12" s="212"/>
      <c r="AO12" s="213"/>
      <c r="AP12" s="213"/>
      <c r="AQ12" s="213"/>
      <c r="AR12" s="213"/>
      <c r="AS12" s="212"/>
      <c r="AT12" s="212">
        <v>9568543.6544525903</v>
      </c>
      <c r="AU12" s="214"/>
      <c r="AV12" s="291"/>
      <c r="AW12" s="296"/>
    </row>
    <row r="13" spans="1:49" ht="25.5" x14ac:dyDescent="0.2">
      <c r="B13" s="239" t="s">
        <v>230</v>
      </c>
      <c r="C13" s="203" t="s">
        <v>37</v>
      </c>
      <c r="D13" s="216"/>
      <c r="E13" s="217"/>
      <c r="F13" s="217"/>
      <c r="G13" s="268"/>
      <c r="H13" s="269"/>
      <c r="I13" s="216"/>
      <c r="J13" s="216">
        <v>2539991.7400000002</v>
      </c>
      <c r="K13" s="217">
        <v>2552528.4700000095</v>
      </c>
      <c r="L13" s="217"/>
      <c r="M13" s="268"/>
      <c r="N13" s="269"/>
      <c r="O13" s="216"/>
      <c r="P13" s="216">
        <v>32773162.57</v>
      </c>
      <c r="Q13" s="217">
        <v>32996107.020000182</v>
      </c>
      <c r="R13" s="217"/>
      <c r="S13" s="268"/>
      <c r="T13" s="269"/>
      <c r="U13" s="216"/>
      <c r="V13" s="217"/>
      <c r="W13" s="217"/>
      <c r="X13" s="216"/>
      <c r="Y13" s="217"/>
      <c r="Z13" s="217"/>
      <c r="AA13" s="216"/>
      <c r="AB13" s="217"/>
      <c r="AC13" s="217"/>
      <c r="AD13" s="216"/>
      <c r="AE13" s="270"/>
      <c r="AF13" s="270"/>
      <c r="AG13" s="270"/>
      <c r="AH13" s="270"/>
      <c r="AI13" s="216">
        <v>523710.63</v>
      </c>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754485.81</v>
      </c>
      <c r="K14" s="217">
        <v>340073.5400000012</v>
      </c>
      <c r="L14" s="217"/>
      <c r="M14" s="267"/>
      <c r="N14" s="270"/>
      <c r="O14" s="216"/>
      <c r="P14" s="216">
        <v>3869808.8100000005</v>
      </c>
      <c r="Q14" s="217">
        <v>2995325.8700000099</v>
      </c>
      <c r="R14" s="217"/>
      <c r="S14" s="267"/>
      <c r="T14" s="270"/>
      <c r="U14" s="216"/>
      <c r="V14" s="217"/>
      <c r="W14" s="217"/>
      <c r="X14" s="216"/>
      <c r="Y14" s="217"/>
      <c r="Z14" s="217"/>
      <c r="AA14" s="216"/>
      <c r="AB14" s="217"/>
      <c r="AC14" s="217"/>
      <c r="AD14" s="216"/>
      <c r="AE14" s="270"/>
      <c r="AF14" s="270"/>
      <c r="AG14" s="270"/>
      <c r="AH14" s="270"/>
      <c r="AI14" s="216">
        <v>62452.85</v>
      </c>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v>0</v>
      </c>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-6716.0400000000009</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v>0</v>
      </c>
      <c r="AJ16" s="270"/>
      <c r="AK16" s="270"/>
      <c r="AL16" s="270"/>
      <c r="AM16" s="270"/>
      <c r="AN16" s="216"/>
      <c r="AO16" s="268"/>
      <c r="AP16" s="269"/>
      <c r="AQ16" s="270"/>
      <c r="AR16" s="270"/>
      <c r="AS16" s="216"/>
      <c r="AT16" s="220">
        <v>-341465.52931321174</v>
      </c>
      <c r="AU16" s="220"/>
      <c r="AV16" s="290"/>
      <c r="AW16" s="297"/>
    </row>
    <row r="17" spans="1:49" x14ac:dyDescent="0.2">
      <c r="B17" s="239" t="s">
        <v>234</v>
      </c>
      <c r="C17" s="203" t="s">
        <v>62</v>
      </c>
      <c r="D17" s="216"/>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v>0</v>
      </c>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0</v>
      </c>
      <c r="K18" s="267"/>
      <c r="L18" s="270"/>
      <c r="M18" s="270"/>
      <c r="N18" s="273"/>
      <c r="O18" s="271"/>
      <c r="P18" s="216">
        <v>9192797.7400000002</v>
      </c>
      <c r="Q18" s="267"/>
      <c r="R18" s="270"/>
      <c r="S18" s="270"/>
      <c r="T18" s="273"/>
      <c r="U18" s="216"/>
      <c r="V18" s="311"/>
      <c r="W18" s="270"/>
      <c r="X18" s="216"/>
      <c r="Y18" s="311"/>
      <c r="Z18" s="270"/>
      <c r="AA18" s="216"/>
      <c r="AB18" s="311"/>
      <c r="AC18" s="270"/>
      <c r="AD18" s="216"/>
      <c r="AE18" s="270"/>
      <c r="AF18" s="270"/>
      <c r="AG18" s="270"/>
      <c r="AH18" s="273"/>
      <c r="AI18" s="216">
        <v>0</v>
      </c>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0</v>
      </c>
      <c r="K19" s="267"/>
      <c r="L19" s="270"/>
      <c r="M19" s="270"/>
      <c r="N19" s="270"/>
      <c r="O19" s="271"/>
      <c r="P19" s="216">
        <v>6750000</v>
      </c>
      <c r="Q19" s="267"/>
      <c r="R19" s="270"/>
      <c r="S19" s="270"/>
      <c r="T19" s="270"/>
      <c r="U19" s="216"/>
      <c r="V19" s="267"/>
      <c r="W19" s="270"/>
      <c r="X19" s="216"/>
      <c r="Y19" s="267"/>
      <c r="Z19" s="270"/>
      <c r="AA19" s="216"/>
      <c r="AB19" s="267"/>
      <c r="AC19" s="270"/>
      <c r="AD19" s="216"/>
      <c r="AE19" s="270"/>
      <c r="AF19" s="270"/>
      <c r="AG19" s="270"/>
      <c r="AH19" s="270"/>
      <c r="AI19" s="216">
        <v>0</v>
      </c>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20471.671714523232</v>
      </c>
      <c r="K20" s="267"/>
      <c r="L20" s="270"/>
      <c r="M20" s="270"/>
      <c r="N20" s="270"/>
      <c r="O20" s="271"/>
      <c r="P20" s="216">
        <v>11979528.328285478</v>
      </c>
      <c r="Q20" s="267"/>
      <c r="R20" s="270"/>
      <c r="S20" s="270"/>
      <c r="T20" s="270"/>
      <c r="U20" s="216"/>
      <c r="V20" s="267"/>
      <c r="W20" s="270"/>
      <c r="X20" s="216"/>
      <c r="Y20" s="267"/>
      <c r="Z20" s="270"/>
      <c r="AA20" s="216"/>
      <c r="AB20" s="267"/>
      <c r="AC20" s="270"/>
      <c r="AD20" s="216"/>
      <c r="AE20" s="270"/>
      <c r="AF20" s="270"/>
      <c r="AG20" s="270"/>
      <c r="AH20" s="270"/>
      <c r="AI20" s="216">
        <v>0</v>
      </c>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v>0</v>
      </c>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v>0</v>
      </c>
      <c r="K22" s="222">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201422.6158482827</v>
      </c>
      <c r="K25" s="217">
        <v>201422.6158482827</v>
      </c>
      <c r="L25" s="217"/>
      <c r="M25" s="217"/>
      <c r="N25" s="217"/>
      <c r="O25" s="216"/>
      <c r="P25" s="216">
        <v>1336761.5805528124</v>
      </c>
      <c r="Q25" s="217">
        <v>1299801.5004745719</v>
      </c>
      <c r="R25" s="217"/>
      <c r="S25" s="217"/>
      <c r="T25" s="217"/>
      <c r="U25" s="216"/>
      <c r="V25" s="217"/>
      <c r="W25" s="217"/>
      <c r="X25" s="216"/>
      <c r="Y25" s="217"/>
      <c r="Z25" s="217"/>
      <c r="AA25" s="216"/>
      <c r="AB25" s="217"/>
      <c r="AC25" s="217"/>
      <c r="AD25" s="216"/>
      <c r="AE25" s="270"/>
      <c r="AF25" s="270"/>
      <c r="AG25" s="270"/>
      <c r="AH25" s="273"/>
      <c r="AI25" s="216">
        <v>1925073.5344041914</v>
      </c>
      <c r="AJ25" s="270"/>
      <c r="AK25" s="270"/>
      <c r="AL25" s="270"/>
      <c r="AM25" s="273"/>
      <c r="AN25" s="216"/>
      <c r="AO25" s="217"/>
      <c r="AP25" s="217"/>
      <c r="AQ25" s="217"/>
      <c r="AR25" s="217"/>
      <c r="AS25" s="216"/>
      <c r="AT25" s="220">
        <v>-294678.90110886854</v>
      </c>
      <c r="AU25" s="220"/>
      <c r="AV25" s="220"/>
      <c r="AW25" s="297"/>
    </row>
    <row r="26" spans="1:49" s="5" customFormat="1" x14ac:dyDescent="0.2">
      <c r="A26" s="35"/>
      <c r="B26" s="242" t="s">
        <v>242</v>
      </c>
      <c r="C26" s="203"/>
      <c r="D26" s="216"/>
      <c r="E26" s="217"/>
      <c r="F26" s="217"/>
      <c r="G26" s="217"/>
      <c r="H26" s="217"/>
      <c r="I26" s="216"/>
      <c r="J26" s="216">
        <v>3461.601773123677</v>
      </c>
      <c r="K26" s="217">
        <v>3461.601773123677</v>
      </c>
      <c r="L26" s="217"/>
      <c r="M26" s="217"/>
      <c r="N26" s="217"/>
      <c r="O26" s="216"/>
      <c r="P26" s="216">
        <v>64076.84091003197</v>
      </c>
      <c r="Q26" s="217">
        <v>64076.84091003197</v>
      </c>
      <c r="R26" s="217"/>
      <c r="S26" s="217"/>
      <c r="T26" s="217"/>
      <c r="U26" s="216"/>
      <c r="V26" s="217"/>
      <c r="W26" s="217"/>
      <c r="X26" s="216"/>
      <c r="Y26" s="217"/>
      <c r="Z26" s="217"/>
      <c r="AA26" s="216"/>
      <c r="AB26" s="217"/>
      <c r="AC26" s="217"/>
      <c r="AD26" s="216"/>
      <c r="AE26" s="270"/>
      <c r="AF26" s="270"/>
      <c r="AG26" s="270"/>
      <c r="AH26" s="270"/>
      <c r="AI26" s="216">
        <v>3304.0973168443497</v>
      </c>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236697.06470106923</v>
      </c>
      <c r="K27" s="217">
        <v>236697.06470106923</v>
      </c>
      <c r="L27" s="217"/>
      <c r="M27" s="217"/>
      <c r="N27" s="217"/>
      <c r="O27" s="216"/>
      <c r="P27" s="216">
        <v>4420660.6683000261</v>
      </c>
      <c r="Q27" s="217">
        <v>4420660.6683000261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211181.40699890538</v>
      </c>
      <c r="AU27" s="220"/>
      <c r="AV27" s="293"/>
      <c r="AW27" s="297"/>
    </row>
    <row r="28" spans="1:49" s="5" customFormat="1" x14ac:dyDescent="0.2">
      <c r="A28" s="35"/>
      <c r="B28" s="242" t="s">
        <v>244</v>
      </c>
      <c r="C28" s="203"/>
      <c r="D28" s="216"/>
      <c r="E28" s="217"/>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29664.299142112199</v>
      </c>
      <c r="K30" s="217">
        <v>29664.299142112199</v>
      </c>
      <c r="L30" s="217"/>
      <c r="M30" s="217"/>
      <c r="N30" s="217"/>
      <c r="O30" s="216"/>
      <c r="P30" s="216">
        <v>431151.5434856792</v>
      </c>
      <c r="Q30" s="217">
        <v>431151.5434856792</v>
      </c>
      <c r="R30" s="217"/>
      <c r="S30" s="217"/>
      <c r="T30" s="217"/>
      <c r="U30" s="216"/>
      <c r="V30" s="217"/>
      <c r="W30" s="217"/>
      <c r="X30" s="216"/>
      <c r="Y30" s="217"/>
      <c r="Z30" s="217"/>
      <c r="AA30" s="216"/>
      <c r="AB30" s="217"/>
      <c r="AC30" s="217"/>
      <c r="AD30" s="216"/>
      <c r="AE30" s="270"/>
      <c r="AF30" s="270"/>
      <c r="AG30" s="270"/>
      <c r="AH30" s="270"/>
      <c r="AI30" s="216">
        <v>23778.39594548929</v>
      </c>
      <c r="AJ30" s="270"/>
      <c r="AK30" s="270"/>
      <c r="AL30" s="270"/>
      <c r="AM30" s="270"/>
      <c r="AN30" s="216"/>
      <c r="AO30" s="217"/>
      <c r="AP30" s="217"/>
      <c r="AQ30" s="217"/>
      <c r="AR30" s="217"/>
      <c r="AS30" s="216"/>
      <c r="AT30" s="220">
        <v>21698.872480397928</v>
      </c>
      <c r="AU30" s="220"/>
      <c r="AV30" s="220"/>
      <c r="AW30" s="297"/>
    </row>
    <row r="31" spans="1:49" x14ac:dyDescent="0.2">
      <c r="B31" s="242" t="s">
        <v>247</v>
      </c>
      <c r="C31" s="203"/>
      <c r="D31" s="216"/>
      <c r="E31" s="217"/>
      <c r="F31" s="217"/>
      <c r="G31" s="217"/>
      <c r="H31" s="217"/>
      <c r="I31" s="216"/>
      <c r="J31" s="216">
        <v>193203.29709693292</v>
      </c>
      <c r="K31" s="217">
        <v>193203.29709693292</v>
      </c>
      <c r="L31" s="217"/>
      <c r="M31" s="217"/>
      <c r="N31" s="217"/>
      <c r="O31" s="216"/>
      <c r="P31" s="216">
        <v>2827776.7385550663</v>
      </c>
      <c r="Q31" s="217">
        <v>2824348.7735550664</v>
      </c>
      <c r="R31" s="217"/>
      <c r="S31" s="217"/>
      <c r="T31" s="217"/>
      <c r="U31" s="216"/>
      <c r="V31" s="217"/>
      <c r="W31" s="217"/>
      <c r="X31" s="216"/>
      <c r="Y31" s="217"/>
      <c r="Z31" s="217"/>
      <c r="AA31" s="216"/>
      <c r="AB31" s="217"/>
      <c r="AC31" s="217"/>
      <c r="AD31" s="216"/>
      <c r="AE31" s="270"/>
      <c r="AF31" s="270"/>
      <c r="AG31" s="270"/>
      <c r="AH31" s="270"/>
      <c r="AI31" s="216">
        <v>207198.909122212</v>
      </c>
      <c r="AJ31" s="270"/>
      <c r="AK31" s="270"/>
      <c r="AL31" s="270"/>
      <c r="AM31" s="270"/>
      <c r="AN31" s="216"/>
      <c r="AO31" s="217"/>
      <c r="AP31" s="217"/>
      <c r="AQ31" s="217"/>
      <c r="AR31" s="217"/>
      <c r="AS31" s="216"/>
      <c r="AT31" s="220">
        <v>151612.52275228567</v>
      </c>
      <c r="AU31" s="220"/>
      <c r="AV31" s="220"/>
      <c r="AW31" s="297"/>
    </row>
    <row r="32" spans="1:49" ht="13.9" customHeight="1" x14ac:dyDescent="0.2">
      <c r="B32" s="242" t="s">
        <v>248</v>
      </c>
      <c r="C32" s="203" t="s">
        <v>82</v>
      </c>
      <c r="D32" s="216"/>
      <c r="E32" s="217"/>
      <c r="F32" s="217"/>
      <c r="G32" s="217"/>
      <c r="H32" s="217"/>
      <c r="I32" s="216"/>
      <c r="J32" s="216"/>
      <c r="K32" s="217">
        <v>0</v>
      </c>
      <c r="L32" s="217"/>
      <c r="M32" s="217"/>
      <c r="N32" s="217"/>
      <c r="O32" s="216"/>
      <c r="P32" s="216"/>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97477.990845098917</v>
      </c>
      <c r="K34" s="217">
        <v>97477.990845098917</v>
      </c>
      <c r="L34" s="217"/>
      <c r="M34" s="217"/>
      <c r="N34" s="217"/>
      <c r="O34" s="216"/>
      <c r="P34" s="216">
        <v>1820542.7291549013</v>
      </c>
      <c r="Q34" s="217">
        <v>1820542.7291549013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v>12994.36443397646</v>
      </c>
      <c r="K35" s="217">
        <v>12994.36443397646</v>
      </c>
      <c r="L35" s="217"/>
      <c r="M35" s="217"/>
      <c r="N35" s="217"/>
      <c r="O35" s="216"/>
      <c r="P35" s="216">
        <v>332854.6650852224</v>
      </c>
      <c r="Q35" s="217">
        <v>332854.6650852224</v>
      </c>
      <c r="R35" s="217"/>
      <c r="S35" s="217"/>
      <c r="T35" s="217"/>
      <c r="U35" s="216"/>
      <c r="V35" s="217"/>
      <c r="W35" s="217"/>
      <c r="X35" s="216"/>
      <c r="Y35" s="217"/>
      <c r="Z35" s="217"/>
      <c r="AA35" s="216"/>
      <c r="AB35" s="217"/>
      <c r="AC35" s="217"/>
      <c r="AD35" s="216"/>
      <c r="AE35" s="270"/>
      <c r="AF35" s="270"/>
      <c r="AG35" s="270"/>
      <c r="AH35" s="270"/>
      <c r="AI35" s="216">
        <v>17349.508692383533</v>
      </c>
      <c r="AJ35" s="270"/>
      <c r="AK35" s="270"/>
      <c r="AL35" s="270"/>
      <c r="AM35" s="270"/>
      <c r="AN35" s="216"/>
      <c r="AO35" s="217"/>
      <c r="AP35" s="217"/>
      <c r="AQ35" s="217"/>
      <c r="AR35" s="217"/>
      <c r="AS35" s="216"/>
      <c r="AT35" s="220">
        <v>16926.025040722852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24157.890575721511</v>
      </c>
      <c r="K37" s="225">
        <v>24157.890575721511</v>
      </c>
      <c r="L37" s="225"/>
      <c r="M37" s="225"/>
      <c r="N37" s="225"/>
      <c r="O37" s="224"/>
      <c r="P37" s="224">
        <v>417006.82282653981</v>
      </c>
      <c r="Q37" s="225">
        <v>417006.82282653981</v>
      </c>
      <c r="R37" s="225"/>
      <c r="S37" s="225"/>
      <c r="T37" s="225"/>
      <c r="U37" s="224"/>
      <c r="V37" s="225"/>
      <c r="W37" s="225"/>
      <c r="X37" s="224"/>
      <c r="Y37" s="225"/>
      <c r="Z37" s="225"/>
      <c r="AA37" s="224"/>
      <c r="AB37" s="225"/>
      <c r="AC37" s="225"/>
      <c r="AD37" s="224"/>
      <c r="AE37" s="274"/>
      <c r="AF37" s="274"/>
      <c r="AG37" s="274"/>
      <c r="AH37" s="275"/>
      <c r="AI37" s="224">
        <v>23601.641949568588</v>
      </c>
      <c r="AJ37" s="274"/>
      <c r="AK37" s="274"/>
      <c r="AL37" s="274"/>
      <c r="AM37" s="275"/>
      <c r="AN37" s="224"/>
      <c r="AO37" s="225"/>
      <c r="AP37" s="225"/>
      <c r="AQ37" s="225"/>
      <c r="AR37" s="225"/>
      <c r="AS37" s="224"/>
      <c r="AT37" s="226">
        <v>3236.862148170188</v>
      </c>
      <c r="AU37" s="226"/>
      <c r="AV37" s="226"/>
      <c r="AW37" s="296"/>
    </row>
    <row r="38" spans="1:49" x14ac:dyDescent="0.2">
      <c r="B38" s="239" t="s">
        <v>254</v>
      </c>
      <c r="C38" s="203" t="s">
        <v>16</v>
      </c>
      <c r="D38" s="216"/>
      <c r="E38" s="217"/>
      <c r="F38" s="217"/>
      <c r="G38" s="217"/>
      <c r="H38" s="217"/>
      <c r="I38" s="216"/>
      <c r="J38" s="216">
        <v>8071.6600957453138</v>
      </c>
      <c r="K38" s="217">
        <v>8071.6600957453138</v>
      </c>
      <c r="L38" s="217"/>
      <c r="M38" s="217"/>
      <c r="N38" s="217"/>
      <c r="O38" s="216"/>
      <c r="P38" s="216">
        <v>134787.84976102351</v>
      </c>
      <c r="Q38" s="217">
        <v>134787.84976102351</v>
      </c>
      <c r="R38" s="217"/>
      <c r="S38" s="217"/>
      <c r="T38" s="217"/>
      <c r="U38" s="216"/>
      <c r="V38" s="217"/>
      <c r="W38" s="217"/>
      <c r="X38" s="216"/>
      <c r="Y38" s="217"/>
      <c r="Z38" s="217"/>
      <c r="AA38" s="216"/>
      <c r="AB38" s="217"/>
      <c r="AC38" s="217"/>
      <c r="AD38" s="216"/>
      <c r="AE38" s="270"/>
      <c r="AF38" s="270"/>
      <c r="AG38" s="270"/>
      <c r="AH38" s="270"/>
      <c r="AI38" s="216">
        <v>7903.0803128533189</v>
      </c>
      <c r="AJ38" s="270"/>
      <c r="AK38" s="270"/>
      <c r="AL38" s="270"/>
      <c r="AM38" s="270"/>
      <c r="AN38" s="216"/>
      <c r="AO38" s="217"/>
      <c r="AP38" s="217"/>
      <c r="AQ38" s="217"/>
      <c r="AR38" s="217"/>
      <c r="AS38" s="216"/>
      <c r="AT38" s="220">
        <v>1100.5331303778639</v>
      </c>
      <c r="AU38" s="220"/>
      <c r="AV38" s="220"/>
      <c r="AW38" s="297"/>
    </row>
    <row r="39" spans="1:49" x14ac:dyDescent="0.2">
      <c r="B39" s="242" t="s">
        <v>255</v>
      </c>
      <c r="C39" s="203" t="s">
        <v>17</v>
      </c>
      <c r="D39" s="216"/>
      <c r="E39" s="217"/>
      <c r="F39" s="217"/>
      <c r="G39" s="217"/>
      <c r="H39" s="217"/>
      <c r="I39" s="216"/>
      <c r="J39" s="216">
        <v>7101.1350000000002</v>
      </c>
      <c r="K39" s="217">
        <v>7101.1350000000002</v>
      </c>
      <c r="L39" s="217"/>
      <c r="M39" s="217"/>
      <c r="N39" s="217"/>
      <c r="O39" s="216"/>
      <c r="P39" s="216">
        <v>128526.29999999999</v>
      </c>
      <c r="Q39" s="217">
        <v>128526.29999999999</v>
      </c>
      <c r="R39" s="217"/>
      <c r="S39" s="217"/>
      <c r="T39" s="217"/>
      <c r="U39" s="216"/>
      <c r="V39" s="217"/>
      <c r="W39" s="217"/>
      <c r="X39" s="216"/>
      <c r="Y39" s="217"/>
      <c r="Z39" s="217"/>
      <c r="AA39" s="216"/>
      <c r="AB39" s="217"/>
      <c r="AC39" s="217"/>
      <c r="AD39" s="216"/>
      <c r="AE39" s="270"/>
      <c r="AF39" s="270"/>
      <c r="AG39" s="270"/>
      <c r="AH39" s="270"/>
      <c r="AI39" s="216">
        <v>6073.8975000000009</v>
      </c>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20011.25</v>
      </c>
      <c r="K40" s="217">
        <v>20011.25</v>
      </c>
      <c r="L40" s="217"/>
      <c r="M40" s="217"/>
      <c r="N40" s="217"/>
      <c r="O40" s="216"/>
      <c r="P40" s="216">
        <v>370866.06666666659</v>
      </c>
      <c r="Q40" s="217">
        <v>370866.06666666659</v>
      </c>
      <c r="R40" s="217"/>
      <c r="S40" s="217"/>
      <c r="T40" s="217"/>
      <c r="U40" s="216"/>
      <c r="V40" s="217"/>
      <c r="W40" s="217"/>
      <c r="X40" s="216"/>
      <c r="Y40" s="217"/>
      <c r="Z40" s="217"/>
      <c r="AA40" s="216"/>
      <c r="AB40" s="217"/>
      <c r="AC40" s="217"/>
      <c r="AD40" s="216"/>
      <c r="AE40" s="270"/>
      <c r="AF40" s="270"/>
      <c r="AG40" s="270"/>
      <c r="AH40" s="270"/>
      <c r="AI40" s="216">
        <v>17116.458333333332</v>
      </c>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7101.1350000000039</v>
      </c>
      <c r="K41" s="217">
        <v>7101.1350000000039</v>
      </c>
      <c r="L41" s="217"/>
      <c r="M41" s="217"/>
      <c r="N41" s="217"/>
      <c r="O41" s="216"/>
      <c r="P41" s="216">
        <v>128526.30000000006</v>
      </c>
      <c r="Q41" s="217">
        <v>128526.30000000006</v>
      </c>
      <c r="R41" s="217"/>
      <c r="S41" s="217"/>
      <c r="T41" s="217"/>
      <c r="U41" s="216"/>
      <c r="V41" s="217"/>
      <c r="W41" s="217"/>
      <c r="X41" s="216"/>
      <c r="Y41" s="217"/>
      <c r="Z41" s="217"/>
      <c r="AA41" s="216"/>
      <c r="AB41" s="217"/>
      <c r="AC41" s="217"/>
      <c r="AD41" s="216"/>
      <c r="AE41" s="270"/>
      <c r="AF41" s="270"/>
      <c r="AG41" s="270"/>
      <c r="AH41" s="270"/>
      <c r="AI41" s="216">
        <v>6073.8975000000028</v>
      </c>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261439.78035315999</v>
      </c>
      <c r="K44" s="225">
        <v>261439.78035315999</v>
      </c>
      <c r="L44" s="225"/>
      <c r="M44" s="225"/>
      <c r="N44" s="225"/>
      <c r="O44" s="224"/>
      <c r="P44" s="224">
        <v>4774197.8836083775</v>
      </c>
      <c r="Q44" s="225">
        <v>4774197.8836083775</v>
      </c>
      <c r="R44" s="225"/>
      <c r="S44" s="225"/>
      <c r="T44" s="225"/>
      <c r="U44" s="224"/>
      <c r="V44" s="225"/>
      <c r="W44" s="225"/>
      <c r="X44" s="224"/>
      <c r="Y44" s="225"/>
      <c r="Z44" s="225"/>
      <c r="AA44" s="224"/>
      <c r="AB44" s="225"/>
      <c r="AC44" s="225"/>
      <c r="AD44" s="224"/>
      <c r="AE44" s="274"/>
      <c r="AF44" s="274"/>
      <c r="AG44" s="274"/>
      <c r="AH44" s="275"/>
      <c r="AI44" s="224">
        <v>211639.10603846301</v>
      </c>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160920.4901338896</v>
      </c>
      <c r="K45" s="217">
        <v>160920.4901338896</v>
      </c>
      <c r="L45" s="217"/>
      <c r="M45" s="217"/>
      <c r="N45" s="217"/>
      <c r="O45" s="216"/>
      <c r="P45" s="216">
        <v>2938597.4176869462</v>
      </c>
      <c r="Q45" s="217">
        <v>2938597.4176869462</v>
      </c>
      <c r="R45" s="217"/>
      <c r="S45" s="217"/>
      <c r="T45" s="217"/>
      <c r="U45" s="216"/>
      <c r="V45" s="217"/>
      <c r="W45" s="217"/>
      <c r="X45" s="216"/>
      <c r="Y45" s="217"/>
      <c r="Z45" s="217"/>
      <c r="AA45" s="216"/>
      <c r="AB45" s="217"/>
      <c r="AC45" s="217"/>
      <c r="AD45" s="216"/>
      <c r="AE45" s="270"/>
      <c r="AF45" s="270"/>
      <c r="AG45" s="270"/>
      <c r="AH45" s="270"/>
      <c r="AI45" s="216">
        <v>130267.35498783883</v>
      </c>
      <c r="AJ45" s="270"/>
      <c r="AK45" s="270"/>
      <c r="AL45" s="270"/>
      <c r="AM45" s="270"/>
      <c r="AN45" s="216"/>
      <c r="AO45" s="217"/>
      <c r="AP45" s="217"/>
      <c r="AQ45" s="217"/>
      <c r="AR45" s="217"/>
      <c r="AS45" s="216"/>
      <c r="AT45" s="220">
        <v>152176.25005920211</v>
      </c>
      <c r="AU45" s="220"/>
      <c r="AV45" s="220"/>
      <c r="AW45" s="297"/>
    </row>
    <row r="46" spans="1:49" x14ac:dyDescent="0.2">
      <c r="B46" s="245" t="s">
        <v>262</v>
      </c>
      <c r="C46" s="203" t="s">
        <v>20</v>
      </c>
      <c r="D46" s="216"/>
      <c r="E46" s="217"/>
      <c r="F46" s="217"/>
      <c r="G46" s="217"/>
      <c r="H46" s="217"/>
      <c r="I46" s="216"/>
      <c r="J46" s="216">
        <v>364307.81527763244</v>
      </c>
      <c r="K46" s="217">
        <v>364307.81527763244</v>
      </c>
      <c r="L46" s="217"/>
      <c r="M46" s="217"/>
      <c r="N46" s="217"/>
      <c r="O46" s="216"/>
      <c r="P46" s="216">
        <v>4702894.264096058</v>
      </c>
      <c r="Q46" s="217">
        <v>4702894.264096058</v>
      </c>
      <c r="R46" s="217"/>
      <c r="S46" s="217"/>
      <c r="T46" s="217"/>
      <c r="U46" s="216"/>
      <c r="V46" s="217"/>
      <c r="W46" s="217"/>
      <c r="X46" s="216"/>
      <c r="Y46" s="217"/>
      <c r="Z46" s="217"/>
      <c r="AA46" s="216"/>
      <c r="AB46" s="217"/>
      <c r="AC46" s="217"/>
      <c r="AD46" s="216"/>
      <c r="AE46" s="270"/>
      <c r="AF46" s="270"/>
      <c r="AG46" s="270"/>
      <c r="AH46" s="270"/>
      <c r="AI46" s="216">
        <v>200591.09250974105</v>
      </c>
      <c r="AJ46" s="270"/>
      <c r="AK46" s="270"/>
      <c r="AL46" s="270"/>
      <c r="AM46" s="270"/>
      <c r="AN46" s="216"/>
      <c r="AO46" s="217"/>
      <c r="AP46" s="217"/>
      <c r="AQ46" s="217"/>
      <c r="AR46" s="217"/>
      <c r="AS46" s="216"/>
      <c r="AT46" s="220">
        <v>260784.96961885248</v>
      </c>
      <c r="AU46" s="220"/>
      <c r="AV46" s="220"/>
      <c r="AW46" s="297"/>
    </row>
    <row r="47" spans="1:49" x14ac:dyDescent="0.2">
      <c r="B47" s="245" t="s">
        <v>263</v>
      </c>
      <c r="C47" s="203" t="s">
        <v>21</v>
      </c>
      <c r="D47" s="216"/>
      <c r="E47" s="217"/>
      <c r="F47" s="217"/>
      <c r="G47" s="217"/>
      <c r="H47" s="217"/>
      <c r="I47" s="216"/>
      <c r="J47" s="216">
        <v>848622.81909274659</v>
      </c>
      <c r="K47" s="217">
        <v>848622.81909274659</v>
      </c>
      <c r="L47" s="217"/>
      <c r="M47" s="217"/>
      <c r="N47" s="217"/>
      <c r="O47" s="216"/>
      <c r="P47" s="216">
        <v>11923079.853188159</v>
      </c>
      <c r="Q47" s="217">
        <v>11914093.935142403</v>
      </c>
      <c r="R47" s="217"/>
      <c r="S47" s="217"/>
      <c r="T47" s="217"/>
      <c r="U47" s="216"/>
      <c r="V47" s="217"/>
      <c r="W47" s="217"/>
      <c r="X47" s="216"/>
      <c r="Y47" s="217"/>
      <c r="Z47" s="217"/>
      <c r="AA47" s="216"/>
      <c r="AB47" s="217"/>
      <c r="AC47" s="217"/>
      <c r="AD47" s="216"/>
      <c r="AE47" s="270"/>
      <c r="AF47" s="270"/>
      <c r="AG47" s="270"/>
      <c r="AH47" s="270"/>
      <c r="AI47" s="216">
        <v>557609.17771910981</v>
      </c>
      <c r="AJ47" s="270"/>
      <c r="AK47" s="270"/>
      <c r="AL47" s="270"/>
      <c r="AM47" s="270"/>
      <c r="AN47" s="216"/>
      <c r="AO47" s="217"/>
      <c r="AP47" s="217"/>
      <c r="AQ47" s="217"/>
      <c r="AR47" s="217"/>
      <c r="AS47" s="216"/>
      <c r="AT47" s="220">
        <v>761220.94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v>3.3420528428199567</v>
      </c>
      <c r="K50" s="217">
        <v>3.3420528428199567</v>
      </c>
      <c r="L50" s="217"/>
      <c r="M50" s="217"/>
      <c r="N50" s="217"/>
      <c r="O50" s="216"/>
      <c r="P50" s="216">
        <v>63.54243586534065</v>
      </c>
      <c r="Q50" s="217">
        <v>63.54243586534065</v>
      </c>
      <c r="R50" s="217"/>
      <c r="S50" s="217"/>
      <c r="T50" s="217"/>
      <c r="U50" s="216"/>
      <c r="V50" s="217"/>
      <c r="W50" s="217"/>
      <c r="X50" s="216"/>
      <c r="Y50" s="217"/>
      <c r="Z50" s="217"/>
      <c r="AA50" s="216"/>
      <c r="AB50" s="217"/>
      <c r="AC50" s="217"/>
      <c r="AD50" s="216"/>
      <c r="AE50" s="270"/>
      <c r="AF50" s="270"/>
      <c r="AG50" s="270"/>
      <c r="AH50" s="270"/>
      <c r="AI50" s="216">
        <v>3.2984272834638224</v>
      </c>
      <c r="AJ50" s="270"/>
      <c r="AK50" s="270"/>
      <c r="AL50" s="270"/>
      <c r="AM50" s="270"/>
      <c r="AN50" s="216"/>
      <c r="AO50" s="217"/>
      <c r="AP50" s="217"/>
      <c r="AQ50" s="217"/>
      <c r="AR50" s="217"/>
      <c r="AS50" s="216"/>
      <c r="AT50" s="483">
        <v>3.2001660513449766</v>
      </c>
      <c r="AU50" s="220"/>
      <c r="AV50" s="220"/>
      <c r="AW50" s="297"/>
    </row>
    <row r="51" spans="2:49" ht="15" x14ac:dyDescent="0.2">
      <c r="B51" s="239" t="s">
        <v>266</v>
      </c>
      <c r="C51" s="203"/>
      <c r="D51" s="216"/>
      <c r="E51" s="217"/>
      <c r="F51" s="217"/>
      <c r="G51" s="217"/>
      <c r="H51" s="217"/>
      <c r="I51" s="216"/>
      <c r="J51" s="216">
        <v>1211040.2669133269</v>
      </c>
      <c r="K51" s="217">
        <v>1211040.2669133269</v>
      </c>
      <c r="L51" s="217"/>
      <c r="M51" s="217"/>
      <c r="N51" s="217"/>
      <c r="O51" s="216"/>
      <c r="P51" s="216">
        <v>15274326.643686771</v>
      </c>
      <c r="Q51" s="217">
        <v>15274326.643686771</v>
      </c>
      <c r="R51" s="217"/>
      <c r="S51" s="217"/>
      <c r="T51" s="217"/>
      <c r="U51" s="216"/>
      <c r="V51" s="217"/>
      <c r="W51" s="217"/>
      <c r="X51" s="216"/>
      <c r="Y51" s="217"/>
      <c r="Z51" s="217"/>
      <c r="AA51" s="216"/>
      <c r="AB51" s="217"/>
      <c r="AC51" s="217"/>
      <c r="AD51" s="216"/>
      <c r="AE51" s="270"/>
      <c r="AF51" s="270"/>
      <c r="AG51" s="270"/>
      <c r="AH51" s="270"/>
      <c r="AI51" s="216">
        <v>640145.02918633539</v>
      </c>
      <c r="AJ51" s="270"/>
      <c r="AK51" s="270"/>
      <c r="AL51" s="270"/>
      <c r="AM51" s="270"/>
      <c r="AN51" s="216"/>
      <c r="AO51" s="217"/>
      <c r="AP51" s="217"/>
      <c r="AQ51" s="217"/>
      <c r="AR51" s="217"/>
      <c r="AS51" s="216"/>
      <c r="AT51" s="483">
        <v>770833.02504339744</v>
      </c>
      <c r="AU51" s="220"/>
      <c r="AV51" s="220"/>
      <c r="AW51" s="297"/>
    </row>
    <row r="52" spans="2:49" ht="25.5" x14ac:dyDescent="0.2">
      <c r="B52" s="239" t="s">
        <v>267</v>
      </c>
      <c r="C52" s="203" t="s">
        <v>89</v>
      </c>
      <c r="D52" s="216"/>
      <c r="E52" s="217"/>
      <c r="F52" s="217"/>
      <c r="G52" s="217"/>
      <c r="H52" s="217"/>
      <c r="I52" s="216"/>
      <c r="J52" s="216"/>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v>0</v>
      </c>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1081</v>
      </c>
      <c r="K56" s="229">
        <v>1081</v>
      </c>
      <c r="L56" s="229"/>
      <c r="M56" s="229"/>
      <c r="N56" s="229"/>
      <c r="O56" s="228"/>
      <c r="P56" s="228">
        <v>22716</v>
      </c>
      <c r="Q56" s="229">
        <v>22687</v>
      </c>
      <c r="R56" s="229"/>
      <c r="S56" s="229"/>
      <c r="T56" s="229"/>
      <c r="U56" s="228"/>
      <c r="V56" s="229"/>
      <c r="W56" s="229"/>
      <c r="X56" s="228"/>
      <c r="Y56" s="229"/>
      <c r="Z56" s="229"/>
      <c r="AA56" s="228"/>
      <c r="AB56" s="229"/>
      <c r="AC56" s="229"/>
      <c r="AD56" s="228"/>
      <c r="AE56" s="279"/>
      <c r="AF56" s="279"/>
      <c r="AG56" s="279"/>
      <c r="AH56" s="280"/>
      <c r="AI56" s="228">
        <v>1197</v>
      </c>
      <c r="AJ56" s="279"/>
      <c r="AK56" s="279"/>
      <c r="AL56" s="279"/>
      <c r="AM56" s="280"/>
      <c r="AN56" s="228"/>
      <c r="AO56" s="229"/>
      <c r="AP56" s="229"/>
      <c r="AQ56" s="229"/>
      <c r="AR56" s="229"/>
      <c r="AS56" s="228"/>
      <c r="AT56" s="230">
        <v>17504</v>
      </c>
      <c r="AU56" s="230"/>
      <c r="AV56" s="230"/>
      <c r="AW56" s="288"/>
    </row>
    <row r="57" spans="2:49" x14ac:dyDescent="0.2">
      <c r="B57" s="245" t="s">
        <v>272</v>
      </c>
      <c r="C57" s="203" t="s">
        <v>25</v>
      </c>
      <c r="D57" s="231"/>
      <c r="E57" s="232"/>
      <c r="F57" s="232"/>
      <c r="G57" s="232"/>
      <c r="H57" s="232"/>
      <c r="I57" s="231"/>
      <c r="J57" s="231">
        <v>1950</v>
      </c>
      <c r="K57" s="232">
        <v>1950</v>
      </c>
      <c r="L57" s="232"/>
      <c r="M57" s="232"/>
      <c r="N57" s="232"/>
      <c r="O57" s="231"/>
      <c r="P57" s="231">
        <v>44706</v>
      </c>
      <c r="Q57" s="232">
        <v>44655</v>
      </c>
      <c r="R57" s="232"/>
      <c r="S57" s="232"/>
      <c r="T57" s="232"/>
      <c r="U57" s="231"/>
      <c r="V57" s="232"/>
      <c r="W57" s="232"/>
      <c r="X57" s="231"/>
      <c r="Y57" s="232"/>
      <c r="Z57" s="232"/>
      <c r="AA57" s="231"/>
      <c r="AB57" s="232"/>
      <c r="AC57" s="232"/>
      <c r="AD57" s="231"/>
      <c r="AE57" s="281"/>
      <c r="AF57" s="281"/>
      <c r="AG57" s="281"/>
      <c r="AH57" s="282"/>
      <c r="AI57" s="231">
        <v>2900</v>
      </c>
      <c r="AJ57" s="281"/>
      <c r="AK57" s="281"/>
      <c r="AL57" s="281"/>
      <c r="AM57" s="282"/>
      <c r="AN57" s="231"/>
      <c r="AO57" s="232"/>
      <c r="AP57" s="232"/>
      <c r="AQ57" s="232"/>
      <c r="AR57" s="232"/>
      <c r="AS57" s="231"/>
      <c r="AT57" s="233">
        <v>30462</v>
      </c>
      <c r="AU57" s="233"/>
      <c r="AV57" s="233"/>
      <c r="AW57" s="289"/>
    </row>
    <row r="58" spans="2:49" x14ac:dyDescent="0.2">
      <c r="B58" s="245" t="s">
        <v>273</v>
      </c>
      <c r="C58" s="203" t="s">
        <v>26</v>
      </c>
      <c r="D58" s="309"/>
      <c r="E58" s="310"/>
      <c r="F58" s="310"/>
      <c r="G58" s="310"/>
      <c r="H58" s="310"/>
      <c r="I58" s="309"/>
      <c r="J58" s="231">
        <v>69</v>
      </c>
      <c r="K58" s="232">
        <v>69</v>
      </c>
      <c r="L58" s="232"/>
      <c r="M58" s="232"/>
      <c r="N58" s="232"/>
      <c r="O58" s="231"/>
      <c r="P58" s="231">
        <v>671</v>
      </c>
      <c r="Q58" s="232">
        <v>670</v>
      </c>
      <c r="R58" s="232"/>
      <c r="S58" s="232"/>
      <c r="T58" s="232"/>
      <c r="U58" s="309"/>
      <c r="V58" s="310"/>
      <c r="W58" s="310"/>
      <c r="X58" s="231"/>
      <c r="Y58" s="232"/>
      <c r="Z58" s="232"/>
      <c r="AA58" s="231"/>
      <c r="AB58" s="232"/>
      <c r="AC58" s="232"/>
      <c r="AD58" s="231"/>
      <c r="AE58" s="281"/>
      <c r="AF58" s="281"/>
      <c r="AG58" s="281"/>
      <c r="AH58" s="282"/>
      <c r="AI58" s="231">
        <v>34</v>
      </c>
      <c r="AJ58" s="281"/>
      <c r="AK58" s="281"/>
      <c r="AL58" s="281"/>
      <c r="AM58" s="282"/>
      <c r="AN58" s="309"/>
      <c r="AO58" s="310"/>
      <c r="AP58" s="310"/>
      <c r="AQ58" s="310"/>
      <c r="AR58" s="310"/>
      <c r="AS58" s="231"/>
      <c r="AT58" s="233">
        <v>633</v>
      </c>
      <c r="AU58" s="233"/>
      <c r="AV58" s="233"/>
      <c r="AW58" s="289"/>
    </row>
    <row r="59" spans="2:49" x14ac:dyDescent="0.2">
      <c r="B59" s="245" t="s">
        <v>274</v>
      </c>
      <c r="C59" s="203" t="s">
        <v>27</v>
      </c>
      <c r="D59" s="231"/>
      <c r="E59" s="232"/>
      <c r="F59" s="232"/>
      <c r="G59" s="232"/>
      <c r="H59" s="232"/>
      <c r="I59" s="231"/>
      <c r="J59" s="231">
        <v>29348</v>
      </c>
      <c r="K59" s="232">
        <v>29348</v>
      </c>
      <c r="L59" s="232"/>
      <c r="M59" s="232"/>
      <c r="N59" s="232"/>
      <c r="O59" s="231"/>
      <c r="P59" s="231">
        <v>521245</v>
      </c>
      <c r="Q59" s="232">
        <v>520808</v>
      </c>
      <c r="R59" s="232"/>
      <c r="S59" s="232"/>
      <c r="T59" s="232"/>
      <c r="U59" s="231"/>
      <c r="V59" s="232"/>
      <c r="W59" s="232"/>
      <c r="X59" s="231"/>
      <c r="Y59" s="232"/>
      <c r="Z59" s="232"/>
      <c r="AA59" s="231"/>
      <c r="AB59" s="232"/>
      <c r="AC59" s="232"/>
      <c r="AD59" s="231"/>
      <c r="AE59" s="281"/>
      <c r="AF59" s="281"/>
      <c r="AG59" s="281"/>
      <c r="AH59" s="282"/>
      <c r="AI59" s="231">
        <v>37173</v>
      </c>
      <c r="AJ59" s="281"/>
      <c r="AK59" s="281"/>
      <c r="AL59" s="281"/>
      <c r="AM59" s="282"/>
      <c r="AN59" s="231"/>
      <c r="AO59" s="232"/>
      <c r="AP59" s="232"/>
      <c r="AQ59" s="232"/>
      <c r="AR59" s="232"/>
      <c r="AS59" s="231"/>
      <c r="AT59" s="233">
        <v>375586</v>
      </c>
      <c r="AU59" s="233"/>
      <c r="AV59" s="233"/>
      <c r="AW59" s="289"/>
    </row>
    <row r="60" spans="2:49" x14ac:dyDescent="0.2">
      <c r="B60" s="245" t="s">
        <v>275</v>
      </c>
      <c r="C60" s="203"/>
      <c r="D60" s="234"/>
      <c r="E60" s="235"/>
      <c r="F60" s="235"/>
      <c r="G60" s="235"/>
      <c r="H60" s="235"/>
      <c r="I60" s="234"/>
      <c r="J60" s="234">
        <v>2445.6666666666665</v>
      </c>
      <c r="K60" s="235">
        <v>2445.6666666666665</v>
      </c>
      <c r="L60" s="235"/>
      <c r="M60" s="235"/>
      <c r="N60" s="235"/>
      <c r="O60" s="234"/>
      <c r="P60" s="234">
        <v>43437.083333333336</v>
      </c>
      <c r="Q60" s="235">
        <v>43400.666666666664</v>
      </c>
      <c r="R60" s="235"/>
      <c r="S60" s="235"/>
      <c r="T60" s="235"/>
      <c r="U60" s="234"/>
      <c r="V60" s="235"/>
      <c r="W60" s="235"/>
      <c r="X60" s="234"/>
      <c r="Y60" s="235"/>
      <c r="Z60" s="235"/>
      <c r="AA60" s="234"/>
      <c r="AB60" s="235"/>
      <c r="AC60" s="235"/>
      <c r="AD60" s="234"/>
      <c r="AE60" s="283"/>
      <c r="AF60" s="283"/>
      <c r="AG60" s="283"/>
      <c r="AH60" s="284"/>
      <c r="AI60" s="234">
        <v>3097.75</v>
      </c>
      <c r="AJ60" s="283"/>
      <c r="AK60" s="283"/>
      <c r="AL60" s="283"/>
      <c r="AM60" s="284"/>
      <c r="AN60" s="234"/>
      <c r="AO60" s="235"/>
      <c r="AP60" s="235"/>
      <c r="AQ60" s="235"/>
      <c r="AR60" s="235"/>
      <c r="AS60" s="234"/>
      <c r="AT60" s="236">
        <v>31298.833333333332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2411841.71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729615.41544047929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7" stopIfTrue="1" operator="lessThan">
      <formula>0</formula>
    </cfRule>
  </conditionalFormatting>
  <conditionalFormatting sqref="AS53">
    <cfRule type="cellIs" dxfId="585" priority="36" stopIfTrue="1" operator="lessThan">
      <formula>0</formula>
    </cfRule>
  </conditionalFormatting>
  <conditionalFormatting sqref="G56:I57 G59:I59 D59 D56:D57 G7:I7 E13:F15 D6:D10 D13:D21">
    <cfRule type="cellIs" dxfId="584" priority="99" stopIfTrue="1" operator="lessThan">
      <formula>0</formula>
    </cfRule>
  </conditionalFormatting>
  <conditionalFormatting sqref="AI34:AI35">
    <cfRule type="cellIs" dxfId="583" priority="54" stopIfTrue="1" operator="lessThan">
      <formula>0</formula>
    </cfRule>
  </conditionalFormatting>
  <conditionalFormatting sqref="AQ56:AR57 AQ59:AR59 AN59 AN56:AN57">
    <cfRule type="cellIs" dxfId="582" priority="4" stopIfTrue="1" operator="lessThan">
      <formula>0</formula>
    </cfRule>
  </conditionalFormatting>
  <conditionalFormatting sqref="M7:O7 J6:J10">
    <cfRule type="cellIs" dxfId="581" priority="96" stopIfTrue="1" operator="lessThan">
      <formula>0</formula>
    </cfRule>
  </conditionalFormatting>
  <conditionalFormatting sqref="S7:T7 P6:P10">
    <cfRule type="cellIs" dxfId="580" priority="94" stopIfTrue="1" operator="lessThan">
      <formula>0</formula>
    </cfRule>
  </conditionalFormatting>
  <conditionalFormatting sqref="U6:U10">
    <cfRule type="cellIs" dxfId="579" priority="93" stopIfTrue="1" operator="lessThan">
      <formula>0</formula>
    </cfRule>
  </conditionalFormatting>
  <conditionalFormatting sqref="X6:X10">
    <cfRule type="cellIs" dxfId="578" priority="92" stopIfTrue="1" operator="lessThan">
      <formula>0</formula>
    </cfRule>
  </conditionalFormatting>
  <conditionalFormatting sqref="AA6:AA10">
    <cfRule type="cellIs" dxfId="577" priority="91" stopIfTrue="1" operator="lessThan">
      <formula>0</formula>
    </cfRule>
  </conditionalFormatting>
  <conditionalFormatting sqref="AD6:AD10">
    <cfRule type="cellIs" dxfId="576" priority="90" stopIfTrue="1" operator="lessThan">
      <formula>0</formula>
    </cfRule>
  </conditionalFormatting>
  <conditionalFormatting sqref="AI6:AI10">
    <cfRule type="cellIs" dxfId="575" priority="89" stopIfTrue="1" operator="lessThan">
      <formula>0</formula>
    </cfRule>
  </conditionalFormatting>
  <conditionalFormatting sqref="AT6:AT10">
    <cfRule type="cellIs" dxfId="574" priority="86" stopIfTrue="1" operator="lessThan">
      <formula>0</formula>
    </cfRule>
  </conditionalFormatting>
  <conditionalFormatting sqref="AS6:AS10">
    <cfRule type="cellIs" dxfId="573" priority="87" stopIfTrue="1" operator="lessThan">
      <formula>0</formula>
    </cfRule>
  </conditionalFormatting>
  <conditionalFormatting sqref="AU6:AU10">
    <cfRule type="cellIs" dxfId="572" priority="85" stopIfTrue="1" operator="lessThan">
      <formula>0</formula>
    </cfRule>
  </conditionalFormatting>
  <conditionalFormatting sqref="I13:I15">
    <cfRule type="cellIs" dxfId="571" priority="84" stopIfTrue="1" operator="lessThan">
      <formula>0</formula>
    </cfRule>
  </conditionalFormatting>
  <conditionalFormatting sqref="K13:L15 J13:J21">
    <cfRule type="cellIs" dxfId="570" priority="83" stopIfTrue="1" operator="lessThan">
      <formula>0</formula>
    </cfRule>
  </conditionalFormatting>
  <conditionalFormatting sqref="O13:O15">
    <cfRule type="cellIs" dxfId="569" priority="82" stopIfTrue="1" operator="lessThan">
      <formula>0</formula>
    </cfRule>
  </conditionalFormatting>
  <conditionalFormatting sqref="V13:V15 U13:U21">
    <cfRule type="cellIs" dxfId="568" priority="80" stopIfTrue="1" operator="lessThan">
      <formula>0</formula>
    </cfRule>
  </conditionalFormatting>
  <conditionalFormatting sqref="W13:W15">
    <cfRule type="cellIs" dxfId="567" priority="79" stopIfTrue="1" operator="lessThan">
      <formula>0</formula>
    </cfRule>
  </conditionalFormatting>
  <conditionalFormatting sqref="Y13:Y15 X13:X21">
    <cfRule type="cellIs" dxfId="566" priority="78" stopIfTrue="1" operator="lessThan">
      <formula>0</formula>
    </cfRule>
  </conditionalFormatting>
  <conditionalFormatting sqref="Z13:Z15">
    <cfRule type="cellIs" dxfId="565" priority="77" stopIfTrue="1" operator="lessThan">
      <formula>0</formula>
    </cfRule>
  </conditionalFormatting>
  <conditionalFormatting sqref="AB13:AB15 AA13:AA21">
    <cfRule type="cellIs" dxfId="564" priority="76" stopIfTrue="1" operator="lessThan">
      <formula>0</formula>
    </cfRule>
  </conditionalFormatting>
  <conditionalFormatting sqref="AC13:AC15">
    <cfRule type="cellIs" dxfId="563" priority="75" stopIfTrue="1" operator="lessThan">
      <formula>0</formula>
    </cfRule>
  </conditionalFormatting>
  <conditionalFormatting sqref="AD13:AD21">
    <cfRule type="cellIs" dxfId="562" priority="74" stopIfTrue="1" operator="lessThan">
      <formula>0</formula>
    </cfRule>
  </conditionalFormatting>
  <conditionalFormatting sqref="AI13:AI21">
    <cfRule type="cellIs" dxfId="561" priority="73" stopIfTrue="1" operator="lessThan">
      <formula>0</formula>
    </cfRule>
  </conditionalFormatting>
  <conditionalFormatting sqref="AT13:AT21">
    <cfRule type="cellIs" dxfId="560" priority="70" stopIfTrue="1" operator="lessThan">
      <formula>0</formula>
    </cfRule>
  </conditionalFormatting>
  <conditionalFormatting sqref="AS13:AS21">
    <cfRule type="cellIs" dxfId="559" priority="71" stopIfTrue="1" operator="lessThan">
      <formula>0</formula>
    </cfRule>
  </conditionalFormatting>
  <conditionalFormatting sqref="AU13:AU21">
    <cfRule type="cellIs" dxfId="558" priority="69" stopIfTrue="1" operator="lessThan">
      <formula>0</formula>
    </cfRule>
  </conditionalFormatting>
  <conditionalFormatting sqref="D53:F53">
    <cfRule type="cellIs" dxfId="557" priority="62" stopIfTrue="1" operator="lessThan">
      <formula>0</formula>
    </cfRule>
  </conditionalFormatting>
  <conditionalFormatting sqref="I53">
    <cfRule type="cellIs" dxfId="556" priority="61" stopIfTrue="1" operator="lessThan">
      <formula>0</formula>
    </cfRule>
  </conditionalFormatting>
  <conditionalFormatting sqref="J53:L53">
    <cfRule type="cellIs" dxfId="555" priority="60" stopIfTrue="1" operator="lessThan">
      <formula>0</formula>
    </cfRule>
  </conditionalFormatting>
  <conditionalFormatting sqref="O53">
    <cfRule type="cellIs" dxfId="554" priority="59" stopIfTrue="1" operator="lessThan">
      <formula>0</formula>
    </cfRule>
  </conditionalFormatting>
  <conditionalFormatting sqref="P53:R53">
    <cfRule type="cellIs" dxfId="553" priority="58" stopIfTrue="1" operator="lessThan">
      <formula>0</formula>
    </cfRule>
  </conditionalFormatting>
  <conditionalFormatting sqref="U53:AD53">
    <cfRule type="cellIs" dxfId="552" priority="57" stopIfTrue="1" operator="lessThan">
      <formula>0</formula>
    </cfRule>
  </conditionalFormatting>
  <conditionalFormatting sqref="AI25:AI28">
    <cfRule type="cellIs" dxfId="551" priority="56" stopIfTrue="1" operator="lessThan">
      <formula>0</formula>
    </cfRule>
  </conditionalFormatting>
  <conditionalFormatting sqref="AI30:AI32">
    <cfRule type="cellIs" dxfId="550" priority="55" stopIfTrue="1" operator="lessThan">
      <formula>0</formula>
    </cfRule>
  </conditionalFormatting>
  <conditionalFormatting sqref="AN25:AR28">
    <cfRule type="cellIs" dxfId="549" priority="53" stopIfTrue="1" operator="lessThan">
      <formula>0</formula>
    </cfRule>
  </conditionalFormatting>
  <conditionalFormatting sqref="AN30:AR32">
    <cfRule type="cellIs" dxfId="548" priority="52" stopIfTrue="1" operator="lessThan">
      <formula>0</formula>
    </cfRule>
  </conditionalFormatting>
  <conditionalFormatting sqref="AN34:AR35">
    <cfRule type="cellIs" dxfId="547" priority="51" stopIfTrue="1" operator="lessThan">
      <formula>0</formula>
    </cfRule>
  </conditionalFormatting>
  <conditionalFormatting sqref="AS25:AV26 AS27:AU27">
    <cfRule type="cellIs" dxfId="546" priority="50" stopIfTrue="1" operator="lessThan">
      <formula>0</formula>
    </cfRule>
  </conditionalFormatting>
  <conditionalFormatting sqref="AS28:AV28">
    <cfRule type="cellIs" dxfId="545" priority="49" stopIfTrue="1" operator="lessThan">
      <formula>0</formula>
    </cfRule>
  </conditionalFormatting>
  <conditionalFormatting sqref="AS30:AV32">
    <cfRule type="cellIs" dxfId="544" priority="48" stopIfTrue="1" operator="lessThan">
      <formula>0</formula>
    </cfRule>
  </conditionalFormatting>
  <conditionalFormatting sqref="AI44:AI47">
    <cfRule type="cellIs" dxfId="543" priority="47" stopIfTrue="1" operator="lessThan">
      <formula>0</formula>
    </cfRule>
  </conditionalFormatting>
  <conditionalFormatting sqref="AI49:AI52">
    <cfRule type="cellIs" dxfId="542" priority="46" stopIfTrue="1" operator="lessThan">
      <formula>0</formula>
    </cfRule>
  </conditionalFormatting>
  <conditionalFormatting sqref="AI53">
    <cfRule type="cellIs" dxfId="541" priority="45" stopIfTrue="1" operator="lessThan">
      <formula>0</formula>
    </cfRule>
  </conditionalFormatting>
  <conditionalFormatting sqref="AI37:AI42">
    <cfRule type="cellIs" dxfId="540" priority="44" stopIfTrue="1" operator="lessThan">
      <formula>0</formula>
    </cfRule>
  </conditionalFormatting>
  <conditionalFormatting sqref="AN37:AR42">
    <cfRule type="cellIs" dxfId="539" priority="43" stopIfTrue="1" operator="lessThan">
      <formula>0</formula>
    </cfRule>
  </conditionalFormatting>
  <conditionalFormatting sqref="AN44:AR47">
    <cfRule type="cellIs" dxfId="538" priority="42" stopIfTrue="1" operator="lessThan">
      <formula>0</formula>
    </cfRule>
  </conditionalFormatting>
  <conditionalFormatting sqref="AN49:AR52">
    <cfRule type="cellIs" dxfId="537" priority="41" stopIfTrue="1" operator="lessThan">
      <formula>0</formula>
    </cfRule>
  </conditionalFormatting>
  <conditionalFormatting sqref="AN53:AP53">
    <cfRule type="cellIs" dxfId="536" priority="40" stopIfTrue="1" operator="lessThan">
      <formula>0</formula>
    </cfRule>
  </conditionalFormatting>
  <conditionalFormatting sqref="AS37:AS42">
    <cfRule type="cellIs" dxfId="535" priority="39" stopIfTrue="1" operator="lessThan">
      <formula>0</formula>
    </cfRule>
  </conditionalFormatting>
  <conditionalFormatting sqref="AS44:AS47">
    <cfRule type="cellIs" dxfId="534" priority="38" stopIfTrue="1" operator="lessThan">
      <formula>0</formula>
    </cfRule>
  </conditionalFormatting>
  <conditionalFormatting sqref="AT37:AT42">
    <cfRule type="cellIs" dxfId="533" priority="35" stopIfTrue="1" operator="lessThan">
      <formula>0</formula>
    </cfRule>
  </conditionalFormatting>
  <conditionalFormatting sqref="AT44:AT47">
    <cfRule type="cellIs" dxfId="532" priority="34" stopIfTrue="1" operator="lessThan">
      <formula>0</formula>
    </cfRule>
  </conditionalFormatting>
  <conditionalFormatting sqref="AT49 AT52">
    <cfRule type="cellIs" dxfId="531" priority="33" stopIfTrue="1" operator="lessThan">
      <formula>0</formula>
    </cfRule>
  </conditionalFormatting>
  <conditionalFormatting sqref="AT53">
    <cfRule type="cellIs" dxfId="530" priority="32" stopIfTrue="1" operator="lessThan">
      <formula>0</formula>
    </cfRule>
  </conditionalFormatting>
  <conditionalFormatting sqref="AU37:AU42">
    <cfRule type="cellIs" dxfId="529" priority="31" stopIfTrue="1" operator="lessThan">
      <formula>0</formula>
    </cfRule>
  </conditionalFormatting>
  <conditionalFormatting sqref="AU44:AU47">
    <cfRule type="cellIs" dxfId="528" priority="30" stopIfTrue="1" operator="lessThan">
      <formula>0</formula>
    </cfRule>
  </conditionalFormatting>
  <conditionalFormatting sqref="AU49:AU52">
    <cfRule type="cellIs" dxfId="527" priority="29" stopIfTrue="1" operator="lessThan">
      <formula>0</formula>
    </cfRule>
  </conditionalFormatting>
  <conditionalFormatting sqref="AU53">
    <cfRule type="cellIs" dxfId="526" priority="28" stopIfTrue="1" operator="lessThan">
      <formula>0</formula>
    </cfRule>
  </conditionalFormatting>
  <conditionalFormatting sqref="AV37:AV42">
    <cfRule type="cellIs" dxfId="525" priority="27" stopIfTrue="1" operator="lessThan">
      <formula>0</formula>
    </cfRule>
  </conditionalFormatting>
  <conditionalFormatting sqref="AV44:AV47">
    <cfRule type="cellIs" dxfId="524" priority="26" stopIfTrue="1" operator="lessThan">
      <formula>0</formula>
    </cfRule>
  </conditionalFormatting>
  <conditionalFormatting sqref="AV49:AV52">
    <cfRule type="cellIs" dxfId="523" priority="25" stopIfTrue="1" operator="lessThan">
      <formula>0</formula>
    </cfRule>
  </conditionalFormatting>
  <conditionalFormatting sqref="AV53">
    <cfRule type="cellIs" dxfId="522" priority="24" stopIfTrue="1" operator="lessThan">
      <formula>0</formula>
    </cfRule>
  </conditionalFormatting>
  <conditionalFormatting sqref="AS35:AV35">
    <cfRule type="cellIs" dxfId="521" priority="23" stopIfTrue="1" operator="lessThan">
      <formula>0</formula>
    </cfRule>
  </conditionalFormatting>
  <conditionalFormatting sqref="AV34">
    <cfRule type="cellIs" dxfId="520" priority="22" stopIfTrue="1" operator="lessThan">
      <formula>0</formula>
    </cfRule>
  </conditionalFormatting>
  <conditionalFormatting sqref="AT34">
    <cfRule type="cellIs" dxfId="519" priority="21" stopIfTrue="1" operator="lessThan">
      <formula>0</formula>
    </cfRule>
  </conditionalFormatting>
  <conditionalFormatting sqref="AW61:AW62">
    <cfRule type="cellIs" dxfId="518" priority="20" stopIfTrue="1" operator="lessThan">
      <formula>0</formula>
    </cfRule>
  </conditionalFormatting>
  <conditionalFormatting sqref="M56:O57 J56:J57">
    <cfRule type="cellIs" dxfId="517" priority="19" stopIfTrue="1" operator="lessThan">
      <formula>0</formula>
    </cfRule>
  </conditionalFormatting>
  <conditionalFormatting sqref="M58:O59 J58:J59">
    <cfRule type="cellIs" dxfId="516" priority="17" stopIfTrue="1" operator="lessThan">
      <formula>0</formula>
    </cfRule>
  </conditionalFormatting>
  <conditionalFormatting sqref="S56:U57 P56:P57">
    <cfRule type="cellIs" dxfId="515" priority="15" stopIfTrue="1" operator="lessThan">
      <formula>0</formula>
    </cfRule>
  </conditionalFormatting>
  <conditionalFormatting sqref="V56:W57">
    <cfRule type="cellIs" dxfId="514" priority="14" stopIfTrue="1" operator="lessThan">
      <formula>0</formula>
    </cfRule>
  </conditionalFormatting>
  <conditionalFormatting sqref="S59:U59 P59">
    <cfRule type="cellIs" dxfId="513" priority="13" stopIfTrue="1" operator="lessThan">
      <formula>0</formula>
    </cfRule>
  </conditionalFormatting>
  <conditionalFormatting sqref="V59:W59">
    <cfRule type="cellIs" dxfId="512" priority="12" stopIfTrue="1" operator="lessThan">
      <formula>0</formula>
    </cfRule>
  </conditionalFormatting>
  <conditionalFormatting sqref="S58:T58 P58">
    <cfRule type="cellIs" dxfId="511" priority="11" stopIfTrue="1" operator="lessThan">
      <formula>0</formula>
    </cfRule>
  </conditionalFormatting>
  <conditionalFormatting sqref="X56:X57">
    <cfRule type="cellIs" dxfId="510" priority="10" stopIfTrue="1" operator="lessThan">
      <formula>0</formula>
    </cfRule>
  </conditionalFormatting>
  <conditionalFormatting sqref="X59">
    <cfRule type="cellIs" dxfId="509" priority="9" stopIfTrue="1" operator="lessThan">
      <formula>0</formula>
    </cfRule>
  </conditionalFormatting>
  <conditionalFormatting sqref="X58">
    <cfRule type="cellIs" dxfId="508" priority="8" stopIfTrue="1" operator="lessThan">
      <formula>0</formula>
    </cfRule>
  </conditionalFormatting>
  <conditionalFormatting sqref="AA56:AA57">
    <cfRule type="cellIs" dxfId="507" priority="7" stopIfTrue="1" operator="lessThan">
      <formula>0</formula>
    </cfRule>
  </conditionalFormatting>
  <conditionalFormatting sqref="AA59">
    <cfRule type="cellIs" dxfId="506" priority="6" stopIfTrue="1" operator="lessThan">
      <formula>0</formula>
    </cfRule>
  </conditionalFormatting>
  <conditionalFormatting sqref="AA58">
    <cfRule type="cellIs" dxfId="505" priority="5" stopIfTrue="1" operator="lessThan">
      <formula>0</formula>
    </cfRule>
  </conditionalFormatting>
  <conditionalFormatting sqref="Q13:R15 P13:P21">
    <cfRule type="cellIs" dxfId="504" priority="81" stopIfTrue="1" operator="lessThan">
      <formula>0</formula>
    </cfRule>
  </conditionalFormatting>
  <conditionalFormatting sqref="AQ7:AR7 AO13:AP15 AN6:AN10 AN13:AN21">
    <cfRule type="cellIs" dxfId="503" priority="3" stopIfTrue="1" operator="lessThan">
      <formula>0</formula>
    </cfRule>
  </conditionalFormatting>
  <conditionalFormatting sqref="AU34">
    <cfRule type="cellIs" dxfId="502" priority="2" stopIfTrue="1" operator="lessThan">
      <formula>0</formula>
    </cfRule>
  </conditionalFormatting>
  <conditionalFormatting sqref="AT50:AT51">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27" activePane="bottomRight" state="frozen"/>
      <selection activeCell="B1" sqref="B1"/>
      <selection pane="topRight" activeCell="B1" sqref="B1"/>
      <selection pane="bottomLeft" activeCell="B1" sqref="B1"/>
      <selection pane="bottomRight" activeCell="AT51" sqref="AT5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13533264.8963857</v>
      </c>
      <c r="K5" s="326">
        <v>14135342.600423615</v>
      </c>
      <c r="L5" s="326"/>
      <c r="M5" s="326"/>
      <c r="N5" s="326"/>
      <c r="O5" s="325"/>
      <c r="P5" s="325">
        <v>250510867.10546476</v>
      </c>
      <c r="Q5" s="326">
        <v>250358513.40293574</v>
      </c>
      <c r="R5" s="326"/>
      <c r="S5" s="326"/>
      <c r="T5" s="326"/>
      <c r="U5" s="325"/>
      <c r="V5" s="326"/>
      <c r="W5" s="326"/>
      <c r="X5" s="325"/>
      <c r="Y5" s="326"/>
      <c r="Z5" s="326"/>
      <c r="AA5" s="325"/>
      <c r="AB5" s="326"/>
      <c r="AC5" s="326"/>
      <c r="AD5" s="325"/>
      <c r="AE5" s="366"/>
      <c r="AF5" s="366"/>
      <c r="AG5" s="366"/>
      <c r="AH5" s="366"/>
      <c r="AI5" s="325">
        <v>12917495.183722921</v>
      </c>
      <c r="AJ5" s="366"/>
      <c r="AK5" s="366"/>
      <c r="AL5" s="366"/>
      <c r="AM5" s="366"/>
      <c r="AN5" s="325"/>
      <c r="AO5" s="326"/>
      <c r="AP5" s="326"/>
      <c r="AQ5" s="326"/>
      <c r="AR5" s="326"/>
      <c r="AS5" s="325"/>
      <c r="AT5" s="327">
        <v>13233942.82912698</v>
      </c>
      <c r="AU5" s="327"/>
      <c r="AV5" s="369"/>
      <c r="AW5" s="373"/>
    </row>
    <row r="6" spans="2:49" x14ac:dyDescent="0.2">
      <c r="B6" s="343" t="s">
        <v>278</v>
      </c>
      <c r="C6" s="331" t="s">
        <v>8</v>
      </c>
      <c r="D6" s="318"/>
      <c r="E6" s="319"/>
      <c r="F6" s="319"/>
      <c r="G6" s="320"/>
      <c r="H6" s="320"/>
      <c r="I6" s="318"/>
      <c r="J6" s="318"/>
      <c r="K6" s="319">
        <v>0</v>
      </c>
      <c r="L6" s="319"/>
      <c r="M6" s="319"/>
      <c r="N6" s="319"/>
      <c r="O6" s="318"/>
      <c r="P6" s="318"/>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v>0</v>
      </c>
      <c r="L7" s="319"/>
      <c r="M7" s="319"/>
      <c r="N7" s="319"/>
      <c r="O7" s="318"/>
      <c r="P7" s="318"/>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484"/>
      <c r="K9" s="362"/>
      <c r="L9" s="362"/>
      <c r="M9" s="362"/>
      <c r="N9" s="362"/>
      <c r="O9" s="364"/>
      <c r="P9" s="318">
        <v>9192797.7400000002</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20471.671714523232</v>
      </c>
      <c r="K11" s="319">
        <v>20471.671714523232</v>
      </c>
      <c r="L11" s="319"/>
      <c r="M11" s="319"/>
      <c r="N11" s="319"/>
      <c r="O11" s="318"/>
      <c r="P11" s="318">
        <v>11979528.328285478</v>
      </c>
      <c r="Q11" s="319">
        <v>11979528.328285478</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6750000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f t="shared" ref="K13:K14" si="0">J13</f>
        <v>0</v>
      </c>
      <c r="L13" s="319"/>
      <c r="M13" s="319"/>
      <c r="N13" s="319"/>
      <c r="O13" s="318"/>
      <c r="P13" s="318"/>
      <c r="Q13" s="319">
        <f t="shared" ref="Q13:Q14" si="1">P13</f>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f t="shared" si="0"/>
        <v>0</v>
      </c>
      <c r="L14" s="319"/>
      <c r="M14" s="319"/>
      <c r="N14" s="319"/>
      <c r="O14" s="318"/>
      <c r="P14" s="318"/>
      <c r="Q14" s="319">
        <f t="shared" si="1"/>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-579249.52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v>0</v>
      </c>
      <c r="L18" s="319"/>
      <c r="M18" s="319"/>
      <c r="N18" s="319"/>
      <c r="O18" s="318"/>
      <c r="P18" s="318"/>
      <c r="Q18" s="319">
        <f t="shared" ref="Q18:Q19" si="2">P18</f>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v>0</v>
      </c>
      <c r="L19" s="319"/>
      <c r="M19" s="319"/>
      <c r="N19" s="319"/>
      <c r="O19" s="318"/>
      <c r="P19" s="318"/>
      <c r="Q19" s="319">
        <f t="shared" si="2"/>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13126602.94256267</v>
      </c>
      <c r="K23" s="362"/>
      <c r="L23" s="362"/>
      <c r="M23" s="362"/>
      <c r="N23" s="362"/>
      <c r="O23" s="364"/>
      <c r="P23" s="318">
        <v>192492164.73693752</v>
      </c>
      <c r="Q23" s="362"/>
      <c r="R23" s="362"/>
      <c r="S23" s="362"/>
      <c r="T23" s="362"/>
      <c r="U23" s="318"/>
      <c r="V23" s="362"/>
      <c r="W23" s="362"/>
      <c r="X23" s="318"/>
      <c r="Y23" s="362"/>
      <c r="Z23" s="362"/>
      <c r="AA23" s="318"/>
      <c r="AB23" s="362"/>
      <c r="AC23" s="362"/>
      <c r="AD23" s="318"/>
      <c r="AE23" s="362"/>
      <c r="AF23" s="362"/>
      <c r="AG23" s="362"/>
      <c r="AH23" s="362"/>
      <c r="AI23" s="318">
        <v>5607059.7695738096</v>
      </c>
      <c r="AJ23" s="362"/>
      <c r="AK23" s="362"/>
      <c r="AL23" s="362"/>
      <c r="AM23" s="362"/>
      <c r="AN23" s="318"/>
      <c r="AO23" s="362"/>
      <c r="AP23" s="362"/>
      <c r="AQ23" s="362"/>
      <c r="AR23" s="362"/>
      <c r="AS23" s="318"/>
      <c r="AT23" s="321">
        <v>9564400.1309259739</v>
      </c>
      <c r="AU23" s="321"/>
      <c r="AV23" s="368"/>
      <c r="AW23" s="374"/>
    </row>
    <row r="24" spans="2:49" ht="28.5" customHeight="1" x14ac:dyDescent="0.2">
      <c r="B24" s="345" t="s">
        <v>114</v>
      </c>
      <c r="C24" s="331"/>
      <c r="D24" s="365"/>
      <c r="E24" s="319"/>
      <c r="F24" s="319"/>
      <c r="G24" s="319"/>
      <c r="H24" s="319"/>
      <c r="I24" s="318"/>
      <c r="J24" s="365"/>
      <c r="K24" s="319">
        <v>11034477.34567357</v>
      </c>
      <c r="L24" s="319"/>
      <c r="M24" s="319"/>
      <c r="N24" s="319"/>
      <c r="O24" s="318"/>
      <c r="P24" s="365"/>
      <c r="Q24" s="319">
        <v>187619023.65198439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1075288.0912224469</v>
      </c>
      <c r="K26" s="362"/>
      <c r="L26" s="362"/>
      <c r="M26" s="362"/>
      <c r="N26" s="362"/>
      <c r="O26" s="364"/>
      <c r="P26" s="318">
        <v>25568284.811631247</v>
      </c>
      <c r="Q26" s="362"/>
      <c r="R26" s="362"/>
      <c r="S26" s="362"/>
      <c r="T26" s="362"/>
      <c r="U26" s="318"/>
      <c r="V26" s="362"/>
      <c r="W26" s="362"/>
      <c r="X26" s="318"/>
      <c r="Y26" s="362"/>
      <c r="Z26" s="362"/>
      <c r="AA26" s="318"/>
      <c r="AB26" s="362"/>
      <c r="AC26" s="362"/>
      <c r="AD26" s="318"/>
      <c r="AE26" s="362"/>
      <c r="AF26" s="362"/>
      <c r="AG26" s="362"/>
      <c r="AH26" s="362"/>
      <c r="AI26" s="318">
        <v>870466.37807375065</v>
      </c>
      <c r="AJ26" s="362"/>
      <c r="AK26" s="362"/>
      <c r="AL26" s="362"/>
      <c r="AM26" s="362"/>
      <c r="AN26" s="318"/>
      <c r="AO26" s="362"/>
      <c r="AP26" s="362"/>
      <c r="AQ26" s="362"/>
      <c r="AR26" s="362"/>
      <c r="AS26" s="318"/>
      <c r="AT26" s="321">
        <v>937872.52187034732</v>
      </c>
      <c r="AU26" s="321"/>
      <c r="AV26" s="368"/>
      <c r="AW26" s="374"/>
    </row>
    <row r="27" spans="2:49" s="5" customFormat="1" ht="25.5" x14ac:dyDescent="0.2">
      <c r="B27" s="345" t="s">
        <v>85</v>
      </c>
      <c r="C27" s="331"/>
      <c r="D27" s="365"/>
      <c r="E27" s="319"/>
      <c r="F27" s="319"/>
      <c r="G27" s="319"/>
      <c r="H27" s="319"/>
      <c r="I27" s="318"/>
      <c r="J27" s="365"/>
      <c r="K27" s="319">
        <v>264171.41841355711</v>
      </c>
      <c r="L27" s="319"/>
      <c r="M27" s="319"/>
      <c r="N27" s="319"/>
      <c r="O27" s="318"/>
      <c r="P27" s="365"/>
      <c r="Q27" s="319">
        <v>4470457.3042730838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4147077.534705312</v>
      </c>
      <c r="K28" s="363"/>
      <c r="L28" s="363"/>
      <c r="M28" s="363"/>
      <c r="N28" s="363"/>
      <c r="O28" s="365"/>
      <c r="P28" s="318">
        <v>26953328.258693464</v>
      </c>
      <c r="Q28" s="363"/>
      <c r="R28" s="363"/>
      <c r="S28" s="363"/>
      <c r="T28" s="363"/>
      <c r="U28" s="318"/>
      <c r="V28" s="363"/>
      <c r="W28" s="363"/>
      <c r="X28" s="318"/>
      <c r="Y28" s="363"/>
      <c r="Z28" s="363"/>
      <c r="AA28" s="318"/>
      <c r="AB28" s="363"/>
      <c r="AC28" s="363"/>
      <c r="AD28" s="318"/>
      <c r="AE28" s="362"/>
      <c r="AF28" s="362"/>
      <c r="AG28" s="362"/>
      <c r="AH28" s="362"/>
      <c r="AI28" s="318">
        <v>1012490.4594561936</v>
      </c>
      <c r="AJ28" s="362"/>
      <c r="AK28" s="362"/>
      <c r="AL28" s="362"/>
      <c r="AM28" s="362"/>
      <c r="AN28" s="318"/>
      <c r="AO28" s="363"/>
      <c r="AP28" s="363"/>
      <c r="AQ28" s="363"/>
      <c r="AR28" s="363"/>
      <c r="AS28" s="318"/>
      <c r="AT28" s="321">
        <v>950151.40912911342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139033.94215903062</v>
      </c>
      <c r="K30" s="362"/>
      <c r="L30" s="362"/>
      <c r="M30" s="362"/>
      <c r="N30" s="362"/>
      <c r="O30" s="364"/>
      <c r="P30" s="318">
        <v>3296396.0711433641</v>
      </c>
      <c r="Q30" s="362"/>
      <c r="R30" s="362"/>
      <c r="S30" s="362"/>
      <c r="T30" s="362"/>
      <c r="U30" s="318"/>
      <c r="V30" s="362"/>
      <c r="W30" s="362"/>
      <c r="X30" s="318"/>
      <c r="Y30" s="362"/>
      <c r="Z30" s="362"/>
      <c r="AA30" s="318"/>
      <c r="AB30" s="362"/>
      <c r="AC30" s="362"/>
      <c r="AD30" s="318"/>
      <c r="AE30" s="362"/>
      <c r="AF30" s="362"/>
      <c r="AG30" s="362"/>
      <c r="AH30" s="362"/>
      <c r="AI30" s="318">
        <v>120684.10774983196</v>
      </c>
      <c r="AJ30" s="362"/>
      <c r="AK30" s="362"/>
      <c r="AL30" s="362"/>
      <c r="AM30" s="362"/>
      <c r="AN30" s="318"/>
      <c r="AO30" s="362"/>
      <c r="AP30" s="362"/>
      <c r="AQ30" s="362"/>
      <c r="AR30" s="362"/>
      <c r="AS30" s="318"/>
      <c r="AT30" s="321">
        <v>4649817.7867548326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619147.54087721813</v>
      </c>
      <c r="K32" s="363"/>
      <c r="L32" s="363"/>
      <c r="M32" s="363"/>
      <c r="N32" s="363"/>
      <c r="O32" s="365"/>
      <c r="P32" s="318">
        <v>4398853.503347069</v>
      </c>
      <c r="Q32" s="363"/>
      <c r="R32" s="363"/>
      <c r="S32" s="363"/>
      <c r="T32" s="363"/>
      <c r="U32" s="318"/>
      <c r="V32" s="363"/>
      <c r="W32" s="363"/>
      <c r="X32" s="318"/>
      <c r="Y32" s="363"/>
      <c r="Z32" s="363"/>
      <c r="AA32" s="318"/>
      <c r="AB32" s="363"/>
      <c r="AC32" s="363"/>
      <c r="AD32" s="318"/>
      <c r="AE32" s="362"/>
      <c r="AF32" s="362"/>
      <c r="AG32" s="362"/>
      <c r="AH32" s="362"/>
      <c r="AI32" s="318">
        <v>170239.74111095426</v>
      </c>
      <c r="AJ32" s="362"/>
      <c r="AK32" s="362"/>
      <c r="AL32" s="362"/>
      <c r="AM32" s="362"/>
      <c r="AN32" s="318"/>
      <c r="AO32" s="363"/>
      <c r="AP32" s="363"/>
      <c r="AQ32" s="363"/>
      <c r="AR32" s="363"/>
      <c r="AS32" s="318"/>
      <c r="AT32" s="321">
        <v>4646395.3759694491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v>185035.91121420503</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v>185035.91121420503</v>
      </c>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v>120401.31936681474</v>
      </c>
      <c r="K36" s="319">
        <v>120401.31936681474</v>
      </c>
      <c r="L36" s="319"/>
      <c r="M36" s="319"/>
      <c r="N36" s="319"/>
      <c r="O36" s="318"/>
      <c r="P36" s="318">
        <v>1797.3091524027882</v>
      </c>
      <c r="Q36" s="319">
        <v>1797.3091524027882</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f t="shared" ref="K45:K46" si="3">J45</f>
        <v>0</v>
      </c>
      <c r="L45" s="319"/>
      <c r="M45" s="319"/>
      <c r="N45" s="319"/>
      <c r="O45" s="318"/>
      <c r="P45" s="318"/>
      <c r="Q45" s="319">
        <f t="shared" ref="Q45:Q46" si="4">P45</f>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f t="shared" si="3"/>
        <v>0</v>
      </c>
      <c r="L46" s="319"/>
      <c r="M46" s="319"/>
      <c r="N46" s="319"/>
      <c r="O46" s="318"/>
      <c r="P46" s="318"/>
      <c r="Q46" s="319">
        <f t="shared" si="4"/>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272191.31769028975</v>
      </c>
      <c r="K49" s="319">
        <v>177683.47814962931</v>
      </c>
      <c r="L49" s="319"/>
      <c r="M49" s="319"/>
      <c r="N49" s="319"/>
      <c r="O49" s="318"/>
      <c r="P49" s="318">
        <v>3619497.4440525887</v>
      </c>
      <c r="Q49" s="319">
        <v>2296884.493010574</v>
      </c>
      <c r="R49" s="319"/>
      <c r="S49" s="319"/>
      <c r="T49" s="319"/>
      <c r="U49" s="318"/>
      <c r="V49" s="319"/>
      <c r="W49" s="319"/>
      <c r="X49" s="318"/>
      <c r="Y49" s="319"/>
      <c r="Z49" s="319"/>
      <c r="AA49" s="318"/>
      <c r="AB49" s="319"/>
      <c r="AC49" s="319"/>
      <c r="AD49" s="318"/>
      <c r="AE49" s="362"/>
      <c r="AF49" s="362"/>
      <c r="AG49" s="362"/>
      <c r="AH49" s="362"/>
      <c r="AI49" s="318">
        <v>54311.238257120967</v>
      </c>
      <c r="AJ49" s="362"/>
      <c r="AK49" s="362"/>
      <c r="AL49" s="362"/>
      <c r="AM49" s="362"/>
      <c r="AN49" s="318"/>
      <c r="AO49" s="319"/>
      <c r="AP49" s="319"/>
      <c r="AQ49" s="319"/>
      <c r="AR49" s="319"/>
      <c r="AS49" s="318"/>
      <c r="AT49" s="321">
        <v>-14000</v>
      </c>
      <c r="AU49" s="321"/>
      <c r="AV49" s="368"/>
      <c r="AW49" s="374"/>
    </row>
    <row r="50" spans="2:49" x14ac:dyDescent="0.2">
      <c r="B50" s="343" t="s">
        <v>119</v>
      </c>
      <c r="C50" s="331" t="s">
        <v>34</v>
      </c>
      <c r="D50" s="318"/>
      <c r="E50" s="363"/>
      <c r="F50" s="363"/>
      <c r="G50" s="363"/>
      <c r="H50" s="363"/>
      <c r="I50" s="365"/>
      <c r="J50" s="318">
        <v>454904.00724535319</v>
      </c>
      <c r="K50" s="363"/>
      <c r="L50" s="363"/>
      <c r="M50" s="363"/>
      <c r="N50" s="363"/>
      <c r="O50" s="365"/>
      <c r="P50" s="318">
        <v>2002454.1108492389</v>
      </c>
      <c r="Q50" s="363"/>
      <c r="R50" s="363"/>
      <c r="S50" s="363"/>
      <c r="T50" s="363"/>
      <c r="U50" s="318"/>
      <c r="V50" s="363"/>
      <c r="W50" s="363"/>
      <c r="X50" s="318"/>
      <c r="Y50" s="363"/>
      <c r="Z50" s="363"/>
      <c r="AA50" s="318"/>
      <c r="AB50" s="363"/>
      <c r="AC50" s="363"/>
      <c r="AD50" s="318"/>
      <c r="AE50" s="362"/>
      <c r="AF50" s="362"/>
      <c r="AG50" s="362"/>
      <c r="AH50" s="362"/>
      <c r="AI50" s="318">
        <v>33641.881905407361</v>
      </c>
      <c r="AJ50" s="362"/>
      <c r="AK50" s="362"/>
      <c r="AL50" s="362"/>
      <c r="AM50" s="362"/>
      <c r="AN50" s="318"/>
      <c r="AO50" s="363"/>
      <c r="AP50" s="363"/>
      <c r="AQ50" s="363"/>
      <c r="AR50" s="363"/>
      <c r="AS50" s="318"/>
      <c r="AT50" s="321">
        <v>-1000</v>
      </c>
      <c r="AU50" s="321"/>
      <c r="AV50" s="368"/>
      <c r="AW50" s="374"/>
    </row>
    <row r="51" spans="2:49" s="5" customFormat="1" x14ac:dyDescent="0.2">
      <c r="B51" s="343" t="s">
        <v>299</v>
      </c>
      <c r="C51" s="331"/>
      <c r="D51" s="318"/>
      <c r="E51" s="319"/>
      <c r="F51" s="319"/>
      <c r="G51" s="319"/>
      <c r="H51" s="319"/>
      <c r="I51" s="318"/>
      <c r="J51" s="318"/>
      <c r="K51" s="319">
        <v>0</v>
      </c>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v>0</v>
      </c>
      <c r="L52" s="319"/>
      <c r="M52" s="319"/>
      <c r="N52" s="319"/>
      <c r="O52" s="318"/>
      <c r="P52" s="318"/>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v>0</v>
      </c>
      <c r="L53" s="319"/>
      <c r="M53" s="319"/>
      <c r="N53" s="319"/>
      <c r="O53" s="318"/>
      <c r="P53" s="318"/>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9822047.1817640718</v>
      </c>
      <c r="K54" s="323">
        <v>11185599.877784887</v>
      </c>
      <c r="L54" s="323"/>
      <c r="M54" s="323"/>
      <c r="N54" s="323"/>
      <c r="O54" s="322"/>
      <c r="P54" s="322">
        <v>188385823.21531588</v>
      </c>
      <c r="Q54" s="323">
        <v>189790799.15409449</v>
      </c>
      <c r="R54" s="323"/>
      <c r="S54" s="323"/>
      <c r="T54" s="323"/>
      <c r="U54" s="322"/>
      <c r="V54" s="323"/>
      <c r="W54" s="323"/>
      <c r="X54" s="322"/>
      <c r="Y54" s="323"/>
      <c r="Z54" s="323"/>
      <c r="AA54" s="322"/>
      <c r="AB54" s="323"/>
      <c r="AC54" s="323"/>
      <c r="AD54" s="322"/>
      <c r="AE54" s="362"/>
      <c r="AF54" s="362"/>
      <c r="AG54" s="362"/>
      <c r="AH54" s="362"/>
      <c r="AI54" s="322">
        <v>5394810.6984785311</v>
      </c>
      <c r="AJ54" s="362"/>
      <c r="AK54" s="362"/>
      <c r="AL54" s="362"/>
      <c r="AM54" s="362"/>
      <c r="AN54" s="322"/>
      <c r="AO54" s="323"/>
      <c r="AP54" s="323"/>
      <c r="AQ54" s="323"/>
      <c r="AR54" s="323"/>
      <c r="AS54" s="322"/>
      <c r="AT54" s="324">
        <v>9568543.6544525903</v>
      </c>
      <c r="AU54" s="324"/>
      <c r="AV54" s="368"/>
      <c r="AW54" s="374"/>
    </row>
    <row r="55" spans="2:49" ht="25.5" x14ac:dyDescent="0.2">
      <c r="B55" s="348" t="s">
        <v>493</v>
      </c>
      <c r="C55" s="335" t="s">
        <v>28</v>
      </c>
      <c r="D55" s="322"/>
      <c r="E55" s="323"/>
      <c r="F55" s="323"/>
      <c r="G55" s="323"/>
      <c r="H55" s="323"/>
      <c r="I55" s="322"/>
      <c r="J55" s="322"/>
      <c r="K55" s="323">
        <v>0</v>
      </c>
      <c r="L55" s="323"/>
      <c r="M55" s="323"/>
      <c r="N55" s="323"/>
      <c r="O55" s="322"/>
      <c r="P55" s="322"/>
      <c r="Q55" s="323">
        <f>MIN(MAX(0,Q56),MAX(0,Q57))</f>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11">
    <cfRule type="cellIs" dxfId="435" priority="419" stopIfTrue="1" operator="lessThan">
      <formula>0</formula>
    </cfRule>
  </conditionalFormatting>
  <conditionalFormatting sqref="J12: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583" yWindow="813"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3 D41 D38 D36 D34 D32 D30 D28 D26 D23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AN30 AN28 AN26 AN9 AO13:AR14 AO10:AR11 AN11:AN14 AI18:AI19 AS23:AU23 AS49:AU53 AS11:AU14 AS43:AU43 AS41:AU41 AS38:AU38 AS36:AU36 AS34:AU34 AS32:AU32 AS30:AU30 AS28:AU28 AS26:AU26 AS9:AU9 AS45:AU47 AN56:AV57 D5:AD7 K16:O16 K13:O14 AN18:AU19 K18:AD19 J11:J14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43" activePane="bottomRight" state="frozen"/>
      <selection activeCell="B1" sqref="B1"/>
      <selection pane="topRight" activeCell="B1" sqref="B1"/>
      <selection pane="bottomLeft" activeCell="B1" sqref="B1"/>
      <selection pane="bottomRight" activeCell="N50" sqref="M50: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0</v>
      </c>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c r="K12" s="400"/>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0</v>
      </c>
      <c r="I15" s="403">
        <v>0</v>
      </c>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0</v>
      </c>
      <c r="I16" s="398">
        <v>0</v>
      </c>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0</v>
      </c>
      <c r="I17" s="400">
        <v>0</v>
      </c>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0</v>
      </c>
      <c r="I38" s="405">
        <v>0</v>
      </c>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t="str">
        <f>IF(K$45="","",K$42)</f>
        <v/>
      </c>
      <c r="L47" s="447"/>
      <c r="M47" s="443"/>
      <c r="N47" s="441"/>
      <c r="O47" s="441"/>
      <c r="P47" s="436" t="str">
        <f>IF(P$45="","",P$42)</f>
        <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t="str">
        <f>IF(K$45="","",ROUND(K$45+MAX(0,K$47),3))</f>
        <v/>
      </c>
      <c r="L48" s="447"/>
      <c r="M48" s="443"/>
      <c r="N48" s="441"/>
      <c r="O48" s="441"/>
      <c r="P48" s="436" t="str">
        <f>IF(P$45="","",ROUND(P$45+MAX(0,P$47),3))</f>
        <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v>
      </c>
      <c r="I50" s="407">
        <v>0</v>
      </c>
      <c r="J50" s="407"/>
      <c r="K50" s="407"/>
      <c r="L50" s="448"/>
      <c r="M50" s="406">
        <v>0</v>
      </c>
      <c r="N50" s="407">
        <v>0</v>
      </c>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t="str">
        <f>K$48</f>
        <v/>
      </c>
      <c r="L51" s="447"/>
      <c r="M51" s="444"/>
      <c r="N51" s="442"/>
      <c r="O51" s="442"/>
      <c r="P51" s="436" t="str">
        <f>P$48</f>
        <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t="str">
        <f>IF(K$38&lt;1000,"",MAX(0,J$15-J$16))</f>
        <v/>
      </c>
      <c r="L52" s="447"/>
      <c r="M52" s="443"/>
      <c r="N52" s="441"/>
      <c r="O52" s="441"/>
      <c r="P52" s="400" t="str">
        <f>IF(P$38&lt;1000,"",MAX(0,O$15-O$16))</f>
        <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f>IF(OR(K$38&lt;1000,K$17&lt;=0),0,MAX(0,K$50-K$51)*K$52)</f>
        <v>0</v>
      </c>
      <c r="L53" s="447"/>
      <c r="M53" s="443"/>
      <c r="N53" s="441"/>
      <c r="O53" s="441"/>
      <c r="P53" s="400">
        <v>11254414.795893472</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6" sqref="E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f>'Pt 1 Summary of Data'!$K$56+'Pt 1 Summary of Data'!$M$56-'Pt 1 Summary of Data'!$N$56</f>
        <v>1081</v>
      </c>
      <c r="E4" s="104">
        <f>'Pt 1 Summary of Data'!$Q$56+'Pt 1 Summary of Data'!$S$56-'Pt 1 Summary of Data'!$T$56</f>
        <v>22687</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424</v>
      </c>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f>'Pt 3 MLR and Rebate Calculation'!$K$53</f>
        <v>0</v>
      </c>
      <c r="E11" s="97">
        <f>'Pt 3 MLR and Rebate Calculation'!$P$53</f>
        <v>11254414.795893472</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485">
        <v>10608266.312583908</v>
      </c>
      <c r="F13" s="95"/>
      <c r="G13" s="95"/>
      <c r="H13" s="95"/>
      <c r="I13" s="177"/>
      <c r="J13" s="177"/>
      <c r="K13" s="197"/>
    </row>
    <row r="14" spans="2:11" x14ac:dyDescent="0.2">
      <c r="B14" s="124" t="s">
        <v>95</v>
      </c>
      <c r="C14" s="94"/>
      <c r="D14" s="95"/>
      <c r="E14" s="95">
        <v>646148.48330956418</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9192797.7120252028</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6" t="s">
        <v>502</v>
      </c>
      <c r="D23" s="487"/>
      <c r="E23" s="487"/>
      <c r="F23" s="487"/>
      <c r="G23" s="487"/>
      <c r="H23" s="487"/>
      <c r="I23" s="487"/>
      <c r="J23" s="487"/>
      <c r="K23" s="488"/>
    </row>
    <row r="24" spans="2:12" s="5" customFormat="1" ht="100.15" customHeight="1" x14ac:dyDescent="0.2">
      <c r="B24" s="90" t="s">
        <v>213</v>
      </c>
      <c r="C24" s="489" t="s">
        <v>503</v>
      </c>
      <c r="D24" s="490"/>
      <c r="E24" s="490"/>
      <c r="F24" s="490"/>
      <c r="G24" s="490"/>
      <c r="H24" s="490"/>
      <c r="I24" s="490"/>
      <c r="J24" s="490"/>
      <c r="K24" s="4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99" activePane="bottomRight" state="frozen"/>
      <selection activeCell="B1" sqref="B1"/>
      <selection pane="topRight" activeCell="B1" sqref="B1"/>
      <selection pane="bottomLeft" activeCell="B1" sqref="B1"/>
      <selection pane="bottomRight" activeCell="D102" sqref="D1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549</v>
      </c>
      <c r="E5" s="7"/>
    </row>
    <row r="6" spans="1:5" ht="35.25" customHeight="1" x14ac:dyDescent="0.2">
      <c r="B6" s="134"/>
      <c r="C6" s="113"/>
      <c r="D6" s="137"/>
      <c r="E6" s="7"/>
    </row>
    <row r="7" spans="1:5" ht="35.25" customHeight="1" x14ac:dyDescent="0.2">
      <c r="B7" s="134"/>
      <c r="C7" s="113"/>
      <c r="D7" s="137" t="s">
        <v>505</v>
      </c>
      <c r="E7" s="7"/>
    </row>
    <row r="8" spans="1:5" ht="35.25" customHeight="1" x14ac:dyDescent="0.2">
      <c r="B8" s="134"/>
      <c r="C8" s="113"/>
      <c r="D8" s="137"/>
      <c r="E8" s="7"/>
    </row>
    <row r="9" spans="1:5" ht="35.25" customHeight="1" x14ac:dyDescent="0.2">
      <c r="B9" s="134"/>
      <c r="C9" s="113"/>
      <c r="D9" s="137" t="s">
        <v>506</v>
      </c>
      <c r="E9" s="7"/>
    </row>
    <row r="10" spans="1:5" ht="35.25" customHeight="1" x14ac:dyDescent="0.2">
      <c r="B10" s="134"/>
      <c r="C10" s="113"/>
      <c r="D10" s="137"/>
      <c r="E10" s="7"/>
    </row>
    <row r="11" spans="1:5" ht="35.25" customHeight="1" x14ac:dyDescent="0.2">
      <c r="B11" s="134"/>
      <c r="C11" s="113"/>
      <c r="D11" s="137" t="s">
        <v>507</v>
      </c>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508</v>
      </c>
      <c r="C27" s="113"/>
      <c r="D27" s="138" t="s">
        <v>509</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510</v>
      </c>
      <c r="C34" s="113"/>
      <c r="D34" s="137" t="s">
        <v>511</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546</v>
      </c>
      <c r="C41" s="113"/>
      <c r="D41" s="137" t="s">
        <v>533</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512</v>
      </c>
      <c r="C48" s="113"/>
      <c r="D48" s="137" t="s">
        <v>513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514</v>
      </c>
      <c r="C56" s="115"/>
      <c r="D56" s="137" t="s">
        <v>515</v>
      </c>
      <c r="E56" s="7"/>
    </row>
    <row r="57" spans="2:5" ht="35.25" customHeight="1" x14ac:dyDescent="0.2">
      <c r="B57" s="134"/>
      <c r="C57" s="115"/>
      <c r="D57" s="137" t="s">
        <v>550</v>
      </c>
      <c r="E57" s="7"/>
    </row>
    <row r="58" spans="2:5" ht="35.25" customHeight="1" x14ac:dyDescent="0.2">
      <c r="B58" s="134"/>
      <c r="C58" s="115"/>
      <c r="D58" s="137" t="s">
        <v>516</v>
      </c>
      <c r="E58" s="7"/>
    </row>
    <row r="59" spans="2:5" ht="35.25" customHeight="1" x14ac:dyDescent="0.2">
      <c r="B59" s="134"/>
      <c r="C59" s="115"/>
      <c r="D59" s="137" t="s">
        <v>517</v>
      </c>
      <c r="E59" s="7"/>
    </row>
    <row r="60" spans="2:5" ht="35.25" customHeight="1" x14ac:dyDescent="0.2">
      <c r="B60" s="134"/>
      <c r="C60" s="115"/>
      <c r="D60" s="137" t="s">
        <v>518</v>
      </c>
      <c r="E60" s="7"/>
    </row>
    <row r="61" spans="2:5" ht="35.25" customHeight="1" x14ac:dyDescent="0.2">
      <c r="B61" s="134"/>
      <c r="C61" s="115"/>
      <c r="D61" s="137" t="s">
        <v>519</v>
      </c>
      <c r="E61" s="7"/>
    </row>
    <row r="62" spans="2:5" ht="35.25" customHeight="1" x14ac:dyDescent="0.2">
      <c r="B62" s="134"/>
      <c r="C62" s="115"/>
      <c r="D62" s="137" t="s">
        <v>520</v>
      </c>
      <c r="E62" s="7"/>
    </row>
    <row r="63" spans="2:5" ht="35.25" customHeight="1" x14ac:dyDescent="0.2">
      <c r="B63" s="134"/>
      <c r="C63" s="115"/>
      <c r="D63" s="137" t="s">
        <v>521</v>
      </c>
      <c r="E63" s="7"/>
    </row>
    <row r="64" spans="2:5" ht="35.25" customHeight="1" x14ac:dyDescent="0.2">
      <c r="B64" s="134"/>
      <c r="C64" s="115"/>
      <c r="D64" s="137" t="s">
        <v>522</v>
      </c>
      <c r="E64" s="7"/>
    </row>
    <row r="65" spans="2:5" ht="35.25" customHeight="1" x14ac:dyDescent="0.2">
      <c r="B65" s="134"/>
      <c r="C65" s="115"/>
      <c r="D65" s="137" t="s">
        <v>551</v>
      </c>
      <c r="E65" s="7"/>
    </row>
    <row r="66" spans="2:5" ht="15" x14ac:dyDescent="0.25">
      <c r="B66" s="174" t="s">
        <v>113</v>
      </c>
      <c r="C66" s="175"/>
      <c r="D66" s="176"/>
      <c r="E66" s="7"/>
    </row>
    <row r="67" spans="2:5" ht="35.25" customHeight="1" x14ac:dyDescent="0.2">
      <c r="B67" s="134" t="s">
        <v>523</v>
      </c>
      <c r="C67" s="115"/>
      <c r="D67" s="137" t="s">
        <v>524</v>
      </c>
      <c r="E67" s="7"/>
    </row>
    <row r="68" spans="2:5" ht="35.25" customHeight="1" x14ac:dyDescent="0.2">
      <c r="B68" s="134"/>
      <c r="C68" s="115"/>
      <c r="D68" s="137" t="s">
        <v>525</v>
      </c>
      <c r="E68" s="7"/>
    </row>
    <row r="69" spans="2:5" ht="35.25" customHeight="1" x14ac:dyDescent="0.2">
      <c r="B69" s="134"/>
      <c r="C69" s="115"/>
      <c r="D69" s="137" t="s">
        <v>552</v>
      </c>
      <c r="E69" s="7"/>
    </row>
    <row r="70" spans="2:5" ht="35.25" customHeight="1" x14ac:dyDescent="0.2">
      <c r="B70" s="134"/>
      <c r="C70" s="115"/>
      <c r="D70" s="137" t="s">
        <v>526</v>
      </c>
      <c r="E70" s="7"/>
    </row>
    <row r="71" spans="2:5" ht="35.25" customHeight="1" x14ac:dyDescent="0.2">
      <c r="B71" s="134"/>
      <c r="C71" s="115"/>
      <c r="D71" s="137" t="s">
        <v>553</v>
      </c>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527</v>
      </c>
      <c r="C78" s="115"/>
      <c r="D78" s="137" t="s">
        <v>528</v>
      </c>
      <c r="E78" s="7"/>
    </row>
    <row r="79" spans="2:5" ht="35.25" customHeight="1" x14ac:dyDescent="0.2">
      <c r="B79" s="134"/>
      <c r="C79" s="115"/>
      <c r="D79" s="137" t="s">
        <v>525</v>
      </c>
      <c r="E79" s="7"/>
    </row>
    <row r="80" spans="2:5" ht="35.25" customHeight="1" x14ac:dyDescent="0.2">
      <c r="B80" s="134"/>
      <c r="C80" s="115"/>
      <c r="D80" s="137" t="s">
        <v>554</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529</v>
      </c>
      <c r="C89" s="115"/>
      <c r="D89" s="137" t="s">
        <v>555</v>
      </c>
      <c r="E89" s="7"/>
    </row>
    <row r="90" spans="2:5" ht="35.25" customHeight="1" x14ac:dyDescent="0.2">
      <c r="B90" s="134"/>
      <c r="C90" s="115"/>
      <c r="D90" s="137" t="s">
        <v>556</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530</v>
      </c>
      <c r="C100" s="115"/>
      <c r="D100" s="137" t="s">
        <v>531</v>
      </c>
      <c r="E100" s="7"/>
    </row>
    <row r="101" spans="2:5" ht="35.25" customHeight="1" x14ac:dyDescent="0.2">
      <c r="B101" s="134"/>
      <c r="C101" s="115"/>
      <c r="D101" s="137" t="s">
        <v>525</v>
      </c>
      <c r="E101" s="7"/>
    </row>
    <row r="102" spans="2:5" ht="35.25" customHeight="1" x14ac:dyDescent="0.2">
      <c r="B102" s="134"/>
      <c r="C102" s="115"/>
      <c r="D102" s="137" t="s">
        <v>557</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532</v>
      </c>
      <c r="C111" s="115"/>
      <c r="D111" s="137" t="s">
        <v>533</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534</v>
      </c>
      <c r="C123" s="113"/>
      <c r="D123" s="137" t="s">
        <v>535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536</v>
      </c>
      <c r="C134" s="113"/>
      <c r="D134" s="137" t="s">
        <v>537</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538</v>
      </c>
      <c r="C145" s="113"/>
      <c r="D145" s="137" t="s">
        <v>539</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540</v>
      </c>
      <c r="C156" s="113"/>
      <c r="D156" s="137" t="s">
        <v>541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542</v>
      </c>
      <c r="C167" s="113"/>
      <c r="D167" s="137" t="s">
        <v>543</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544</v>
      </c>
      <c r="C178" s="113"/>
      <c r="D178" s="137" t="s">
        <v>545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546</v>
      </c>
      <c r="C189" s="113"/>
      <c r="D189" s="137" t="s">
        <v>547</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548</v>
      </c>
      <c r="C200" s="113"/>
      <c r="D200" s="137" t="s">
        <v>547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2014-12-18T11:24:00Z</cp:lastPrinted>
  <dcterms:created xsi:type="dcterms:W3CDTF">2012-03-15T16:14:51Z</dcterms:created>
  <dcterms:modified xsi:type="dcterms:W3CDTF">2016-07-29T19:41:56Z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