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75" yWindow="4950" windowWidth="17520" windowHeight="510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E12" i="4" l="1"/>
  <c r="F17" i="10" l="1"/>
  <c r="E17" i="10"/>
  <c r="D17" i="10"/>
  <c r="C17" i="10"/>
  <c r="E16" i="10"/>
  <c r="D16" i="10"/>
  <c r="C16" i="10"/>
  <c r="F16" i="10"/>
  <c r="F15" i="10"/>
  <c r="F12" i="10"/>
  <c r="E6" i="10"/>
  <c r="C12" i="10"/>
  <c r="D12" i="10"/>
  <c r="D6" i="10"/>
  <c r="D5" i="10"/>
  <c r="C7" i="10"/>
  <c r="C6" i="10"/>
  <c r="C5" i="10"/>
  <c r="F11" i="10"/>
  <c r="F10" i="10"/>
  <c r="F9" i="10"/>
  <c r="F8" i="10"/>
  <c r="F7" i="10"/>
  <c r="E54" i="18"/>
  <c r="E35" i="4"/>
  <c r="E12" i="10" l="1"/>
  <c r="F6" i="10"/>
</calcChain>
</file>

<file path=xl/sharedStrings.xml><?xml version="1.0" encoding="utf-8"?>
<sst xmlns="http://schemas.openxmlformats.org/spreadsheetml/2006/main" count="585" uniqueCount="523">
  <si>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</si>
  <si>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</si>
  <si>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</si>
  <si>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</si>
  <si>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</si>
  <si>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</si>
  <si>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</si>
  <si>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</si>
  <si>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</si>
  <si>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</si>
  <si>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</si>
  <si>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</si>
  <si>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</si>
  <si>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</si>
  <si>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</si>
  <si>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</si>
  <si>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</si>
  <si>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</si>
  <si>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</si>
  <si>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</si>
  <si>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</si>
  <si>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</si>
  <si>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</si>
  <si>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</si>
  <si>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</si>
  <si>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</si>
  <si>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</si>
  <si>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</si>
  <si>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</si>
  <si>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</si>
  <si>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</si>
  <si>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</si>
  <si>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</si>
  <si>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</si>
  <si>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</si>
  <si>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</si>
  <si>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</si>
  <si>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</si>
  <si>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</si>
  <si>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</si>
  <si>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</si>
  <si>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</si>
  <si>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</si>
  <si>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</si>
  <si>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</si>
  <si>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</si>
  <si>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</si>
  <si>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</si>
  <si>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</si>
  <si>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</si>
  <si>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</si>
  <si>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</si>
  <si>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</si>
  <si>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</si>
  <si>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</si>
  <si>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</si>
  <si>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</si>
  <si>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</si>
  <si>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</si>
  <si>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</si>
  <si>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</si>
  <si>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</si>
  <si>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</si>
  <si>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</si>
  <si>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</si>
  <si>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</si>
  <si>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</si>
  <si>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</si>
  <si>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</si>
  <si>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</si>
  <si>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</si>
  <si>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</si>
  <si>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</si>
  <si>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</si>
  <si>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</si>
  <si>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</si>
  <si>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</si>
  <si>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</si>
  <si>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</si>
  <si>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</si>
  <si>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</si>
  <si>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</si>
  <si>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</si>
  <si>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</si>
  <si>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</si>
  <si>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</si>
  <si>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</si>
  <si>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</si>
  <si>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</si>
  <si>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</si>
  <si>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</si>
  <si>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</si>
  <si>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</si>
  <si>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</si>
  <si>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</si>
  <si>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</si>
  <si>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</si>
  <si>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</si>
  <si>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</si>
  <si>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</si>
  <si>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</si>
  <si>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</si>
  <si>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</si>
  <si>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</si>
  <si>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</si>
  <si>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</si>
  <si>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</si>
  <si>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</si>
  <si>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</si>
  <si>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</si>
  <si>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</si>
  <si>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</si>
  <si>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</si>
  <si>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</si>
  <si>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</si>
  <si>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</si>
  <si>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</si>
  <si>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</si>
  <si>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</si>
  <si>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</si>
  <si>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</si>
  <si>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</si>
  <si>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</si>
  <si>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</si>
  <si>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</si>
  <si>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</si>
  <si>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</si>
  <si>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</si>
  <si>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</si>
  <si>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</si>
  <si>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</si>
  <si>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</si>
  <si>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</si>
  <si>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</si>
  <si>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</si>
  <si>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</si>
  <si>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</si>
  <si>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</si>
  <si>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</si>
  <si>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</si>
  <si>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</si>
  <si>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</si>
  <si>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</si>
  <si>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</si>
  <si>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</si>
  <si>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</si>
  <si>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</si>
  <si>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</si>
  <si>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</si>
  <si>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</si>
  <si>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</si>
  <si>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</si>
  <si>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</si>
  <si>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</si>
  <si>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</si>
  <si>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</si>
  <si>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</si>
  <si>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</si>
  <si>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</si>
  <si>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</si>
  <si>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</si>
  <si>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</si>
  <si>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</si>
  <si>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</si>
  <si>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</si>
  <si>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</si>
  <si>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</si>
  <si>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</si>
  <si>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</si>
  <si>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</si>
  <si>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</si>
  <si>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</si>
  <si>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</si>
  <si>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</si>
  <si>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</si>
  <si>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</si>
  <si>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</si>
  <si>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</si>
  <si>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</si>
  <si>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</si>
  <si>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</si>
  <si>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</si>
  <si>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</si>
  <si>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</si>
  <si>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</si>
  <si>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</si>
  <si>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</si>
  <si>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</si>
  <si>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</si>
  <si>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</si>
  <si>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</si>
  <si>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</si>
  <si>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</si>
  <si>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</si>
  <si>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</si>
  <si>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</si>
  <si>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</si>
  <si>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</si>
  <si>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</si>
  <si>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</si>
  <si>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</si>
  <si>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</si>
  <si>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</si>
  <si>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</si>
  <si>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</si>
  <si>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</si>
  <si>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</si>
  <si>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</si>
  <si>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</si>
  <si>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</si>
  <si>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</si>
  <si>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</si>
  <si>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</si>
  <si>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</si>
  <si>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</si>
  <si>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</si>
  <si>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</si>
  <si>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</si>
  <si>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</si>
  <si>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</si>
  <si>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</si>
  <si>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</si>
  <si>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</si>
  <si>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</si>
  <si>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</si>
  <si>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</si>
  <si>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</si>
  <si>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</si>
  <si>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</si>
  <si>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</si>
  <si>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</si>
  <si>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</si>
  <si>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</si>
  <si>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</si>
  <si>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</si>
  <si>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</si>
  <si>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</si>
  <si>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</si>
  <si>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</si>
  <si>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</si>
  <si>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</si>
  <si>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</si>
  <si>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</si>
  <si>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</si>
  <si>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</si>
  <si>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</si>
  <si>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</si>
  <si>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</si>
  <si>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</si>
  <si>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</si>
  <si>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</si>
  <si>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</si>
  <si>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</si>
  <si>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</si>
  <si>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</si>
  <si>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</si>
  <si>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</si>
  <si>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</si>
  <si>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</si>
  <si>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</si>
  <si>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</si>
  <si>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</si>
  <si>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</si>
  <si>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</si>
  <si>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</si>
  <si>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</si>
  <si>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</si>
  <si>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</si>
  <si>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</si>
  <si>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</si>
  <si>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</si>
  <si>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</si>
  <si>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</si>
  <si>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</si>
  <si>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</si>
  <si>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</si>
  <si>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</si>
  <si>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</si>
  <si>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</si>
  <si>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</si>
  <si>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</si>
  <si>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</si>
  <si>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</si>
  <si>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</si>
  <si>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</si>
  <si>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</si>
  <si>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</si>
  <si>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</si>
  <si>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</si>
  <si>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</si>
  <si>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</si>
  <si>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</si>
  <si>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</si>
  <si>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</si>
  <si>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</si>
  <si>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</si>
  <si>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</si>
  <si>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</si>
  <si>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</si>
  <si>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</si>
  <si>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</si>
  <si>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</si>
  <si>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</si>
  <si>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</si>
  <si>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</si>
  <si>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</si>
  <si>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</si>
  <si>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</si>
  <si>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</si>
  <si>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</si>
  <si>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</si>
  <si>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</si>
  <si>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</si>
  <si>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</si>
  <si>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</si>
  <si>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</si>
  <si>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</si>
  <si>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</si>
  <si>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</si>
  <si>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</si>
  <si>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</si>
  <si>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</si>
  <si>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</si>
  <si>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</si>
  <si>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</si>
  <si>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</si>
  <si>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</si>
  <si>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</si>
  <si>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</si>
  <si>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</si>
  <si>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</si>
  <si>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</si>
  <si>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</si>
  <si>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</si>
  <si>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</si>
  <si>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</si>
  <si>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</si>
  <si>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</si>
  <si>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</si>
  <si>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</si>
  <si>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</si>
  <si>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</si>
  <si>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</si>
  <si>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</si>
  <si>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</si>
  <si>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</si>
  <si>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</si>
  <si>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</si>
  <si>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</si>
  <si>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</si>
  <si>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</si>
  <si>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</si>
  <si>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</si>
  <si>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</si>
  <si>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</si>
  <si>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</si>
  <si>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</si>
  <si>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</si>
  <si>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</si>
  <si>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</si>
  <si>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</si>
  <si>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</si>
  <si>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</si>
  <si>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</si>
  <si>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</si>
  <si>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</si>
  <si>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</si>
  <si>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</si>
  <si>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</si>
  <si>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</si>
  <si>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</si>
  <si>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</si>
  <si>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</si>
  <si>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</si>
  <si>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</si>
  <si>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</si>
  <si>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</si>
  <si>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</si>
  <si>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</si>
  <si>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</si>
  <si>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</si>
  <si>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</si>
  <si>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</si>
  <si>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</si>
  <si>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</si>
  <si>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</si>
  <si>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</si>
  <si>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</si>
  <si>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</si>
  <si>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</si>
  <si>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</si>
  <si>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</si>
  <si>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</si>
  <si>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</si>
  <si>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</si>
  <si>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</si>
  <si>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</si>
  <si>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</si>
  <si>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</si>
  <si>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</si>
  <si>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</si>
  <si>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</si>
  <si>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</si>
  <si>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</si>
  <si>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</si>
  <si>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</si>
  <si>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</si>
  <si>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</si>
  <si>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</si>
  <si>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</si>
  <si>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</si>
  <si>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</si>
  <si>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</si>
  <si>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</si>
  <si>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</si>
  <si>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</si>
  <si>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</si>
  <si>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</si>
  <si>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</si>
  <si>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</si>
  <si>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</si>
  <si>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</si>
  <si>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</si>
  <si>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</si>
  <si>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</si>
  <si>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</si>
  <si>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</si>
  <si>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</si>
  <si>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</si>
  <si>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</si>
  <si>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</si>
  <si>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</si>
  <si>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</si>
  <si>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</si>
  <si>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</si>
  <si>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</si>
  <si>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</si>
  <si>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</si>
  <si>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</si>
  <si>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</si>
  <si>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</si>
  <si>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</si>
  <si>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</si>
  <si>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</si>
  <si>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</si>
  <si>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</si>
  <si>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</si>
  <si>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</si>
  <si>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</si>
  <si>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</si>
  <si>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</si>
  <si>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</si>
  <si>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</si>
  <si>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</si>
  <si>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</si>
  <si>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</si>
  <si>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</si>
  <si>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</si>
  <si>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</si>
  <si>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</si>
  <si>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</si>
  <si>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</si>
  <si>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</si>
  <si>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</si>
  <si>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</si>
  <si>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</si>
  <si>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</si>
  <si>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</si>
  <si>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</si>
  <si>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</si>
  <si>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</si>
  <si>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</si>
  <si>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</si>
  <si>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</si>
  <si>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</si>
  <si>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</si>
  <si>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</si>
  <si>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</si>
  <si>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</si>
  <si>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</si>
  <si>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</si>
  <si>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</si>
  <si>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</si>
  <si>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</si>
  <si>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</si>
  <si>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</si>
  <si>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</si>
  <si>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</si>
  <si>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</si>
  <si>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</si>
  <si>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</si>
  <si>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</si>
  <si>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</si>
  <si>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</si>
  <si>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United Security Life and Health Ins Co</t>
  </si>
  <si>
    <t>J &amp; P Holdings Group</t>
  </si>
  <si>
    <t>04727</t>
  </si>
  <si>
    <t>2014</t>
  </si>
  <si>
    <t>6640 S. Cicero Avenue Bedford Park, IL 60638-5838</t>
  </si>
  <si>
    <t>363692140</t>
  </si>
  <si>
    <t>008442</t>
  </si>
  <si>
    <t>81108</t>
  </si>
  <si>
    <t>386</t>
  </si>
  <si>
    <t>Paid</t>
  </si>
  <si>
    <t>IBNR</t>
  </si>
  <si>
    <t>Direct allocation by the state in which the claim was incurred.</t>
  </si>
  <si>
    <t>Expected ultimate development allocated to the states where the IBNR would lessen the impact of rebates.</t>
  </si>
  <si>
    <t>Premium taxes</t>
  </si>
  <si>
    <t>Direct allocation to each state by product based on the state's tax rate applied to the products' direct wrtten premium.</t>
  </si>
  <si>
    <t>Licenses and Fees</t>
  </si>
  <si>
    <t>Actual amount paid to the respective state by product.</t>
  </si>
  <si>
    <t>Salaries</t>
  </si>
  <si>
    <t>Outsourced Services</t>
  </si>
  <si>
    <t>Claim and underwriting salaries pro-rated by product by claim counts and application counts.</t>
  </si>
  <si>
    <t>Network discount fees pro-rated bu state in force levels.</t>
  </si>
  <si>
    <t>Agent Commissions</t>
  </si>
  <si>
    <t>Actual commission paid by state and by product.</t>
  </si>
  <si>
    <t>Payroll Taxes</t>
  </si>
  <si>
    <t>Payroll taxes pro-rated by salary allocation.</t>
  </si>
  <si>
    <t>All other general and administrative</t>
  </si>
  <si>
    <t>Pro-rated by product (premium levels, inforce counts, application counts)</t>
  </si>
  <si>
    <t>None have been used as of the date of this filing.  We will likely use the same methodology as we use for all unclaimed property.</t>
  </si>
  <si>
    <t>They are still listed as outstanding checks and have not been reissued.</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</si>
</sst>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1">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
      <patternFill patternType="solid">
        <fgColor indexed="9"/>
        <bgColor indexed="64"/>
      </patternFill>
    </fill>
  </fills>
  <borders count="113">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style="medium">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medium">
        <color indexed="64"/>
      </left>
      <right style="thin">
        <color indexed="64"/>
      </right>
      <top style="hair">
        <color indexed="64"/>
      </top>
      <bottom style="hair">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90">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104" xfId="0" applyFont="1" applyBorder="1" applyAlignment="1" applyProtection="1">
      <alignment horizontal="left" wrapText="1" indent="3"/>
      <protection locked="0"/>
    </xf>
    <xf numFmtId="0" fontId="0" fillId="0" borderId="105" xfId="128" applyFont="1" applyFill="1" applyBorder="1" applyAlignment="1" applyProtection="1">
      <alignment horizontal="left"/>
      <protection locked="0"/>
    </xf>
    <xf numFmtId="0" fontId="0" fillId="0" borderId="106" xfId="0" applyFont="1" applyFill="1" applyBorder="1" applyAlignment="1" applyProtection="1">
      <alignment horizontal="left" wrapText="1" indent="3"/>
      <protection locked="0"/>
    </xf>
    <xf numFmtId="0" fontId="0" fillId="30" borderId="107" xfId="0" applyNumberFormat="1" applyFont="1" applyFill="1" applyBorder="1" applyAlignment="1" applyProtection="1">
      <alignment horizontal="left" vertical="top"/>
      <protection locked="0"/>
    </xf>
    <xf numFmtId="0" fontId="0" fillId="30" borderId="108" xfId="0" applyNumberFormat="1" applyFont="1" applyFill="1" applyBorder="1" applyAlignment="1" applyProtection="1">
      <alignment horizontal="left" vertical="top"/>
      <protection locked="0"/>
    </xf>
    <xf numFmtId="0" fontId="0" fillId="30" borderId="109" xfId="0" applyNumberFormat="1" applyFont="1" applyFill="1" applyBorder="1" applyAlignment="1" applyProtection="1">
      <alignment horizontal="left" vertical="top"/>
      <protection locked="0"/>
    </xf>
    <xf numFmtId="0" fontId="0" fillId="30" borderId="110" xfId="0" applyNumberFormat="1" applyFont="1" applyFill="1" applyBorder="1" applyAlignment="1" applyProtection="1">
      <alignment horizontal="left" vertical="top"/>
      <protection locked="0"/>
    </xf>
    <xf numFmtId="0" fontId="0" fillId="30" borderId="111" xfId="0" applyNumberFormat="1" applyFont="1" applyFill="1" applyBorder="1" applyAlignment="1" applyProtection="1">
      <alignment horizontal="left" vertical="top"/>
      <protection locked="0"/>
    </xf>
    <xf numFmtId="0" fontId="0" fillId="30" borderId="112" xfId="0"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Normal="10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502</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row>
    <row r="12" spans="1:6" x14ac:dyDescent="0.2">
      <c r="B12" s="232" t="s">
        <v>35</v>
      </c>
      <c r="C12" s="378" t="s">
        <v>149</v>
      </c>
    </row>
    <row r="13" spans="1:6" x14ac:dyDescent="0.2">
      <c r="B13" s="232" t="s">
        <v>50</v>
      </c>
      <c r="C13" s="378" t="s">
        <v>154</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488</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abSelected="1" topLeftCell="B1" zoomScaleNormal="100" workbookViewId="0">
      <pane xSplit="4" ySplit="3" topLeftCell="AT4" activePane="bottomRight" state="frozen"/>
      <selection activeCell="B1" sqref="B1"/>
      <selection pane="topRight" activeCell="F1" sqref="F1"/>
      <selection pane="bottomLeft" activeCell="B4" sqref="B4"/>
      <selection pane="bottomRight" activeCell="E12" sqref="E1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1797203</v>
      </c>
      <c r="E5" s="106">
        <v>1797203</v>
      </c>
      <c r="F5" s="106"/>
      <c r="G5" s="106"/>
      <c r="H5" s="106"/>
      <c r="I5" s="105"/>
      <c r="J5" s="105"/>
      <c r="K5" s="106"/>
      <c r="L5" s="106"/>
      <c r="M5" s="106"/>
      <c r="N5" s="106"/>
      <c r="O5" s="105"/>
      <c r="P5" s="105"/>
      <c r="Q5" s="106"/>
      <c r="R5" s="106"/>
      <c r="S5" s="106"/>
      <c r="T5" s="106"/>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v>889828</v>
      </c>
      <c r="AU5" s="107"/>
      <c r="AV5" s="108"/>
      <c r="AW5" s="317"/>
    </row>
    <row r="6" spans="1:49" x14ac:dyDescent="0.2">
      <c r="B6" s="155" t="s">
        <v>223</v>
      </c>
      <c r="C6" s="62" t="s">
        <v>12</v>
      </c>
      <c r="D6" s="109">
        <v>0</v>
      </c>
      <c r="E6" s="110">
        <v>0</v>
      </c>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v>0</v>
      </c>
      <c r="E7" s="110">
        <v>0</v>
      </c>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0</v>
      </c>
      <c r="AU7" s="113"/>
      <c r="AV7" s="311"/>
      <c r="AW7" s="318"/>
    </row>
    <row r="8" spans="1:49" ht="25.5" x14ac:dyDescent="0.2">
      <c r="B8" s="155" t="s">
        <v>225</v>
      </c>
      <c r="C8" s="62" t="s">
        <v>59</v>
      </c>
      <c r="D8" s="109">
        <v>-225001</v>
      </c>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-75000</v>
      </c>
      <c r="AU8" s="113"/>
      <c r="AV8" s="311"/>
      <c r="AW8" s="318"/>
    </row>
    <row r="9" spans="1:49" x14ac:dyDescent="0.2">
      <c r="B9" s="155" t="s">
        <v>226</v>
      </c>
      <c r="C9" s="62" t="s">
        <v>60</v>
      </c>
      <c r="D9" s="109">
        <v>0</v>
      </c>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769630</v>
      </c>
      <c r="E12" s="106">
        <f>98670+557648+53704+0+252088+252923</f>
        <v>1215033</v>
      </c>
      <c r="F12" s="106"/>
      <c r="G12" s="106"/>
      <c r="H12" s="106"/>
      <c r="I12" s="105"/>
      <c r="J12" s="105"/>
      <c r="K12" s="106"/>
      <c r="L12" s="106"/>
      <c r="M12" s="106"/>
      <c r="N12" s="106"/>
      <c r="O12" s="105"/>
      <c r="P12" s="105"/>
      <c r="Q12" s="106"/>
      <c r="R12" s="106"/>
      <c r="S12" s="106"/>
      <c r="T12" s="106"/>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v>413901</v>
      </c>
      <c r="AU12" s="107"/>
      <c r="AV12" s="312"/>
      <c r="AW12" s="317"/>
    </row>
    <row r="13" spans="1:49" ht="25.5" x14ac:dyDescent="0.2">
      <c r="B13" s="155" t="s">
        <v>230</v>
      </c>
      <c r="C13" s="62" t="s">
        <v>37</v>
      </c>
      <c r="D13" s="109">
        <v>77746</v>
      </c>
      <c r="E13" s="110">
        <v>87129</v>
      </c>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0</v>
      </c>
      <c r="AU13" s="113"/>
      <c r="AV13" s="311"/>
      <c r="AW13" s="318"/>
    </row>
    <row r="14" spans="1:49" ht="25.5" x14ac:dyDescent="0.2">
      <c r="B14" s="155" t="s">
        <v>231</v>
      </c>
      <c r="C14" s="62" t="s">
        <v>6</v>
      </c>
      <c r="D14" s="109">
        <v>46597</v>
      </c>
      <c r="E14" s="110">
        <v>46597</v>
      </c>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0</v>
      </c>
      <c r="AU14" s="113"/>
      <c r="AV14" s="311"/>
      <c r="AW14" s="318"/>
    </row>
    <row r="15" spans="1:49" ht="38.25" x14ac:dyDescent="0.2">
      <c r="B15" s="155" t="s">
        <v>232</v>
      </c>
      <c r="C15" s="62" t="s">
        <v>7</v>
      </c>
      <c r="D15" s="109">
        <v>0</v>
      </c>
      <c r="E15" s="110">
        <v>0</v>
      </c>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0</v>
      </c>
      <c r="AU15" s="113"/>
      <c r="AV15" s="311"/>
      <c r="AW15" s="318"/>
    </row>
    <row r="16" spans="1:49" ht="25.5" x14ac:dyDescent="0.2">
      <c r="B16" s="155" t="s">
        <v>233</v>
      </c>
      <c r="C16" s="62" t="s">
        <v>61</v>
      </c>
      <c r="D16" s="109">
        <v>-148771</v>
      </c>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0</v>
      </c>
      <c r="AU16" s="113"/>
      <c r="AV16" s="311"/>
      <c r="AW16" s="318"/>
    </row>
    <row r="17" spans="1:49" x14ac:dyDescent="0.2">
      <c r="B17" s="155" t="s">
        <v>234</v>
      </c>
      <c r="C17" s="62" t="s">
        <v>62</v>
      </c>
      <c r="D17" s="109">
        <v>0</v>
      </c>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0</v>
      </c>
      <c r="AU17" s="113"/>
      <c r="AV17" s="311"/>
      <c r="AW17" s="318"/>
    </row>
    <row r="18" spans="1:49" x14ac:dyDescent="0.2">
      <c r="B18" s="155" t="s">
        <v>235</v>
      </c>
      <c r="C18" s="62" t="s">
        <v>63</v>
      </c>
      <c r="D18" s="109">
        <v>0</v>
      </c>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v>0</v>
      </c>
      <c r="AU18" s="113"/>
      <c r="AV18" s="311"/>
      <c r="AW18" s="318"/>
    </row>
    <row r="19" spans="1:49" x14ac:dyDescent="0.2">
      <c r="B19" s="155" t="s">
        <v>236</v>
      </c>
      <c r="C19" s="62" t="s">
        <v>64</v>
      </c>
      <c r="D19" s="109">
        <v>0</v>
      </c>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v>0</v>
      </c>
      <c r="AU19" s="113"/>
      <c r="AV19" s="311"/>
      <c r="AW19" s="318"/>
    </row>
    <row r="20" spans="1:49" x14ac:dyDescent="0.2">
      <c r="B20" s="155" t="s">
        <v>237</v>
      </c>
      <c r="C20" s="62" t="s">
        <v>65</v>
      </c>
      <c r="D20" s="109">
        <v>0</v>
      </c>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v>0</v>
      </c>
      <c r="AU20" s="113"/>
      <c r="AV20" s="311"/>
      <c r="AW20" s="318"/>
    </row>
    <row r="21" spans="1:49" x14ac:dyDescent="0.2">
      <c r="B21" s="155" t="s">
        <v>238</v>
      </c>
      <c r="C21" s="62" t="s">
        <v>66</v>
      </c>
      <c r="D21" s="109">
        <v>0</v>
      </c>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0</v>
      </c>
      <c r="E22" s="115">
        <v>0</v>
      </c>
      <c r="F22" s="115"/>
      <c r="G22" s="115"/>
      <c r="H22" s="115"/>
      <c r="I22" s="114"/>
      <c r="J22" s="114"/>
      <c r="K22" s="115"/>
      <c r="L22" s="115"/>
      <c r="M22" s="115"/>
      <c r="N22" s="115"/>
      <c r="O22" s="114"/>
      <c r="P22" s="114"/>
      <c r="Q22" s="115"/>
      <c r="R22" s="115"/>
      <c r="S22" s="115"/>
      <c r="T22" s="115"/>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v>0</v>
      </c>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0</v>
      </c>
      <c r="E25" s="110">
        <v>0</v>
      </c>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0</v>
      </c>
      <c r="AU25" s="113"/>
      <c r="AV25" s="113"/>
      <c r="AW25" s="318"/>
    </row>
    <row r="26" spans="1:49" s="5" customFormat="1" x14ac:dyDescent="0.2">
      <c r="A26" s="35"/>
      <c r="B26" s="158" t="s">
        <v>243</v>
      </c>
      <c r="C26" s="62"/>
      <c r="D26" s="109">
        <v>0</v>
      </c>
      <c r="E26" s="110">
        <v>0</v>
      </c>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v>0</v>
      </c>
      <c r="AU26" s="113"/>
      <c r="AV26" s="113"/>
      <c r="AW26" s="318"/>
    </row>
    <row r="27" spans="1:49" s="5" customFormat="1" x14ac:dyDescent="0.2">
      <c r="B27" s="158" t="s">
        <v>244</v>
      </c>
      <c r="C27" s="62"/>
      <c r="D27" s="109">
        <v>0</v>
      </c>
      <c r="E27" s="110">
        <v>0</v>
      </c>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0</v>
      </c>
      <c r="AU27" s="113"/>
      <c r="AV27" s="314"/>
      <c r="AW27" s="318"/>
    </row>
    <row r="28" spans="1:49" s="5" customFormat="1" x14ac:dyDescent="0.2">
      <c r="A28" s="35"/>
      <c r="B28" s="158" t="s">
        <v>245</v>
      </c>
      <c r="C28" s="62"/>
      <c r="D28" s="109">
        <v>0</v>
      </c>
      <c r="E28" s="110">
        <v>0</v>
      </c>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0</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0</v>
      </c>
      <c r="E30" s="110">
        <v>0</v>
      </c>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0</v>
      </c>
      <c r="AU30" s="113"/>
      <c r="AV30" s="113"/>
      <c r="AW30" s="318"/>
    </row>
    <row r="31" spans="1:49" x14ac:dyDescent="0.2">
      <c r="B31" s="158" t="s">
        <v>248</v>
      </c>
      <c r="C31" s="62"/>
      <c r="D31" s="109">
        <v>13199</v>
      </c>
      <c r="E31" s="110">
        <v>13199</v>
      </c>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11113</v>
      </c>
      <c r="AU31" s="113"/>
      <c r="AV31" s="113"/>
      <c r="AW31" s="318"/>
    </row>
    <row r="32" spans="1:49" ht="25.5" x14ac:dyDescent="0.2">
      <c r="B32" s="158" t="s">
        <v>249</v>
      </c>
      <c r="C32" s="62" t="s">
        <v>82</v>
      </c>
      <c r="D32" s="109">
        <v>0</v>
      </c>
      <c r="E32" s="110">
        <v>0</v>
      </c>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v>0</v>
      </c>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0</v>
      </c>
      <c r="E34" s="110">
        <v>0</v>
      </c>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0</v>
      </c>
      <c r="AU34" s="113"/>
      <c r="AV34" s="113"/>
      <c r="AW34" s="318"/>
    </row>
    <row r="35" spans="1:49" x14ac:dyDescent="0.2">
      <c r="B35" s="158" t="s">
        <v>252</v>
      </c>
      <c r="C35" s="62"/>
      <c r="D35" s="109">
        <v>48822</v>
      </c>
      <c r="E35" s="110">
        <f>19355+6833+13161+1260+108082+3820</f>
        <v>152511</v>
      </c>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0</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0</v>
      </c>
      <c r="E37" s="118">
        <v>0</v>
      </c>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0</v>
      </c>
      <c r="AU37" s="119"/>
      <c r="AV37" s="119"/>
      <c r="AW37" s="317"/>
    </row>
    <row r="38" spans="1:49" x14ac:dyDescent="0.2">
      <c r="B38" s="155" t="s">
        <v>255</v>
      </c>
      <c r="C38" s="62" t="s">
        <v>16</v>
      </c>
      <c r="D38" s="109">
        <v>0</v>
      </c>
      <c r="E38" s="110">
        <v>0</v>
      </c>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0</v>
      </c>
      <c r="AU38" s="113"/>
      <c r="AV38" s="113"/>
      <c r="AW38" s="318"/>
    </row>
    <row r="39" spans="1:49" x14ac:dyDescent="0.2">
      <c r="B39" s="158" t="s">
        <v>256</v>
      </c>
      <c r="C39" s="62" t="s">
        <v>17</v>
      </c>
      <c r="D39" s="109">
        <v>0</v>
      </c>
      <c r="E39" s="110">
        <v>0</v>
      </c>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0</v>
      </c>
      <c r="AU39" s="113"/>
      <c r="AV39" s="113"/>
      <c r="AW39" s="318"/>
    </row>
    <row r="40" spans="1:49" x14ac:dyDescent="0.2">
      <c r="B40" s="158" t="s">
        <v>257</v>
      </c>
      <c r="C40" s="62" t="s">
        <v>38</v>
      </c>
      <c r="D40" s="109">
        <v>0</v>
      </c>
      <c r="E40" s="110">
        <v>0</v>
      </c>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0</v>
      </c>
      <c r="AU40" s="113"/>
      <c r="AV40" s="113"/>
      <c r="AW40" s="318"/>
    </row>
    <row r="41" spans="1:49" s="5" customFormat="1" ht="25.5" x14ac:dyDescent="0.2">
      <c r="A41" s="35"/>
      <c r="B41" s="158" t="s">
        <v>258</v>
      </c>
      <c r="C41" s="62" t="s">
        <v>129</v>
      </c>
      <c r="D41" s="109">
        <v>0</v>
      </c>
      <c r="E41" s="110">
        <v>0</v>
      </c>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0</v>
      </c>
      <c r="AU41" s="113"/>
      <c r="AV41" s="113"/>
      <c r="AW41" s="318"/>
    </row>
    <row r="42" spans="1:49" s="5" customFormat="1" ht="24.95" customHeight="1" x14ac:dyDescent="0.2">
      <c r="A42" s="35"/>
      <c r="B42" s="155" t="s">
        <v>259</v>
      </c>
      <c r="C42" s="62" t="s">
        <v>87</v>
      </c>
      <c r="D42" s="109">
        <v>0</v>
      </c>
      <c r="E42" s="110">
        <v>0</v>
      </c>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485057</v>
      </c>
      <c r="E44" s="118">
        <v>485057</v>
      </c>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32518</v>
      </c>
      <c r="AU44" s="119"/>
      <c r="AV44" s="119"/>
      <c r="AW44" s="317"/>
    </row>
    <row r="45" spans="1:49" x14ac:dyDescent="0.2">
      <c r="B45" s="161" t="s">
        <v>262</v>
      </c>
      <c r="C45" s="62" t="s">
        <v>19</v>
      </c>
      <c r="D45" s="109">
        <v>0</v>
      </c>
      <c r="E45" s="110">
        <v>0</v>
      </c>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0</v>
      </c>
      <c r="AU45" s="113"/>
      <c r="AV45" s="113"/>
      <c r="AW45" s="318"/>
    </row>
    <row r="46" spans="1:49" x14ac:dyDescent="0.2">
      <c r="B46" s="161" t="s">
        <v>263</v>
      </c>
      <c r="C46" s="62" t="s">
        <v>20</v>
      </c>
      <c r="D46" s="109">
        <v>0</v>
      </c>
      <c r="E46" s="110">
        <v>0</v>
      </c>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0</v>
      </c>
      <c r="AU46" s="113"/>
      <c r="AV46" s="113"/>
      <c r="AW46" s="318"/>
    </row>
    <row r="47" spans="1:49" x14ac:dyDescent="0.2">
      <c r="B47" s="161" t="s">
        <v>264</v>
      </c>
      <c r="C47" s="62" t="s">
        <v>21</v>
      </c>
      <c r="D47" s="109">
        <v>17372</v>
      </c>
      <c r="E47" s="110">
        <v>17372</v>
      </c>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149307</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108261</v>
      </c>
      <c r="E49" s="110">
        <v>108261</v>
      </c>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31498</v>
      </c>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1302990</v>
      </c>
      <c r="E51" s="110">
        <v>1302990</v>
      </c>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342159</v>
      </c>
      <c r="AU51" s="113"/>
      <c r="AV51" s="113"/>
      <c r="AW51" s="318"/>
    </row>
    <row r="52" spans="2:49" ht="25.5" x14ac:dyDescent="0.2">
      <c r="B52" s="155" t="s">
        <v>268</v>
      </c>
      <c r="C52" s="62" t="s">
        <v>89</v>
      </c>
      <c r="D52" s="109">
        <v>0</v>
      </c>
      <c r="E52" s="110">
        <v>0</v>
      </c>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v>0</v>
      </c>
      <c r="AU52" s="113"/>
      <c r="AV52" s="113"/>
      <c r="AW52" s="318"/>
    </row>
    <row r="53" spans="2:49" ht="25.5" x14ac:dyDescent="0.2">
      <c r="B53" s="155" t="s">
        <v>269</v>
      </c>
      <c r="C53" s="62" t="s">
        <v>88</v>
      </c>
      <c r="D53" s="109">
        <v>0</v>
      </c>
      <c r="E53" s="110">
        <v>0</v>
      </c>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0</v>
      </c>
      <c r="E56" s="122">
        <v>0</v>
      </c>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803</v>
      </c>
      <c r="AU56" s="123"/>
      <c r="AV56" s="123"/>
      <c r="AW56" s="309"/>
    </row>
    <row r="57" spans="2:49" x14ac:dyDescent="0.2">
      <c r="B57" s="161" t="s">
        <v>273</v>
      </c>
      <c r="C57" s="62" t="s">
        <v>25</v>
      </c>
      <c r="D57" s="124">
        <v>0</v>
      </c>
      <c r="E57" s="125">
        <v>0</v>
      </c>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962</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0</v>
      </c>
      <c r="AU58" s="126"/>
      <c r="AV58" s="126"/>
      <c r="AW58" s="310"/>
    </row>
    <row r="59" spans="2:49" x14ac:dyDescent="0.2">
      <c r="B59" s="161" t="s">
        <v>275</v>
      </c>
      <c r="C59" s="62" t="s">
        <v>27</v>
      </c>
      <c r="D59" s="124">
        <v>8794</v>
      </c>
      <c r="E59" s="125">
        <v>8794</v>
      </c>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12041</v>
      </c>
      <c r="AU59" s="126"/>
      <c r="AV59" s="126"/>
      <c r="AW59" s="310"/>
    </row>
    <row r="60" spans="2:49" x14ac:dyDescent="0.2">
      <c r="B60" s="161" t="s">
        <v>276</v>
      </c>
      <c r="C60" s="62"/>
      <c r="D60" s="127">
        <v>732.83333333333337</v>
      </c>
      <c r="E60" s="128">
        <v>732.83333333333337</v>
      </c>
      <c r="F60" s="128"/>
      <c r="G60" s="128"/>
      <c r="H60" s="128"/>
      <c r="I60" s="127"/>
      <c r="J60" s="127"/>
      <c r="K60" s="128"/>
      <c r="L60" s="128"/>
      <c r="M60" s="128"/>
      <c r="N60" s="128"/>
      <c r="O60" s="127"/>
      <c r="P60" s="127"/>
      <c r="Q60" s="128"/>
      <c r="R60" s="128"/>
      <c r="S60" s="128"/>
      <c r="T60" s="128"/>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v>1003.4166666666666</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64230</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86" fitToWidth="0" pageOrder="overThenDown" orientation="portrait"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topLeftCell="B1" zoomScaleNormal="100" workbookViewId="0">
      <pane xSplit="4" ySplit="3" topLeftCell="AT44" activePane="bottomRight" state="frozen"/>
      <selection activeCell="B1" sqref="B1"/>
      <selection pane="topRight" activeCell="F1" sqref="F1"/>
      <selection pane="bottomLeft" activeCell="B4" sqref="B4"/>
      <selection pane="bottomRight" activeCell="E46" sqref="E46"/>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1400203</v>
      </c>
      <c r="E5" s="118">
        <v>1400203</v>
      </c>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852869</v>
      </c>
      <c r="AU5" s="119"/>
      <c r="AV5" s="312"/>
      <c r="AW5" s="317"/>
    </row>
    <row r="6" spans="2:49" x14ac:dyDescent="0.2">
      <c r="B6" s="176" t="s">
        <v>279</v>
      </c>
      <c r="C6" s="133" t="s">
        <v>8</v>
      </c>
      <c r="D6" s="109">
        <v>397000</v>
      </c>
      <c r="E6" s="110">
        <v>397000</v>
      </c>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68159</v>
      </c>
      <c r="AU6" s="113"/>
      <c r="AV6" s="311"/>
      <c r="AW6" s="318"/>
    </row>
    <row r="7" spans="2:49" x14ac:dyDescent="0.2">
      <c r="B7" s="176" t="s">
        <v>280</v>
      </c>
      <c r="C7" s="133" t="s">
        <v>9</v>
      </c>
      <c r="D7" s="109">
        <v>0</v>
      </c>
      <c r="E7" s="110">
        <v>0</v>
      </c>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31200</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5" x14ac:dyDescent="0.2">
      <c r="B10" s="178" t="s">
        <v>83</v>
      </c>
      <c r="C10" s="133"/>
      <c r="D10" s="293"/>
      <c r="E10" s="110">
        <v>0</v>
      </c>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2">
      <c r="B12" s="176" t="s">
        <v>283</v>
      </c>
      <c r="C12" s="133" t="s">
        <v>44</v>
      </c>
      <c r="D12" s="109">
        <v>0</v>
      </c>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2">
      <c r="B13" s="176" t="s">
        <v>284</v>
      </c>
      <c r="C13" s="133" t="s">
        <v>10</v>
      </c>
      <c r="D13" s="109">
        <v>0</v>
      </c>
      <c r="E13" s="110">
        <v>0</v>
      </c>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2">
      <c r="B14" s="176" t="s">
        <v>285</v>
      </c>
      <c r="C14" s="133" t="s">
        <v>11</v>
      </c>
      <c r="D14" s="109">
        <v>0</v>
      </c>
      <c r="E14" s="110">
        <v>0</v>
      </c>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486</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4544230</v>
      </c>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350142</v>
      </c>
      <c r="AU23" s="113"/>
      <c r="AV23" s="311"/>
      <c r="AW23" s="318"/>
    </row>
    <row r="24" spans="2:49" ht="28.5" customHeight="1" x14ac:dyDescent="0.2">
      <c r="B24" s="178" t="s">
        <v>114</v>
      </c>
      <c r="C24" s="133"/>
      <c r="D24" s="293"/>
      <c r="E24" s="110">
        <v>1105007</v>
      </c>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0</v>
      </c>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176000</v>
      </c>
      <c r="AU26" s="113"/>
      <c r="AV26" s="311"/>
      <c r="AW26" s="318"/>
    </row>
    <row r="27" spans="2:49" s="5" customFormat="1" ht="25.5" x14ac:dyDescent="0.2">
      <c r="B27" s="178" t="s">
        <v>85</v>
      </c>
      <c r="C27" s="133"/>
      <c r="D27" s="293"/>
      <c r="E27" s="110">
        <v>110026</v>
      </c>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3774600</v>
      </c>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59400</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0</v>
      </c>
      <c r="AU30" s="113"/>
      <c r="AV30" s="311"/>
      <c r="AW30" s="318"/>
    </row>
    <row r="31" spans="2:49" s="5" customFormat="1" ht="25.5" x14ac:dyDescent="0.2">
      <c r="B31" s="178" t="s">
        <v>84</v>
      </c>
      <c r="C31" s="133"/>
      <c r="D31" s="293"/>
      <c r="E31" s="110">
        <v>0</v>
      </c>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0</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803900</v>
      </c>
      <c r="AU34" s="113"/>
      <c r="AV34" s="311"/>
      <c r="AW34" s="318"/>
    </row>
    <row r="35" spans="2:49" s="5" customFormat="1" x14ac:dyDescent="0.2">
      <c r="B35" s="178" t="s">
        <v>91</v>
      </c>
      <c r="C35" s="133"/>
      <c r="D35" s="293"/>
      <c r="E35" s="110">
        <v>0</v>
      </c>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856741</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15" customHeight="1" x14ac:dyDescent="0.2">
      <c r="B39" s="178" t="s">
        <v>86</v>
      </c>
      <c r="C39" s="133"/>
      <c r="D39" s="293"/>
      <c r="E39" s="110">
        <v>0</v>
      </c>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ht="25.5" x14ac:dyDescent="0.2">
      <c r="B42" s="178" t="s">
        <v>92</v>
      </c>
      <c r="C42" s="133"/>
      <c r="D42" s="293"/>
      <c r="E42" s="110">
        <v>0</v>
      </c>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v>0</v>
      </c>
      <c r="AU45" s="113"/>
      <c r="AV45" s="311"/>
      <c r="AW45" s="318"/>
    </row>
    <row r="46" spans="2:49" x14ac:dyDescent="0.2">
      <c r="B46" s="176" t="s">
        <v>116</v>
      </c>
      <c r="C46" s="133" t="s">
        <v>31</v>
      </c>
      <c r="D46" s="109">
        <v>0</v>
      </c>
      <c r="E46" s="110">
        <v>0</v>
      </c>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v>0</v>
      </c>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0</v>
      </c>
      <c r="AU49" s="113"/>
      <c r="AV49" s="311"/>
      <c r="AW49" s="318"/>
    </row>
    <row r="50" spans="2:49" x14ac:dyDescent="0.2">
      <c r="B50" s="176" t="s">
        <v>119</v>
      </c>
      <c r="C50" s="133" t="s">
        <v>34</v>
      </c>
      <c r="D50" s="109">
        <v>0</v>
      </c>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0</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v>0</v>
      </c>
      <c r="E53" s="110">
        <v>0</v>
      </c>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769630</v>
      </c>
      <c r="E54" s="115">
        <f>98670+557648+53704+0+252088+252923</f>
        <v>1215033</v>
      </c>
      <c r="F54" s="115"/>
      <c r="G54" s="115"/>
      <c r="H54" s="115"/>
      <c r="I54" s="114"/>
      <c r="J54" s="114"/>
      <c r="K54" s="115"/>
      <c r="L54" s="115"/>
      <c r="M54" s="115"/>
      <c r="N54" s="115"/>
      <c r="O54" s="114"/>
      <c r="P54" s="114"/>
      <c r="Q54" s="115"/>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v>413901</v>
      </c>
      <c r="AU54" s="116"/>
      <c r="AV54" s="311"/>
      <c r="AW54" s="318"/>
    </row>
    <row r="55" spans="2:49" ht="25.5" x14ac:dyDescent="0.2">
      <c r="B55" s="181" t="s">
        <v>304</v>
      </c>
      <c r="C55" s="137" t="s">
        <v>28</v>
      </c>
      <c r="D55" s="114">
        <v>0</v>
      </c>
      <c r="E55" s="115">
        <v>0</v>
      </c>
      <c r="F55" s="115"/>
      <c r="G55" s="115"/>
      <c r="H55" s="115"/>
      <c r="I55" s="114"/>
      <c r="J55" s="114"/>
      <c r="K55" s="115"/>
      <c r="L55" s="115"/>
      <c r="M55" s="115"/>
      <c r="N55" s="115"/>
      <c r="O55" s="114"/>
      <c r="P55" s="114"/>
      <c r="Q55" s="115"/>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v>0</v>
      </c>
      <c r="AU55" s="116"/>
      <c r="AV55" s="311"/>
      <c r="AW55" s="318"/>
    </row>
    <row r="56" spans="2:49" ht="11.85" customHeight="1" x14ac:dyDescent="0.2">
      <c r="B56" s="176" t="s">
        <v>120</v>
      </c>
      <c r="C56" s="137" t="s">
        <v>452</v>
      </c>
      <c r="D56" s="109">
        <v>0</v>
      </c>
      <c r="E56" s="110">
        <v>0</v>
      </c>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v>0</v>
      </c>
      <c r="AU56" s="113"/>
      <c r="AV56" s="113"/>
      <c r="AW56" s="318"/>
    </row>
    <row r="57" spans="2:49" x14ac:dyDescent="0.2">
      <c r="B57" s="176" t="s">
        <v>121</v>
      </c>
      <c r="C57" s="137" t="s">
        <v>29</v>
      </c>
      <c r="D57" s="109">
        <v>0</v>
      </c>
      <c r="E57" s="110">
        <v>0</v>
      </c>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v>0</v>
      </c>
      <c r="AU57" s="113"/>
      <c r="AV57" s="113"/>
      <c r="AW57" s="318"/>
    </row>
    <row r="58" spans="2:49" s="5" customFormat="1" x14ac:dyDescent="0.2">
      <c r="B58" s="184" t="s">
        <v>485</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94" fitToWidth="0" pageOrder="overThenDown" orientation="portrait"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Normal="100" workbookViewId="0">
      <pane xSplit="2" ySplit="3" topLeftCell="C4" activePane="bottomRight" state="frozen"/>
      <selection activeCell="B1" sqref="B1"/>
      <selection pane="topRight" activeCell="B1" sqref="B1"/>
      <selection pane="bottomLeft" activeCell="B1" sqref="B1"/>
      <selection pane="bottomRight" activeCell="E12" sqref="E1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f>3318984+5469291+1571712+634690+3812977+4260177</f>
        <v>19067831</v>
      </c>
      <c r="D5" s="118">
        <f>3106753+4005764+1533756+668107+2969517+4510807</f>
        <v>16794704</v>
      </c>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f>3454019+5397290+1812831+623017+3417677+4105483</f>
        <v>18810317</v>
      </c>
      <c r="D6" s="110">
        <f>3405747+4107533+1556821+668179+2717153+4535842</f>
        <v>16991275</v>
      </c>
      <c r="E6" s="115">
        <f>252088+0+53704+98670+557648+252923</f>
        <v>1215033</v>
      </c>
      <c r="F6" s="115">
        <f t="shared" ref="F6:F11" si="0">+C6+D6+E6</f>
        <v>37016625</v>
      </c>
      <c r="G6" s="116"/>
      <c r="H6" s="109"/>
      <c r="I6" s="110"/>
      <c r="J6" s="115"/>
      <c r="K6" s="115"/>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f>14440+18487+2839+5322+22179+14758</f>
        <v>78025</v>
      </c>
      <c r="D7" s="110">
        <v>66751</v>
      </c>
      <c r="E7" s="115">
        <v>0</v>
      </c>
      <c r="F7" s="115">
        <f t="shared" si="0"/>
        <v>144776</v>
      </c>
      <c r="G7" s="116"/>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484</v>
      </c>
      <c r="C8" s="293"/>
      <c r="D8" s="289"/>
      <c r="E8" s="269">
        <v>0</v>
      </c>
      <c r="F8" s="115">
        <f t="shared" si="0"/>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f t="shared" si="0"/>
        <v>0</v>
      </c>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f t="shared" si="0"/>
        <v>0</v>
      </c>
      <c r="G10" s="116"/>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479</v>
      </c>
      <c r="C11" s="292"/>
      <c r="D11" s="288"/>
      <c r="E11" s="115">
        <v>0</v>
      </c>
      <c r="F11" s="115">
        <f t="shared" si="0"/>
        <v>0</v>
      </c>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f>+C6+C7</f>
        <v>18888342</v>
      </c>
      <c r="D12" s="115">
        <f>+D6+D7</f>
        <v>17058026</v>
      </c>
      <c r="E12" s="115">
        <f>+E6+E7+-E8-E9-E10-E11</f>
        <v>1215033</v>
      </c>
      <c r="F12" s="115">
        <f>+F6+F7+-F8-F9-F10-F11</f>
        <v>37161401</v>
      </c>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7" thickTop="1" thickBot="1" x14ac:dyDescent="0.25">
      <c r="B15" s="193" t="s">
        <v>487</v>
      </c>
      <c r="C15" s="117">
        <v>23594705</v>
      </c>
      <c r="D15" s="118">
        <v>20726311</v>
      </c>
      <c r="E15" s="106">
        <v>1797203</v>
      </c>
      <c r="F15" s="106">
        <f>+C15+D15+E15</f>
        <v>46118219</v>
      </c>
      <c r="G15" s="107"/>
      <c r="H15" s="117"/>
      <c r="I15" s="118"/>
      <c r="J15" s="106"/>
      <c r="K15" s="106"/>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ht="13.5" thickTop="1" x14ac:dyDescent="0.2">
      <c r="B16" s="191" t="s">
        <v>313</v>
      </c>
      <c r="C16" s="109">
        <f>-103498-140461-165812+28339+70924+220505</f>
        <v>-90003</v>
      </c>
      <c r="D16" s="110">
        <f>-138763+59852-118982+289231+524484-376931</f>
        <v>238891</v>
      </c>
      <c r="E16" s="115">
        <f>10442+13161+3874+6231+111358+20644</f>
        <v>165710</v>
      </c>
      <c r="F16" s="106">
        <f>+C16+D16+E16</f>
        <v>314598</v>
      </c>
      <c r="G16" s="116"/>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5">
        <f>+C15-C16</f>
        <v>23684708</v>
      </c>
      <c r="D17" s="115">
        <f>+D15-D16</f>
        <v>20487420</v>
      </c>
      <c r="E17" s="115">
        <f>+E15-E16</f>
        <v>1631493</v>
      </c>
      <c r="F17" s="115">
        <f>+F15-F16</f>
        <v>45803621</v>
      </c>
      <c r="G17" s="314"/>
      <c r="H17" s="114"/>
      <c r="I17" s="115"/>
      <c r="J17" s="115"/>
      <c r="K17" s="115"/>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489</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482</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490</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491</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473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474</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478</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475</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476</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477</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480</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481</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c r="D37" s="122"/>
      <c r="E37" s="256"/>
      <c r="F37" s="256"/>
      <c r="G37" s="312"/>
      <c r="H37" s="121"/>
      <c r="I37" s="122"/>
      <c r="J37" s="256"/>
      <c r="K37" s="256"/>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492</v>
      </c>
      <c r="C44" s="262"/>
      <c r="D44" s="260"/>
      <c r="E44" s="260"/>
      <c r="F44" s="260"/>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493</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c r="D49" s="141"/>
      <c r="E49" s="141"/>
      <c r="F49" s="141"/>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Normal="100" workbookViewId="0">
      <pane xSplit="2" ySplit="3" topLeftCell="C14" activePane="bottomRight" state="frozen"/>
      <selection activeCell="B1" sqref="B1"/>
      <selection pane="topRight" activeCell="B1" sqref="B1"/>
      <selection pane="bottomLeft" activeCell="B1" sqref="B1"/>
      <selection pane="bottomRight" activeCell="C24" sqref="C24: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c r="E4" s="149"/>
      <c r="F4" s="149"/>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v>0</v>
      </c>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v>0</v>
      </c>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c r="E11" s="119"/>
      <c r="F11" s="119"/>
      <c r="G11" s="119"/>
      <c r="H11" s="119"/>
      <c r="I11" s="312"/>
      <c r="J11" s="312"/>
      <c r="K11" s="365"/>
    </row>
    <row r="12" spans="2:11" x14ac:dyDescent="0.2">
      <c r="B12" s="207" t="s">
        <v>93</v>
      </c>
      <c r="C12" s="109">
        <v>0</v>
      </c>
      <c r="D12" s="113"/>
      <c r="E12" s="113"/>
      <c r="F12" s="113"/>
      <c r="G12" s="113"/>
      <c r="H12" s="113"/>
      <c r="I12" s="311"/>
      <c r="J12" s="311"/>
      <c r="K12" s="366"/>
    </row>
    <row r="13" spans="2:11" x14ac:dyDescent="0.2">
      <c r="B13" s="207" t="s">
        <v>94</v>
      </c>
      <c r="C13" s="109">
        <v>0</v>
      </c>
      <c r="D13" s="113"/>
      <c r="E13" s="113"/>
      <c r="F13" s="113"/>
      <c r="G13" s="113"/>
      <c r="H13" s="113"/>
      <c r="I13" s="311"/>
      <c r="J13" s="311"/>
      <c r="K13" s="366"/>
    </row>
    <row r="14" spans="2:11" x14ac:dyDescent="0.2">
      <c r="B14" s="207" t="s">
        <v>95</v>
      </c>
      <c r="C14" s="109">
        <v>0</v>
      </c>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c r="E16" s="119"/>
      <c r="F16" s="119"/>
      <c r="G16" s="119"/>
      <c r="H16" s="119"/>
      <c r="I16" s="312"/>
      <c r="J16" s="312"/>
      <c r="K16" s="365"/>
    </row>
    <row r="17" spans="2:12" s="5" customFormat="1" x14ac:dyDescent="0.2">
      <c r="B17" s="207" t="s">
        <v>203</v>
      </c>
      <c r="C17" s="109">
        <v>0</v>
      </c>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v>14300</v>
      </c>
      <c r="D22" s="212"/>
      <c r="E22" s="212"/>
      <c r="F22" s="212"/>
      <c r="G22" s="212"/>
      <c r="H22" s="212"/>
      <c r="I22" s="359"/>
      <c r="J22" s="359"/>
      <c r="K22" s="368"/>
    </row>
    <row r="23" spans="2:12" s="5" customFormat="1" ht="100.15" customHeight="1" x14ac:dyDescent="0.2">
      <c r="B23" s="102" t="s">
        <v>212</v>
      </c>
      <c r="C23" s="384" t="s">
        <v>521</v>
      </c>
      <c r="D23" s="385"/>
      <c r="E23" s="385"/>
      <c r="F23" s="385"/>
      <c r="G23" s="385"/>
      <c r="H23" s="385"/>
      <c r="I23" s="385"/>
      <c r="J23" s="385"/>
      <c r="K23" s="386"/>
    </row>
    <row r="24" spans="2:12" s="5" customFormat="1" ht="100.15" customHeight="1" x14ac:dyDescent="0.2">
      <c r="B24" s="101" t="s">
        <v>213</v>
      </c>
      <c r="C24" s="387" t="s">
        <v>522</v>
      </c>
      <c r="D24" s="388"/>
      <c r="E24" s="388"/>
      <c r="F24" s="388"/>
      <c r="G24" s="388"/>
      <c r="H24" s="388"/>
      <c r="I24" s="388"/>
      <c r="J24" s="388"/>
      <c r="K24" s="389"/>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75" activePane="bottomRight" state="frozen"/>
      <selection activeCell="B1" sqref="B1"/>
      <selection pane="topRight" activeCell="B1" sqref="B1"/>
      <selection pane="bottomLeft" activeCell="B1" sqref="B1"/>
      <selection pane="bottomRight" activeCell="B180" sqref="B180"/>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381" t="s">
        <v>503</v>
      </c>
      <c r="C5" s="150"/>
      <c r="D5" s="221" t="s">
        <v>505</v>
      </c>
      <c r="E5" s="7"/>
    </row>
    <row r="6" spans="1:5" ht="35.25" customHeight="1" x14ac:dyDescent="0.2">
      <c r="B6" s="381" t="s">
        <v>504</v>
      </c>
      <c r="C6" s="150"/>
      <c r="D6" s="222" t="s">
        <v>506</v>
      </c>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381" t="s">
        <v>507</v>
      </c>
      <c r="C34" s="150"/>
      <c r="D34" s="222" t="s">
        <v>508</v>
      </c>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381" t="s">
        <v>509</v>
      </c>
      <c r="C48" s="150"/>
      <c r="D48" s="222" t="s">
        <v>510</v>
      </c>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381"/>
      <c r="C56" s="382"/>
      <c r="D56" s="222"/>
      <c r="E56" s="7"/>
    </row>
    <row r="57" spans="2:5" ht="35.25" customHeight="1" x14ac:dyDescent="0.2">
      <c r="B57" s="381"/>
      <c r="C57" s="38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383" t="s">
        <v>511</v>
      </c>
      <c r="C123" s="150"/>
      <c r="D123" s="222" t="s">
        <v>513</v>
      </c>
      <c r="E123" s="7"/>
    </row>
    <row r="124" spans="2:5" s="5" customFormat="1" ht="35.25" customHeight="1" x14ac:dyDescent="0.2">
      <c r="B124" s="383" t="s">
        <v>512</v>
      </c>
      <c r="C124" s="150"/>
      <c r="D124" s="222" t="s">
        <v>514</v>
      </c>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383" t="s">
        <v>515</v>
      </c>
      <c r="C156" s="150"/>
      <c r="D156" s="222" t="s">
        <v>516</v>
      </c>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383" t="s">
        <v>517</v>
      </c>
      <c r="C167" s="150"/>
      <c r="D167" s="222" t="s">
        <v>518</v>
      </c>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383" t="s">
        <v>519</v>
      </c>
      <c r="C178" s="150"/>
      <c r="D178" s="222" t="s">
        <v>520</v>
      </c>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3.xml><?xml version="1.0" encoding="utf-8"?>
<ds:datastoreItem xmlns:ds="http://schemas.openxmlformats.org/officeDocument/2006/customXml" ds:itemID="{72AEC57B-F62A-4F4B-9F17-8493B708A382}">
  <ds:schemaRefs>
    <ds:schemaRef ds:uri="http://schemas.microsoft.com/office/2006/metadata/properties"/>
    <ds:schemaRef ds:uri="http://purl.org/dc/dcmitype/"/>
    <ds:schemaRef ds:uri="http://purl.org/dc/elements/1.1/"/>
    <ds:schemaRef ds:uri="http://www.w3.org/XML/1998/namespace"/>
    <ds:schemaRef ds:uri="http://schemas.microsoft.com/office/2006/documentManagement/types"/>
    <ds:schemaRef ds:uri="http://schemas.openxmlformats.org/package/2006/metadata/core-properties"/>
    <ds:schemaRef ds:uri="http://purl.org/dc/te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Marilou Gimza</cp:lastModifiedBy>
  <cp:lastPrinted>2015-06-25T16:35:05Z</cp:lastPrinted>
  <dcterms:created xsi:type="dcterms:W3CDTF">2012-03-15T16:14:51Z</dcterms:created>
  <dcterms:modified xsi:type="dcterms:W3CDTF">2015-07-16T16:42:22Z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ies>
</file>