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For Alisa\MLR 2015\SUBMITTED 20160721\"/>
    </mc:Choice>
  </mc:AlternateContent>
  <workbookProtection lockStructure="1"/>
  <bookViews>
    <workbookView xWindow="0" yWindow="0" windowWidth="24000" windowHeight="88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Q46" i="18" l="1"/>
  <c r="P47" i="18"/>
  <c r="P46" i="18"/>
  <c r="P45" i="18"/>
  <c r="AS45" i="18"/>
  <c r="AS46" i="18"/>
  <c r="J14" i="4" l="1"/>
  <c r="I14" i="4" l="1"/>
  <c r="F14" i="4"/>
  <c r="E14" i="4"/>
  <c r="D14" i="4"/>
  <c r="AS23" i="18" l="1"/>
  <c r="AI55" i="18" l="1"/>
  <c r="AI54" i="18"/>
  <c r="AD55" i="18"/>
  <c r="D200" i="8" l="1"/>
  <c r="B200" i="8"/>
  <c r="D189" i="8"/>
  <c r="B189" i="8"/>
  <c r="D178" i="8"/>
  <c r="B178" i="8"/>
  <c r="D168" i="8"/>
  <c r="B168" i="8"/>
  <c r="D167" i="8"/>
  <c r="B167" i="8"/>
  <c r="D156" i="8"/>
  <c r="B156" i="8"/>
  <c r="D145" i="8"/>
  <c r="B145" i="8"/>
  <c r="D134" i="8"/>
  <c r="B134" i="8"/>
  <c r="D123" i="8"/>
  <c r="B123" i="8"/>
  <c r="D111" i="8"/>
  <c r="B111" i="8"/>
  <c r="D100" i="8"/>
  <c r="B100" i="8"/>
  <c r="D89" i="8" l="1"/>
  <c r="B89" i="8"/>
  <c r="D78" i="8"/>
  <c r="B78" i="8"/>
  <c r="D67" i="8"/>
  <c r="B67" i="8"/>
  <c r="D56" i="8"/>
  <c r="B56" i="8"/>
  <c r="D49" i="8"/>
  <c r="B49" i="8"/>
  <c r="D48" i="8"/>
  <c r="B48" i="8"/>
  <c r="D41" i="8"/>
  <c r="B41" i="8"/>
  <c r="D35" i="8"/>
  <c r="D34" i="8"/>
  <c r="B35" i="8"/>
  <c r="B34" i="8"/>
  <c r="D30" i="8"/>
  <c r="D29" i="8"/>
  <c r="D28" i="8"/>
  <c r="D27" i="8"/>
  <c r="B30" i="8"/>
  <c r="B29" i="8"/>
  <c r="B28" i="8"/>
  <c r="B27" i="8"/>
  <c r="D13" i="8"/>
  <c r="D12" i="8"/>
  <c r="D11" i="8"/>
  <c r="D10" i="8"/>
  <c r="D9" i="8"/>
  <c r="D8" i="8"/>
  <c r="D7" i="8"/>
  <c r="D6" i="8"/>
  <c r="D5" i="8"/>
  <c r="B13" i="8"/>
  <c r="B12" i="8"/>
  <c r="B11" i="8"/>
  <c r="B10" i="8"/>
  <c r="B9" i="8"/>
  <c r="B8" i="8"/>
  <c r="B7" i="8"/>
  <c r="B6" i="8"/>
  <c r="B5" i="8"/>
  <c r="K22" i="16"/>
  <c r="K20" i="16"/>
  <c r="K18" i="16"/>
  <c r="K17" i="16"/>
  <c r="K16" i="16"/>
  <c r="K14" i="16"/>
  <c r="K13" i="16"/>
  <c r="K12" i="16"/>
  <c r="K9" i="16"/>
  <c r="K7" i="16"/>
  <c r="H9" i="16"/>
  <c r="G9" i="16"/>
  <c r="H8" i="16"/>
  <c r="G8" i="16"/>
  <c r="H7" i="16"/>
  <c r="G7" i="16"/>
  <c r="H6" i="16"/>
  <c r="G6" i="16"/>
  <c r="H14" i="16"/>
  <c r="G14" i="16"/>
  <c r="H13" i="16"/>
  <c r="G13" i="16"/>
  <c r="H12" i="16"/>
  <c r="G12" i="16"/>
  <c r="H22" i="16"/>
  <c r="G22" i="16"/>
  <c r="H21" i="16"/>
  <c r="G21" i="16"/>
  <c r="H20" i="16"/>
  <c r="G20" i="16"/>
  <c r="H19" i="16"/>
  <c r="G19" i="16"/>
  <c r="H18" i="16"/>
  <c r="G18" i="16"/>
  <c r="H17" i="16"/>
  <c r="G17" i="16"/>
  <c r="H16" i="16"/>
  <c r="G16" i="16"/>
  <c r="E22" i="16"/>
  <c r="D22" i="16"/>
  <c r="E21" i="16"/>
  <c r="D21" i="16"/>
  <c r="E20" i="16"/>
  <c r="D20" i="16"/>
  <c r="E19" i="16"/>
  <c r="D19" i="16"/>
  <c r="E18" i="16"/>
  <c r="D18" i="16"/>
  <c r="E17" i="16"/>
  <c r="D17" i="16"/>
  <c r="E16" i="16"/>
  <c r="D16" i="16"/>
  <c r="E14" i="16"/>
  <c r="D14" i="16"/>
  <c r="E13" i="16"/>
  <c r="D13" i="16"/>
  <c r="E12" i="16"/>
  <c r="D12" i="16"/>
  <c r="E9" i="16"/>
  <c r="D9" i="16"/>
  <c r="E8" i="16"/>
  <c r="D8" i="16"/>
  <c r="E7" i="16"/>
  <c r="D7" i="16"/>
  <c r="E6" i="16"/>
  <c r="D6" i="16"/>
  <c r="F7" i="16"/>
  <c r="F9" i="16"/>
  <c r="F14" i="16"/>
  <c r="F13" i="16"/>
  <c r="F12" i="16"/>
  <c r="F18" i="16"/>
  <c r="F17" i="16"/>
  <c r="F16" i="16"/>
  <c r="F22" i="16"/>
  <c r="F20" i="16"/>
  <c r="C22" i="16"/>
  <c r="C20" i="16"/>
  <c r="C18" i="16"/>
  <c r="C17" i="16"/>
  <c r="C16" i="16"/>
  <c r="C14" i="16"/>
  <c r="C13" i="16"/>
  <c r="C12" i="16"/>
  <c r="C9" i="16"/>
  <c r="C7" i="16"/>
  <c r="N7" i="10"/>
  <c r="M7" i="10"/>
  <c r="N6" i="10"/>
  <c r="M6" i="10"/>
  <c r="N5" i="10"/>
  <c r="M5" i="10"/>
  <c r="N16" i="10"/>
  <c r="M16" i="10"/>
  <c r="N15" i="10"/>
  <c r="M15" i="10"/>
  <c r="N38" i="10"/>
  <c r="M38" i="10"/>
  <c r="P40" i="10"/>
  <c r="P50" i="10"/>
  <c r="O50" i="10"/>
  <c r="N50" i="10"/>
  <c r="M50" i="10"/>
  <c r="M57" i="10"/>
  <c r="M56" i="10"/>
  <c r="J64" i="10"/>
  <c r="J63" i="10"/>
  <c r="J62" i="10"/>
  <c r="J61" i="10"/>
  <c r="L60" i="10"/>
  <c r="L59" i="10"/>
  <c r="H57" i="10"/>
  <c r="H56" i="10"/>
  <c r="K50" i="10"/>
  <c r="J50" i="10"/>
  <c r="I50" i="10"/>
  <c r="H50" i="10"/>
  <c r="I38" i="10"/>
  <c r="H38" i="10"/>
  <c r="K40" i="10"/>
  <c r="I16" i="10"/>
  <c r="H16" i="10"/>
  <c r="I15" i="10"/>
  <c r="H15" i="10"/>
  <c r="I11" i="10"/>
  <c r="I10" i="10"/>
  <c r="I7" i="10"/>
  <c r="H7" i="10"/>
  <c r="I6" i="10"/>
  <c r="H6" i="10"/>
  <c r="I5" i="10"/>
  <c r="H5" i="10"/>
  <c r="E64" i="10"/>
  <c r="E63" i="10"/>
  <c r="E62" i="10"/>
  <c r="E61" i="10"/>
  <c r="G60" i="10"/>
  <c r="G59" i="10"/>
  <c r="F50" i="10"/>
  <c r="E50" i="10"/>
  <c r="D50" i="10"/>
  <c r="C50" i="10"/>
  <c r="C57" i="10"/>
  <c r="C56" i="10"/>
  <c r="F40" i="10"/>
  <c r="D38" i="10"/>
  <c r="C38" i="10"/>
  <c r="D16" i="10"/>
  <c r="C16" i="10"/>
  <c r="D15" i="10"/>
  <c r="C15" i="10"/>
  <c r="D11" i="10"/>
  <c r="D10" i="10"/>
  <c r="D9" i="10"/>
  <c r="D8" i="10"/>
  <c r="D7" i="10"/>
  <c r="C7" i="10"/>
  <c r="D6" i="10"/>
  <c r="C6" i="10"/>
  <c r="D5" i="10"/>
  <c r="C5" i="10"/>
  <c r="AW62" i="4"/>
  <c r="AW61" i="4"/>
  <c r="AV58" i="4"/>
  <c r="AU58" i="4"/>
  <c r="AT58" i="4"/>
  <c r="AS58" i="4"/>
  <c r="AV59" i="4"/>
  <c r="AU59" i="4"/>
  <c r="AT59" i="4"/>
  <c r="AS59" i="4"/>
  <c r="AR59" i="4"/>
  <c r="AQ59" i="4"/>
  <c r="AP59" i="4"/>
  <c r="AO59" i="4"/>
  <c r="AN59" i="4"/>
  <c r="AV57" i="4"/>
  <c r="AU57" i="4"/>
  <c r="AT57" i="4"/>
  <c r="AS57" i="4"/>
  <c r="AR57" i="4"/>
  <c r="AQ57" i="4"/>
  <c r="AP57" i="4"/>
  <c r="AO57" i="4"/>
  <c r="AN57" i="4"/>
  <c r="AV56" i="4"/>
  <c r="AU56" i="4"/>
  <c r="AT56" i="4"/>
  <c r="AS56" i="4"/>
  <c r="AR56" i="4"/>
  <c r="AQ56" i="4"/>
  <c r="AP56" i="4"/>
  <c r="AO56" i="4"/>
  <c r="AN56" i="4"/>
  <c r="AP53" i="4"/>
  <c r="AO53" i="4"/>
  <c r="AN53" i="4"/>
  <c r="AU53" i="4"/>
  <c r="AT53" i="4"/>
  <c r="AS53" i="4"/>
  <c r="AV54" i="4"/>
  <c r="AV53" i="4"/>
  <c r="AV52" i="4"/>
  <c r="AU52" i="4"/>
  <c r="AT52" i="4"/>
  <c r="AS52" i="4"/>
  <c r="AR52" i="4"/>
  <c r="AQ52" i="4"/>
  <c r="AP52" i="4"/>
  <c r="AO52" i="4"/>
  <c r="AN52" i="4"/>
  <c r="AV51" i="4"/>
  <c r="AU51" i="4"/>
  <c r="AT51" i="4"/>
  <c r="AS51" i="4"/>
  <c r="AR51" i="4"/>
  <c r="AQ51" i="4"/>
  <c r="AP51" i="4"/>
  <c r="AO51" i="4"/>
  <c r="AN51" i="4"/>
  <c r="AV50" i="4"/>
  <c r="AU50" i="4"/>
  <c r="AT50" i="4"/>
  <c r="AS50" i="4"/>
  <c r="AR50" i="4"/>
  <c r="AQ50" i="4"/>
  <c r="AP50" i="4"/>
  <c r="AO50" i="4"/>
  <c r="AN50" i="4"/>
  <c r="AV49" i="4"/>
  <c r="AU49" i="4"/>
  <c r="AT49" i="4"/>
  <c r="AS49" i="4"/>
  <c r="AR49" i="4"/>
  <c r="AQ49" i="4"/>
  <c r="AP49" i="4"/>
  <c r="AO49" i="4"/>
  <c r="AN49" i="4"/>
  <c r="AV47" i="4"/>
  <c r="AU47" i="4"/>
  <c r="AT47" i="4"/>
  <c r="AS47" i="4"/>
  <c r="AR47" i="4"/>
  <c r="AQ47" i="4"/>
  <c r="AP47" i="4"/>
  <c r="AO47" i="4"/>
  <c r="AN47" i="4"/>
  <c r="AV46" i="4"/>
  <c r="AU46" i="4"/>
  <c r="AT46" i="4"/>
  <c r="AS46" i="4"/>
  <c r="AR46" i="4"/>
  <c r="AQ46" i="4"/>
  <c r="AP46" i="4"/>
  <c r="AO46" i="4"/>
  <c r="AN46" i="4"/>
  <c r="AV45" i="4"/>
  <c r="AU45" i="4"/>
  <c r="AT45" i="4"/>
  <c r="AS45" i="4"/>
  <c r="AR45" i="4"/>
  <c r="AQ45" i="4"/>
  <c r="AP45" i="4"/>
  <c r="AO45" i="4"/>
  <c r="AN45" i="4"/>
  <c r="AV44" i="4"/>
  <c r="AU44" i="4"/>
  <c r="AT44" i="4"/>
  <c r="AS44" i="4"/>
  <c r="AR44" i="4"/>
  <c r="AQ44" i="4"/>
  <c r="AP44" i="4"/>
  <c r="AO44" i="4"/>
  <c r="AN44" i="4"/>
  <c r="AV42" i="4"/>
  <c r="AU42" i="4"/>
  <c r="AT42" i="4"/>
  <c r="AS42" i="4"/>
  <c r="AR42" i="4"/>
  <c r="AQ42" i="4"/>
  <c r="AP42" i="4"/>
  <c r="AO42" i="4"/>
  <c r="AN42" i="4"/>
  <c r="AV41" i="4"/>
  <c r="AU41" i="4"/>
  <c r="AT41" i="4"/>
  <c r="AS41" i="4"/>
  <c r="AR41" i="4"/>
  <c r="AQ41" i="4"/>
  <c r="AP41" i="4"/>
  <c r="AO41" i="4"/>
  <c r="AN41" i="4"/>
  <c r="AV40" i="4"/>
  <c r="AU40" i="4"/>
  <c r="AT40" i="4"/>
  <c r="AS40" i="4"/>
  <c r="AR40" i="4"/>
  <c r="AQ40" i="4"/>
  <c r="AP40" i="4"/>
  <c r="AO40" i="4"/>
  <c r="AN40" i="4"/>
  <c r="AV39" i="4"/>
  <c r="AU39" i="4"/>
  <c r="AT39" i="4"/>
  <c r="AS39" i="4"/>
  <c r="AR39" i="4"/>
  <c r="AQ39" i="4"/>
  <c r="AP39" i="4"/>
  <c r="AO39" i="4"/>
  <c r="AN39" i="4"/>
  <c r="AV38" i="4"/>
  <c r="AU38" i="4"/>
  <c r="AT38" i="4"/>
  <c r="AS38" i="4"/>
  <c r="AR38" i="4"/>
  <c r="AQ38" i="4"/>
  <c r="AP38" i="4"/>
  <c r="AO38" i="4"/>
  <c r="AN38" i="4"/>
  <c r="AV37" i="4"/>
  <c r="AU37" i="4"/>
  <c r="AT37" i="4"/>
  <c r="AS37" i="4"/>
  <c r="AR37" i="4"/>
  <c r="AQ37" i="4"/>
  <c r="AP37" i="4"/>
  <c r="AO37" i="4"/>
  <c r="AN37" i="4"/>
  <c r="AR35" i="4"/>
  <c r="AQ35" i="4"/>
  <c r="AP35" i="4"/>
  <c r="AO35" i="4"/>
  <c r="AN35" i="4"/>
  <c r="AR34" i="4"/>
  <c r="AQ34" i="4"/>
  <c r="AP34" i="4"/>
  <c r="AO34" i="4"/>
  <c r="AN34" i="4"/>
  <c r="AS35" i="4"/>
  <c r="AV35" i="4"/>
  <c r="AU35" i="4"/>
  <c r="AT35" i="4"/>
  <c r="AV34" i="4"/>
  <c r="AU34" i="4"/>
  <c r="AT34" i="4"/>
  <c r="AV32" i="4"/>
  <c r="AU32" i="4"/>
  <c r="AT32" i="4"/>
  <c r="AS32" i="4"/>
  <c r="AR32" i="4"/>
  <c r="AQ32" i="4"/>
  <c r="AP32" i="4"/>
  <c r="AO32" i="4"/>
  <c r="AN32" i="4"/>
  <c r="AV31" i="4"/>
  <c r="AU31" i="4"/>
  <c r="AT31" i="4"/>
  <c r="AS31" i="4"/>
  <c r="AR31" i="4"/>
  <c r="AQ31" i="4"/>
  <c r="AP31" i="4"/>
  <c r="AO31" i="4"/>
  <c r="AN31" i="4"/>
  <c r="AV30" i="4"/>
  <c r="AU30" i="4"/>
  <c r="AT30" i="4"/>
  <c r="AS30" i="4"/>
  <c r="AR30" i="4"/>
  <c r="AQ30" i="4"/>
  <c r="AP30" i="4"/>
  <c r="AO30" i="4"/>
  <c r="AN30" i="4"/>
  <c r="AV28" i="4"/>
  <c r="AV26" i="4"/>
  <c r="AV25" i="4"/>
  <c r="AU28" i="4"/>
  <c r="AT28" i="4"/>
  <c r="AS28" i="4"/>
  <c r="AR28" i="4"/>
  <c r="AQ28" i="4"/>
  <c r="AP28" i="4"/>
  <c r="AO28" i="4"/>
  <c r="AN28" i="4"/>
  <c r="AU27" i="4"/>
  <c r="AT27" i="4"/>
  <c r="AS27" i="4"/>
  <c r="AR27" i="4"/>
  <c r="AQ27" i="4"/>
  <c r="AP27" i="4"/>
  <c r="AO27" i="4"/>
  <c r="AN27" i="4"/>
  <c r="AU26" i="4"/>
  <c r="AT26" i="4"/>
  <c r="AS26" i="4"/>
  <c r="AR26" i="4"/>
  <c r="AQ26" i="4"/>
  <c r="AP26" i="4"/>
  <c r="AO26" i="4"/>
  <c r="AN26" i="4"/>
  <c r="AU25" i="4"/>
  <c r="AT25" i="4"/>
  <c r="AS25" i="4"/>
  <c r="AR25" i="4"/>
  <c r="AQ25" i="4"/>
  <c r="AP25" i="4"/>
  <c r="AO25" i="4"/>
  <c r="AN25" i="4"/>
  <c r="AU21" i="4"/>
  <c r="AT21" i="4"/>
  <c r="AS21" i="4"/>
  <c r="AU20" i="4"/>
  <c r="AT20" i="4"/>
  <c r="AS20" i="4"/>
  <c r="AU19" i="4"/>
  <c r="AT19" i="4"/>
  <c r="AS19" i="4"/>
  <c r="AU18" i="4"/>
  <c r="AT18" i="4"/>
  <c r="AS18" i="4"/>
  <c r="AU17" i="4"/>
  <c r="AT17" i="4"/>
  <c r="AS17" i="4"/>
  <c r="AU16" i="4"/>
  <c r="AT16" i="4"/>
  <c r="AS16" i="4"/>
  <c r="AU15" i="4"/>
  <c r="AT15" i="4"/>
  <c r="AS15" i="4"/>
  <c r="AU14" i="4"/>
  <c r="AT14" i="4"/>
  <c r="AS14" i="4"/>
  <c r="AU13" i="4"/>
  <c r="AT13" i="4"/>
  <c r="AS13" i="4"/>
  <c r="AN21" i="4"/>
  <c r="AN20" i="4"/>
  <c r="AN19" i="4"/>
  <c r="AN18" i="4"/>
  <c r="AN17" i="4"/>
  <c r="AN16" i="4"/>
  <c r="AP15" i="4"/>
  <c r="AO15" i="4"/>
  <c r="AN15" i="4"/>
  <c r="AP14" i="4"/>
  <c r="AO14" i="4"/>
  <c r="AN14" i="4"/>
  <c r="AP13" i="4"/>
  <c r="AO13" i="4"/>
  <c r="AN13" i="4"/>
  <c r="W59" i="4"/>
  <c r="V59" i="4"/>
  <c r="U59" i="4"/>
  <c r="W57" i="4"/>
  <c r="V57" i="4"/>
  <c r="U57" i="4"/>
  <c r="W56" i="4"/>
  <c r="V56" i="4"/>
  <c r="U56" i="4"/>
  <c r="AC59" i="4"/>
  <c r="AB59" i="4"/>
  <c r="AA59" i="4"/>
  <c r="Z59" i="4"/>
  <c r="Y59" i="4"/>
  <c r="X59" i="4"/>
  <c r="AC58" i="4"/>
  <c r="AB58" i="4"/>
  <c r="AA58" i="4"/>
  <c r="Z58" i="4"/>
  <c r="Y58" i="4"/>
  <c r="X58" i="4"/>
  <c r="AC57" i="4"/>
  <c r="AB57" i="4"/>
  <c r="AA57" i="4"/>
  <c r="Z57" i="4"/>
  <c r="Y57" i="4"/>
  <c r="X57" i="4"/>
  <c r="AC56" i="4"/>
  <c r="AB56" i="4"/>
  <c r="AA56" i="4"/>
  <c r="Z56" i="4"/>
  <c r="Y56" i="4"/>
  <c r="X56" i="4"/>
  <c r="AC53" i="4"/>
  <c r="AB53" i="4"/>
  <c r="AA53" i="4"/>
  <c r="Z53" i="4"/>
  <c r="Y53" i="4"/>
  <c r="X53" i="4"/>
  <c r="W53" i="4"/>
  <c r="V53" i="4"/>
  <c r="U53" i="4"/>
  <c r="AC52" i="4"/>
  <c r="AB52" i="4"/>
  <c r="AA52" i="4"/>
  <c r="Z52" i="4"/>
  <c r="Y52" i="4"/>
  <c r="X52" i="4"/>
  <c r="W52" i="4"/>
  <c r="V52" i="4"/>
  <c r="U52" i="4"/>
  <c r="AC51" i="4"/>
  <c r="AB51" i="4"/>
  <c r="AA51" i="4"/>
  <c r="Z51" i="4"/>
  <c r="Y51" i="4"/>
  <c r="X51" i="4"/>
  <c r="W51" i="4"/>
  <c r="V51" i="4"/>
  <c r="U51" i="4"/>
  <c r="AC50" i="4"/>
  <c r="AB50" i="4"/>
  <c r="AA50" i="4"/>
  <c r="Z50" i="4"/>
  <c r="Y50" i="4"/>
  <c r="X50" i="4"/>
  <c r="W50" i="4"/>
  <c r="V50" i="4"/>
  <c r="U50" i="4"/>
  <c r="AC49" i="4"/>
  <c r="AB49" i="4"/>
  <c r="AA49" i="4"/>
  <c r="Z49" i="4"/>
  <c r="Y49" i="4"/>
  <c r="X49" i="4"/>
  <c r="W49" i="4"/>
  <c r="V49" i="4"/>
  <c r="U49" i="4"/>
  <c r="AC47" i="4"/>
  <c r="AB47" i="4"/>
  <c r="AA47" i="4"/>
  <c r="Z47" i="4"/>
  <c r="Y47" i="4"/>
  <c r="X47" i="4"/>
  <c r="W47" i="4"/>
  <c r="V47" i="4"/>
  <c r="U47" i="4"/>
  <c r="AC46" i="4"/>
  <c r="AB46" i="4"/>
  <c r="AA46" i="4"/>
  <c r="Z46" i="4"/>
  <c r="Y46" i="4"/>
  <c r="X46" i="4"/>
  <c r="W46" i="4"/>
  <c r="V46" i="4"/>
  <c r="U46" i="4"/>
  <c r="AC45" i="4"/>
  <c r="AB45" i="4"/>
  <c r="AA45" i="4"/>
  <c r="Z45" i="4"/>
  <c r="Y45" i="4"/>
  <c r="X45" i="4"/>
  <c r="W45" i="4"/>
  <c r="V45" i="4"/>
  <c r="U45" i="4"/>
  <c r="AC44" i="4"/>
  <c r="AB44" i="4"/>
  <c r="AA44" i="4"/>
  <c r="Z44" i="4"/>
  <c r="Y44" i="4"/>
  <c r="X44" i="4"/>
  <c r="W44" i="4"/>
  <c r="V44" i="4"/>
  <c r="U44" i="4"/>
  <c r="AC42" i="4"/>
  <c r="AB42" i="4"/>
  <c r="AA42" i="4"/>
  <c r="Z42" i="4"/>
  <c r="Y42" i="4"/>
  <c r="X42" i="4"/>
  <c r="W42" i="4"/>
  <c r="V42" i="4"/>
  <c r="U42" i="4"/>
  <c r="AC41" i="4"/>
  <c r="AB41" i="4"/>
  <c r="AA41" i="4"/>
  <c r="Z41" i="4"/>
  <c r="Y41" i="4"/>
  <c r="X41" i="4"/>
  <c r="W41" i="4"/>
  <c r="V41" i="4"/>
  <c r="U41" i="4"/>
  <c r="AC40" i="4"/>
  <c r="AB40" i="4"/>
  <c r="AA40" i="4"/>
  <c r="Z40" i="4"/>
  <c r="Y40" i="4"/>
  <c r="X40" i="4"/>
  <c r="W40" i="4"/>
  <c r="V40" i="4"/>
  <c r="U40" i="4"/>
  <c r="AC39" i="4"/>
  <c r="AB39" i="4"/>
  <c r="AA39" i="4"/>
  <c r="Z39" i="4"/>
  <c r="Y39" i="4"/>
  <c r="X39" i="4"/>
  <c r="W39" i="4"/>
  <c r="V39" i="4"/>
  <c r="U39" i="4"/>
  <c r="AC38" i="4"/>
  <c r="AB38" i="4"/>
  <c r="AA38" i="4"/>
  <c r="Z38" i="4"/>
  <c r="Y38" i="4"/>
  <c r="X38" i="4"/>
  <c r="W38" i="4"/>
  <c r="V38" i="4"/>
  <c r="U38" i="4"/>
  <c r="AC37" i="4"/>
  <c r="AB37" i="4"/>
  <c r="AA37" i="4"/>
  <c r="Z37" i="4"/>
  <c r="Y37" i="4"/>
  <c r="X37" i="4"/>
  <c r="W37" i="4"/>
  <c r="V37" i="4"/>
  <c r="U37" i="4"/>
  <c r="AC35" i="4"/>
  <c r="AB35" i="4"/>
  <c r="AA35" i="4"/>
  <c r="Z35" i="4"/>
  <c r="Y35" i="4"/>
  <c r="X35" i="4"/>
  <c r="W35" i="4"/>
  <c r="V35" i="4"/>
  <c r="U35" i="4"/>
  <c r="AC34" i="4"/>
  <c r="AB34" i="4"/>
  <c r="AA34" i="4"/>
  <c r="Z34" i="4"/>
  <c r="Y34" i="4"/>
  <c r="X34" i="4"/>
  <c r="W34" i="4"/>
  <c r="V34" i="4"/>
  <c r="U34" i="4"/>
  <c r="AC32" i="4"/>
  <c r="AB32" i="4"/>
  <c r="AA32" i="4"/>
  <c r="Z32" i="4"/>
  <c r="Y32" i="4"/>
  <c r="X32" i="4"/>
  <c r="W32" i="4"/>
  <c r="V32" i="4"/>
  <c r="U32" i="4"/>
  <c r="AC31" i="4"/>
  <c r="AB31" i="4"/>
  <c r="AA31" i="4"/>
  <c r="Z31" i="4"/>
  <c r="Y31" i="4"/>
  <c r="X31" i="4"/>
  <c r="W31" i="4"/>
  <c r="V31" i="4"/>
  <c r="U31" i="4"/>
  <c r="AC30" i="4"/>
  <c r="AB30" i="4"/>
  <c r="AA30" i="4"/>
  <c r="Z30" i="4"/>
  <c r="Y30" i="4"/>
  <c r="X30" i="4"/>
  <c r="W30" i="4"/>
  <c r="V30" i="4"/>
  <c r="U30" i="4"/>
  <c r="AC28" i="4"/>
  <c r="AB28" i="4"/>
  <c r="AA28" i="4"/>
  <c r="Z28" i="4"/>
  <c r="Y28" i="4"/>
  <c r="X28" i="4"/>
  <c r="W28" i="4"/>
  <c r="V28" i="4"/>
  <c r="U28" i="4"/>
  <c r="AC27" i="4"/>
  <c r="AB27" i="4"/>
  <c r="AA27" i="4"/>
  <c r="Z27" i="4"/>
  <c r="Y27" i="4"/>
  <c r="X27" i="4"/>
  <c r="W27" i="4"/>
  <c r="V27" i="4"/>
  <c r="U27" i="4"/>
  <c r="AC26" i="4"/>
  <c r="AB26" i="4"/>
  <c r="AA26" i="4"/>
  <c r="Z26" i="4"/>
  <c r="Y26" i="4"/>
  <c r="X26" i="4"/>
  <c r="W26" i="4"/>
  <c r="V26" i="4"/>
  <c r="U26" i="4"/>
  <c r="AC25" i="4"/>
  <c r="AB25" i="4"/>
  <c r="AA25" i="4"/>
  <c r="Z25" i="4"/>
  <c r="Y25" i="4"/>
  <c r="X25" i="4"/>
  <c r="W25" i="4"/>
  <c r="V25" i="4"/>
  <c r="U25" i="4"/>
  <c r="AA21" i="4"/>
  <c r="AA20" i="4"/>
  <c r="AA19" i="4"/>
  <c r="AA18" i="4"/>
  <c r="AA17" i="4"/>
  <c r="AA16" i="4"/>
  <c r="X21" i="4"/>
  <c r="X20" i="4"/>
  <c r="X19" i="4"/>
  <c r="X18" i="4"/>
  <c r="X17" i="4"/>
  <c r="X16" i="4"/>
  <c r="U21" i="4"/>
  <c r="U20" i="4"/>
  <c r="U19" i="4"/>
  <c r="U18" i="4"/>
  <c r="U17" i="4"/>
  <c r="U16" i="4"/>
  <c r="AC15" i="4"/>
  <c r="AB15" i="4"/>
  <c r="AA15" i="4"/>
  <c r="Z15" i="4"/>
  <c r="Y15" i="4"/>
  <c r="X15" i="4"/>
  <c r="W15" i="4"/>
  <c r="V15" i="4"/>
  <c r="U15" i="4"/>
  <c r="AC14" i="4"/>
  <c r="AB14" i="4"/>
  <c r="AA14" i="4"/>
  <c r="Z14" i="4"/>
  <c r="Y14" i="4"/>
  <c r="X14" i="4"/>
  <c r="W14" i="4"/>
  <c r="V14" i="4"/>
  <c r="U14" i="4"/>
  <c r="AC13" i="4"/>
  <c r="AB13" i="4"/>
  <c r="AA13" i="4"/>
  <c r="Z13" i="4"/>
  <c r="Y13" i="4"/>
  <c r="X13" i="4"/>
  <c r="W13" i="4"/>
  <c r="V13" i="4"/>
  <c r="U13" i="4"/>
  <c r="T59" i="4"/>
  <c r="S59" i="4"/>
  <c r="R59" i="4"/>
  <c r="Q59" i="4"/>
  <c r="P59" i="4"/>
  <c r="T58" i="4"/>
  <c r="S58" i="4"/>
  <c r="R58" i="4"/>
  <c r="Q58" i="4"/>
  <c r="P58" i="4"/>
  <c r="T57" i="4"/>
  <c r="S57" i="4"/>
  <c r="R57" i="4"/>
  <c r="Q57" i="4"/>
  <c r="P57" i="4"/>
  <c r="T56" i="4"/>
  <c r="S56" i="4"/>
  <c r="R56" i="4"/>
  <c r="Q56" i="4"/>
  <c r="P56" i="4"/>
  <c r="R53" i="4"/>
  <c r="Q53" i="4"/>
  <c r="P53" i="4"/>
  <c r="T52" i="4"/>
  <c r="S52" i="4"/>
  <c r="R52" i="4"/>
  <c r="Q52" i="4"/>
  <c r="P52" i="4"/>
  <c r="T51" i="4"/>
  <c r="S51" i="4"/>
  <c r="R51" i="4"/>
  <c r="Q51" i="4"/>
  <c r="P51" i="4"/>
  <c r="T50" i="4"/>
  <c r="S50" i="4"/>
  <c r="R50" i="4"/>
  <c r="Q50" i="4"/>
  <c r="P50" i="4"/>
  <c r="T49" i="4"/>
  <c r="S49" i="4"/>
  <c r="R49" i="4"/>
  <c r="Q49" i="4"/>
  <c r="P49" i="4"/>
  <c r="T47" i="4"/>
  <c r="S47" i="4"/>
  <c r="R47" i="4"/>
  <c r="Q47" i="4"/>
  <c r="P47" i="4"/>
  <c r="T46" i="4"/>
  <c r="S46" i="4"/>
  <c r="R46" i="4"/>
  <c r="Q46" i="4"/>
  <c r="P46" i="4"/>
  <c r="T45" i="4"/>
  <c r="S45" i="4"/>
  <c r="R45" i="4"/>
  <c r="Q45" i="4"/>
  <c r="P45" i="4"/>
  <c r="T44" i="4"/>
  <c r="S44" i="4"/>
  <c r="R44" i="4"/>
  <c r="Q44" i="4"/>
  <c r="P44" i="4"/>
  <c r="T42" i="4"/>
  <c r="S42" i="4"/>
  <c r="R42" i="4"/>
  <c r="Q42" i="4"/>
  <c r="P42" i="4"/>
  <c r="T41" i="4"/>
  <c r="S41" i="4"/>
  <c r="R41" i="4"/>
  <c r="Q41" i="4"/>
  <c r="P41" i="4"/>
  <c r="T40" i="4"/>
  <c r="S40" i="4"/>
  <c r="R40" i="4"/>
  <c r="Q40" i="4"/>
  <c r="P40" i="4"/>
  <c r="T39" i="4"/>
  <c r="S39" i="4"/>
  <c r="R39" i="4"/>
  <c r="Q39" i="4"/>
  <c r="P39" i="4"/>
  <c r="T38" i="4"/>
  <c r="S38" i="4"/>
  <c r="R38" i="4"/>
  <c r="Q38" i="4"/>
  <c r="P38" i="4"/>
  <c r="T37" i="4"/>
  <c r="S37" i="4"/>
  <c r="R37" i="4"/>
  <c r="Q37" i="4"/>
  <c r="P37" i="4"/>
  <c r="T35" i="4"/>
  <c r="S35" i="4"/>
  <c r="R35" i="4"/>
  <c r="Q35" i="4"/>
  <c r="P35" i="4"/>
  <c r="T34" i="4"/>
  <c r="S34" i="4"/>
  <c r="R34" i="4"/>
  <c r="Q34" i="4"/>
  <c r="P34" i="4"/>
  <c r="T32" i="4"/>
  <c r="S32" i="4"/>
  <c r="R32" i="4"/>
  <c r="Q32" i="4"/>
  <c r="P32" i="4"/>
  <c r="T31" i="4"/>
  <c r="S31" i="4"/>
  <c r="R31" i="4"/>
  <c r="Q31" i="4"/>
  <c r="P31" i="4"/>
  <c r="T30" i="4"/>
  <c r="S30" i="4"/>
  <c r="R30" i="4"/>
  <c r="Q30" i="4"/>
  <c r="P30" i="4"/>
  <c r="T28" i="4"/>
  <c r="S28" i="4"/>
  <c r="R28" i="4"/>
  <c r="Q28" i="4"/>
  <c r="P28" i="4"/>
  <c r="T27" i="4"/>
  <c r="S27" i="4"/>
  <c r="R27" i="4"/>
  <c r="Q27" i="4"/>
  <c r="P27" i="4"/>
  <c r="T26" i="4"/>
  <c r="S26" i="4"/>
  <c r="R26" i="4"/>
  <c r="Q26" i="4"/>
  <c r="P26" i="4"/>
  <c r="T25" i="4"/>
  <c r="S25" i="4"/>
  <c r="R25" i="4"/>
  <c r="Q25" i="4"/>
  <c r="P25" i="4"/>
  <c r="P21" i="4"/>
  <c r="P20" i="4"/>
  <c r="P19" i="4"/>
  <c r="P18" i="4"/>
  <c r="P17" i="4"/>
  <c r="P16" i="4"/>
  <c r="R15" i="4"/>
  <c r="Q15" i="4"/>
  <c r="P15" i="4"/>
  <c r="R14" i="4"/>
  <c r="Q14" i="4"/>
  <c r="P14" i="4"/>
  <c r="R13" i="4"/>
  <c r="Q13" i="4"/>
  <c r="P13" i="4"/>
  <c r="O59" i="4"/>
  <c r="N59" i="4"/>
  <c r="M59" i="4"/>
  <c r="L59" i="4"/>
  <c r="K59" i="4"/>
  <c r="J59" i="4"/>
  <c r="O58" i="4"/>
  <c r="N58" i="4"/>
  <c r="M58" i="4"/>
  <c r="L58" i="4"/>
  <c r="K58" i="4"/>
  <c r="J58" i="4"/>
  <c r="O57" i="4"/>
  <c r="N57" i="4"/>
  <c r="M57" i="4"/>
  <c r="L57" i="4"/>
  <c r="K57" i="4"/>
  <c r="J57" i="4"/>
  <c r="O56" i="4"/>
  <c r="N56" i="4"/>
  <c r="M56" i="4"/>
  <c r="L56" i="4"/>
  <c r="K56" i="4"/>
  <c r="J56" i="4"/>
  <c r="L53" i="4"/>
  <c r="K53" i="4"/>
  <c r="J53" i="4"/>
  <c r="O53" i="4"/>
  <c r="O52" i="4"/>
  <c r="N52" i="4"/>
  <c r="M52" i="4"/>
  <c r="L52" i="4"/>
  <c r="K52" i="4"/>
  <c r="J52" i="4"/>
  <c r="O51" i="4"/>
  <c r="N51" i="4"/>
  <c r="M51" i="4"/>
  <c r="L51" i="4"/>
  <c r="K51" i="4"/>
  <c r="J51" i="4"/>
  <c r="O50" i="4"/>
  <c r="N50" i="4"/>
  <c r="M50" i="4"/>
  <c r="L50" i="4"/>
  <c r="K50" i="4"/>
  <c r="J50" i="4"/>
  <c r="O49" i="4"/>
  <c r="N49" i="4"/>
  <c r="M49" i="4"/>
  <c r="L49" i="4"/>
  <c r="K49" i="4"/>
  <c r="J49" i="4"/>
  <c r="O47" i="4"/>
  <c r="N47" i="4"/>
  <c r="M47" i="4"/>
  <c r="L47" i="4"/>
  <c r="K47" i="4"/>
  <c r="J47" i="4"/>
  <c r="O46" i="4"/>
  <c r="N46" i="4"/>
  <c r="M46" i="4"/>
  <c r="L46" i="4"/>
  <c r="K46" i="4"/>
  <c r="J46" i="4"/>
  <c r="O45" i="4"/>
  <c r="N45" i="4"/>
  <c r="M45" i="4"/>
  <c r="L45" i="4"/>
  <c r="K45" i="4"/>
  <c r="J45" i="4"/>
  <c r="O44" i="4"/>
  <c r="N44" i="4"/>
  <c r="M44" i="4"/>
  <c r="L44" i="4"/>
  <c r="K44" i="4"/>
  <c r="J44" i="4"/>
  <c r="O42" i="4"/>
  <c r="N42" i="4"/>
  <c r="M42" i="4"/>
  <c r="L42" i="4"/>
  <c r="K42" i="4"/>
  <c r="J42" i="4"/>
  <c r="O41" i="4"/>
  <c r="N41" i="4"/>
  <c r="M41" i="4"/>
  <c r="L41" i="4"/>
  <c r="K41" i="4"/>
  <c r="J41" i="4"/>
  <c r="O40" i="4"/>
  <c r="N40" i="4"/>
  <c r="M40" i="4"/>
  <c r="L40" i="4"/>
  <c r="K40" i="4"/>
  <c r="J40" i="4"/>
  <c r="O39" i="4"/>
  <c r="N39" i="4"/>
  <c r="M39" i="4"/>
  <c r="L39" i="4"/>
  <c r="K39" i="4"/>
  <c r="J39" i="4"/>
  <c r="O38" i="4"/>
  <c r="N38" i="4"/>
  <c r="M38" i="4"/>
  <c r="L38" i="4"/>
  <c r="K38" i="4"/>
  <c r="J38" i="4"/>
  <c r="O37" i="4"/>
  <c r="N37" i="4"/>
  <c r="M37" i="4"/>
  <c r="L37" i="4"/>
  <c r="K37" i="4"/>
  <c r="J37" i="4"/>
  <c r="O35" i="4"/>
  <c r="N35" i="4"/>
  <c r="M35" i="4"/>
  <c r="L35" i="4"/>
  <c r="K35" i="4"/>
  <c r="J35" i="4"/>
  <c r="O34" i="4"/>
  <c r="N34" i="4"/>
  <c r="M34" i="4"/>
  <c r="L34" i="4"/>
  <c r="K34" i="4"/>
  <c r="J34" i="4"/>
  <c r="O32" i="4"/>
  <c r="N32" i="4"/>
  <c r="M32" i="4"/>
  <c r="L32" i="4"/>
  <c r="K32" i="4"/>
  <c r="J32" i="4"/>
  <c r="O31" i="4"/>
  <c r="N31" i="4"/>
  <c r="M31" i="4"/>
  <c r="L31" i="4"/>
  <c r="K31" i="4"/>
  <c r="J31" i="4"/>
  <c r="O30" i="4"/>
  <c r="N30" i="4"/>
  <c r="M30" i="4"/>
  <c r="L30" i="4"/>
  <c r="K30" i="4"/>
  <c r="J30" i="4"/>
  <c r="O28" i="4"/>
  <c r="N28" i="4"/>
  <c r="M28" i="4"/>
  <c r="L28" i="4"/>
  <c r="K28" i="4"/>
  <c r="J28" i="4"/>
  <c r="O27" i="4"/>
  <c r="N27" i="4"/>
  <c r="M27" i="4"/>
  <c r="L27" i="4"/>
  <c r="K27" i="4"/>
  <c r="J27" i="4"/>
  <c r="O26" i="4"/>
  <c r="N26" i="4"/>
  <c r="M26" i="4"/>
  <c r="L26" i="4"/>
  <c r="K26" i="4"/>
  <c r="J26" i="4"/>
  <c r="O25" i="4"/>
  <c r="N25" i="4"/>
  <c r="M25" i="4"/>
  <c r="L25" i="4"/>
  <c r="K25" i="4"/>
  <c r="J25" i="4"/>
  <c r="J21" i="4"/>
  <c r="J20" i="4"/>
  <c r="J19" i="4"/>
  <c r="J18" i="4"/>
  <c r="J17" i="4"/>
  <c r="J16" i="4"/>
  <c r="O15" i="4"/>
  <c r="O13" i="4"/>
  <c r="L15" i="4"/>
  <c r="K15" i="4"/>
  <c r="J15" i="4"/>
  <c r="L14" i="4"/>
  <c r="L13" i="4"/>
  <c r="K13" i="4"/>
  <c r="J13" i="4"/>
  <c r="I59" i="4"/>
  <c r="H59" i="4"/>
  <c r="G59" i="4"/>
  <c r="F59" i="4"/>
  <c r="E59" i="4"/>
  <c r="D59" i="4"/>
  <c r="I57" i="4"/>
  <c r="H57" i="4"/>
  <c r="G57" i="4"/>
  <c r="F57" i="4"/>
  <c r="E57" i="4"/>
  <c r="D57" i="4"/>
  <c r="I56" i="4"/>
  <c r="H56" i="4"/>
  <c r="G56" i="4"/>
  <c r="F56" i="4"/>
  <c r="E56" i="4"/>
  <c r="D56" i="4"/>
  <c r="F53" i="4"/>
  <c r="E53" i="4"/>
  <c r="D53" i="4"/>
  <c r="I53" i="4"/>
  <c r="I52" i="4"/>
  <c r="H52" i="4"/>
  <c r="G52" i="4"/>
  <c r="F52" i="4"/>
  <c r="E52" i="4"/>
  <c r="D52" i="4"/>
  <c r="I51" i="4"/>
  <c r="H51" i="4"/>
  <c r="G51" i="4"/>
  <c r="F51" i="4"/>
  <c r="E51" i="4"/>
  <c r="D51" i="4"/>
  <c r="I50" i="4"/>
  <c r="H50" i="4"/>
  <c r="G50" i="4"/>
  <c r="F50" i="4"/>
  <c r="E50" i="4"/>
  <c r="D50" i="4"/>
  <c r="I49" i="4"/>
  <c r="H49" i="4"/>
  <c r="G49" i="4"/>
  <c r="F49" i="4"/>
  <c r="E49" i="4"/>
  <c r="D49" i="4"/>
  <c r="I47" i="4"/>
  <c r="H47" i="4"/>
  <c r="G47" i="4"/>
  <c r="F47" i="4"/>
  <c r="E47" i="4"/>
  <c r="D47" i="4"/>
  <c r="I46" i="4"/>
  <c r="H46" i="4"/>
  <c r="G46" i="4"/>
  <c r="F46" i="4"/>
  <c r="E46" i="4"/>
  <c r="D46" i="4"/>
  <c r="I45" i="4"/>
  <c r="H45" i="4"/>
  <c r="G45" i="4"/>
  <c r="F45" i="4"/>
  <c r="E45" i="4"/>
  <c r="D45" i="4"/>
  <c r="I44" i="4"/>
  <c r="H44" i="4"/>
  <c r="G44" i="4"/>
  <c r="F44" i="4"/>
  <c r="E44" i="4"/>
  <c r="D44" i="4"/>
  <c r="I42" i="4"/>
  <c r="H42" i="4"/>
  <c r="G42" i="4"/>
  <c r="F42" i="4"/>
  <c r="E42" i="4"/>
  <c r="D42" i="4"/>
  <c r="I41" i="4"/>
  <c r="H41" i="4"/>
  <c r="G41" i="4"/>
  <c r="F41" i="4"/>
  <c r="E41" i="4"/>
  <c r="D41" i="4"/>
  <c r="I40" i="4"/>
  <c r="H40" i="4"/>
  <c r="G40" i="4"/>
  <c r="F40" i="4"/>
  <c r="E40" i="4"/>
  <c r="D40" i="4"/>
  <c r="I39" i="4"/>
  <c r="H39" i="4"/>
  <c r="G39" i="4"/>
  <c r="F39" i="4"/>
  <c r="E39" i="4"/>
  <c r="D39" i="4"/>
  <c r="I38" i="4"/>
  <c r="H38" i="4"/>
  <c r="G38" i="4"/>
  <c r="F38" i="4"/>
  <c r="E38" i="4"/>
  <c r="D38" i="4"/>
  <c r="I37" i="4"/>
  <c r="H37" i="4"/>
  <c r="G37" i="4"/>
  <c r="F37" i="4"/>
  <c r="E37" i="4"/>
  <c r="D37" i="4"/>
  <c r="I35" i="4"/>
  <c r="H35" i="4"/>
  <c r="G35" i="4"/>
  <c r="F35" i="4"/>
  <c r="E35" i="4"/>
  <c r="D35" i="4"/>
  <c r="I34" i="4"/>
  <c r="H34" i="4"/>
  <c r="G34" i="4"/>
  <c r="F34" i="4"/>
  <c r="E34" i="4"/>
  <c r="D34" i="4"/>
  <c r="I32" i="4"/>
  <c r="H32" i="4"/>
  <c r="G32" i="4"/>
  <c r="F32" i="4"/>
  <c r="E32" i="4"/>
  <c r="D32" i="4"/>
  <c r="I31" i="4"/>
  <c r="H31" i="4"/>
  <c r="G31" i="4"/>
  <c r="F31" i="4"/>
  <c r="E31" i="4"/>
  <c r="D31" i="4"/>
  <c r="I30" i="4"/>
  <c r="H30" i="4"/>
  <c r="G30" i="4"/>
  <c r="F30" i="4"/>
  <c r="E30" i="4"/>
  <c r="D30" i="4"/>
  <c r="I28" i="4"/>
  <c r="H28" i="4"/>
  <c r="G28" i="4"/>
  <c r="F28" i="4"/>
  <c r="E28" i="4"/>
  <c r="D28" i="4"/>
  <c r="I27" i="4"/>
  <c r="H27" i="4"/>
  <c r="G27" i="4"/>
  <c r="F27" i="4"/>
  <c r="E27" i="4"/>
  <c r="D27" i="4"/>
  <c r="I26" i="4"/>
  <c r="H26" i="4"/>
  <c r="G26" i="4"/>
  <c r="F26" i="4"/>
  <c r="E26" i="4"/>
  <c r="D26" i="4"/>
  <c r="I25" i="4"/>
  <c r="H25" i="4"/>
  <c r="G25" i="4"/>
  <c r="F25" i="4"/>
  <c r="E25" i="4"/>
  <c r="D25" i="4"/>
  <c r="I15" i="4"/>
  <c r="I13" i="4"/>
  <c r="D21" i="4"/>
  <c r="D20" i="4"/>
  <c r="D19" i="4"/>
  <c r="D18" i="4"/>
  <c r="D17" i="4"/>
  <c r="D16" i="4"/>
  <c r="F15" i="4"/>
  <c r="E15" i="4"/>
  <c r="D15" i="4"/>
  <c r="F13" i="4"/>
  <c r="E13" i="4"/>
  <c r="D13" i="4"/>
  <c r="AD41" i="18"/>
  <c r="AC39" i="18"/>
  <c r="AB39" i="18"/>
  <c r="AC42" i="18"/>
  <c r="AB42" i="18"/>
  <c r="AA43" i="18"/>
  <c r="AA41" i="18"/>
  <c r="Z39" i="18"/>
  <c r="Y39" i="18"/>
  <c r="Z42" i="18"/>
  <c r="Y42" i="18"/>
  <c r="X43" i="18"/>
  <c r="X41" i="18"/>
  <c r="W42" i="18"/>
  <c r="V42" i="18"/>
  <c r="W39" i="18"/>
  <c r="V39" i="18"/>
  <c r="AA47" i="18"/>
  <c r="X47" i="18"/>
  <c r="AC46" i="18"/>
  <c r="AB46" i="18"/>
  <c r="AA46" i="18"/>
  <c r="Z46" i="18"/>
  <c r="Y46" i="18"/>
  <c r="X46" i="18"/>
  <c r="W46" i="18"/>
  <c r="V46" i="18"/>
  <c r="AC45" i="18"/>
  <c r="AB45" i="18"/>
  <c r="AA45" i="18"/>
  <c r="Z45" i="18"/>
  <c r="Y45" i="18"/>
  <c r="X45" i="18"/>
  <c r="W45" i="18"/>
  <c r="V45" i="18"/>
  <c r="AD50" i="18"/>
  <c r="AA50" i="18"/>
  <c r="X50" i="18"/>
  <c r="AD49" i="18"/>
  <c r="AC49" i="18"/>
  <c r="AB49" i="18"/>
  <c r="AA49" i="18"/>
  <c r="Z49" i="18"/>
  <c r="Y49" i="18"/>
  <c r="X49" i="18"/>
  <c r="W49" i="18"/>
  <c r="V49" i="18"/>
  <c r="AC53" i="18"/>
  <c r="AB53" i="18"/>
  <c r="AA53" i="18"/>
  <c r="Z53" i="18"/>
  <c r="Y53" i="18"/>
  <c r="X53" i="18"/>
  <c r="W53" i="18"/>
  <c r="V53" i="18"/>
  <c r="AC52" i="18"/>
  <c r="AB52" i="18"/>
  <c r="AA52" i="18"/>
  <c r="Z52" i="18"/>
  <c r="Y52" i="18"/>
  <c r="X52" i="18"/>
  <c r="W52" i="18"/>
  <c r="V52" i="18"/>
  <c r="AC51" i="18"/>
  <c r="AB51" i="18"/>
  <c r="AA51" i="18"/>
  <c r="Z51" i="18"/>
  <c r="Y51" i="18"/>
  <c r="X51" i="18"/>
  <c r="W51" i="18"/>
  <c r="V51" i="18"/>
  <c r="U53" i="18"/>
  <c r="U52" i="18"/>
  <c r="U51" i="18"/>
  <c r="U50" i="18"/>
  <c r="U49" i="18"/>
  <c r="U47" i="18"/>
  <c r="U46" i="18"/>
  <c r="U45" i="18"/>
  <c r="U43" i="18"/>
  <c r="U41" i="18"/>
  <c r="AD38" i="18"/>
  <c r="AD36" i="18"/>
  <c r="AD34" i="18"/>
  <c r="AD32" i="18"/>
  <c r="AD30" i="18"/>
  <c r="AD28" i="18"/>
  <c r="AD26" i="18"/>
  <c r="AD23" i="18"/>
  <c r="AC24" i="18"/>
  <c r="AB24" i="18"/>
  <c r="AC27" i="18"/>
  <c r="AB27" i="18"/>
  <c r="AC31" i="18"/>
  <c r="AB31" i="18"/>
  <c r="AC36" i="18"/>
  <c r="AB36" i="18"/>
  <c r="AC35" i="18"/>
  <c r="AB35" i="18"/>
  <c r="AA38" i="18"/>
  <c r="AA36" i="18"/>
  <c r="AA34" i="18"/>
  <c r="AA32" i="18"/>
  <c r="AA30" i="18"/>
  <c r="AA28" i="18"/>
  <c r="AA26" i="18"/>
  <c r="AA23" i="18"/>
  <c r="Z24" i="18"/>
  <c r="Y24" i="18"/>
  <c r="Z27" i="18"/>
  <c r="Y27" i="18"/>
  <c r="Z31" i="18"/>
  <c r="Y31" i="18"/>
  <c r="Z36" i="18"/>
  <c r="Y36" i="18"/>
  <c r="Z35" i="18"/>
  <c r="Y35" i="18"/>
  <c r="X38" i="18"/>
  <c r="X36" i="18"/>
  <c r="X34" i="18"/>
  <c r="X32" i="18"/>
  <c r="X30" i="18"/>
  <c r="X28" i="18"/>
  <c r="X26" i="18"/>
  <c r="X23" i="18"/>
  <c r="W24" i="18"/>
  <c r="V24" i="18"/>
  <c r="W27" i="18"/>
  <c r="V27" i="18"/>
  <c r="W31" i="18"/>
  <c r="V31" i="18"/>
  <c r="W36" i="18"/>
  <c r="V36" i="18"/>
  <c r="W35" i="18"/>
  <c r="V35" i="18"/>
  <c r="U38" i="18"/>
  <c r="U36" i="18"/>
  <c r="U34" i="18"/>
  <c r="U32" i="18"/>
  <c r="U30" i="18"/>
  <c r="U28" i="18"/>
  <c r="U26" i="18"/>
  <c r="U23" i="18"/>
  <c r="AD19" i="18"/>
  <c r="AC19" i="18"/>
  <c r="AB19" i="18"/>
  <c r="AA19" i="18"/>
  <c r="Z19" i="18"/>
  <c r="Y19" i="18"/>
  <c r="X19" i="18"/>
  <c r="W19" i="18"/>
  <c r="V19" i="18"/>
  <c r="U19" i="18"/>
  <c r="AD18" i="18"/>
  <c r="AC18" i="18"/>
  <c r="AB18" i="18"/>
  <c r="AA18" i="18"/>
  <c r="Z18" i="18"/>
  <c r="Y18" i="18"/>
  <c r="X18" i="18"/>
  <c r="W18" i="18"/>
  <c r="V18" i="18"/>
  <c r="U18" i="18"/>
  <c r="X12" i="18"/>
  <c r="AA12" i="18"/>
  <c r="AD12" i="18"/>
  <c r="AD11" i="18"/>
  <c r="AD14" i="18"/>
  <c r="AC14" i="18"/>
  <c r="AB14" i="18"/>
  <c r="AA14" i="18"/>
  <c r="Z14" i="18"/>
  <c r="Y14" i="18"/>
  <c r="X14" i="18"/>
  <c r="W14" i="18"/>
  <c r="V14" i="18"/>
  <c r="U14" i="18"/>
  <c r="AD13" i="18"/>
  <c r="AC13" i="18"/>
  <c r="AB13" i="18"/>
  <c r="AA13" i="18"/>
  <c r="Z13" i="18"/>
  <c r="Y13" i="18"/>
  <c r="X13" i="18"/>
  <c r="W13" i="18"/>
  <c r="V13" i="18"/>
  <c r="U13" i="18"/>
  <c r="U12" i="18"/>
  <c r="U11" i="18"/>
  <c r="U9" i="18"/>
  <c r="W11" i="18"/>
  <c r="V11" i="18"/>
  <c r="W10" i="18"/>
  <c r="V10" i="18"/>
  <c r="X11" i="18"/>
  <c r="X9" i="18"/>
  <c r="Z11" i="18"/>
  <c r="Y11" i="18"/>
  <c r="Z10" i="18"/>
  <c r="Y10" i="18"/>
  <c r="AA11" i="18"/>
  <c r="AA9" i="18"/>
  <c r="AC11" i="18"/>
  <c r="AB11" i="18"/>
  <c r="AC10" i="18"/>
  <c r="AB10" i="18"/>
  <c r="AD9" i="18"/>
  <c r="AU19" i="18"/>
  <c r="AT19" i="18"/>
  <c r="AS19" i="18"/>
  <c r="AR19" i="18"/>
  <c r="AQ19" i="18"/>
  <c r="AP19" i="18"/>
  <c r="AO19" i="18"/>
  <c r="AN19" i="18"/>
  <c r="AU18" i="18"/>
  <c r="AT18" i="18"/>
  <c r="AS18" i="18"/>
  <c r="AR18" i="18"/>
  <c r="AQ18" i="18"/>
  <c r="AP18" i="18"/>
  <c r="AO18" i="18"/>
  <c r="AN18" i="18"/>
  <c r="AU9" i="18"/>
  <c r="AT9" i="18"/>
  <c r="AS9" i="18"/>
  <c r="AU12" i="18"/>
  <c r="AT12" i="18"/>
  <c r="AS12" i="18"/>
  <c r="AU11" i="18"/>
  <c r="AT11" i="18"/>
  <c r="AS11" i="18"/>
  <c r="AU14" i="18"/>
  <c r="AT14" i="18"/>
  <c r="AS14" i="18"/>
  <c r="AR14" i="18"/>
  <c r="AQ14" i="18"/>
  <c r="AP14" i="18"/>
  <c r="AO14" i="18"/>
  <c r="AU13" i="18"/>
  <c r="AT13" i="18"/>
  <c r="AS13" i="18"/>
  <c r="AR13" i="18"/>
  <c r="AQ13" i="18"/>
  <c r="AP13" i="18"/>
  <c r="AO13" i="18"/>
  <c r="AR11" i="18"/>
  <c r="AQ11" i="18"/>
  <c r="AP11" i="18"/>
  <c r="AO11" i="18"/>
  <c r="AR10" i="18"/>
  <c r="AQ10" i="18"/>
  <c r="AP10" i="18"/>
  <c r="AO10" i="18"/>
  <c r="AN14" i="18"/>
  <c r="AN13" i="18"/>
  <c r="AN12" i="18"/>
  <c r="AN11" i="18"/>
  <c r="AN9" i="18"/>
  <c r="AR24" i="18"/>
  <c r="AQ24" i="18"/>
  <c r="AP24" i="18"/>
  <c r="AO24" i="18"/>
  <c r="AN23" i="18"/>
  <c r="AN26" i="18"/>
  <c r="AR27" i="18"/>
  <c r="AQ27" i="18"/>
  <c r="AP27" i="18"/>
  <c r="AO27" i="18"/>
  <c r="AU23" i="18"/>
  <c r="AT23" i="18"/>
  <c r="AU26" i="18"/>
  <c r="AT26" i="18"/>
  <c r="AS26" i="18"/>
  <c r="AU28" i="18"/>
  <c r="AT28" i="18"/>
  <c r="AS28" i="18"/>
  <c r="AU30" i="18"/>
  <c r="AT30" i="18"/>
  <c r="AS30" i="18"/>
  <c r="AU32" i="18"/>
  <c r="AT32" i="18"/>
  <c r="AS32" i="18"/>
  <c r="AU34" i="18"/>
  <c r="AT34" i="18"/>
  <c r="AS34" i="18"/>
  <c r="AU36" i="18"/>
  <c r="AT36" i="18"/>
  <c r="AS36" i="18"/>
  <c r="AR36" i="18"/>
  <c r="AQ36" i="18"/>
  <c r="AP36" i="18"/>
  <c r="AO36" i="18"/>
  <c r="AR35" i="18"/>
  <c r="AQ35" i="18"/>
  <c r="AP35" i="18"/>
  <c r="AO35" i="18"/>
  <c r="AR31" i="18"/>
  <c r="AQ31" i="18"/>
  <c r="AP31" i="18"/>
  <c r="AO31" i="18"/>
  <c r="AN28" i="18"/>
  <c r="AN30" i="18"/>
  <c r="AN32" i="18"/>
  <c r="AN34" i="18"/>
  <c r="AN36" i="18"/>
  <c r="AU38" i="18"/>
  <c r="AT38" i="18"/>
  <c r="AS38" i="18"/>
  <c r="AR39" i="18"/>
  <c r="AQ39" i="18"/>
  <c r="AP39" i="18"/>
  <c r="AO39" i="18"/>
  <c r="AN38" i="18"/>
  <c r="AU43" i="18"/>
  <c r="AT43" i="18"/>
  <c r="AS43" i="18"/>
  <c r="AU41" i="18"/>
  <c r="AT41" i="18"/>
  <c r="AS41" i="18"/>
  <c r="AR42" i="18"/>
  <c r="AQ42" i="18"/>
  <c r="AP42" i="18"/>
  <c r="AO42" i="18"/>
  <c r="AN41" i="18"/>
  <c r="AN43" i="18"/>
  <c r="AN47" i="18"/>
  <c r="AR46" i="18"/>
  <c r="AQ46" i="18"/>
  <c r="AP46" i="18"/>
  <c r="AO46" i="18"/>
  <c r="AN46" i="18"/>
  <c r="AR45" i="18"/>
  <c r="AQ45" i="18"/>
  <c r="AP45" i="18"/>
  <c r="AO45" i="18"/>
  <c r="AN45" i="18"/>
  <c r="AU47" i="18"/>
  <c r="AT47" i="18"/>
  <c r="AS47" i="18"/>
  <c r="AU46" i="18"/>
  <c r="AT46" i="18"/>
  <c r="AU45" i="18"/>
  <c r="AT45" i="18"/>
  <c r="AU50" i="18"/>
  <c r="AT50" i="18"/>
  <c r="AS50" i="18"/>
  <c r="AU49" i="18"/>
  <c r="AT49" i="18"/>
  <c r="AS49" i="18"/>
  <c r="AR49" i="18"/>
  <c r="AQ49" i="18"/>
  <c r="AP49" i="18"/>
  <c r="AO49" i="18"/>
  <c r="AN50" i="18"/>
  <c r="AN49" i="18"/>
  <c r="AU53" i="18"/>
  <c r="AT53" i="18"/>
  <c r="AS53" i="18"/>
  <c r="AR53" i="18"/>
  <c r="AQ53" i="18"/>
  <c r="AP53" i="18"/>
  <c r="AO53" i="18"/>
  <c r="AN53" i="18"/>
  <c r="AU52" i="18"/>
  <c r="AT52" i="18"/>
  <c r="AS52" i="18"/>
  <c r="AR52" i="18"/>
  <c r="AQ52" i="18"/>
  <c r="AP52" i="18"/>
  <c r="AO52" i="18"/>
  <c r="AN52" i="18"/>
  <c r="AU51" i="18"/>
  <c r="AT51" i="18"/>
  <c r="AS51" i="18"/>
  <c r="AR51" i="18"/>
  <c r="AQ51" i="18"/>
  <c r="AP51" i="18"/>
  <c r="AO51" i="18"/>
  <c r="AN51" i="18"/>
  <c r="AV57" i="18"/>
  <c r="AU57" i="18"/>
  <c r="AT57" i="18"/>
  <c r="AS57" i="18"/>
  <c r="AR57" i="18"/>
  <c r="AQ57" i="18"/>
  <c r="AP57" i="18"/>
  <c r="AO57" i="18"/>
  <c r="AN57" i="18"/>
  <c r="AV56" i="18"/>
  <c r="AU56" i="18"/>
  <c r="AT56" i="18"/>
  <c r="AS56" i="18"/>
  <c r="AR56" i="18"/>
  <c r="AQ56" i="18"/>
  <c r="AP56" i="18"/>
  <c r="AO56" i="18"/>
  <c r="AN56" i="18"/>
  <c r="AC57" i="18"/>
  <c r="AB57" i="18"/>
  <c r="AA57" i="18"/>
  <c r="Z57" i="18"/>
  <c r="Y57" i="18"/>
  <c r="X57" i="18"/>
  <c r="W57" i="18"/>
  <c r="V57" i="18"/>
  <c r="U57" i="18"/>
  <c r="AC56" i="18"/>
  <c r="AB56" i="18"/>
  <c r="AA56" i="18"/>
  <c r="Z56" i="18"/>
  <c r="Y56" i="18"/>
  <c r="X56" i="18"/>
  <c r="W56" i="18"/>
  <c r="V56" i="18"/>
  <c r="U56" i="18"/>
  <c r="T57" i="18"/>
  <c r="S57" i="18"/>
  <c r="R57" i="18"/>
  <c r="Q57" i="18"/>
  <c r="P57" i="18"/>
  <c r="T56" i="18"/>
  <c r="S56" i="18"/>
  <c r="R56" i="18"/>
  <c r="Q56" i="18"/>
  <c r="P56" i="18"/>
  <c r="T53" i="18"/>
  <c r="S53" i="18"/>
  <c r="R53" i="18"/>
  <c r="Q53" i="18"/>
  <c r="T52" i="18"/>
  <c r="S52" i="18"/>
  <c r="R52" i="18"/>
  <c r="Q52" i="18"/>
  <c r="T51" i="18"/>
  <c r="S51" i="18"/>
  <c r="R51" i="18"/>
  <c r="Q51" i="18"/>
  <c r="T49" i="18"/>
  <c r="S49" i="18"/>
  <c r="R49" i="18"/>
  <c r="Q49" i="18"/>
  <c r="P53" i="18"/>
  <c r="P52" i="18"/>
  <c r="P51" i="18"/>
  <c r="P50" i="18"/>
  <c r="P49" i="18"/>
  <c r="T46" i="18"/>
  <c r="S46" i="18"/>
  <c r="R46" i="18"/>
  <c r="T45" i="18"/>
  <c r="S45" i="18"/>
  <c r="R45" i="18"/>
  <c r="Q45" i="18"/>
  <c r="T42" i="18"/>
  <c r="S42" i="18"/>
  <c r="R42" i="18"/>
  <c r="Q42" i="18"/>
  <c r="T39" i="18"/>
  <c r="S39" i="18"/>
  <c r="R39" i="18"/>
  <c r="Q39" i="18"/>
  <c r="T36" i="18"/>
  <c r="S36" i="18"/>
  <c r="R36" i="18"/>
  <c r="Q36" i="18"/>
  <c r="T35" i="18"/>
  <c r="S35" i="18"/>
  <c r="R35" i="18"/>
  <c r="Q35" i="18"/>
  <c r="P43" i="18"/>
  <c r="P41" i="18"/>
  <c r="P38" i="18"/>
  <c r="P36" i="18"/>
  <c r="P34" i="18"/>
  <c r="P32" i="18"/>
  <c r="T31" i="18"/>
  <c r="S31" i="18"/>
  <c r="R31" i="18"/>
  <c r="Q31" i="18"/>
  <c r="T27" i="18"/>
  <c r="S27" i="18"/>
  <c r="R27" i="18"/>
  <c r="Q27" i="18"/>
  <c r="T24" i="18"/>
  <c r="S24" i="18"/>
  <c r="R24" i="18"/>
  <c r="Q24" i="18"/>
  <c r="P30" i="18"/>
  <c r="P28" i="18"/>
  <c r="P26" i="18"/>
  <c r="P23" i="18"/>
  <c r="T19" i="18"/>
  <c r="S19" i="18"/>
  <c r="R19" i="18"/>
  <c r="Q19" i="18"/>
  <c r="P19" i="18"/>
  <c r="T18" i="18"/>
  <c r="S18" i="18"/>
  <c r="R18" i="18"/>
  <c r="Q18" i="18"/>
  <c r="P18" i="18"/>
  <c r="P12" i="18"/>
  <c r="P11" i="18"/>
  <c r="T14" i="18"/>
  <c r="S14" i="18"/>
  <c r="R14" i="18"/>
  <c r="Q14" i="18"/>
  <c r="P14" i="18"/>
  <c r="T13" i="18"/>
  <c r="S13" i="18"/>
  <c r="R13" i="18"/>
  <c r="Q13" i="18"/>
  <c r="P13" i="18"/>
  <c r="T11" i="18"/>
  <c r="S11" i="18"/>
  <c r="R11" i="18"/>
  <c r="Q11" i="18"/>
  <c r="T10" i="18"/>
  <c r="S10" i="18"/>
  <c r="R10" i="18"/>
  <c r="Q10" i="18"/>
  <c r="P9" i="18"/>
  <c r="O57" i="18"/>
  <c r="N57" i="18"/>
  <c r="M57" i="18"/>
  <c r="L57" i="18"/>
  <c r="K57" i="18"/>
  <c r="J57" i="18"/>
  <c r="O56" i="18"/>
  <c r="N56" i="18"/>
  <c r="M56" i="18"/>
  <c r="L56" i="18"/>
  <c r="K56" i="18"/>
  <c r="J56" i="18"/>
  <c r="O53" i="18"/>
  <c r="N53" i="18"/>
  <c r="M53" i="18"/>
  <c r="L53" i="18"/>
  <c r="K53" i="18"/>
  <c r="O52" i="18"/>
  <c r="N52" i="18"/>
  <c r="M52" i="18"/>
  <c r="L52" i="18"/>
  <c r="K52" i="18"/>
  <c r="O51" i="18"/>
  <c r="N51" i="18"/>
  <c r="M51" i="18"/>
  <c r="L51" i="18"/>
  <c r="K51" i="18"/>
  <c r="J53" i="18"/>
  <c r="J52" i="18"/>
  <c r="J51" i="18"/>
  <c r="J50" i="18"/>
  <c r="O49" i="18"/>
  <c r="N49" i="18"/>
  <c r="M49" i="18"/>
  <c r="L49" i="18"/>
  <c r="K49" i="18"/>
  <c r="J49" i="18"/>
  <c r="O39" i="18"/>
  <c r="N39" i="18"/>
  <c r="M39" i="18"/>
  <c r="L39" i="18"/>
  <c r="K39" i="18"/>
  <c r="O42" i="18"/>
  <c r="N42" i="18"/>
  <c r="M42" i="18"/>
  <c r="L42" i="18"/>
  <c r="K42" i="18"/>
  <c r="O46" i="18"/>
  <c r="N46" i="18"/>
  <c r="M46" i="18"/>
  <c r="L46" i="18"/>
  <c r="K46" i="18"/>
  <c r="O45" i="18"/>
  <c r="N45" i="18"/>
  <c r="M45" i="18"/>
  <c r="L45" i="18"/>
  <c r="K45" i="18"/>
  <c r="J47" i="18"/>
  <c r="J46" i="18"/>
  <c r="J45" i="18"/>
  <c r="J43" i="18"/>
  <c r="J41" i="18"/>
  <c r="J38" i="18"/>
  <c r="O36" i="18"/>
  <c r="N36" i="18"/>
  <c r="M36" i="18"/>
  <c r="L36" i="18"/>
  <c r="K36" i="18"/>
  <c r="O35" i="18"/>
  <c r="N35" i="18"/>
  <c r="M35" i="18"/>
  <c r="L35" i="18"/>
  <c r="K35" i="18"/>
  <c r="J36" i="18"/>
  <c r="O27" i="18"/>
  <c r="N27" i="18"/>
  <c r="M27" i="18"/>
  <c r="L27" i="18"/>
  <c r="K27" i="18"/>
  <c r="O31" i="18"/>
  <c r="N31" i="18"/>
  <c r="M31" i="18"/>
  <c r="L31" i="18"/>
  <c r="K31" i="18"/>
  <c r="J34" i="18"/>
  <c r="J32" i="18"/>
  <c r="J30" i="18"/>
  <c r="J28" i="18"/>
  <c r="J26" i="18"/>
  <c r="J23" i="18"/>
  <c r="O24" i="18"/>
  <c r="N24" i="18"/>
  <c r="M24" i="18"/>
  <c r="L24" i="18"/>
  <c r="K24" i="18"/>
  <c r="O19" i="18"/>
  <c r="N19" i="18"/>
  <c r="M19" i="18"/>
  <c r="L19" i="18"/>
  <c r="K19" i="18"/>
  <c r="J19" i="18"/>
  <c r="O18" i="18"/>
  <c r="N18" i="18"/>
  <c r="M18" i="18"/>
  <c r="L18" i="18"/>
  <c r="K18" i="18"/>
  <c r="J18" i="18"/>
  <c r="N17" i="18"/>
  <c r="M17" i="18"/>
  <c r="L17" i="18"/>
  <c r="K17" i="18"/>
  <c r="J17" i="18"/>
  <c r="O16" i="18"/>
  <c r="N16" i="18"/>
  <c r="M16" i="18"/>
  <c r="L16" i="18"/>
  <c r="K16" i="18"/>
  <c r="J16" i="18"/>
  <c r="J12" i="18"/>
  <c r="J11" i="18"/>
  <c r="O14" i="18"/>
  <c r="N14" i="18"/>
  <c r="M14" i="18"/>
  <c r="L14" i="18"/>
  <c r="K14" i="18"/>
  <c r="J14" i="18"/>
  <c r="O13" i="18"/>
  <c r="N13" i="18"/>
  <c r="M13" i="18"/>
  <c r="L13" i="18"/>
  <c r="K13" i="18"/>
  <c r="J13" i="18"/>
  <c r="O11" i="18"/>
  <c r="N11" i="18"/>
  <c r="M11" i="18"/>
  <c r="L11" i="18"/>
  <c r="K11" i="18"/>
  <c r="O10" i="18"/>
  <c r="N10" i="18"/>
  <c r="M10" i="18"/>
  <c r="L10" i="18"/>
  <c r="K10" i="18"/>
  <c r="J9" i="18"/>
  <c r="I58" i="18"/>
  <c r="H58" i="18"/>
  <c r="G58" i="18"/>
  <c r="F58" i="18"/>
  <c r="E58" i="18"/>
  <c r="D58" i="18"/>
  <c r="I57" i="18"/>
  <c r="H57" i="18"/>
  <c r="G57" i="18"/>
  <c r="F57" i="18"/>
  <c r="E57" i="18"/>
  <c r="D57" i="18"/>
  <c r="I56" i="18"/>
  <c r="H56" i="18"/>
  <c r="G56" i="18"/>
  <c r="F56" i="18"/>
  <c r="E56" i="18"/>
  <c r="D56" i="18"/>
  <c r="I53" i="18"/>
  <c r="H53" i="18"/>
  <c r="G53" i="18"/>
  <c r="F53" i="18"/>
  <c r="E53" i="18"/>
  <c r="I52" i="18"/>
  <c r="H52" i="18"/>
  <c r="G52" i="18"/>
  <c r="F52" i="18"/>
  <c r="E52" i="18"/>
  <c r="I51" i="18"/>
  <c r="H51" i="18"/>
  <c r="G51" i="18"/>
  <c r="F51" i="18"/>
  <c r="E51" i="18"/>
  <c r="D53" i="18"/>
  <c r="D52" i="18"/>
  <c r="D51" i="18"/>
  <c r="D50" i="18"/>
  <c r="I49" i="18"/>
  <c r="H49" i="18"/>
  <c r="G49" i="18"/>
  <c r="F49" i="18"/>
  <c r="E49" i="18"/>
  <c r="D49" i="18"/>
  <c r="I46" i="18"/>
  <c r="H46" i="18"/>
  <c r="G46" i="18"/>
  <c r="F46" i="18"/>
  <c r="E46" i="18"/>
  <c r="I45" i="18"/>
  <c r="H45" i="18"/>
  <c r="G45" i="18"/>
  <c r="F45" i="18"/>
  <c r="E45" i="18"/>
  <c r="D47" i="18"/>
  <c r="D46" i="18"/>
  <c r="D45" i="18"/>
  <c r="D43" i="18"/>
  <c r="I42" i="18"/>
  <c r="H42" i="18"/>
  <c r="G42" i="18"/>
  <c r="F42" i="18"/>
  <c r="E42" i="18"/>
  <c r="I39" i="18"/>
  <c r="H39" i="18"/>
  <c r="G39" i="18"/>
  <c r="F39" i="18"/>
  <c r="E39" i="18"/>
  <c r="D41" i="18"/>
  <c r="D38" i="18"/>
  <c r="I36" i="18"/>
  <c r="H36" i="18"/>
  <c r="G36" i="18"/>
  <c r="F36" i="18"/>
  <c r="E36" i="18"/>
  <c r="I35" i="18"/>
  <c r="H35" i="18"/>
  <c r="G35" i="18"/>
  <c r="F35" i="18"/>
  <c r="E35" i="18"/>
  <c r="D36" i="18"/>
  <c r="D34" i="18"/>
  <c r="D32" i="18"/>
  <c r="I31" i="18"/>
  <c r="H31" i="18"/>
  <c r="G31" i="18"/>
  <c r="F31" i="18"/>
  <c r="E31" i="18"/>
  <c r="D30" i="18"/>
  <c r="D28" i="18"/>
  <c r="I27" i="18"/>
  <c r="H27" i="18"/>
  <c r="G27" i="18"/>
  <c r="F27" i="18"/>
  <c r="E27" i="18"/>
  <c r="D26" i="18"/>
  <c r="I24" i="18"/>
  <c r="H24" i="18"/>
  <c r="G24" i="18"/>
  <c r="F24" i="18"/>
  <c r="E24" i="18"/>
  <c r="D23" i="18"/>
  <c r="I20" i="18"/>
  <c r="H20" i="18"/>
  <c r="G20" i="18"/>
  <c r="F20" i="18"/>
  <c r="E20" i="18"/>
  <c r="I19" i="18"/>
  <c r="H19" i="18"/>
  <c r="G19" i="18"/>
  <c r="F19" i="18"/>
  <c r="E19" i="18"/>
  <c r="I18" i="18"/>
  <c r="H18" i="18"/>
  <c r="G18" i="18"/>
  <c r="F18" i="18"/>
  <c r="E18" i="18"/>
  <c r="H17" i="18"/>
  <c r="G17" i="18"/>
  <c r="F17" i="18"/>
  <c r="E17" i="18"/>
  <c r="I16" i="18"/>
  <c r="H16" i="18"/>
  <c r="G16" i="18"/>
  <c r="F16" i="18"/>
  <c r="E16" i="18"/>
  <c r="I15" i="18"/>
  <c r="H15" i="18"/>
  <c r="G15" i="18"/>
  <c r="F15" i="18"/>
  <c r="E15" i="18"/>
  <c r="I14" i="18"/>
  <c r="H14" i="18"/>
  <c r="G14" i="18"/>
  <c r="F14" i="18"/>
  <c r="E14" i="18"/>
  <c r="I13" i="18"/>
  <c r="H13" i="18"/>
  <c r="G13" i="18"/>
  <c r="F13" i="18"/>
  <c r="E13" i="18"/>
  <c r="D20" i="18"/>
  <c r="D19" i="18"/>
  <c r="D18" i="18"/>
  <c r="D17" i="18"/>
  <c r="D16" i="18"/>
  <c r="D15" i="18"/>
  <c r="D14" i="18"/>
  <c r="D13" i="18"/>
  <c r="D12" i="18"/>
  <c r="D11" i="18"/>
  <c r="I11" i="18"/>
  <c r="H11" i="18"/>
  <c r="G11" i="18"/>
  <c r="F11" i="18"/>
  <c r="E11" i="18"/>
  <c r="I10" i="18"/>
  <c r="H10" i="18"/>
  <c r="G10" i="18"/>
  <c r="F10" i="18"/>
  <c r="E10" i="18"/>
  <c r="D9" i="18"/>
  <c r="AU7" i="18"/>
  <c r="AT7" i="18"/>
  <c r="AS7" i="18"/>
  <c r="AR7" i="18"/>
  <c r="AQ7" i="18"/>
  <c r="AP7" i="18"/>
  <c r="AO7" i="18"/>
  <c r="AN7" i="18"/>
  <c r="AU6" i="18"/>
  <c r="AT6" i="18"/>
  <c r="AS6" i="18"/>
  <c r="AR6" i="18"/>
  <c r="AQ6" i="18"/>
  <c r="AP6" i="18"/>
  <c r="AO6" i="18"/>
  <c r="AN6" i="18"/>
  <c r="AU5" i="18"/>
  <c r="AT5" i="18"/>
  <c r="AS5" i="18"/>
  <c r="AR5" i="18"/>
  <c r="AQ5" i="18"/>
  <c r="AP5" i="18"/>
  <c r="AO5" i="18"/>
  <c r="AN5" i="18"/>
  <c r="AI7" i="18"/>
  <c r="AI6" i="18"/>
  <c r="AI5"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AU10" i="4"/>
  <c r="AT10" i="4"/>
  <c r="AS10" i="4"/>
  <c r="AU9" i="4"/>
  <c r="AT9" i="4"/>
  <c r="AS9" i="4"/>
  <c r="AU8" i="4"/>
  <c r="AT8" i="4"/>
  <c r="AS8" i="4"/>
  <c r="AN10" i="4"/>
  <c r="AN9" i="4"/>
  <c r="AN8" i="4"/>
  <c r="AI10" i="4"/>
  <c r="AI9" i="4"/>
  <c r="AI8" i="4"/>
  <c r="AD10" i="4"/>
  <c r="AD9" i="4"/>
  <c r="AD8" i="4"/>
  <c r="AA10" i="4"/>
  <c r="AA9" i="4"/>
  <c r="AA8" i="4"/>
  <c r="X10" i="4"/>
  <c r="X9" i="4"/>
  <c r="X8" i="4"/>
  <c r="U10" i="4"/>
  <c r="U9" i="4"/>
  <c r="U8" i="4"/>
  <c r="P10" i="4"/>
  <c r="P9" i="4"/>
  <c r="P8" i="4"/>
  <c r="J10" i="4"/>
  <c r="J9" i="4"/>
  <c r="J8" i="4"/>
  <c r="D10" i="4"/>
  <c r="D9" i="4"/>
  <c r="D8" i="4"/>
  <c r="AU7" i="4"/>
  <c r="AT7" i="4"/>
  <c r="AS7" i="4"/>
  <c r="AR7" i="4"/>
  <c r="AQ7" i="4"/>
  <c r="AP7" i="4"/>
  <c r="AO7" i="4"/>
  <c r="AN7" i="4"/>
  <c r="AU6" i="4"/>
  <c r="AT6" i="4"/>
  <c r="AS6" i="4"/>
  <c r="AR6" i="4"/>
  <c r="AQ6" i="4"/>
  <c r="AP6" i="4"/>
  <c r="AO6" i="4"/>
  <c r="AN6" i="4"/>
  <c r="AI7" i="4"/>
  <c r="AI6" i="4"/>
  <c r="AD7" i="4"/>
  <c r="AC7" i="4"/>
  <c r="AB7" i="4"/>
  <c r="AA7" i="4"/>
  <c r="Z7" i="4"/>
  <c r="Y7" i="4"/>
  <c r="X7" i="4"/>
  <c r="W7" i="4"/>
  <c r="V7" i="4"/>
  <c r="U7" i="4"/>
  <c r="T7" i="4"/>
  <c r="S7" i="4"/>
  <c r="R7" i="4"/>
  <c r="Q7" i="4"/>
  <c r="P7" i="4"/>
  <c r="O7" i="4"/>
  <c r="N7" i="4"/>
  <c r="M7" i="4"/>
  <c r="L7" i="4"/>
  <c r="K7" i="4"/>
  <c r="J7" i="4"/>
  <c r="I7" i="4"/>
  <c r="H7" i="4"/>
  <c r="G7" i="4"/>
  <c r="F7" i="4"/>
  <c r="E7" i="4"/>
  <c r="D7" i="4"/>
  <c r="AD6" i="4"/>
  <c r="AC6" i="4"/>
  <c r="AB6" i="4"/>
  <c r="AA6" i="4"/>
  <c r="Z6" i="4"/>
  <c r="Y6" i="4"/>
  <c r="X6" i="4"/>
  <c r="W6" i="4"/>
  <c r="V6" i="4"/>
  <c r="U6" i="4"/>
  <c r="T6" i="4"/>
  <c r="S6" i="4"/>
  <c r="R6" i="4"/>
  <c r="Q6" i="4"/>
  <c r="P6" i="4"/>
  <c r="O6" i="4"/>
  <c r="N6" i="4"/>
  <c r="M6" i="4"/>
  <c r="L6" i="4"/>
  <c r="K6" i="4"/>
  <c r="J6" i="4"/>
  <c r="I6" i="4"/>
  <c r="H6" i="4"/>
  <c r="G6" i="4"/>
  <c r="F6" i="4"/>
  <c r="E6" i="4"/>
  <c r="D6" i="4"/>
  <c r="AD54" i="18" l="1"/>
  <c r="F11" i="16"/>
  <c r="G11" i="16"/>
  <c r="H11" i="16"/>
  <c r="K11" i="16"/>
  <c r="K4" i="16"/>
  <c r="H4" i="16"/>
  <c r="G4" i="16"/>
  <c r="F4" i="16"/>
  <c r="E4" i="16"/>
  <c r="D4" i="16"/>
  <c r="C4" i="16"/>
  <c r="P41" i="10"/>
  <c r="O38" i="10"/>
  <c r="P38" i="10" s="1"/>
  <c r="N17" i="10"/>
  <c r="M17" i="10"/>
  <c r="M45" i="10" s="1"/>
  <c r="O16" i="10"/>
  <c r="P16" i="10" s="1"/>
  <c r="N12" i="10"/>
  <c r="M12" i="10"/>
  <c r="K41" i="10"/>
  <c r="L16" i="10"/>
  <c r="L10" i="10"/>
  <c r="J16" i="10"/>
  <c r="K16" i="10" s="1"/>
  <c r="J11" i="10"/>
  <c r="K11" i="10" s="1"/>
  <c r="J10" i="10"/>
  <c r="K10" i="10" s="1"/>
  <c r="L58" i="10"/>
  <c r="F41" i="10"/>
  <c r="G58" i="10"/>
  <c r="G16" i="10"/>
  <c r="E16" i="10"/>
  <c r="F16" i="10" s="1"/>
  <c r="G10" i="10"/>
  <c r="G9" i="10"/>
  <c r="G8" i="10"/>
  <c r="E11" i="10"/>
  <c r="F11" i="10" s="1"/>
  <c r="E10" i="10"/>
  <c r="F10" i="10" s="1"/>
  <c r="E9" i="10"/>
  <c r="F9" i="10" s="1"/>
  <c r="E8" i="10"/>
  <c r="F8" i="10" s="1"/>
  <c r="AU55" i="18"/>
  <c r="AT55" i="18"/>
  <c r="AT22" i="4" s="1"/>
  <c r="AS55" i="18"/>
  <c r="AS22" i="4" s="1"/>
  <c r="AR55" i="18"/>
  <c r="AR22" i="4" s="1"/>
  <c r="AQ55" i="18"/>
  <c r="AP55" i="18"/>
  <c r="AP22" i="4" s="1"/>
  <c r="AO55" i="18"/>
  <c r="AO22" i="4" s="1"/>
  <c r="AN55" i="18"/>
  <c r="AN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R54" i="18"/>
  <c r="AR12" i="4" s="1"/>
  <c r="AQ54" i="18"/>
  <c r="AQ12" i="4" s="1"/>
  <c r="AP54" i="18"/>
  <c r="AP12" i="4" s="1"/>
  <c r="AO54" i="18"/>
  <c r="AO12" i="4" s="1"/>
  <c r="AN54" i="18"/>
  <c r="AN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U60" i="4"/>
  <c r="AT60" i="4"/>
  <c r="AS60" i="4"/>
  <c r="AR60" i="4"/>
  <c r="AQ60" i="4"/>
  <c r="AP60" i="4"/>
  <c r="AO60" i="4"/>
  <c r="AN60" i="4"/>
  <c r="AI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AV60" i="4"/>
  <c r="AU22" i="4"/>
  <c r="AQ22" i="4"/>
  <c r="D5" i="4"/>
  <c r="E5" i="4"/>
  <c r="F5" i="4"/>
  <c r="G5" i="4"/>
  <c r="H5" i="4"/>
  <c r="I5" i="4"/>
  <c r="J5" i="4"/>
  <c r="K5" i="4"/>
  <c r="L5" i="4"/>
  <c r="M5" i="4"/>
  <c r="N5" i="4"/>
  <c r="O5" i="4"/>
  <c r="P5" i="4"/>
  <c r="Q5" i="4"/>
  <c r="R5" i="4"/>
  <c r="S5" i="4"/>
  <c r="T5" i="4"/>
  <c r="U5" i="4"/>
  <c r="V5" i="4"/>
  <c r="W5" i="4"/>
  <c r="X5" i="4"/>
  <c r="Y5" i="4"/>
  <c r="Z5" i="4"/>
  <c r="AA5" i="4"/>
  <c r="AB5" i="4"/>
  <c r="AC5" i="4"/>
  <c r="AN5" i="4"/>
  <c r="AO5" i="4"/>
  <c r="AP5" i="4"/>
  <c r="AQ5" i="4"/>
  <c r="AR5" i="4"/>
  <c r="AS5" i="4"/>
  <c r="AT5" i="4"/>
  <c r="AU5" i="4"/>
  <c r="L7" i="10" l="1"/>
  <c r="L20" i="10" s="1"/>
  <c r="N45" i="10"/>
  <c r="E6" i="10"/>
  <c r="F6" i="10" s="1"/>
  <c r="G7" i="10"/>
  <c r="L6" i="10"/>
  <c r="G6" i="10"/>
  <c r="G15" i="10"/>
  <c r="J15" i="10"/>
  <c r="K15" i="10" s="1"/>
  <c r="P52" i="10"/>
  <c r="O6" i="10"/>
  <c r="P6" i="10" s="1"/>
  <c r="O15" i="10"/>
  <c r="J6" i="10"/>
  <c r="K6" i="10" s="1"/>
  <c r="L15" i="10"/>
  <c r="E15" i="10"/>
  <c r="F15" i="10" s="1"/>
  <c r="E7" i="10"/>
  <c r="F7" i="10" s="1"/>
  <c r="P15" i="10"/>
  <c r="P17" i="10" s="1"/>
  <c r="O17" i="10"/>
  <c r="O7" i="10"/>
  <c r="J7" i="10"/>
  <c r="K7" i="10" s="1"/>
  <c r="L19" i="10" l="1"/>
  <c r="L23" i="10"/>
  <c r="L27" i="10"/>
  <c r="L32" i="10"/>
  <c r="G20" i="10"/>
  <c r="L24" i="10"/>
  <c r="G23" i="10"/>
  <c r="C17" i="10"/>
  <c r="C45" i="10" s="1"/>
  <c r="G32" i="10"/>
  <c r="G24" i="10"/>
  <c r="G27" i="10"/>
  <c r="E38" i="10"/>
  <c r="F38" i="10" s="1"/>
  <c r="F52" i="10" s="1"/>
  <c r="D17" i="10"/>
  <c r="E17" i="10"/>
  <c r="F17" i="10"/>
  <c r="H17" i="10"/>
  <c r="H45" i="10" s="1"/>
  <c r="J17" i="10"/>
  <c r="I17" i="10"/>
  <c r="I45" i="10" s="1"/>
  <c r="L22" i="10"/>
  <c r="O12" i="10"/>
  <c r="P12" i="10" s="1"/>
  <c r="P45" i="10" s="1"/>
  <c r="P7" i="10"/>
  <c r="K17" i="10"/>
  <c r="J38" i="10"/>
  <c r="I12" i="10"/>
  <c r="J12" i="10"/>
  <c r="H12" i="10"/>
  <c r="G19" i="10"/>
  <c r="G22" i="10" l="1"/>
  <c r="O45" i="10"/>
  <c r="P39" i="10" s="1"/>
  <c r="P42" i="10" s="1"/>
  <c r="P47" i="10" s="1"/>
  <c r="P48" i="10" s="1"/>
  <c r="P51" i="10" s="1"/>
  <c r="P53" i="10" s="1"/>
  <c r="E11" i="16" s="1"/>
  <c r="L30" i="10"/>
  <c r="L31" i="10" s="1"/>
  <c r="L29" i="10" s="1"/>
  <c r="L33" i="10" s="1"/>
  <c r="L34" i="10" s="1"/>
  <c r="L21" i="10"/>
  <c r="L26" i="10" s="1"/>
  <c r="L25" i="10" s="1"/>
  <c r="L28" i="10" s="1"/>
  <c r="K12" i="10"/>
  <c r="K38" i="10"/>
  <c r="J45" i="10"/>
  <c r="G21" i="10"/>
  <c r="G26" i="10" s="1"/>
  <c r="G25" i="10" s="1"/>
  <c r="G28" i="10" s="1"/>
  <c r="G30" i="10"/>
  <c r="G31" i="10" s="1"/>
  <c r="G29" i="10" s="1"/>
  <c r="G33" i="10" s="1"/>
  <c r="G34" i="10" s="1"/>
  <c r="D12" i="10"/>
  <c r="D45" i="10" s="1"/>
  <c r="C12" i="10"/>
  <c r="E12" i="10"/>
  <c r="E45" i="10" s="1"/>
  <c r="F39" i="10" l="1"/>
  <c r="F42" i="10" s="1"/>
  <c r="K52" i="10"/>
  <c r="K45" i="10"/>
  <c r="K39" i="10"/>
  <c r="K42" i="10" s="1"/>
  <c r="F12" i="10"/>
  <c r="F45" i="10" s="1"/>
  <c r="F47" i="10" l="1"/>
  <c r="F48" i="10" s="1"/>
  <c r="F51" i="10" s="1"/>
  <c r="F53" i="10" s="1"/>
  <c r="C11" i="16" s="1"/>
  <c r="K47" i="10"/>
  <c r="K48" i="10" s="1"/>
  <c r="K51" i="10" s="1"/>
  <c r="K53" i="10" s="1"/>
  <c r="D11" i="16" s="1"/>
  <c r="O14" i="4" l="1"/>
  <c r="K14" i="4"/>
  <c r="L36" i="10" l="1"/>
  <c r="L35" i="10"/>
  <c r="G36" i="10" l="1"/>
  <c r="G35" i="10"/>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<sst xmlns="http://schemas.openxmlformats.org/spreadsheetml/2006/main" count="564" uniqueCount="502">
  <si>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</si>
  <si>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</si>
  <si>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</si>
  <si>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</si>
  <si>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</si>
  <si>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</si>
  <si>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</si>
  <si>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</si>
  <si>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</si>
  <si>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</si>
  <si>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</si>
  <si>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</si>
  <si>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</si>
  <si>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</si>
  <si>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</si>
  <si>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</si>
  <si>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</si>
  <si>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</si>
  <si>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</si>
  <si>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</si>
  <si>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</si>
  <si>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</si>
  <si>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</si>
  <si>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</si>
  <si>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</si>
  <si>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</si>
  <si>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</si>
  <si>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</si>
  <si>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</si>
  <si>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</si>
  <si>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</si>
  <si>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</si>
  <si>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</si>
  <si>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</si>
  <si>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</si>
  <si>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</si>
  <si>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</si>
  <si>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</si>
  <si>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</si>
  <si>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</si>
  <si>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</si>
  <si>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</si>
  <si>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</si>
  <si>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</si>
  <si>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</si>
  <si>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</si>
  <si>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</si>
  <si>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</si>
  <si>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</si>
  <si>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</si>
  <si>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</si>
  <si>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</si>
  <si>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</si>
  <si>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</si>
  <si>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</si>
  <si>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</si>
  <si>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</si>
  <si>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</si>
  <si>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</si>
  <si>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</si>
  <si>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</si>
  <si>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</si>
  <si>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</si>
  <si>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</si>
  <si>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</si>
  <si>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</si>
  <si>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</si>
  <si>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</si>
  <si>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</si>
  <si>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</si>
  <si>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</si>
  <si>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</si>
  <si>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</si>
  <si>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</si>
  <si>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</si>
  <si>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</si>
  <si>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</si>
  <si>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</si>
  <si>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</si>
  <si>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</si>
  <si>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</si>
  <si>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</si>
  <si>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</si>
  <si>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</si>
  <si>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</si>
  <si>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</si>
  <si>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</si>
  <si>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</si>
  <si>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</si>
  <si>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</si>
  <si>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</si>
  <si>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</si>
  <si>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</si>
  <si>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</si>
  <si>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</si>
  <si>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</si>
  <si>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</si>
  <si>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</si>
  <si>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</si>
  <si>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</si>
  <si>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</si>
  <si>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</si>
  <si>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</si>
  <si>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</si>
  <si>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</si>
  <si>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</si>
  <si>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</si>
  <si>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</si>
  <si>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</si>
  <si>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</si>
  <si>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</si>
  <si>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</si>
  <si>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</si>
  <si>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</si>
  <si>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</si>
  <si>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</si>
  <si>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</si>
  <si>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</si>
  <si>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</si>
  <si>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</si>
  <si>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</si>
  <si>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</si>
  <si>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</si>
  <si>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</si>
  <si>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</si>
  <si>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</si>
  <si>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</si>
  <si>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</si>
  <si>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</si>
  <si>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</si>
  <si>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</si>
  <si>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</si>
  <si>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</si>
  <si>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</si>
  <si>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</si>
  <si>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</si>
  <si>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</si>
  <si>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</si>
  <si>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</si>
  <si>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</si>
  <si>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</si>
  <si>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</si>
  <si>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</si>
  <si>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</si>
  <si>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</si>
  <si>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</si>
  <si>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</si>
  <si>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</si>
  <si>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</si>
  <si>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</si>
  <si>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</si>
  <si>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</si>
  <si>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</si>
  <si>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</si>
  <si>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</si>
  <si>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</si>
  <si>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</si>
  <si>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</si>
  <si>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</si>
  <si>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</si>
  <si>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</si>
  <si>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</si>
  <si>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</si>
  <si>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</si>
  <si>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</si>
  <si>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</si>
  <si>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</si>
  <si>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</si>
  <si>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</si>
  <si>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</si>
  <si>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</si>
  <si>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</si>
  <si>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</si>
  <si>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</si>
  <si>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</si>
  <si>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</si>
  <si>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</si>
  <si>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</si>
  <si>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</si>
  <si>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</si>
  <si>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</si>
  <si>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</si>
  <si>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</si>
  <si>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</si>
  <si>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</si>
  <si>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</si>
  <si>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</si>
  <si>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</si>
  <si>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</si>
  <si>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</si>
  <si>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</si>
  <si>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</si>
  <si>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</si>
  <si>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</si>
  <si>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</si>
  <si>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</si>
  <si>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</si>
  <si>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</si>
  <si>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</si>
  <si>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</si>
  <si>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</si>
  <si>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</si>
  <si>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</si>
  <si>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</si>
  <si>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</si>
  <si>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</si>
  <si>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</si>
  <si>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</si>
  <si>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</si>
  <si>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</si>
  <si>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</si>
  <si>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</si>
  <si>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</si>
  <si>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</si>
  <si>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</si>
  <si>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</si>
  <si>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</si>
  <si>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</si>
  <si>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</si>
  <si>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</si>
  <si>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</si>
  <si>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</si>
  <si>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</si>
  <si>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</si>
  <si>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</si>
  <si>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</si>
  <si>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</si>
  <si>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</si>
  <si>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</si>
  <si>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</si>
  <si>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</si>
  <si>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</si>
  <si>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</si>
  <si>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</si>
  <si>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</si>
  <si>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</si>
  <si>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</si>
  <si>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</si>
  <si>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</si>
  <si>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</si>
  <si>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</si>
  <si>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</si>
  <si>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</si>
  <si>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</si>
  <si>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</si>
  <si>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</si>
  <si>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</si>
  <si>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</si>
  <si>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</si>
  <si>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</si>
  <si>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</si>
  <si>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</si>
  <si>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</si>
  <si>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</si>
  <si>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</si>
  <si>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</si>
  <si>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</si>
  <si>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</si>
  <si>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</si>
  <si>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</si>
  <si>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</si>
  <si>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</si>
  <si>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</si>
  <si>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</si>
  <si>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</si>
  <si>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</si>
  <si>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</si>
  <si>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</si>
  <si>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</si>
  <si>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</si>
  <si>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</si>
  <si>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</si>
  <si>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</si>
  <si>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</si>
  <si>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</si>
  <si>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</si>
  <si>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</si>
  <si>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</si>
  <si>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</si>
  <si>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</si>
  <si>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</si>
  <si>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</si>
  <si>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</si>
  <si>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</si>
  <si>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</si>
  <si>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</si>
  <si>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</si>
  <si>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</si>
  <si>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</si>
  <si>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</si>
  <si>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</si>
  <si>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</si>
  <si>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</si>
  <si>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</si>
  <si>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</si>
  <si>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</si>
  <si>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</si>
  <si>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</si>
  <si>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</si>
  <si>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</si>
  <si>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</si>
  <si>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</si>
  <si>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</si>
  <si>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</si>
  <si>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</si>
  <si>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</si>
  <si>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</si>
  <si>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</si>
  <si>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</si>
  <si>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</si>
  <si>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</si>
  <si>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</si>
  <si>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</si>
  <si>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</si>
  <si>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</si>
  <si>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</si>
  <si>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</si>
  <si>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</si>
  <si>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</si>
  <si>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</si>
  <si>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</si>
  <si>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</si>
  <si>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</si>
  <si>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</si>
  <si>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</si>
  <si>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</si>
  <si>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</si>
  <si>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</si>
  <si>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</si>
  <si>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</si>
  <si>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</si>
  <si>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</si>
  <si>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</si>
  <si>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</si>
  <si>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</si>
  <si>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</si>
  <si>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</si>
  <si>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</si>
  <si>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</si>
  <si>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</si>
  <si>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</si>
  <si>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</si>
  <si>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</si>
  <si>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</si>
  <si>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</si>
  <si>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</si>
  <si>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</si>
  <si>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</si>
  <si>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</si>
  <si>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</si>
  <si>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</si>
  <si>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</si>
  <si>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</si>
  <si>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</si>
  <si>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</si>
  <si>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</si>
  <si>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</si>
  <si>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</si>
  <si>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</si>
  <si>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</si>
  <si>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</si>
  <si>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</si>
  <si>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</si>
  <si>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</si>
  <si>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</si>
  <si>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</si>
  <si>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</si>
  <si>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</si>
  <si>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</si>
  <si>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</si>
  <si>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</si>
  <si>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</si>
  <si>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</si>
  <si>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</si>
  <si>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</si>
  <si>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</si>
  <si>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</si>
  <si>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</si>
  <si>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</si>
  <si>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</si>
  <si>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</si>
  <si>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</si>
  <si>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</si>
  <si>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</si>
  <si>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</si>
  <si>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</si>
  <si>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</si>
  <si>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</si>
  <si>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</si>
  <si>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</si>
  <si>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</si>
  <si>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</si>
  <si>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</si>
  <si>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</si>
  <si>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</si>
  <si>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</si>
  <si>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</si>
  <si>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</si>
  <si>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</si>
  <si>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</si>
  <si>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</si>
  <si>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</si>
  <si>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</si>
  <si>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</si>
  <si>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</si>
  <si>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</si>
  <si>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</si>
  <si>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</si>
  <si>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</si>
  <si>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</si>
  <si>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</si>
  <si>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</si>
  <si>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</si>
  <si>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</si>
  <si>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</si>
  <si>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</si>
  <si>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</si>
  <si>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</si>
  <si>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</si>
  <si>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</si>
  <si>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</si>
  <si>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</si>
  <si>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</si>
  <si>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</si>
  <si>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</si>
  <si>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</si>
  <si>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</si>
  <si>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</si>
  <si>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</si>
  <si>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</si>
  <si>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</si>
  <si>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</si>
  <si>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</si>
  <si>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</si>
  <si>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</si>
  <si>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</si>
  <si>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</si>
  <si>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</si>
  <si>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</si>
  <si>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</si>
  <si>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</si>
  <si>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</si>
  <si>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</si>
  <si>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</si>
  <si>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</si>
  <si>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</si>
  <si>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</si>
  <si>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</si>
  <si>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</si>
  <si>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</si>
  <si>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</si>
  <si>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</si>
  <si>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</si>
  <si>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</si>
  <si>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</si>
  <si>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</si>
  <si>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</si>
  <si>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</si>
  <si>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</si>
  <si>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</si>
  <si>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</si>
  <si>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</si>
  <si>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</si>
  <si>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</si>
  <si>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</si>
  <si>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</si>
  <si>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</si>
  <si>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</si>
  <si>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</si>
  <si>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</si>
  <si>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</si>
  <si>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</si>
  <si>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</si>
  <si>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</si>
  <si>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</si>
  <si>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</si>
  <si>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</si>
  <si>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</si>
  <si>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</si>
  <si>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</si>
  <si>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</si>
  <si>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</si>
  <si>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</si>
  <si>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</si>
  <si>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</si>
  <si>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</si>
  <si>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</si>
  <si>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</si>
  <si>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</si>
  <si>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</si>
  <si>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</si>
  <si>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</si>
  <si>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</si>
  <si>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</si>
  <si>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</si>
  <si>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</si>
  <si>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MetroPlus Health Plan</t>
  </si>
  <si>
    <t>2015</t>
  </si>
  <si>
    <t>160 Water Street, 3rd Floor New York, NY 10038</t>
  </si>
  <si>
    <t>134115686</t>
  </si>
  <si>
    <t>95546</t>
  </si>
  <si>
    <t>633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</si>
</sst>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28" borderId="28" xfId="847" applyNumberFormat="1" applyFont="1" applyFill="1" applyBorder="1" applyAlignment="1" applyProtection="1">
      <alignment vertical="top"/>
      <protection locked="0"/>
    </xf>
    <xf numFmtId="0" fontId="0" fillId="28" borderId="27"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New_York_201607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S6">
            <v>0</v>
          </cell>
          <cell r="AT6">
            <v>0</v>
          </cell>
          <cell r="AU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S7">
            <v>0</v>
          </cell>
          <cell r="AT7">
            <v>0</v>
          </cell>
          <cell r="AU7">
            <v>0</v>
          </cell>
        </row>
        <row r="8">
          <cell r="D8">
            <v>0</v>
          </cell>
          <cell r="J8">
            <v>0</v>
          </cell>
          <cell r="P8">
            <v>0</v>
          </cell>
          <cell r="U8">
            <v>0</v>
          </cell>
          <cell r="X8">
            <v>0</v>
          </cell>
          <cell r="AA8">
            <v>0</v>
          </cell>
          <cell r="AS8">
            <v>0</v>
          </cell>
          <cell r="AT8">
            <v>0</v>
          </cell>
          <cell r="AU8">
            <v>0</v>
          </cell>
        </row>
        <row r="9">
          <cell r="D9">
            <v>0</v>
          </cell>
          <cell r="J9">
            <v>0</v>
          </cell>
          <cell r="P9">
            <v>0</v>
          </cell>
          <cell r="U9">
            <v>0</v>
          </cell>
          <cell r="X9">
            <v>0</v>
          </cell>
          <cell r="AA9">
            <v>0</v>
          </cell>
          <cell r="AS9">
            <v>0</v>
          </cell>
          <cell r="AT9">
            <v>0</v>
          </cell>
          <cell r="AU9">
            <v>0</v>
          </cell>
        </row>
        <row r="10">
          <cell r="D10">
            <v>0</v>
          </cell>
          <cell r="J10">
            <v>0</v>
          </cell>
          <cell r="P10">
            <v>0</v>
          </cell>
          <cell r="U10">
            <v>0</v>
          </cell>
          <cell r="X10">
            <v>0</v>
          </cell>
          <cell r="AA10">
            <v>0</v>
          </cell>
          <cell r="AS10">
            <v>0</v>
          </cell>
          <cell r="AT10">
            <v>0</v>
          </cell>
          <cell r="AU10">
            <v>0</v>
          </cell>
        </row>
        <row r="13">
          <cell r="D13">
            <v>30619591.730000004</v>
          </cell>
          <cell r="E13">
            <v>32196623.930000003</v>
          </cell>
          <cell r="F13">
            <v>0</v>
          </cell>
          <cell r="I13">
            <v>32196623.930000003</v>
          </cell>
          <cell r="J13">
            <v>234189.68</v>
          </cell>
          <cell r="K13">
            <v>247651.36</v>
          </cell>
          <cell r="L13">
            <v>0</v>
          </cell>
          <cell r="O13">
            <v>247651.36</v>
          </cell>
          <cell r="P13">
            <v>1228724.24</v>
          </cell>
          <cell r="Q13">
            <v>1228724.24</v>
          </cell>
          <cell r="R13">
            <v>0</v>
          </cell>
          <cell r="U13">
            <v>0</v>
          </cell>
          <cell r="V13">
            <v>0</v>
          </cell>
          <cell r="W13">
            <v>0</v>
          </cell>
          <cell r="X13">
            <v>0</v>
          </cell>
          <cell r="Y13">
            <v>0</v>
          </cell>
          <cell r="Z13">
            <v>0</v>
          </cell>
          <cell r="AA13">
            <v>0</v>
          </cell>
          <cell r="AB13">
            <v>0</v>
          </cell>
          <cell r="AC13">
            <v>0</v>
          </cell>
          <cell r="AS13">
            <v>585832387.27999997</v>
          </cell>
          <cell r="AT13">
            <v>0</v>
          </cell>
          <cell r="AU13">
            <v>10155830.262467932</v>
          </cell>
        </row>
        <row r="14">
          <cell r="D14">
            <v>885365.40872939047</v>
          </cell>
          <cell r="E14">
            <v>885365.40872939047</v>
          </cell>
          <cell r="F14">
            <v>0</v>
          </cell>
          <cell r="I14">
            <v>885365.40872939047</v>
          </cell>
          <cell r="J14">
            <v>6810.0912706094832</v>
          </cell>
          <cell r="K14">
            <v>6810.0912706094832</v>
          </cell>
          <cell r="L14">
            <v>0</v>
          </cell>
          <cell r="O14">
            <v>6810.0912706094832</v>
          </cell>
          <cell r="P14">
            <v>0</v>
          </cell>
          <cell r="Q14">
            <v>0</v>
          </cell>
          <cell r="R14">
            <v>0</v>
          </cell>
          <cell r="U14">
            <v>0</v>
          </cell>
          <cell r="V14">
            <v>0</v>
          </cell>
          <cell r="W14">
            <v>0</v>
          </cell>
          <cell r="X14">
            <v>0</v>
          </cell>
          <cell r="Y14">
            <v>0</v>
          </cell>
          <cell r="Z14">
            <v>0</v>
          </cell>
          <cell r="AA14">
            <v>0</v>
          </cell>
          <cell r="AB14">
            <v>0</v>
          </cell>
          <cell r="AC14">
            <v>0</v>
          </cell>
          <cell r="AS14">
            <v>11525013.279999999</v>
          </cell>
          <cell r="AT14">
            <v>0</v>
          </cell>
          <cell r="AU14">
            <v>7431418.4399999995</v>
          </cell>
        </row>
        <row r="15">
          <cell r="D15">
            <v>0</v>
          </cell>
          <cell r="E15">
            <v>0</v>
          </cell>
          <cell r="F15">
            <v>0</v>
          </cell>
          <cell r="I15">
            <v>0</v>
          </cell>
          <cell r="J15">
            <v>0</v>
          </cell>
          <cell r="K15">
            <v>0</v>
          </cell>
          <cell r="L15">
            <v>0</v>
          </cell>
          <cell r="O15">
            <v>0</v>
          </cell>
          <cell r="P15">
            <v>0</v>
          </cell>
          <cell r="Q15">
            <v>0</v>
          </cell>
          <cell r="R15">
            <v>0</v>
          </cell>
          <cell r="U15">
            <v>0</v>
          </cell>
          <cell r="V15">
            <v>0</v>
          </cell>
          <cell r="W15">
            <v>0</v>
          </cell>
          <cell r="X15">
            <v>0</v>
          </cell>
          <cell r="Y15">
            <v>0</v>
          </cell>
          <cell r="Z15">
            <v>0</v>
          </cell>
          <cell r="AA15">
            <v>0</v>
          </cell>
          <cell r="AB15">
            <v>0</v>
          </cell>
          <cell r="AC15">
            <v>0</v>
          </cell>
          <cell r="AS15">
            <v>-16975513</v>
          </cell>
          <cell r="AT15">
            <v>0</v>
          </cell>
          <cell r="AU15">
            <v>0</v>
          </cell>
        </row>
        <row r="16">
          <cell r="D16">
            <v>0</v>
          </cell>
          <cell r="J16">
            <v>0</v>
          </cell>
          <cell r="P16">
            <v>0</v>
          </cell>
          <cell r="U16">
            <v>0</v>
          </cell>
          <cell r="X16">
            <v>0</v>
          </cell>
          <cell r="AA16">
            <v>0</v>
          </cell>
          <cell r="AS16">
            <v>0</v>
          </cell>
          <cell r="AT16">
            <v>0</v>
          </cell>
          <cell r="AU16">
            <v>0</v>
          </cell>
        </row>
        <row r="17">
          <cell r="D17">
            <v>0</v>
          </cell>
          <cell r="J17">
            <v>0</v>
          </cell>
          <cell r="P17">
            <v>0</v>
          </cell>
          <cell r="U17">
            <v>0</v>
          </cell>
          <cell r="X17">
            <v>0</v>
          </cell>
          <cell r="AA17">
            <v>0</v>
          </cell>
          <cell r="AS17">
            <v>0</v>
          </cell>
          <cell r="AT17">
            <v>0</v>
          </cell>
          <cell r="AU17">
            <v>0</v>
          </cell>
        </row>
        <row r="18">
          <cell r="D18">
            <v>0</v>
          </cell>
          <cell r="J18">
            <v>0</v>
          </cell>
          <cell r="P18">
            <v>0</v>
          </cell>
          <cell r="U18">
            <v>0</v>
          </cell>
          <cell r="X18">
            <v>0</v>
          </cell>
          <cell r="AA18">
            <v>0</v>
          </cell>
          <cell r="AS18">
            <v>0</v>
          </cell>
          <cell r="AT18">
            <v>0</v>
          </cell>
          <cell r="AU18">
            <v>0</v>
          </cell>
        </row>
        <row r="19">
          <cell r="D19">
            <v>0</v>
          </cell>
          <cell r="J19">
            <v>0</v>
          </cell>
          <cell r="P19">
            <v>0</v>
          </cell>
          <cell r="U19">
            <v>0</v>
          </cell>
          <cell r="X19">
            <v>0</v>
          </cell>
          <cell r="AA19">
            <v>0</v>
          </cell>
          <cell r="AS19">
            <v>0</v>
          </cell>
          <cell r="AT19">
            <v>0</v>
          </cell>
          <cell r="AU19">
            <v>0</v>
          </cell>
        </row>
        <row r="20">
          <cell r="D20">
            <v>0</v>
          </cell>
          <cell r="J20">
            <v>0</v>
          </cell>
          <cell r="P20">
            <v>0</v>
          </cell>
          <cell r="U20">
            <v>0</v>
          </cell>
          <cell r="X20">
            <v>0</v>
          </cell>
          <cell r="AA20">
            <v>0</v>
          </cell>
          <cell r="AS20">
            <v>0</v>
          </cell>
          <cell r="AT20">
            <v>0</v>
          </cell>
          <cell r="AU20">
            <v>0</v>
          </cell>
        </row>
        <row r="21">
          <cell r="D21">
            <v>0</v>
          </cell>
          <cell r="J21">
            <v>0</v>
          </cell>
          <cell r="P21">
            <v>0</v>
          </cell>
          <cell r="U21">
            <v>0</v>
          </cell>
          <cell r="X21">
            <v>0</v>
          </cell>
          <cell r="AA21">
            <v>0</v>
          </cell>
          <cell r="AS21">
            <v>0</v>
          </cell>
          <cell r="AT21">
            <v>0</v>
          </cell>
          <cell r="AU21">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S25">
            <v>0</v>
          </cell>
          <cell r="AT25">
            <v>0</v>
          </cell>
          <cell r="AU25">
            <v>0</v>
          </cell>
          <cell r="AV25">
            <v>0</v>
          </cell>
        </row>
        <row r="26">
          <cell r="D26">
            <v>52668</v>
          </cell>
          <cell r="E26">
            <v>52668</v>
          </cell>
          <cell r="F26">
            <v>0</v>
          </cell>
          <cell r="G26">
            <v>0</v>
          </cell>
          <cell r="H26">
            <v>0</v>
          </cell>
          <cell r="I26">
            <v>52668</v>
          </cell>
          <cell r="J26">
            <v>1190</v>
          </cell>
          <cell r="K26">
            <v>1190</v>
          </cell>
          <cell r="L26">
            <v>0</v>
          </cell>
          <cell r="M26">
            <v>0</v>
          </cell>
          <cell r="N26">
            <v>0</v>
          </cell>
          <cell r="O26">
            <v>1190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S26">
            <v>0</v>
          </cell>
          <cell r="AT26">
            <v>0</v>
          </cell>
          <cell r="AU26">
            <v>0</v>
          </cell>
          <cell r="AV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S27">
            <v>0</v>
          </cell>
          <cell r="AT27">
            <v>0</v>
          </cell>
          <cell r="AU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S28">
            <v>0</v>
          </cell>
          <cell r="AT28">
            <v>0</v>
          </cell>
          <cell r="AU28">
            <v>0</v>
          </cell>
          <cell r="AV28">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S30">
            <v>0</v>
          </cell>
          <cell r="AT30">
            <v>0</v>
          </cell>
          <cell r="AU30">
            <v>0</v>
          </cell>
          <cell r="AV30">
            <v>0</v>
          </cell>
        </row>
        <row r="31">
          <cell r="D31">
            <v>10566250.464084415</v>
          </cell>
          <cell r="E31">
            <v>10751700.914423</v>
          </cell>
          <cell r="F31">
            <v>0</v>
          </cell>
          <cell r="G31">
            <v>0</v>
          </cell>
          <cell r="H31">
            <v>0</v>
          </cell>
          <cell r="I31">
            <v>10751700.914423</v>
          </cell>
          <cell r="J31">
            <v>208167.75032533333</v>
          </cell>
          <cell r="K31">
            <v>233287.53310033333</v>
          </cell>
          <cell r="L31">
            <v>0</v>
          </cell>
          <cell r="M31">
            <v>0</v>
          </cell>
          <cell r="N31">
            <v>0</v>
          </cell>
          <cell r="O31">
            <v>233287.53310033333</v>
          </cell>
          <cell r="P31">
            <v>1159085.899335278</v>
          </cell>
          <cell r="Q31">
            <v>1106261.707045</v>
          </cell>
          <cell r="R31">
            <v>0</v>
          </cell>
          <cell r="S31">
            <v>0</v>
          </cell>
          <cell r="T31">
            <v>0</v>
          </cell>
          <cell r="U31">
            <v>0</v>
          </cell>
          <cell r="V31">
            <v>0</v>
          </cell>
          <cell r="W31">
            <v>0</v>
          </cell>
          <cell r="X31">
            <v>0</v>
          </cell>
          <cell r="Y31">
            <v>0</v>
          </cell>
          <cell r="Z31">
            <v>0</v>
          </cell>
          <cell r="AA31">
            <v>0</v>
          </cell>
          <cell r="AB31">
            <v>0</v>
          </cell>
          <cell r="AC31">
            <v>0</v>
          </cell>
          <cell r="AS31">
            <v>69299361.717545226</v>
          </cell>
          <cell r="AT31">
            <v>0</v>
          </cell>
          <cell r="AU31">
            <v>0</v>
          </cell>
          <cell r="AV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S32">
            <v>0</v>
          </cell>
          <cell r="AT32">
            <v>0</v>
          </cell>
          <cell r="AU32">
            <v>0</v>
          </cell>
          <cell r="AV32">
            <v>0</v>
          </cell>
        </row>
        <row r="34">
          <cell r="D34">
            <v>1391192</v>
          </cell>
          <cell r="E34">
            <v>1391192</v>
          </cell>
          <cell r="F34">
            <v>0</v>
          </cell>
          <cell r="G34">
            <v>0</v>
          </cell>
          <cell r="H34">
            <v>0</v>
          </cell>
          <cell r="I34">
            <v>1391192</v>
          </cell>
          <cell r="J34">
            <v>25036</v>
          </cell>
          <cell r="K34">
            <v>25036</v>
          </cell>
          <cell r="L34">
            <v>0</v>
          </cell>
          <cell r="M34">
            <v>0</v>
          </cell>
          <cell r="N34">
            <v>0</v>
          </cell>
          <cell r="O34">
            <v>25036</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T34">
            <v>0</v>
          </cell>
          <cell r="AU34">
            <v>0</v>
          </cell>
          <cell r="AV34">
            <v>0</v>
          </cell>
        </row>
        <row r="35">
          <cell r="D35">
            <v>23300</v>
          </cell>
          <cell r="E35">
            <v>23300</v>
          </cell>
          <cell r="F35">
            <v>0</v>
          </cell>
          <cell r="G35">
            <v>0</v>
          </cell>
          <cell r="H35">
            <v>0</v>
          </cell>
          <cell r="I35">
            <v>23300</v>
          </cell>
          <cell r="J35">
            <v>544</v>
          </cell>
          <cell r="K35">
            <v>544</v>
          </cell>
          <cell r="L35">
            <v>0</v>
          </cell>
          <cell r="M35">
            <v>0</v>
          </cell>
          <cell r="N35">
            <v>0</v>
          </cell>
          <cell r="O35">
            <v>544</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S35">
            <v>0</v>
          </cell>
          <cell r="AT35">
            <v>0</v>
          </cell>
          <cell r="AU35">
            <v>0</v>
          </cell>
          <cell r="AV35">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S37">
            <v>0</v>
          </cell>
          <cell r="AT37">
            <v>0</v>
          </cell>
          <cell r="AU37">
            <v>0</v>
          </cell>
          <cell r="AV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S38">
            <v>0</v>
          </cell>
          <cell r="AT38">
            <v>0</v>
          </cell>
          <cell r="AU38">
            <v>0</v>
          </cell>
          <cell r="AV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S39">
            <v>0</v>
          </cell>
          <cell r="AT39">
            <v>0</v>
          </cell>
          <cell r="AU39">
            <v>0</v>
          </cell>
          <cell r="AV39">
            <v>0</v>
          </cell>
        </row>
        <row r="40">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S40">
            <v>0</v>
          </cell>
          <cell r="AT40">
            <v>0</v>
          </cell>
          <cell r="AU40">
            <v>0</v>
          </cell>
          <cell r="AV40">
            <v>0</v>
          </cell>
        </row>
        <row r="41">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S41">
            <v>0</v>
          </cell>
          <cell r="AT41">
            <v>0</v>
          </cell>
          <cell r="AU41">
            <v>0</v>
          </cell>
          <cell r="AV41">
            <v>0</v>
          </cell>
        </row>
        <row r="42">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S42">
            <v>0</v>
          </cell>
          <cell r="AT42">
            <v>0</v>
          </cell>
          <cell r="AU42">
            <v>0</v>
          </cell>
          <cell r="AV42">
            <v>0</v>
          </cell>
        </row>
        <row r="44">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S44">
            <v>0</v>
          </cell>
          <cell r="AT44">
            <v>0</v>
          </cell>
          <cell r="AU44">
            <v>0</v>
          </cell>
          <cell r="AV44">
            <v>0</v>
          </cell>
        </row>
        <row r="45">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S45">
            <v>0</v>
          </cell>
          <cell r="AT45">
            <v>0</v>
          </cell>
          <cell r="AU45">
            <v>0</v>
          </cell>
          <cell r="AV45">
            <v>0</v>
          </cell>
        </row>
        <row r="46">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S46">
            <v>0</v>
          </cell>
          <cell r="AT46">
            <v>0</v>
          </cell>
          <cell r="AU46">
            <v>0</v>
          </cell>
          <cell r="AV46">
            <v>0</v>
          </cell>
        </row>
        <row r="47">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S47">
            <v>0</v>
          </cell>
          <cell r="AT47">
            <v>0</v>
          </cell>
          <cell r="AU47">
            <v>0</v>
          </cell>
          <cell r="AV47">
            <v>0</v>
          </cell>
        </row>
        <row r="49">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S49">
            <v>0</v>
          </cell>
          <cell r="AT49">
            <v>0</v>
          </cell>
          <cell r="AU49">
            <v>0</v>
          </cell>
          <cell r="AV49">
            <v>0</v>
          </cell>
        </row>
        <row r="50">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S50">
            <v>0</v>
          </cell>
          <cell r="AT50">
            <v>0</v>
          </cell>
          <cell r="AU50">
            <v>0</v>
          </cell>
          <cell r="AV50">
            <v>0</v>
          </cell>
        </row>
        <row r="51">
          <cell r="D51">
            <v>13288870</v>
          </cell>
          <cell r="E51">
            <v>13288870</v>
          </cell>
          <cell r="F51">
            <v>0</v>
          </cell>
          <cell r="G51">
            <v>0</v>
          </cell>
          <cell r="H51">
            <v>0</v>
          </cell>
          <cell r="I51">
            <v>13288870</v>
          </cell>
          <cell r="J51">
            <v>309987</v>
          </cell>
          <cell r="K51">
            <v>309987</v>
          </cell>
          <cell r="L51">
            <v>0</v>
          </cell>
          <cell r="M51">
            <v>0</v>
          </cell>
          <cell r="N51">
            <v>0</v>
          </cell>
          <cell r="O51">
            <v>309987</v>
          </cell>
          <cell r="P51">
            <v>1842069.3340798451</v>
          </cell>
          <cell r="Q51">
            <v>1842069.3340798451</v>
          </cell>
          <cell r="R51">
            <v>0</v>
          </cell>
          <cell r="S51">
            <v>0</v>
          </cell>
          <cell r="T51">
            <v>0</v>
          </cell>
          <cell r="U51">
            <v>0</v>
          </cell>
          <cell r="V51">
            <v>0</v>
          </cell>
          <cell r="W51">
            <v>0</v>
          </cell>
          <cell r="X51">
            <v>0</v>
          </cell>
          <cell r="Y51">
            <v>0</v>
          </cell>
          <cell r="Z51">
            <v>0</v>
          </cell>
          <cell r="AA51">
            <v>0</v>
          </cell>
          <cell r="AB51">
            <v>0</v>
          </cell>
          <cell r="AC51">
            <v>0</v>
          </cell>
          <cell r="AS51">
            <v>149037779.25151101</v>
          </cell>
          <cell r="AT51">
            <v>0</v>
          </cell>
          <cell r="AU51">
            <v>14680166.192074308</v>
          </cell>
          <cell r="AV51">
            <v>0</v>
          </cell>
        </row>
        <row r="52">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S52">
            <v>0</v>
          </cell>
          <cell r="AT52">
            <v>0</v>
          </cell>
          <cell r="AU52">
            <v>0</v>
          </cell>
          <cell r="AV52">
            <v>0</v>
          </cell>
        </row>
        <row r="53">
          <cell r="D53">
            <v>0</v>
          </cell>
          <cell r="E53">
            <v>0</v>
          </cell>
          <cell r="F53">
            <v>0</v>
          </cell>
          <cell r="I53">
            <v>0</v>
          </cell>
          <cell r="J53">
            <v>0</v>
          </cell>
          <cell r="K53">
            <v>0</v>
          </cell>
          <cell r="L53">
            <v>0</v>
          </cell>
          <cell r="O53">
            <v>0</v>
          </cell>
          <cell r="P53">
            <v>0</v>
          </cell>
          <cell r="Q53">
            <v>0</v>
          </cell>
          <cell r="R53">
            <v>0</v>
          </cell>
          <cell r="U53">
            <v>0</v>
          </cell>
          <cell r="V53">
            <v>0</v>
          </cell>
          <cell r="W53">
            <v>0</v>
          </cell>
          <cell r="X53">
            <v>0</v>
          </cell>
          <cell r="Y53">
            <v>0</v>
          </cell>
          <cell r="Z53">
            <v>0</v>
          </cell>
          <cell r="AA53">
            <v>0</v>
          </cell>
          <cell r="AB53">
            <v>0</v>
          </cell>
          <cell r="AC53">
            <v>0</v>
          </cell>
          <cell r="AS53">
            <v>0</v>
          </cell>
          <cell r="AT53">
            <v>0</v>
          </cell>
          <cell r="AU53">
            <v>0</v>
          </cell>
          <cell r="AV53">
            <v>0</v>
          </cell>
        </row>
        <row r="54">
          <cell r="AV54">
            <v>0</v>
          </cell>
        </row>
        <row r="56">
          <cell r="D56">
            <v>17886</v>
          </cell>
          <cell r="E56">
            <v>17886</v>
          </cell>
          <cell r="F56">
            <v>0</v>
          </cell>
          <cell r="G56">
            <v>0</v>
          </cell>
          <cell r="H56">
            <v>0</v>
          </cell>
          <cell r="I56">
            <v>17886</v>
          </cell>
          <cell r="J56">
            <v>644</v>
          </cell>
          <cell r="K56">
            <v>644</v>
          </cell>
          <cell r="L56">
            <v>0</v>
          </cell>
          <cell r="M56">
            <v>0</v>
          </cell>
          <cell r="N56">
            <v>0</v>
          </cell>
          <cell r="O56">
            <v>644</v>
          </cell>
          <cell r="P56">
            <v>1907</v>
          </cell>
          <cell r="Q56">
            <v>1907</v>
          </cell>
          <cell r="R56">
            <v>0</v>
          </cell>
          <cell r="S56">
            <v>0</v>
          </cell>
          <cell r="T56">
            <v>0</v>
          </cell>
          <cell r="U56">
            <v>0</v>
          </cell>
          <cell r="V56">
            <v>0</v>
          </cell>
          <cell r="W56">
            <v>0</v>
          </cell>
          <cell r="X56">
            <v>0</v>
          </cell>
          <cell r="Y56">
            <v>0</v>
          </cell>
          <cell r="Z56">
            <v>0</v>
          </cell>
          <cell r="AA56">
            <v>0</v>
          </cell>
          <cell r="AB56">
            <v>0</v>
          </cell>
          <cell r="AC56">
            <v>0</v>
          </cell>
          <cell r="AS56">
            <v>442411</v>
          </cell>
          <cell r="AT56">
            <v>0</v>
          </cell>
          <cell r="AU56">
            <v>8524</v>
          </cell>
          <cell r="AV56">
            <v>0</v>
          </cell>
        </row>
        <row r="57">
          <cell r="D57">
            <v>21493</v>
          </cell>
          <cell r="E57">
            <v>21493</v>
          </cell>
          <cell r="F57">
            <v>0</v>
          </cell>
          <cell r="G57">
            <v>0</v>
          </cell>
          <cell r="H57">
            <v>0</v>
          </cell>
          <cell r="I57">
            <v>21493</v>
          </cell>
          <cell r="J57">
            <v>765</v>
          </cell>
          <cell r="K57">
            <v>765</v>
          </cell>
          <cell r="L57">
            <v>0</v>
          </cell>
          <cell r="M57">
            <v>0</v>
          </cell>
          <cell r="N57">
            <v>0</v>
          </cell>
          <cell r="O57">
            <v>765</v>
          </cell>
          <cell r="P57">
            <v>3845</v>
          </cell>
          <cell r="Q57">
            <v>3845</v>
          </cell>
          <cell r="R57">
            <v>0</v>
          </cell>
          <cell r="S57">
            <v>0</v>
          </cell>
          <cell r="T57">
            <v>0</v>
          </cell>
          <cell r="U57">
            <v>0</v>
          </cell>
          <cell r="V57">
            <v>0</v>
          </cell>
          <cell r="W57">
            <v>0</v>
          </cell>
          <cell r="X57">
            <v>0</v>
          </cell>
          <cell r="Y57">
            <v>0</v>
          </cell>
          <cell r="Z57">
            <v>0</v>
          </cell>
          <cell r="AA57">
            <v>0</v>
          </cell>
          <cell r="AB57">
            <v>0</v>
          </cell>
          <cell r="AC57">
            <v>0</v>
          </cell>
          <cell r="AS57">
            <v>442411</v>
          </cell>
          <cell r="AT57">
            <v>0</v>
          </cell>
          <cell r="AU57">
            <v>8524</v>
          </cell>
          <cell r="AV57">
            <v>0</v>
          </cell>
        </row>
        <row r="58">
          <cell r="J58">
            <v>352</v>
          </cell>
          <cell r="K58">
            <v>352</v>
          </cell>
          <cell r="L58">
            <v>0</v>
          </cell>
          <cell r="M58">
            <v>0</v>
          </cell>
          <cell r="N58">
            <v>0</v>
          </cell>
          <cell r="O58">
            <v>352</v>
          </cell>
          <cell r="P58">
            <v>1</v>
          </cell>
          <cell r="Q58">
            <v>1</v>
          </cell>
          <cell r="R58">
            <v>0</v>
          </cell>
          <cell r="S58">
            <v>0</v>
          </cell>
          <cell r="T58">
            <v>0</v>
          </cell>
          <cell r="X58">
            <v>0</v>
          </cell>
          <cell r="Y58">
            <v>0</v>
          </cell>
          <cell r="Z58">
            <v>0</v>
          </cell>
          <cell r="AA58">
            <v>0</v>
          </cell>
          <cell r="AB58">
            <v>0</v>
          </cell>
          <cell r="AC58">
            <v>0</v>
          </cell>
          <cell r="AS58">
            <v>1</v>
          </cell>
          <cell r="AT58">
            <v>0</v>
          </cell>
          <cell r="AU58">
            <v>1</v>
          </cell>
          <cell r="AV58">
            <v>0</v>
          </cell>
        </row>
        <row r="59">
          <cell r="D59">
            <v>286497</v>
          </cell>
          <cell r="E59">
            <v>286497</v>
          </cell>
          <cell r="F59">
            <v>0</v>
          </cell>
          <cell r="G59">
            <v>0</v>
          </cell>
          <cell r="H59">
            <v>0</v>
          </cell>
          <cell r="I59">
            <v>286497</v>
          </cell>
          <cell r="J59">
            <v>6620</v>
          </cell>
          <cell r="K59">
            <v>6620</v>
          </cell>
          <cell r="L59">
            <v>0</v>
          </cell>
          <cell r="M59">
            <v>0</v>
          </cell>
          <cell r="N59">
            <v>0</v>
          </cell>
          <cell r="O59">
            <v>6620</v>
          </cell>
          <cell r="P59">
            <v>43787</v>
          </cell>
          <cell r="Q59">
            <v>43787</v>
          </cell>
          <cell r="R59">
            <v>0</v>
          </cell>
          <cell r="S59">
            <v>0</v>
          </cell>
          <cell r="T59">
            <v>0</v>
          </cell>
          <cell r="U59">
            <v>0</v>
          </cell>
          <cell r="V59">
            <v>0</v>
          </cell>
          <cell r="W59">
            <v>0</v>
          </cell>
          <cell r="X59">
            <v>0</v>
          </cell>
          <cell r="Y59">
            <v>0</v>
          </cell>
          <cell r="Z59">
            <v>0</v>
          </cell>
          <cell r="AA59">
            <v>0</v>
          </cell>
          <cell r="AB59">
            <v>0</v>
          </cell>
          <cell r="AC59">
            <v>0</v>
          </cell>
          <cell r="AS59">
            <v>5204819</v>
          </cell>
          <cell r="AT59">
            <v>0</v>
          </cell>
          <cell r="AU59">
            <v>102718</v>
          </cell>
          <cell r="AV59">
            <v>0</v>
          </cell>
        </row>
        <row r="61">
          <cell r="AW61">
            <v>0</v>
          </cell>
        </row>
        <row r="62">
          <cell r="AW62">
            <v>0</v>
          </cell>
        </row>
      </sheetData>
      <sheetData sheetId="2">
        <row r="5">
          <cell r="D5">
            <v>116013251.03</v>
          </cell>
          <cell r="E5">
            <v>115991995.63</v>
          </cell>
          <cell r="F5">
            <v>0</v>
          </cell>
          <cell r="G5">
            <v>0</v>
          </cell>
          <cell r="H5">
            <v>0</v>
          </cell>
          <cell r="I5">
            <v>115991995.63</v>
          </cell>
          <cell r="J5">
            <v>3122336.65</v>
          </cell>
          <cell r="K5">
            <v>3357471.94</v>
          </cell>
          <cell r="L5">
            <v>0</v>
          </cell>
          <cell r="M5">
            <v>0</v>
          </cell>
          <cell r="N5">
            <v>0</v>
          </cell>
          <cell r="O5">
            <v>3357471.94</v>
          </cell>
          <cell r="P5">
            <v>21871177.359999999</v>
          </cell>
          <cell r="Q5">
            <v>21871177.359999999</v>
          </cell>
          <cell r="R5">
            <v>0</v>
          </cell>
          <cell r="S5">
            <v>0</v>
          </cell>
          <cell r="T5">
            <v>0</v>
          </cell>
          <cell r="U5">
            <v>0</v>
          </cell>
          <cell r="V5">
            <v>0</v>
          </cell>
          <cell r="W5">
            <v>0</v>
          </cell>
          <cell r="X5">
            <v>0</v>
          </cell>
          <cell r="Y5">
            <v>0</v>
          </cell>
          <cell r="Z5">
            <v>0</v>
          </cell>
          <cell r="AA5">
            <v>0</v>
          </cell>
          <cell r="AB5">
            <v>0</v>
          </cell>
          <cell r="AC5">
            <v>0</v>
          </cell>
          <cell r="AS5">
            <v>2341320677.9707932</v>
          </cell>
          <cell r="AT5">
            <v>0</v>
          </cell>
          <cell r="AU5">
            <v>104372780.22475791</v>
          </cell>
        </row>
        <row r="6">
          <cell r="D6">
            <v>627872.15625</v>
          </cell>
          <cell r="E6">
            <v>627872.15625</v>
          </cell>
          <cell r="F6">
            <v>0</v>
          </cell>
          <cell r="G6">
            <v>0</v>
          </cell>
          <cell r="H6">
            <v>0</v>
          </cell>
          <cell r="I6">
            <v>627872.15625</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S6">
            <v>0</v>
          </cell>
          <cell r="AT6">
            <v>0</v>
          </cell>
          <cell r="AU6">
            <v>0</v>
          </cell>
        </row>
        <row r="7">
          <cell r="D7">
            <v>890583.01375000179</v>
          </cell>
          <cell r="E7">
            <v>869327.61375000176</v>
          </cell>
          <cell r="F7">
            <v>0</v>
          </cell>
          <cell r="G7">
            <v>0</v>
          </cell>
          <cell r="H7">
            <v>0</v>
          </cell>
          <cell r="I7">
            <v>869327.61375000176</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S7">
            <v>0</v>
          </cell>
          <cell r="AT7">
            <v>0</v>
          </cell>
          <cell r="AU7">
            <v>0</v>
          </cell>
        </row>
        <row r="9">
          <cell r="D9">
            <v>0</v>
          </cell>
          <cell r="J9">
            <v>0</v>
          </cell>
          <cell r="P9">
            <v>0</v>
          </cell>
          <cell r="U9">
            <v>0</v>
          </cell>
          <cell r="X9">
            <v>0</v>
          </cell>
          <cell r="AA9">
            <v>0</v>
          </cell>
          <cell r="AS9">
            <v>0</v>
          </cell>
          <cell r="AT9">
            <v>0</v>
          </cell>
          <cell r="AU9">
            <v>0</v>
          </cell>
        </row>
        <row r="10">
          <cell r="E10">
            <v>0</v>
          </cell>
          <cell r="F10">
            <v>0</v>
          </cell>
          <cell r="G10">
            <v>0</v>
          </cell>
          <cell r="H10">
            <v>0</v>
          </cell>
          <cell r="I10">
            <v>0</v>
          </cell>
          <cell r="K10">
            <v>0</v>
          </cell>
          <cell r="L10">
            <v>0</v>
          </cell>
          <cell r="M10">
            <v>0</v>
          </cell>
          <cell r="N10">
            <v>0</v>
          </cell>
          <cell r="O10">
            <v>0</v>
          </cell>
          <cell r="Q10">
            <v>0</v>
          </cell>
          <cell r="R10">
            <v>0</v>
          </cell>
          <cell r="S10">
            <v>0</v>
          </cell>
          <cell r="T10">
            <v>0</v>
          </cell>
          <cell r="V10">
            <v>0</v>
          </cell>
          <cell r="W10">
            <v>0</v>
          </cell>
          <cell r="Y10">
            <v>0</v>
          </cell>
          <cell r="Z10">
            <v>0</v>
          </cell>
          <cell r="AB10">
            <v>0</v>
          </cell>
          <cell r="AC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S11">
            <v>0</v>
          </cell>
          <cell r="AT11">
            <v>0</v>
          </cell>
          <cell r="AU11">
            <v>0</v>
          </cell>
        </row>
        <row r="12">
          <cell r="D12">
            <v>0</v>
          </cell>
          <cell r="J12">
            <v>0</v>
          </cell>
          <cell r="P12">
            <v>0</v>
          </cell>
          <cell r="U12">
            <v>0</v>
          </cell>
          <cell r="X12">
            <v>0</v>
          </cell>
          <cell r="AA12">
            <v>0</v>
          </cell>
          <cell r="AS12">
            <v>0</v>
          </cell>
          <cell r="AT12">
            <v>0</v>
          </cell>
          <cell r="AU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S13">
            <v>0</v>
          </cell>
          <cell r="AT13">
            <v>0</v>
          </cell>
          <cell r="AU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S14">
            <v>0</v>
          </cell>
          <cell r="AT14">
            <v>0</v>
          </cell>
          <cell r="AU14">
            <v>0</v>
          </cell>
        </row>
        <row r="15">
          <cell r="D15">
            <v>4202000</v>
          </cell>
          <cell r="E15">
            <v>5188576.67</v>
          </cell>
          <cell r="F15">
            <v>0</v>
          </cell>
          <cell r="G15">
            <v>0</v>
          </cell>
          <cell r="H15">
            <v>0</v>
          </cell>
          <cell r="I15">
            <v>5188576.67</v>
          </cell>
        </row>
        <row r="16">
          <cell r="D16">
            <v>-33366713</v>
          </cell>
          <cell r="E16">
            <v>-30571356.27</v>
          </cell>
          <cell r="F16">
            <v>0</v>
          </cell>
          <cell r="G16">
            <v>0</v>
          </cell>
          <cell r="H16">
            <v>0</v>
          </cell>
          <cell r="I16">
            <v>-30571356.27</v>
          </cell>
          <cell r="J16">
            <v>-1543462</v>
          </cell>
          <cell r="K16">
            <v>-1666323.89</v>
          </cell>
          <cell r="L16">
            <v>0</v>
          </cell>
          <cell r="M16">
            <v>0</v>
          </cell>
          <cell r="N16">
            <v>0</v>
          </cell>
          <cell r="O16">
            <v>-1666323.89</v>
          </cell>
        </row>
        <row r="17">
          <cell r="D17">
            <v>0</v>
          </cell>
          <cell r="E17">
            <v>0</v>
          </cell>
          <cell r="F17">
            <v>0</v>
          </cell>
          <cell r="G17">
            <v>0</v>
          </cell>
          <cell r="H17">
            <v>0</v>
          </cell>
          <cell r="J17">
            <v>0</v>
          </cell>
          <cell r="K17">
            <v>0</v>
          </cell>
          <cell r="L17">
            <v>0</v>
          </cell>
          <cell r="M17">
            <v>0</v>
          </cell>
          <cell r="N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S18">
            <v>0</v>
          </cell>
          <cell r="AT18">
            <v>0</v>
          </cell>
          <cell r="AU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S19">
            <v>0</v>
          </cell>
          <cell r="AT19">
            <v>0</v>
          </cell>
          <cell r="AU19">
            <v>0</v>
          </cell>
        </row>
        <row r="20">
          <cell r="D20">
            <v>58095350.199999996</v>
          </cell>
          <cell r="E20">
            <v>58095350.199999996</v>
          </cell>
          <cell r="F20">
            <v>0</v>
          </cell>
          <cell r="G20">
            <v>0</v>
          </cell>
          <cell r="H20">
            <v>0</v>
          </cell>
          <cell r="I20">
            <v>58095350.199999996</v>
          </cell>
        </row>
        <row r="23">
          <cell r="D23">
            <v>76617255.513743013</v>
          </cell>
          <cell r="J23">
            <v>1258297.381616916</v>
          </cell>
          <cell r="P23">
            <v>8305670.4890030809</v>
          </cell>
          <cell r="U23">
            <v>0</v>
          </cell>
          <cell r="X23">
            <v>0</v>
          </cell>
          <cell r="AA23">
            <v>0</v>
          </cell>
          <cell r="AS23">
            <v>1825349119.0693166</v>
          </cell>
          <cell r="AT23">
            <v>0</v>
          </cell>
          <cell r="AU23">
            <v>84745553.428278908</v>
          </cell>
        </row>
        <row r="24">
          <cell r="E24">
            <v>79762619.6130431</v>
          </cell>
          <cell r="F24">
            <v>0</v>
          </cell>
          <cell r="G24">
            <v>0</v>
          </cell>
          <cell r="H24">
            <v>0</v>
          </cell>
          <cell r="I24">
            <v>79762619.6130431</v>
          </cell>
          <cell r="K24">
            <v>1456719.2120780176</v>
          </cell>
          <cell r="L24">
            <v>0</v>
          </cell>
          <cell r="M24">
            <v>0</v>
          </cell>
          <cell r="N24">
            <v>0</v>
          </cell>
          <cell r="O24">
            <v>1456719.2120780176</v>
          </cell>
          <cell r="Q24">
            <v>7298318.2763907854</v>
          </cell>
          <cell r="R24">
            <v>0</v>
          </cell>
          <cell r="S24">
            <v>0</v>
          </cell>
          <cell r="T24">
            <v>0</v>
          </cell>
          <cell r="V24">
            <v>0</v>
          </cell>
          <cell r="W24">
            <v>0</v>
          </cell>
          <cell r="Y24">
            <v>0</v>
          </cell>
          <cell r="Z24">
            <v>0</v>
          </cell>
          <cell r="AB24">
            <v>0</v>
          </cell>
          <cell r="AC24">
            <v>0</v>
          </cell>
        </row>
        <row r="26">
          <cell r="D26">
            <v>10625357.241585387</v>
          </cell>
          <cell r="J26">
            <v>262101.92376322852</v>
          </cell>
          <cell r="P26">
            <v>579118.30989603116</v>
          </cell>
          <cell r="U26">
            <v>0</v>
          </cell>
          <cell r="X26">
            <v>0</v>
          </cell>
          <cell r="AA26">
            <v>0</v>
          </cell>
          <cell r="AS26">
            <v>173781650.9204607</v>
          </cell>
          <cell r="AT26">
            <v>0</v>
          </cell>
          <cell r="AU26">
            <v>14616386.230093183</v>
          </cell>
        </row>
        <row r="27">
          <cell r="E27">
            <v>3148774.8044963516</v>
          </cell>
          <cell r="F27">
            <v>0</v>
          </cell>
          <cell r="G27">
            <v>0</v>
          </cell>
          <cell r="H27">
            <v>0</v>
          </cell>
          <cell r="I27">
            <v>3148774.8044963516</v>
          </cell>
          <cell r="K27">
            <v>65653.656682476343</v>
          </cell>
          <cell r="L27">
            <v>0</v>
          </cell>
          <cell r="M27">
            <v>0</v>
          </cell>
          <cell r="N27">
            <v>0</v>
          </cell>
          <cell r="O27">
            <v>65653.656682476343</v>
          </cell>
          <cell r="Q27">
            <v>88966.245617930574</v>
          </cell>
          <cell r="R27">
            <v>0</v>
          </cell>
          <cell r="S27">
            <v>0</v>
          </cell>
          <cell r="T27">
            <v>0</v>
          </cell>
          <cell r="V27">
            <v>0</v>
          </cell>
          <cell r="W27">
            <v>0</v>
          </cell>
          <cell r="Y27">
            <v>0</v>
          </cell>
          <cell r="Z27">
            <v>0</v>
          </cell>
          <cell r="AB27">
            <v>0</v>
          </cell>
          <cell r="AC27">
            <v>0</v>
          </cell>
        </row>
        <row r="28">
          <cell r="D28">
            <v>33540.62374301417</v>
          </cell>
          <cell r="J28">
            <v>393.34161691610643</v>
          </cell>
          <cell r="P28">
            <v>7118.4790030811928</v>
          </cell>
          <cell r="U28">
            <v>0</v>
          </cell>
          <cell r="X28">
            <v>0</v>
          </cell>
          <cell r="AA28">
            <v>0</v>
          </cell>
          <cell r="AS28">
            <v>1651485.1193166794</v>
          </cell>
          <cell r="AT28">
            <v>0</v>
          </cell>
          <cell r="AU28">
            <v>84802.375810955011</v>
          </cell>
        </row>
        <row r="30">
          <cell r="D30">
            <v>0</v>
          </cell>
          <cell r="J30">
            <v>0</v>
          </cell>
          <cell r="P30">
            <v>0</v>
          </cell>
          <cell r="U30">
            <v>0</v>
          </cell>
          <cell r="X30">
            <v>0</v>
          </cell>
          <cell r="AA30">
            <v>0</v>
          </cell>
          <cell r="AS30">
            <v>0</v>
          </cell>
          <cell r="AT30">
            <v>0</v>
          </cell>
          <cell r="AU30">
            <v>0</v>
          </cell>
        </row>
        <row r="31">
          <cell r="E31">
            <v>0</v>
          </cell>
          <cell r="F31">
            <v>0</v>
          </cell>
          <cell r="G31">
            <v>0</v>
          </cell>
          <cell r="H31">
            <v>0</v>
          </cell>
          <cell r="I31">
            <v>0</v>
          </cell>
          <cell r="K31">
            <v>0</v>
          </cell>
          <cell r="L31">
            <v>0</v>
          </cell>
          <cell r="M31">
            <v>0</v>
          </cell>
          <cell r="N31">
            <v>0</v>
          </cell>
          <cell r="O31">
            <v>0</v>
          </cell>
          <cell r="Q31">
            <v>0</v>
          </cell>
          <cell r="R31">
            <v>0</v>
          </cell>
          <cell r="S31">
            <v>0</v>
          </cell>
          <cell r="T31">
            <v>0</v>
          </cell>
          <cell r="V31">
            <v>0</v>
          </cell>
          <cell r="W31">
            <v>0</v>
          </cell>
          <cell r="Y31">
            <v>0</v>
          </cell>
          <cell r="Z31">
            <v>0</v>
          </cell>
          <cell r="AB31">
            <v>0</v>
          </cell>
          <cell r="AC31">
            <v>0</v>
          </cell>
        </row>
        <row r="32">
          <cell r="D32">
            <v>0</v>
          </cell>
          <cell r="J32">
            <v>0</v>
          </cell>
          <cell r="P32">
            <v>0</v>
          </cell>
          <cell r="U32">
            <v>0</v>
          </cell>
          <cell r="X32">
            <v>0</v>
          </cell>
          <cell r="AA32">
            <v>0</v>
          </cell>
          <cell r="AS32">
            <v>0</v>
          </cell>
          <cell r="AT32">
            <v>0</v>
          </cell>
          <cell r="AU32">
            <v>0</v>
          </cell>
        </row>
        <row r="34">
          <cell r="D34">
            <v>0</v>
          </cell>
          <cell r="J34">
            <v>0</v>
          </cell>
          <cell r="P34">
            <v>0</v>
          </cell>
          <cell r="U34">
            <v>0</v>
          </cell>
          <cell r="X34">
            <v>0</v>
          </cell>
          <cell r="AA34">
            <v>0</v>
          </cell>
          <cell r="AS34">
            <v>0</v>
          </cell>
          <cell r="AT34">
            <v>0</v>
          </cell>
          <cell r="AU34">
            <v>0</v>
          </cell>
        </row>
        <row r="35">
          <cell r="E35">
            <v>0</v>
          </cell>
          <cell r="F35">
            <v>0</v>
          </cell>
          <cell r="G35">
            <v>0</v>
          </cell>
          <cell r="H35">
            <v>0</v>
          </cell>
          <cell r="I35">
            <v>0</v>
          </cell>
          <cell r="K35">
            <v>0</v>
          </cell>
          <cell r="L35">
            <v>0</v>
          </cell>
          <cell r="M35">
            <v>0</v>
          </cell>
          <cell r="N35">
            <v>0</v>
          </cell>
          <cell r="O35">
            <v>0</v>
          </cell>
          <cell r="Q35">
            <v>0</v>
          </cell>
          <cell r="R35">
            <v>0</v>
          </cell>
          <cell r="S35">
            <v>0</v>
          </cell>
          <cell r="T35">
            <v>0</v>
          </cell>
          <cell r="V35">
            <v>0</v>
          </cell>
          <cell r="W35">
            <v>0</v>
          </cell>
          <cell r="Y35">
            <v>0</v>
          </cell>
          <cell r="Z35">
            <v>0</v>
          </cell>
          <cell r="AB35">
            <v>0</v>
          </cell>
          <cell r="AC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S36">
            <v>0</v>
          </cell>
          <cell r="AT36">
            <v>0</v>
          </cell>
          <cell r="AU36">
            <v>0</v>
          </cell>
        </row>
        <row r="38">
          <cell r="D38">
            <v>0</v>
          </cell>
          <cell r="J38">
            <v>0</v>
          </cell>
          <cell r="P38">
            <v>0</v>
          </cell>
          <cell r="U38">
            <v>0</v>
          </cell>
          <cell r="X38">
            <v>0</v>
          </cell>
          <cell r="AA38">
            <v>0</v>
          </cell>
          <cell r="AS38">
            <v>0</v>
          </cell>
          <cell r="AT38">
            <v>0</v>
          </cell>
          <cell r="AU38">
            <v>0</v>
          </cell>
        </row>
        <row r="39">
          <cell r="E39">
            <v>0</v>
          </cell>
          <cell r="F39">
            <v>0</v>
          </cell>
          <cell r="G39">
            <v>0</v>
          </cell>
          <cell r="H39">
            <v>0</v>
          </cell>
          <cell r="I39">
            <v>0</v>
          </cell>
          <cell r="K39">
            <v>0</v>
          </cell>
          <cell r="L39">
            <v>0</v>
          </cell>
          <cell r="M39">
            <v>0</v>
          </cell>
          <cell r="N39">
            <v>0</v>
          </cell>
          <cell r="O39">
            <v>0</v>
          </cell>
          <cell r="Q39">
            <v>0</v>
          </cell>
          <cell r="R39">
            <v>0</v>
          </cell>
          <cell r="S39">
            <v>0</v>
          </cell>
          <cell r="T39">
            <v>0</v>
          </cell>
          <cell r="V39">
            <v>0</v>
          </cell>
          <cell r="W39">
            <v>0</v>
          </cell>
          <cell r="Y39">
            <v>0</v>
          </cell>
          <cell r="Z39">
            <v>0</v>
          </cell>
          <cell r="AB39">
            <v>0</v>
          </cell>
          <cell r="AC39">
            <v>0</v>
          </cell>
        </row>
        <row r="41">
          <cell r="D41">
            <v>0</v>
          </cell>
          <cell r="J41">
            <v>0</v>
          </cell>
          <cell r="P41">
            <v>0</v>
          </cell>
          <cell r="U41">
            <v>0</v>
          </cell>
          <cell r="X41">
            <v>0</v>
          </cell>
          <cell r="AA41">
            <v>0</v>
          </cell>
          <cell r="AS41">
            <v>0</v>
          </cell>
          <cell r="AT41">
            <v>0</v>
          </cell>
          <cell r="AU41">
            <v>0</v>
          </cell>
        </row>
        <row r="42">
          <cell r="E42">
            <v>0</v>
          </cell>
          <cell r="F42">
            <v>0</v>
          </cell>
          <cell r="G42">
            <v>0</v>
          </cell>
          <cell r="H42">
            <v>0</v>
          </cell>
          <cell r="I42">
            <v>0</v>
          </cell>
          <cell r="K42">
            <v>0</v>
          </cell>
          <cell r="L42">
            <v>0</v>
          </cell>
          <cell r="M42">
            <v>0</v>
          </cell>
          <cell r="N42">
            <v>0</v>
          </cell>
          <cell r="O42">
            <v>0</v>
          </cell>
          <cell r="Q42">
            <v>0</v>
          </cell>
          <cell r="R42">
            <v>0</v>
          </cell>
          <cell r="S42">
            <v>0</v>
          </cell>
          <cell r="T42">
            <v>0</v>
          </cell>
          <cell r="V42">
            <v>0</v>
          </cell>
          <cell r="W42">
            <v>0</v>
          </cell>
          <cell r="Y42">
            <v>0</v>
          </cell>
          <cell r="Z42">
            <v>0</v>
          </cell>
          <cell r="AB42">
            <v>0</v>
          </cell>
          <cell r="AC42">
            <v>0</v>
          </cell>
        </row>
        <row r="43">
          <cell r="D43">
            <v>0</v>
          </cell>
          <cell r="J43">
            <v>0</v>
          </cell>
          <cell r="P43">
            <v>0</v>
          </cell>
          <cell r="U43">
            <v>0</v>
          </cell>
          <cell r="X43">
            <v>0</v>
          </cell>
          <cell r="AA43">
            <v>0</v>
          </cell>
          <cell r="AS43">
            <v>0</v>
          </cell>
          <cell r="AT43">
            <v>0</v>
          </cell>
          <cell r="AU43">
            <v>0</v>
          </cell>
        </row>
        <row r="45">
          <cell r="D45">
            <v>0</v>
          </cell>
          <cell r="E45">
            <v>0</v>
          </cell>
          <cell r="F45">
            <v>0</v>
          </cell>
          <cell r="G45">
            <v>0</v>
          </cell>
          <cell r="H45">
            <v>0</v>
          </cell>
          <cell r="I45">
            <v>0</v>
          </cell>
          <cell r="J45">
            <v>0</v>
          </cell>
          <cell r="K45">
            <v>0</v>
          </cell>
          <cell r="L45">
            <v>0</v>
          </cell>
          <cell r="M45">
            <v>0</v>
          </cell>
          <cell r="N45">
            <v>0</v>
          </cell>
          <cell r="O45">
            <v>0</v>
          </cell>
          <cell r="P45">
            <v>8879596.3623323217</v>
          </cell>
          <cell r="Q45">
            <v>0</v>
          </cell>
          <cell r="R45">
            <v>0</v>
          </cell>
          <cell r="S45">
            <v>0</v>
          </cell>
          <cell r="T45">
            <v>0</v>
          </cell>
          <cell r="U45">
            <v>0</v>
          </cell>
          <cell r="V45">
            <v>0</v>
          </cell>
          <cell r="W45">
            <v>0</v>
          </cell>
          <cell r="X45">
            <v>0</v>
          </cell>
          <cell r="Y45">
            <v>0</v>
          </cell>
          <cell r="Z45">
            <v>0</v>
          </cell>
          <cell r="AA45">
            <v>0</v>
          </cell>
          <cell r="AB45">
            <v>0</v>
          </cell>
          <cell r="AC45">
            <v>0</v>
          </cell>
          <cell r="AS45">
            <v>178339784.63766766</v>
          </cell>
          <cell r="AT45">
            <v>0</v>
          </cell>
          <cell r="AU45">
            <v>0</v>
          </cell>
        </row>
        <row r="46">
          <cell r="D46">
            <v>0</v>
          </cell>
          <cell r="E46">
            <v>0</v>
          </cell>
          <cell r="F46">
            <v>0</v>
          </cell>
          <cell r="G46">
            <v>0</v>
          </cell>
          <cell r="H46">
            <v>0</v>
          </cell>
          <cell r="I46">
            <v>0</v>
          </cell>
          <cell r="J46">
            <v>0</v>
          </cell>
          <cell r="K46">
            <v>0</v>
          </cell>
          <cell r="L46">
            <v>0</v>
          </cell>
          <cell r="M46">
            <v>0</v>
          </cell>
          <cell r="N46">
            <v>0</v>
          </cell>
          <cell r="O46">
            <v>0</v>
          </cell>
          <cell r="P46">
            <v>10907735.40740557</v>
          </cell>
          <cell r="Q46">
            <v>10907735.40740557</v>
          </cell>
          <cell r="R46">
            <v>0</v>
          </cell>
          <cell r="S46">
            <v>0</v>
          </cell>
          <cell r="T46">
            <v>0</v>
          </cell>
          <cell r="U46">
            <v>0</v>
          </cell>
          <cell r="V46">
            <v>0</v>
          </cell>
          <cell r="W46">
            <v>0</v>
          </cell>
          <cell r="X46">
            <v>0</v>
          </cell>
          <cell r="Y46">
            <v>0</v>
          </cell>
          <cell r="Z46">
            <v>0</v>
          </cell>
          <cell r="AA46">
            <v>0</v>
          </cell>
          <cell r="AB46">
            <v>0</v>
          </cell>
          <cell r="AC46">
            <v>0</v>
          </cell>
          <cell r="AS46">
            <v>227657679.36482498</v>
          </cell>
          <cell r="AT46">
            <v>0</v>
          </cell>
          <cell r="AU46">
            <v>0</v>
          </cell>
        </row>
        <row r="47">
          <cell r="D47">
            <v>0</v>
          </cell>
          <cell r="J47">
            <v>0</v>
          </cell>
          <cell r="P47">
            <v>8905126.0350607</v>
          </cell>
          <cell r="U47">
            <v>0</v>
          </cell>
          <cell r="X47">
            <v>0</v>
          </cell>
          <cell r="AA47">
            <v>0</v>
          </cell>
          <cell r="AS47">
            <v>220445148.87470379</v>
          </cell>
          <cell r="AT47">
            <v>0</v>
          </cell>
          <cell r="AU47">
            <v>0</v>
          </cell>
        </row>
        <row r="49">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S49">
            <v>0</v>
          </cell>
          <cell r="AT49">
            <v>0</v>
          </cell>
          <cell r="AU49">
            <v>0</v>
          </cell>
        </row>
        <row r="50">
          <cell r="D50">
            <v>0</v>
          </cell>
          <cell r="J50">
            <v>0</v>
          </cell>
          <cell r="P50">
            <v>0</v>
          </cell>
          <cell r="U50">
            <v>0</v>
          </cell>
          <cell r="X50">
            <v>0</v>
          </cell>
          <cell r="AA50">
            <v>0</v>
          </cell>
          <cell r="AS50">
            <v>0</v>
          </cell>
          <cell r="AT50">
            <v>0</v>
          </cell>
          <cell r="AU50">
            <v>0</v>
          </cell>
        </row>
        <row r="51">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S51">
            <v>0</v>
          </cell>
          <cell r="AT51">
            <v>0</v>
          </cell>
          <cell r="AU51">
            <v>0</v>
          </cell>
        </row>
        <row r="52">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S52">
            <v>0</v>
          </cell>
          <cell r="AT52">
            <v>0</v>
          </cell>
          <cell r="AU52">
            <v>0</v>
          </cell>
        </row>
        <row r="53">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S53">
            <v>0</v>
          </cell>
          <cell r="AT53">
            <v>0</v>
          </cell>
          <cell r="AU53">
            <v>0</v>
          </cell>
        </row>
        <row r="56">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S56">
            <v>0</v>
          </cell>
          <cell r="AT56">
            <v>0</v>
          </cell>
          <cell r="AU56">
            <v>0</v>
          </cell>
          <cell r="AV56">
            <v>0</v>
          </cell>
        </row>
        <row r="57">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S57">
            <v>0</v>
          </cell>
          <cell r="AT57">
            <v>0</v>
          </cell>
          <cell r="AU57">
            <v>0</v>
          </cell>
          <cell r="AV57">
            <v>0</v>
          </cell>
        </row>
        <row r="58">
          <cell r="D58">
            <v>6707000</v>
          </cell>
          <cell r="E58">
            <v>6693874.6600000001</v>
          </cell>
          <cell r="F58">
            <v>0</v>
          </cell>
          <cell r="G58">
            <v>0</v>
          </cell>
          <cell r="H58">
            <v>0</v>
          </cell>
          <cell r="I58">
            <v>7437311.6799999997</v>
          </cell>
        </row>
      </sheetData>
      <sheetData sheetId="3">
        <row r="5">
          <cell r="C5">
            <v>0</v>
          </cell>
          <cell r="D5">
            <v>77121222.219578043</v>
          </cell>
          <cell r="H5">
            <v>0</v>
          </cell>
          <cell r="I5">
            <v>1006261.3304104218</v>
          </cell>
          <cell r="M5">
            <v>0</v>
          </cell>
          <cell r="N5">
            <v>16637877.371180288</v>
          </cell>
        </row>
        <row r="6">
          <cell r="C6">
            <v>0</v>
          </cell>
          <cell r="D6">
            <v>77610855.963433564</v>
          </cell>
          <cell r="H6">
            <v>0</v>
          </cell>
          <cell r="I6">
            <v>1007089.0204104219</v>
          </cell>
          <cell r="M6">
            <v>0</v>
          </cell>
          <cell r="N6">
            <v>16650019.208326345</v>
          </cell>
        </row>
        <row r="7">
          <cell r="C7">
            <v>0</v>
          </cell>
          <cell r="D7">
            <v>1485612</v>
          </cell>
          <cell r="H7">
            <v>0</v>
          </cell>
          <cell r="I7">
            <v>25647</v>
          </cell>
          <cell r="M7">
            <v>0</v>
          </cell>
          <cell r="N7">
            <v>0</v>
          </cell>
        </row>
        <row r="8">
          <cell r="D8">
            <v>8030430.0199999996</v>
          </cell>
        </row>
        <row r="9">
          <cell r="D9">
            <v>4200475.38</v>
          </cell>
        </row>
        <row r="10">
          <cell r="D10">
            <v>-54020697.93</v>
          </cell>
          <cell r="I10">
            <v>-1166880.06</v>
          </cell>
        </row>
        <row r="11">
          <cell r="D11">
            <v>948240.57</v>
          </cell>
          <cell r="I11">
            <v>0</v>
          </cell>
        </row>
        <row r="15">
          <cell r="C15">
            <v>0</v>
          </cell>
          <cell r="D15">
            <v>142609653</v>
          </cell>
          <cell r="H15">
            <v>0</v>
          </cell>
          <cell r="I15">
            <v>2689694.3200000003</v>
          </cell>
          <cell r="M15">
            <v>0</v>
          </cell>
          <cell r="N15">
            <v>19503269</v>
          </cell>
        </row>
        <row r="16">
          <cell r="C16">
            <v>0</v>
          </cell>
          <cell r="D16">
            <v>14400188.232090507</v>
          </cell>
          <cell r="H16">
            <v>0</v>
          </cell>
          <cell r="I16">
            <v>190565.92430975899</v>
          </cell>
          <cell r="M16">
            <v>0</v>
          </cell>
          <cell r="N16">
            <v>1335276.8691209964</v>
          </cell>
        </row>
        <row r="35">
          <cell r="G35">
            <v>7803616.1469807234</v>
          </cell>
          <cell r="L35">
            <v>286466.03691290179</v>
          </cell>
        </row>
        <row r="36">
          <cell r="G36">
            <v>7803616.1469807224</v>
          </cell>
          <cell r="L36">
            <v>286466.03691290179</v>
          </cell>
        </row>
        <row r="38">
          <cell r="C38">
            <v>0</v>
          </cell>
          <cell r="D38">
            <v>33293</v>
          </cell>
          <cell r="H38">
            <v>0</v>
          </cell>
          <cell r="I38">
            <v>574.75</v>
          </cell>
          <cell r="M38">
            <v>0</v>
          </cell>
          <cell r="N38">
            <v>3421.9166666666665</v>
          </cell>
        </row>
        <row r="40">
          <cell r="F40">
            <v>0</v>
          </cell>
          <cell r="K40">
            <v>0</v>
          </cell>
          <cell r="P40">
            <v>0</v>
          </cell>
        </row>
        <row r="50">
          <cell r="C50">
            <v>0.8</v>
          </cell>
          <cell r="D50">
            <v>0.8</v>
          </cell>
          <cell r="E50">
            <v>0.8</v>
          </cell>
          <cell r="F50">
            <v>0.8</v>
          </cell>
          <cell r="H50">
            <v>0.8</v>
          </cell>
          <cell r="I50">
            <v>0.8</v>
          </cell>
          <cell r="J50">
            <v>0.8</v>
          </cell>
          <cell r="K50">
            <v>0.8</v>
          </cell>
          <cell r="M50">
            <v>0.85</v>
          </cell>
          <cell r="N50">
            <v>0.85</v>
          </cell>
          <cell r="O50">
            <v>0.85</v>
          </cell>
          <cell r="P50">
            <v>0.85</v>
          </cell>
        </row>
        <row r="56">
          <cell r="C56">
            <v>0</v>
          </cell>
          <cell r="H56">
            <v>0</v>
          </cell>
          <cell r="M56">
            <v>0</v>
          </cell>
        </row>
        <row r="57">
          <cell r="C57">
            <v>0</v>
          </cell>
          <cell r="H57">
            <v>0</v>
          </cell>
          <cell r="M57">
            <v>0</v>
          </cell>
        </row>
        <row r="59">
          <cell r="G59">
            <v>77121222.219578043</v>
          </cell>
          <cell r="L59">
            <v>1006261.3304104218</v>
          </cell>
        </row>
        <row r="60">
          <cell r="G60">
            <v>77403660.81651552</v>
          </cell>
          <cell r="L60">
            <v>1001509.2099999998</v>
          </cell>
        </row>
        <row r="61">
          <cell r="E61">
            <v>0</v>
          </cell>
          <cell r="J61">
            <v>0</v>
          </cell>
        </row>
        <row r="62">
          <cell r="E62">
            <v>0</v>
          </cell>
          <cell r="J62">
            <v>0</v>
          </cell>
        </row>
        <row r="63">
          <cell r="E63">
            <v>0</v>
          </cell>
          <cell r="J63">
            <v>0</v>
          </cell>
        </row>
        <row r="64">
          <cell r="E64">
            <v>0</v>
          </cell>
          <cell r="J64">
            <v>0</v>
          </cell>
        </row>
      </sheetData>
      <sheetData sheetId="4">
        <row r="6">
          <cell r="D6">
            <v>0</v>
          </cell>
          <cell r="E6">
            <v>0</v>
          </cell>
          <cell r="G6">
            <v>0</v>
          </cell>
          <cell r="H6">
            <v>0</v>
          </cell>
        </row>
        <row r="7">
          <cell r="C7">
            <v>0</v>
          </cell>
          <cell r="D7">
            <v>0</v>
          </cell>
          <cell r="E7">
            <v>0</v>
          </cell>
          <cell r="F7">
            <v>0</v>
          </cell>
          <cell r="G7">
            <v>0</v>
          </cell>
          <cell r="H7">
            <v>0</v>
          </cell>
        </row>
        <row r="8">
          <cell r="D8">
            <v>0</v>
          </cell>
          <cell r="E8">
            <v>0</v>
          </cell>
          <cell r="G8">
            <v>0</v>
          </cell>
          <cell r="H8">
            <v>0</v>
          </cell>
        </row>
        <row r="9">
          <cell r="C9">
            <v>0</v>
          </cell>
          <cell r="D9">
            <v>0</v>
          </cell>
          <cell r="E9">
            <v>0</v>
          </cell>
          <cell r="F9">
            <v>0</v>
          </cell>
          <cell r="G9">
            <v>0</v>
          </cell>
          <cell r="H9">
            <v>0</v>
          </cell>
        </row>
        <row r="12">
          <cell r="C12">
            <v>0</v>
          </cell>
          <cell r="D12">
            <v>0</v>
          </cell>
          <cell r="E12">
            <v>0</v>
          </cell>
          <cell r="F12">
            <v>0</v>
          </cell>
          <cell r="G12">
            <v>0</v>
          </cell>
          <cell r="H12">
            <v>0</v>
          </cell>
        </row>
        <row r="13">
          <cell r="C13">
            <v>0</v>
          </cell>
          <cell r="D13">
            <v>0</v>
          </cell>
          <cell r="E13">
            <v>0</v>
          </cell>
          <cell r="F13">
            <v>0</v>
          </cell>
          <cell r="G13">
            <v>0</v>
          </cell>
          <cell r="H13">
            <v>0</v>
          </cell>
        </row>
        <row r="14">
          <cell r="C14">
            <v>0</v>
          </cell>
          <cell r="D14">
            <v>0</v>
          </cell>
          <cell r="E14">
            <v>0</v>
          </cell>
          <cell r="F14">
            <v>0</v>
          </cell>
          <cell r="G14">
            <v>0</v>
          </cell>
          <cell r="H14">
            <v>0</v>
          </cell>
        </row>
        <row r="16">
          <cell r="C16">
            <v>0</v>
          </cell>
          <cell r="D16">
            <v>0</v>
          </cell>
          <cell r="E16">
            <v>0</v>
          </cell>
          <cell r="F16">
            <v>0</v>
          </cell>
          <cell r="G16">
            <v>0</v>
          </cell>
          <cell r="H16">
            <v>0</v>
          </cell>
        </row>
        <row r="17">
          <cell r="C17">
            <v>0</v>
          </cell>
          <cell r="D17">
            <v>0</v>
          </cell>
          <cell r="E17">
            <v>0</v>
          </cell>
          <cell r="F17">
            <v>0</v>
          </cell>
          <cell r="G17">
            <v>0</v>
          </cell>
          <cell r="H17">
            <v>0</v>
          </cell>
        </row>
        <row r="18">
          <cell r="C18">
            <v>0</v>
          </cell>
          <cell r="D18">
            <v>0</v>
          </cell>
          <cell r="E18">
            <v>0</v>
          </cell>
          <cell r="F18">
            <v>0</v>
          </cell>
          <cell r="G18">
            <v>0</v>
          </cell>
          <cell r="H18">
            <v>0</v>
          </cell>
        </row>
        <row r="19">
          <cell r="D19">
            <v>0</v>
          </cell>
          <cell r="E19">
            <v>0</v>
          </cell>
          <cell r="G19">
            <v>0</v>
          </cell>
          <cell r="H19">
            <v>0</v>
          </cell>
        </row>
        <row r="20">
          <cell r="C20">
            <v>0</v>
          </cell>
          <cell r="D20">
            <v>0</v>
          </cell>
          <cell r="E20">
            <v>0</v>
          </cell>
          <cell r="F20">
            <v>0</v>
          </cell>
          <cell r="G20">
            <v>0</v>
          </cell>
          <cell r="H20">
            <v>0</v>
          </cell>
        </row>
        <row r="21">
          <cell r="D21">
            <v>0</v>
          </cell>
          <cell r="E21">
            <v>0</v>
          </cell>
          <cell r="G21">
            <v>0</v>
          </cell>
          <cell r="H21">
            <v>0</v>
          </cell>
        </row>
        <row r="22">
          <cell r="C22">
            <v>0</v>
          </cell>
          <cell r="D22">
            <v>0</v>
          </cell>
          <cell r="E22">
            <v>0</v>
          </cell>
          <cell r="F22">
            <v>0</v>
          </cell>
          <cell r="G22">
            <v>0</v>
          </cell>
          <cell r="H22">
            <v>0</v>
          </cell>
        </row>
      </sheetData>
      <sheetData sheetId="5"/>
      <sheetData sheetId="6">
        <row r="5">
          <cell r="B5" t="str">
            <v>2.1a  Claims paid during the MLR reporting year regardless of incurred date</v>
          </cell>
          <cell r="D5" t="str">
            <v>Adjudicated claims are paid weekly.  Each line of business is paid separately to each provider.  Each payment is listed on a weekly LOB Disbursement Register.</v>
          </cell>
        </row>
        <row r="6">
          <cell r="B6" t="str">
            <v>2.1b  Claims incurred only during the MLR reporting year, paid through 3/31 of the following year</v>
          </cell>
          <cell r="D6" t="str">
            <v>Underlying service dates for all claims are captured in the claim adjudication system along with payment history.   All claims are identifed and tracked by line of business.</v>
          </cell>
        </row>
        <row r="7">
          <cell r="B7" t="str">
            <v>2.2a Liability as of 12/31 of MLR reporting year for all claims regardless of incurred date</v>
          </cell>
          <cell r="D7" t="str">
            <v>Unpaid Claim Liabilities (UCL) are separately developed quarterly and reported for each line of business, based on claim service and payment dates. Line of business UCL's are developed for inpatient and outpatient medical, and other coverages such as dental and pharmacy.</v>
          </cell>
        </row>
        <row r="8">
          <cell r="B8" t="str">
            <v>2.2b Liability for claims incurred only during the MLR reporting year, calculated as of 3/31 of the following year</v>
          </cell>
          <cell r="D8" t="str">
            <v>Unpaid Claim Liabilities (UCL) are separately developed quarterly and reported for each line of business, based on claim service and payment dates. Line of business UCL's are developed for inpatient and outpatient medical, and other coverages such as dental and pharmacy.</v>
          </cell>
        </row>
        <row r="9">
          <cell r="B9" t="str">
            <v>2.3 Direct claim liability prior year</v>
          </cell>
          <cell r="D9" t="str">
            <v>All business is direct, the company does not cede or assume reinsurance. Unpaid Claim Liabilities (UCL) are separately developed quarterly and reported for each line of business, based on claim service and payment dates. Line of business UCL's are developed for inpatient and outpatient medical, and other coverages such as dental and pharmacy.</v>
          </cell>
        </row>
        <row r="10">
          <cell r="B10" t="str">
            <v>2.11a  Paid medical incentive pools and bonuses MLR Reporting year</v>
          </cell>
          <cell r="D10" t="str">
            <v>Medical incentive pools are developed for each line of business for which pools exist.  Amounts are calculated for each participating line of business basedon incurred claim data captured by the Company's payment systems.   Incentive payments are generally made during the year following the reporting year.</v>
          </cell>
        </row>
        <row r="11">
          <cell r="B11" t="str">
            <v>2.11b  Accrued medical incentive pools and bonuses MLR Reporting year</v>
          </cell>
          <cell r="D11" t="str">
            <v>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  Incentive pool results are determined for each incentive or risk reporting year.</v>
          </cell>
        </row>
        <row r="12">
          <cell r="B12" t="str">
            <v>2.11c  Accrued medical incentive pools and bonuses prior year</v>
          </cell>
          <cell r="D12" t="str">
            <v>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v>
          </cell>
        </row>
        <row r="13">
          <cell r="B13" t="str">
            <v>All other lines in this section</v>
          </cell>
          <cell r="D13" t="str">
            <v>Not applicable to MetroPlus</v>
          </cell>
        </row>
        <row r="27">
          <cell r="B27" t="str">
            <v>3.1a Federal income taxes deductible from premium in MLR calculations</v>
          </cell>
          <cell r="D27" t="str">
            <v>MetroPlus, a public benefit corporation, is exempt from federal and New York State income tax under Section 501(a) of the IRC as a 501(c)3 organization.</v>
          </cell>
        </row>
        <row r="28">
          <cell r="B28" t="str">
            <v>3.1b Patient Centered Outcomes Research Institute (PCORI) Fee</v>
          </cell>
          <cell r="D28" t="str">
            <v xml:space="preserve">Patient-Centered Outcomes Research Institute Fee (PCORI) is assessed to individual and group policies to fund comparative effectiveness research.  The fee is $0.17 PMPM.  </v>
          </cell>
        </row>
        <row r="29">
          <cell r="B29" t="str">
            <v>3.1c Affordable Care Act section 9010 Fee</v>
          </cell>
          <cell r="D29" t="str">
            <v>MetroPlus is exempt as a qualifying 501( c)3 organization.  Additionally, MetroPlus is exempt as a component unit of The City of New York.</v>
          </cell>
        </row>
        <row r="30">
          <cell r="B30" t="str">
            <v>3.1d Other Federal Taxes and assessments deductible from premium</v>
          </cell>
          <cell r="D30" t="str">
            <v>MetroPlus, a public benefit corporation, is exempt from federal and New York State income tax under Section 501(a) of the IRC as a 501(c)3 organization.</v>
          </cell>
        </row>
        <row r="34">
          <cell r="B34" t="str">
            <v>3.2a State income, excise, business, and other taxes</v>
          </cell>
          <cell r="D34" t="str">
            <v>MetroPlus, a public benefit corporation, is exempt from federal and New York State income tax under Section 501(a) of the IRC as a 501(c)3 organization.</v>
          </cell>
        </row>
        <row r="35">
          <cell r="B35" t="str">
            <v>3.2b State premium taxes</v>
          </cell>
          <cell r="D35" t="str">
            <v xml:space="preserve">Consists of GME and HCRA payments for specific lines of business and estimated 332 Assessments for lines of business subject to such assessments.  </v>
          </cell>
        </row>
        <row r="41">
          <cell r="B41" t="str">
            <v>3.2c Community benefit expenditures deductible from premium in MLR calculations</v>
          </cell>
          <cell r="D41" t="str">
            <v>Not applicable to MetroPlus</v>
          </cell>
        </row>
        <row r="48">
          <cell r="B48" t="str">
            <v>3.3a Federal Transitional Reinsurance Program contributions</v>
          </cell>
          <cell r="D48" t="str">
            <v>Calculated based on specific covered lines of business data and paid by MetroPlus to HHS for participation in the Federal Reinsurance Program.</v>
          </cell>
        </row>
        <row r="49">
          <cell r="B49" t="str">
            <v>3.3b Other Federal and State regulatory authority licenses and fees</v>
          </cell>
          <cell r="D49" t="str">
            <v>Not applicable to MetroPlus</v>
          </cell>
        </row>
        <row r="56">
          <cell r="B56" t="str">
            <v>4.1 Improve health outcomes</v>
          </cell>
          <cell r="D56" t="str">
            <v>Not applicable to MetroPlus</v>
          </cell>
        </row>
        <row r="67">
          <cell r="B67" t="str">
            <v>4.2 Activities to prevent hospital readmission</v>
          </cell>
          <cell r="D67" t="str">
            <v>Not applicable to MetroPlus</v>
          </cell>
        </row>
        <row r="78">
          <cell r="B78" t="str">
            <v>4.3 Improve patient safety and reduce medical errors</v>
          </cell>
          <cell r="D78" t="str">
            <v>Not applicable to MetroPlus</v>
          </cell>
        </row>
        <row r="89">
          <cell r="B89" t="str">
            <v>4.4 Wellness and health promotion activities</v>
          </cell>
          <cell r="D89" t="str">
            <v>Not applicable to MetroPlus</v>
          </cell>
        </row>
        <row r="100">
          <cell r="B100" t="str">
            <v>4.5 Health information technology expenses related to improving health care quality</v>
          </cell>
          <cell r="D100" t="str">
            <v>Quality improvements helping members with chronic conditions stay healthy and provide support to help them manage their illness.  Programs include Diabetes, Asthma, Behavioral Health, Complex Medical.  (did not specifically assigned any expenses to this bucket)</v>
          </cell>
        </row>
        <row r="111">
          <cell r="B111" t="str">
            <v>4.6 Allowable Implementation ICD-10 expenses (not to exceed 0.3% of premium)</v>
          </cell>
          <cell r="D111" t="str">
            <v>Not applicable to MetroPlus</v>
          </cell>
        </row>
        <row r="123">
          <cell r="B123" t="str">
            <v>5.1 Cost containment expenses not included in quality improvement expenses in Section 4</v>
          </cell>
          <cell r="D123" t="str">
            <v>Medical management costs are generally allocated to lines of business based on the proportion of member months of each line to the total. Admin costs of medical management units that support specific lines of business are generally charged directly to that line.</v>
          </cell>
        </row>
        <row r="134">
          <cell r="B134" t="str">
            <v>5.2 All other claims adjustment expenses</v>
          </cell>
          <cell r="D134" t="str">
            <v>Claim adjustment expenses for services performed by third party vendors are charged to the line of business being serviced. Claim adjustment expenses for services performed by internal staff are generally allocated to lines of business based on the proportion of member months of each of line to the total member months.</v>
          </cell>
        </row>
        <row r="145">
          <cell r="B145" t="str">
            <v>5.3 Direct sales salaries and benefits</v>
          </cell>
          <cell r="D145" t="str">
            <v>MetroPlus employs non-commissioned marketing staff to help enlist Medicaid, Medicare and NY Health Exchange members.   Costs are charged directly for the business line served, where applicable, or allocated based on member months of the lines of business for the reporting period.</v>
          </cell>
        </row>
        <row r="156">
          <cell r="B156" t="str">
            <v>5.4 Agents and brokers fees and commissions</v>
          </cell>
          <cell r="D156" t="str">
            <v>MetroPlus does not engage agents and brokers.</v>
          </cell>
        </row>
        <row r="167">
          <cell r="B167" t="str">
            <v>5.5a Taxes and assessments (exclude amounts reported in Section 3 or Line 9)</v>
          </cell>
          <cell r="D167" t="str">
            <v>Not applicable to MetroPlus</v>
          </cell>
        </row>
        <row r="168">
          <cell r="B168" t="str">
            <v>5.5b Fines and penalties of regulatory authorities (exclude amounts reported in Line 3.3)</v>
          </cell>
          <cell r="D168" t="str">
            <v xml:space="preserve">Payments are charged to the underlying line of business.  </v>
          </cell>
        </row>
        <row r="178">
          <cell r="B178" t="str">
            <v>5.6 Other general and administrative expenses</v>
          </cell>
          <cell r="D178" t="str">
            <v>Administrative costs that are incurred directly in support of a specific line business are charged to the respective lines of business. Directly chargeable  costs include compensation and benefits, and payments to third party vendors. All remaining admin costs not charged directly to a line, are then allocated to all  lines of business, generally based on the proportion of member months of each line to the total of all lines of business for the reporting year.</v>
          </cell>
        </row>
        <row r="189">
          <cell r="B189" t="str">
            <v>5.7 Community benefit expenditures (informational only include amounts reported in Lines 3.2c and 5.6)</v>
          </cell>
          <cell r="D189" t="str">
            <v>Not applicable to MetroPlus</v>
          </cell>
        </row>
        <row r="200">
          <cell r="B200" t="str">
            <v>5.8 ICD-10 implementation expenses (informational only include amounts reported in Lines 4.6 and 5.6)</v>
          </cell>
          <cell r="D200" t="str">
            <v>Any costs would be allocated based on member months.</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D1" sqref="D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7" t="s">
        <v>348</v>
      </c>
      <c r="C3" s="148" t="s">
        <v>350</v>
      </c>
      <c r="F3" s="47"/>
    </row>
    <row r="4" spans="1:6" x14ac:dyDescent="0.2">
      <c r="A4" s="483" t="s">
        <v>501</v>
      </c>
      <c r="B4" s="149" t="s">
        <v>45</v>
      </c>
      <c r="C4" s="482" t="s">
        <v>496</v>
      </c>
    </row>
    <row r="5" spans="1:6" x14ac:dyDescent="0.2">
      <c r="B5" s="149" t="s">
        <v>215</v>
      </c>
      <c r="C5" s="482"/>
    </row>
    <row r="6" spans="1:6" x14ac:dyDescent="0.2">
      <c r="B6" s="149" t="s">
        <v>216</v>
      </c>
      <c r="C6" s="482" t="s">
        <v>499</v>
      </c>
    </row>
    <row r="7" spans="1:6" x14ac:dyDescent="0.2">
      <c r="B7" s="149" t="s">
        <v>128</v>
      </c>
      <c r="C7" s="482"/>
    </row>
    <row r="8" spans="1:6" x14ac:dyDescent="0.2">
      <c r="B8" s="149" t="s">
        <v>36</v>
      </c>
      <c r="C8" s="482"/>
    </row>
    <row r="9" spans="1:6" x14ac:dyDescent="0.2">
      <c r="B9" s="149" t="s">
        <v>41</v>
      </c>
      <c r="C9" s="482" t="s">
        <v>500</v>
      </c>
    </row>
    <row r="10" spans="1:6" x14ac:dyDescent="0.2">
      <c r="B10" s="149" t="s">
        <v>58</v>
      </c>
      <c r="C10" s="482" t="s">
        <v>496</v>
      </c>
    </row>
    <row r="11" spans="1:6" x14ac:dyDescent="0.2">
      <c r="B11" s="149" t="s">
        <v>349</v>
      </c>
      <c r="C11" s="482"/>
    </row>
    <row r="12" spans="1:6" x14ac:dyDescent="0.2">
      <c r="B12" s="149" t="s">
        <v>35</v>
      </c>
      <c r="C12" s="482" t="s">
        <v>149</v>
      </c>
    </row>
    <row r="13" spans="1:6" x14ac:dyDescent="0.2">
      <c r="B13" s="149" t="s">
        <v>50</v>
      </c>
      <c r="C13" s="482" t="s">
        <v>175</v>
      </c>
    </row>
    <row r="14" spans="1:6" x14ac:dyDescent="0.2">
      <c r="B14" s="149" t="s">
        <v>51</v>
      </c>
      <c r="C14" s="482" t="s">
        <v>498</v>
      </c>
    </row>
    <row r="15" spans="1:6" x14ac:dyDescent="0.2">
      <c r="B15" s="149" t="s">
        <v>217</v>
      </c>
      <c r="C15" s="482" t="s">
        <v>133</v>
      </c>
    </row>
    <row r="16" spans="1:6" x14ac:dyDescent="0.2">
      <c r="B16" s="149" t="s">
        <v>434</v>
      </c>
      <c r="C16" s="481"/>
    </row>
    <row r="17" spans="1:3" x14ac:dyDescent="0.2">
      <c r="B17" s="150" t="s">
        <v>219</v>
      </c>
      <c r="C17" s="484" t="s">
        <v>135</v>
      </c>
    </row>
    <row r="18" spans="1:3" x14ac:dyDescent="0.2">
      <c r="B18" s="149" t="s">
        <v>218</v>
      </c>
      <c r="C18" s="482" t="s">
        <v>135</v>
      </c>
    </row>
    <row r="19" spans="1:3" x14ac:dyDescent="0.2">
      <c r="A19" s="164"/>
      <c r="B19" s="151" t="s">
        <v>53</v>
      </c>
      <c r="C19" s="482" t="s">
        <v>497</v>
      </c>
    </row>
    <row r="20" spans="1:3" x14ac:dyDescent="0.2">
      <c r="A20" s="164"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f>SUM('Pt 2 Premium and Claims'!D$5,'Pt 2 Premium and Claims'!D$6,-'Pt 2 Premium and Claims'!D$7,-'Pt 2 Premium and Claims'!D$13,'Pt 2 Premium and Claims'!D$14:'Pt 2 Premium and Claims'!D$17)</f>
        <v>86585827.172499999</v>
      </c>
      <c r="E5" s="215">
        <f>SUM('Pt 2 Premium and Claims'!E$5,'Pt 2 Premium and Claims'!E$6,-'Pt 2 Premium and Claims'!E$7,-'Pt 2 Premium and Claims'!E$13,'Pt 2 Premium and Claims'!E$14:'Pt 2 Premium and Claims'!E$17)</f>
        <v>90367760.572500005</v>
      </c>
      <c r="F5" s="215">
        <f>SUM('Pt 2 Premium and Claims'!F$5,'Pt 2 Premium and Claims'!F$6,-'Pt 2 Premium and Claims'!F$7,-'Pt 2 Premium and Claims'!F$13,'Pt 2 Premium and Claims'!F$14:'Pt 2 Premium and Claims'!F$17)</f>
        <v>0</v>
      </c>
      <c r="G5" s="215">
        <f>SUM('Pt 2 Premium and Claims'!G$5,'Pt 2 Premium and Claims'!G$6,-'Pt 2 Premium and Claims'!G$7,-'Pt 2 Premium and Claims'!G$13,'Pt 2 Premium and Claims'!G$14:'Pt 2 Premium and Claims'!G$17)</f>
        <v>0</v>
      </c>
      <c r="H5" s="215">
        <f>SUM('Pt 2 Premium and Claims'!H$5,'Pt 2 Premium and Claims'!H$6,-'Pt 2 Premium and Claims'!H$7,-'Pt 2 Premium and Claims'!H$13,'Pt 2 Premium and Claims'!H$14:'Pt 2 Premium and Claims'!H$17)</f>
        <v>0</v>
      </c>
      <c r="I5" s="214">
        <f>SUM('Pt 2 Premium and Claims'!I$5,'Pt 2 Premium and Claims'!I$6,-'Pt 2 Premium and Claims'!I$7,-'Pt 2 Premium and Claims'!I$13,'Pt 2 Premium and Claims'!I$14:'Pt 2 Premium and Claims'!I$16)</f>
        <v>90367760.572500005</v>
      </c>
      <c r="J5" s="214">
        <f>SUM('Pt 2 Premium and Claims'!J$5,'Pt 2 Premium and Claims'!J$6,-'Pt 2 Premium and Claims'!J$7,-'Pt 2 Premium and Claims'!J$13,'Pt 2 Premium and Claims'!J$14,'Pt 2 Premium and Claims'!J$16:'Pt 2 Premium and Claims'!J$17)</f>
        <v>1578874.65</v>
      </c>
      <c r="K5" s="215">
        <f>SUM('Pt 2 Premium and Claims'!K$5,'Pt 2 Premium and Claims'!K$6,-'Pt 2 Premium and Claims'!K$7,-'Pt 2 Premium and Claims'!K$13,'Pt 2 Premium and Claims'!K$14,'Pt 2 Premium and Claims'!K$16:'Pt 2 Premium and Claims'!K$17)</f>
        <v>1691148.05</v>
      </c>
      <c r="L5" s="215">
        <f>SUM('Pt 2 Premium and Claims'!L$5,'Pt 2 Premium and Claims'!L$6,-'Pt 2 Premium and Claims'!L$7,-'Pt 2 Premium and Claims'!L$13,'Pt 2 Premium and Claims'!L$14,'Pt 2 Premium and Claims'!L$16:'Pt 2 Premium and Claims'!L$17)</f>
        <v>0</v>
      </c>
      <c r="M5" s="215">
        <f>SUM('Pt 2 Premium and Claims'!M$5,'Pt 2 Premium and Claims'!M$6,-'Pt 2 Premium and Claims'!M$7,-'Pt 2 Premium and Claims'!M$13,'Pt 2 Premium and Claims'!M$14,'Pt 2 Premium and Claims'!M$16:'Pt 2 Premium and Claims'!M$17)</f>
        <v>0</v>
      </c>
      <c r="N5" s="215">
        <f>SUM('Pt 2 Premium and Claims'!N$5,'Pt 2 Premium and Claims'!N$6,-'Pt 2 Premium and Claims'!N$7,-'Pt 2 Premium and Claims'!N$13,'Pt 2 Premium and Claims'!N$14,'Pt 2 Premium and Claims'!N$16:'Pt 2 Premium and Claims'!N$17)</f>
        <v>0</v>
      </c>
      <c r="O5" s="214">
        <f>SUM('Pt 2 Premium and Claims'!O$5,'Pt 2 Premium and Claims'!O$6,-'Pt 2 Premium and Claims'!O$7,-'Pt 2 Premium and Claims'!O$13,'Pt 2 Premium and Claims'!O$14,'Pt 2 Premium and Claims'!O$16)</f>
        <v>1691148.05</v>
      </c>
      <c r="P5" s="214">
        <f>SUM('Pt 2 Premium and Claims'!P$5,'Pt 2 Premium and Claims'!P$6,-'Pt 2 Premium and Claims'!P$7,-'Pt 2 Premium and Claims'!P$13,'Pt 2 Premium and Claims'!P$14)</f>
        <v>21871177.359999999</v>
      </c>
      <c r="Q5" s="215">
        <f>SUM('Pt 2 Premium and Claims'!Q$5,'Pt 2 Premium and Claims'!Q$6,-'Pt 2 Premium and Claims'!Q$7,-'Pt 2 Premium and Claims'!Q$13,'Pt 2 Premium and Claims'!Q$14)</f>
        <v>21871177.359999999</v>
      </c>
      <c r="R5" s="215">
        <f>SUM('Pt 2 Premium and Claims'!R$5,'Pt 2 Premium and Claims'!R$6,-'Pt 2 Premium and Claims'!R$7,-'Pt 2 Premium and Claims'!R$13,'Pt 2 Premium and Claims'!R$14)</f>
        <v>0</v>
      </c>
      <c r="S5" s="215">
        <f>SUM('Pt 2 Premium and Claims'!S$5,'Pt 2 Premium and Claims'!S$6,-'Pt 2 Premium and Claims'!S$7,-'Pt 2 Premium and Claims'!S$13,'Pt 2 Premium and Claims'!S$14)</f>
        <v>0</v>
      </c>
      <c r="T5" s="215">
        <f>SUM('Pt 2 Premium and Claims'!T$5,'Pt 2 Premium and Claims'!T$6,-'Pt 2 Premium and Claims'!T$7,-'Pt 2 Premium and Claims'!T$13,'Pt 2 Premium and Claims'!T$14)</f>
        <v>0</v>
      </c>
      <c r="U5" s="214">
        <f>SUM('Pt 2 Premium and Claims'!U$5,'Pt 2 Premium and Claims'!U$6,-'Pt 2 Premium and Claims'!U$7,-'Pt 2 Premium and Claims'!U$13,'Pt 2 Premium and Claims'!U$14)</f>
        <v>0</v>
      </c>
      <c r="V5" s="215">
        <f>SUM('Pt 2 Premium and Claims'!V$5,'Pt 2 Premium and Claims'!V$6,-'Pt 2 Premium and Claims'!V$7,-'Pt 2 Premium and Claims'!V$13,'Pt 2 Premium and Claims'!V$14)</f>
        <v>0</v>
      </c>
      <c r="W5" s="215">
        <f>SUM('Pt 2 Premium and Claims'!W$5,'Pt 2 Premium and Claims'!W$6,-'Pt 2 Premium and Claims'!W$7,-'Pt 2 Premium and Claims'!W$13,'Pt 2 Premium and Claims'!W$14)</f>
        <v>0</v>
      </c>
      <c r="X5" s="214">
        <f>SUM('Pt 2 Premium and Claims'!X$5,'Pt 2 Premium and Claims'!X$6,-'Pt 2 Premium and Claims'!X$7,-'Pt 2 Premium and Claims'!X$13,'Pt 2 Premium and Claims'!X$14)</f>
        <v>0</v>
      </c>
      <c r="Y5" s="215">
        <f>SUM('Pt 2 Premium and Claims'!Y$5,'Pt 2 Premium and Claims'!Y$6,-'Pt 2 Premium and Claims'!Y$7,-'Pt 2 Premium and Claims'!Y$13,'Pt 2 Premium and Claims'!Y$14)</f>
        <v>0</v>
      </c>
      <c r="Z5" s="215">
        <f>SUM('Pt 2 Premium and Claims'!Z$5,'Pt 2 Premium and Claims'!Z$6,-'Pt 2 Premium and Claims'!Z$7,-'Pt 2 Premium and Claims'!Z$13,'Pt 2 Premium and Claims'!Z$14)</f>
        <v>0</v>
      </c>
      <c r="AA5" s="214">
        <f>SUM('Pt 2 Premium and Claims'!AA$5,'Pt 2 Premium and Claims'!AA$6,-'Pt 2 Premium and Claims'!AA$7,-'Pt 2 Premium and Claims'!AA$13,'Pt 2 Premium and Claims'!AA$14)</f>
        <v>0</v>
      </c>
      <c r="AB5" s="215">
        <f>SUM('Pt 2 Premium and Claims'!AB$5,'Pt 2 Premium and Claims'!AB$6,-'Pt 2 Premium and Claims'!AB$7,-'Pt 2 Premium and Claims'!AB$13,'Pt 2 Premium and Claims'!AB$14)</f>
        <v>0</v>
      </c>
      <c r="AC5" s="215">
        <f>SUM('Pt 2 Premium and Claims'!AC$5,'Pt 2 Premium and Claims'!AC$6,-'Pt 2 Premium and Claims'!AC$7,-'Pt 2 Premium and Claims'!AC$13,'Pt 2 Premium and Claims'!AC$14)</f>
        <v>0</v>
      </c>
      <c r="AD5" s="214">
        <v>0</v>
      </c>
      <c r="AE5" s="276"/>
      <c r="AF5" s="276"/>
      <c r="AG5" s="276"/>
      <c r="AH5" s="277"/>
      <c r="AI5" s="214">
        <v>0</v>
      </c>
      <c r="AJ5" s="276"/>
      <c r="AK5" s="276"/>
      <c r="AL5" s="276"/>
      <c r="AM5" s="277"/>
      <c r="AN5" s="214">
        <f>SUM('Pt 2 Premium and Claims'!AN$5,'Pt 2 Premium and Claims'!AN$6,-'Pt 2 Premium and Claims'!AN$7,-'Pt 2 Premium and Claims'!AN$13,'Pt 2 Premium and Claims'!AN$14)</f>
        <v>0</v>
      </c>
      <c r="AO5" s="215">
        <f>SUM('Pt 2 Premium and Claims'!AO$5,'Pt 2 Premium and Claims'!AO$6,-'Pt 2 Premium and Claims'!AO$7,-'Pt 2 Premium and Claims'!AO$13,'Pt 2 Premium and Claims'!AO$14)</f>
        <v>0</v>
      </c>
      <c r="AP5" s="215">
        <f>SUM('Pt 2 Premium and Claims'!AP$5,'Pt 2 Premium and Claims'!AP$6,-'Pt 2 Premium and Claims'!AP$7,-'Pt 2 Premium and Claims'!AP$13,'Pt 2 Premium and Claims'!AP$14)</f>
        <v>0</v>
      </c>
      <c r="AQ5" s="215">
        <f>SUM('Pt 2 Premium and Claims'!AQ$5,'Pt 2 Premium and Claims'!AQ$6,-'Pt 2 Premium and Claims'!AQ$7,-'Pt 2 Premium and Claims'!AQ$13,'Pt 2 Premium and Claims'!AQ$14)</f>
        <v>0</v>
      </c>
      <c r="AR5" s="215">
        <f>SUM('Pt 2 Premium and Claims'!AR$5,'Pt 2 Premium and Claims'!AR$6,-'Pt 2 Premium and Claims'!AR$7,-'Pt 2 Premium and Claims'!AR$13,'Pt 2 Premium and Claims'!AR$14)</f>
        <v>0</v>
      </c>
      <c r="AS5" s="214">
        <f>SUM('Pt 2 Premium and Claims'!AS$5,'Pt 2 Premium and Claims'!AS$6,-'Pt 2 Premium and Claims'!AS$7,-'Pt 2 Premium and Claims'!AS$13,'Pt 2 Premium and Claims'!AS$14)</f>
        <v>2341320677.9707932</v>
      </c>
      <c r="AT5" s="216">
        <f>SUM('Pt 2 Premium and Claims'!AT$5,'Pt 2 Premium and Claims'!AT$6,-'Pt 2 Premium and Claims'!AT$7,-'Pt 2 Premium and Claims'!AT$13,'Pt 2 Premium and Claims'!AT$14)</f>
        <v>0</v>
      </c>
      <c r="AU5" s="216">
        <f>SUM('Pt 2 Premium and Claims'!AU$5,'Pt 2 Premium and Claims'!AU$6,-'Pt 2 Premium and Claims'!AU$7,-'Pt 2 Premium and Claims'!AU$13,'Pt 2 Premium and Claims'!AU$14)</f>
        <v>104372780.22475791</v>
      </c>
      <c r="AV5" s="217"/>
      <c r="AW5" s="298"/>
    </row>
    <row r="6" spans="1:49" x14ac:dyDescent="0.2">
      <c r="B6" s="241" t="s">
        <v>223</v>
      </c>
      <c r="C6" s="205" t="s">
        <v>12</v>
      </c>
      <c r="D6" s="218">
        <f>'[1]Pt 1 Summary of Data'!D6</f>
        <v>0</v>
      </c>
      <c r="E6" s="219">
        <f>'[1]Pt 1 Summary of Data'!E6</f>
        <v>0</v>
      </c>
      <c r="F6" s="219">
        <f>'[1]Pt 1 Summary of Data'!F6</f>
        <v>0</v>
      </c>
      <c r="G6" s="220">
        <f>'[1]Pt 1 Summary of Data'!G6</f>
        <v>0</v>
      </c>
      <c r="H6" s="220">
        <f>'[1]Pt 1 Summary of Data'!H6</f>
        <v>0</v>
      </c>
      <c r="I6" s="221">
        <f>'[1]Pt 1 Summary of Data'!I6</f>
        <v>0</v>
      </c>
      <c r="J6" s="218">
        <f>'[1]Pt 1 Summary of Data'!J6</f>
        <v>0</v>
      </c>
      <c r="K6" s="219">
        <f>'[1]Pt 1 Summary of Data'!K6</f>
        <v>0</v>
      </c>
      <c r="L6" s="219">
        <f>'[1]Pt 1 Summary of Data'!L6</f>
        <v>0</v>
      </c>
      <c r="M6" s="220">
        <f>'[1]Pt 1 Summary of Data'!M6</f>
        <v>0</v>
      </c>
      <c r="N6" s="220">
        <f>'[1]Pt 1 Summary of Data'!N6</f>
        <v>0</v>
      </c>
      <c r="O6" s="221">
        <f>'[1]Pt 1 Summary of Data'!O6</f>
        <v>0</v>
      </c>
      <c r="P6" s="218">
        <f>'[1]Pt 1 Summary of Data'!P6</f>
        <v>0</v>
      </c>
      <c r="Q6" s="219">
        <f>'[1]Pt 1 Summary of Data'!Q6</f>
        <v>0</v>
      </c>
      <c r="R6" s="219">
        <f>'[1]Pt 1 Summary of Data'!R6</f>
        <v>0</v>
      </c>
      <c r="S6" s="220">
        <f>'[1]Pt 1 Summary of Data'!S6</f>
        <v>0</v>
      </c>
      <c r="T6" s="220">
        <f>'[1]Pt 1 Summary of Data'!T6</f>
        <v>0</v>
      </c>
      <c r="U6" s="218">
        <f>'[1]Pt 1 Summary of Data'!U6</f>
        <v>0</v>
      </c>
      <c r="V6" s="219">
        <f>'[1]Pt 1 Summary of Data'!V6</f>
        <v>0</v>
      </c>
      <c r="W6" s="219">
        <f>'[1]Pt 1 Summary of Data'!W6</f>
        <v>0</v>
      </c>
      <c r="X6" s="218">
        <f>'[1]Pt 1 Summary of Data'!X6</f>
        <v>0</v>
      </c>
      <c r="Y6" s="219">
        <f>'[1]Pt 1 Summary of Data'!Y6</f>
        <v>0</v>
      </c>
      <c r="Z6" s="219">
        <f>'[1]Pt 1 Summary of Data'!Z6</f>
        <v>0</v>
      </c>
      <c r="AA6" s="218">
        <f>'[1]Pt 1 Summary of Data'!AA6</f>
        <v>0</v>
      </c>
      <c r="AB6" s="219">
        <f>'[1]Pt 1 Summary of Data'!AB6</f>
        <v>0</v>
      </c>
      <c r="AC6" s="219">
        <f>'[1]Pt 1 Summary of Data'!AC6</f>
        <v>0</v>
      </c>
      <c r="AD6" s="218">
        <f>'[1]Pt 1 Summary of Data'!AD6</f>
        <v>0</v>
      </c>
      <c r="AE6" s="272"/>
      <c r="AF6" s="272"/>
      <c r="AG6" s="272"/>
      <c r="AH6" s="272"/>
      <c r="AI6" s="218">
        <f>'[1]Pt 1 Summary of Data'!AI6</f>
        <v>0</v>
      </c>
      <c r="AJ6" s="272"/>
      <c r="AK6" s="272"/>
      <c r="AL6" s="272"/>
      <c r="AM6" s="272"/>
      <c r="AN6" s="218">
        <f>'[1]Pt 1 Summary of Data'!AN6</f>
        <v>0</v>
      </c>
      <c r="AO6" s="219">
        <f>'[1]Pt 1 Summary of Data'!AO6</f>
        <v>0</v>
      </c>
      <c r="AP6" s="219">
        <f>'[1]Pt 1 Summary of Data'!AP6</f>
        <v>0</v>
      </c>
      <c r="AQ6" s="220">
        <f>'[1]Pt 1 Summary of Data'!AQ6</f>
        <v>0</v>
      </c>
      <c r="AR6" s="220">
        <f>'[1]Pt 1 Summary of Data'!AR6</f>
        <v>0</v>
      </c>
      <c r="AS6" s="218">
        <f>'[1]Pt 1 Summary of Data'!AS6</f>
        <v>0</v>
      </c>
      <c r="AT6" s="222">
        <f>'[1]Pt 1 Summary of Data'!AT6</f>
        <v>0</v>
      </c>
      <c r="AU6" s="222">
        <f>'[1]Pt 1 Summary of Data'!AU6</f>
        <v>0</v>
      </c>
      <c r="AV6" s="292"/>
      <c r="AW6" s="299"/>
    </row>
    <row r="7" spans="1:49" x14ac:dyDescent="0.2">
      <c r="B7" s="241" t="s">
        <v>224</v>
      </c>
      <c r="C7" s="205" t="s">
        <v>13</v>
      </c>
      <c r="D7" s="218">
        <f>'[1]Pt 1 Summary of Data'!D7</f>
        <v>0</v>
      </c>
      <c r="E7" s="219">
        <f>'[1]Pt 1 Summary of Data'!E7</f>
        <v>0</v>
      </c>
      <c r="F7" s="219">
        <f>'[1]Pt 1 Summary of Data'!F7</f>
        <v>0</v>
      </c>
      <c r="G7" s="219">
        <f>'[1]Pt 1 Summary of Data'!G7</f>
        <v>0</v>
      </c>
      <c r="H7" s="219">
        <f>'[1]Pt 1 Summary of Data'!H7</f>
        <v>0</v>
      </c>
      <c r="I7" s="218">
        <f>'[1]Pt 1 Summary of Data'!I7</f>
        <v>0</v>
      </c>
      <c r="J7" s="218">
        <f>'[1]Pt 1 Summary of Data'!J7</f>
        <v>0</v>
      </c>
      <c r="K7" s="219">
        <f>'[1]Pt 1 Summary of Data'!K7</f>
        <v>0</v>
      </c>
      <c r="L7" s="219">
        <f>'[1]Pt 1 Summary of Data'!L7</f>
        <v>0</v>
      </c>
      <c r="M7" s="219">
        <f>'[1]Pt 1 Summary of Data'!M7</f>
        <v>0</v>
      </c>
      <c r="N7" s="219">
        <f>'[1]Pt 1 Summary of Data'!N7</f>
        <v>0</v>
      </c>
      <c r="O7" s="218">
        <f>'[1]Pt 1 Summary of Data'!O7</f>
        <v>0</v>
      </c>
      <c r="P7" s="218">
        <f>'[1]Pt 1 Summary of Data'!P7</f>
        <v>0</v>
      </c>
      <c r="Q7" s="219">
        <f>'[1]Pt 1 Summary of Data'!Q7</f>
        <v>0</v>
      </c>
      <c r="R7" s="219">
        <f>'[1]Pt 1 Summary of Data'!R7</f>
        <v>0</v>
      </c>
      <c r="S7" s="219">
        <f>'[1]Pt 1 Summary of Data'!S7</f>
        <v>0</v>
      </c>
      <c r="T7" s="219">
        <f>'[1]Pt 1 Summary of Data'!T7</f>
        <v>0</v>
      </c>
      <c r="U7" s="218">
        <f>'[1]Pt 1 Summary of Data'!U7</f>
        <v>0</v>
      </c>
      <c r="V7" s="219">
        <f>'[1]Pt 1 Summary of Data'!V7</f>
        <v>0</v>
      </c>
      <c r="W7" s="219">
        <f>'[1]Pt 1 Summary of Data'!W7</f>
        <v>0</v>
      </c>
      <c r="X7" s="218">
        <f>'[1]Pt 1 Summary of Data'!X7</f>
        <v>0</v>
      </c>
      <c r="Y7" s="219">
        <f>'[1]Pt 1 Summary of Data'!Y7</f>
        <v>0</v>
      </c>
      <c r="Z7" s="219">
        <f>'[1]Pt 1 Summary of Data'!Z7</f>
        <v>0</v>
      </c>
      <c r="AA7" s="218">
        <f>'[1]Pt 1 Summary of Data'!AA7</f>
        <v>0</v>
      </c>
      <c r="AB7" s="219">
        <f>'[1]Pt 1 Summary of Data'!AB7</f>
        <v>0</v>
      </c>
      <c r="AC7" s="219">
        <f>'[1]Pt 1 Summary of Data'!AC7</f>
        <v>0</v>
      </c>
      <c r="AD7" s="218">
        <f>'[1]Pt 1 Summary of Data'!AD7</f>
        <v>0</v>
      </c>
      <c r="AE7" s="272"/>
      <c r="AF7" s="272"/>
      <c r="AG7" s="272"/>
      <c r="AH7" s="272"/>
      <c r="AI7" s="218">
        <f>'[1]Pt 1 Summary of Data'!AI7</f>
        <v>0</v>
      </c>
      <c r="AJ7" s="272"/>
      <c r="AK7" s="272"/>
      <c r="AL7" s="272"/>
      <c r="AM7" s="272"/>
      <c r="AN7" s="218">
        <f>'[1]Pt 1 Summary of Data'!AN7</f>
        <v>0</v>
      </c>
      <c r="AO7" s="219">
        <f>'[1]Pt 1 Summary of Data'!AO7</f>
        <v>0</v>
      </c>
      <c r="AP7" s="219">
        <f>'[1]Pt 1 Summary of Data'!AP7</f>
        <v>0</v>
      </c>
      <c r="AQ7" s="219">
        <f>'[1]Pt 1 Summary of Data'!AQ7</f>
        <v>0</v>
      </c>
      <c r="AR7" s="219">
        <f>'[1]Pt 1 Summary of Data'!AR7</f>
        <v>0</v>
      </c>
      <c r="AS7" s="218">
        <f>'[1]Pt 1 Summary of Data'!AS7</f>
        <v>0</v>
      </c>
      <c r="AT7" s="222">
        <f>'[1]Pt 1 Summary of Data'!AT7</f>
        <v>0</v>
      </c>
      <c r="AU7" s="222">
        <f>'[1]Pt 1 Summary of Data'!AU7</f>
        <v>0</v>
      </c>
      <c r="AV7" s="292"/>
      <c r="AW7" s="299"/>
    </row>
    <row r="8" spans="1:49" ht="25.5" x14ac:dyDescent="0.2">
      <c r="B8" s="241" t="s">
        <v>225</v>
      </c>
      <c r="C8" s="205" t="s">
        <v>59</v>
      </c>
      <c r="D8" s="218">
        <f>'[1]Pt 1 Summary of Data'!D8</f>
        <v>0</v>
      </c>
      <c r="E8" s="270"/>
      <c r="F8" s="271"/>
      <c r="G8" s="271"/>
      <c r="H8" s="271"/>
      <c r="I8" s="274"/>
      <c r="J8" s="218">
        <f>'[1]Pt 1 Summary of Data'!J8</f>
        <v>0</v>
      </c>
      <c r="K8" s="270"/>
      <c r="L8" s="271"/>
      <c r="M8" s="271"/>
      <c r="N8" s="271"/>
      <c r="O8" s="274"/>
      <c r="P8" s="218">
        <f>'[1]Pt 1 Summary of Data'!P8</f>
        <v>0</v>
      </c>
      <c r="Q8" s="270"/>
      <c r="R8" s="271"/>
      <c r="S8" s="271"/>
      <c r="T8" s="271"/>
      <c r="U8" s="218">
        <f>'[1]Pt 1 Summary of Data'!U8</f>
        <v>0</v>
      </c>
      <c r="V8" s="271"/>
      <c r="W8" s="271"/>
      <c r="X8" s="218">
        <f>'[1]Pt 1 Summary of Data'!X8</f>
        <v>0</v>
      </c>
      <c r="Y8" s="271"/>
      <c r="Z8" s="271"/>
      <c r="AA8" s="218">
        <f>'[1]Pt 1 Summary of Data'!AA8</f>
        <v>0</v>
      </c>
      <c r="AB8" s="271"/>
      <c r="AC8" s="271"/>
      <c r="AD8" s="218">
        <f>'[1]Pt 1 Summary of Data'!AD8</f>
        <v>0</v>
      </c>
      <c r="AE8" s="272"/>
      <c r="AF8" s="272"/>
      <c r="AG8" s="272"/>
      <c r="AH8" s="275"/>
      <c r="AI8" s="218">
        <f>'[1]Pt 1 Summary of Data'!AI8</f>
        <v>0</v>
      </c>
      <c r="AJ8" s="272"/>
      <c r="AK8" s="272"/>
      <c r="AL8" s="272"/>
      <c r="AM8" s="275"/>
      <c r="AN8" s="218">
        <f>'[1]Pt 1 Summary of Data'!AN8</f>
        <v>0</v>
      </c>
      <c r="AO8" s="270"/>
      <c r="AP8" s="271"/>
      <c r="AQ8" s="271"/>
      <c r="AR8" s="271"/>
      <c r="AS8" s="218">
        <f>'[1]Pt 1 Summary of Data'!AS8</f>
        <v>0</v>
      </c>
      <c r="AT8" s="222">
        <f>'[1]Pt 1 Summary of Data'!AT8</f>
        <v>0</v>
      </c>
      <c r="AU8" s="222">
        <f>'[1]Pt 1 Summary of Data'!AU8</f>
        <v>0</v>
      </c>
      <c r="AV8" s="292"/>
      <c r="AW8" s="299"/>
    </row>
    <row r="9" spans="1:49" x14ac:dyDescent="0.2">
      <c r="B9" s="241" t="s">
        <v>226</v>
      </c>
      <c r="C9" s="205" t="s">
        <v>60</v>
      </c>
      <c r="D9" s="218">
        <f>'[1]Pt 1 Summary of Data'!D9</f>
        <v>0</v>
      </c>
      <c r="E9" s="269"/>
      <c r="F9" s="272"/>
      <c r="G9" s="272"/>
      <c r="H9" s="272"/>
      <c r="I9" s="273"/>
      <c r="J9" s="218">
        <f>'[1]Pt 1 Summary of Data'!J9</f>
        <v>0</v>
      </c>
      <c r="K9" s="269"/>
      <c r="L9" s="272"/>
      <c r="M9" s="272"/>
      <c r="N9" s="272"/>
      <c r="O9" s="273"/>
      <c r="P9" s="218">
        <f>'[1]Pt 1 Summary of Data'!P9</f>
        <v>0</v>
      </c>
      <c r="Q9" s="269"/>
      <c r="R9" s="272"/>
      <c r="S9" s="272"/>
      <c r="T9" s="272"/>
      <c r="U9" s="218">
        <f>'[1]Pt 1 Summary of Data'!U9</f>
        <v>0</v>
      </c>
      <c r="V9" s="272"/>
      <c r="W9" s="272"/>
      <c r="X9" s="218">
        <f>'[1]Pt 1 Summary of Data'!X9</f>
        <v>0</v>
      </c>
      <c r="Y9" s="272"/>
      <c r="Z9" s="272"/>
      <c r="AA9" s="218">
        <f>'[1]Pt 1 Summary of Data'!AA9</f>
        <v>0</v>
      </c>
      <c r="AB9" s="272"/>
      <c r="AC9" s="272"/>
      <c r="AD9" s="218">
        <f>'[1]Pt 1 Summary of Data'!AD9</f>
        <v>0</v>
      </c>
      <c r="AE9" s="272"/>
      <c r="AF9" s="272"/>
      <c r="AG9" s="272"/>
      <c r="AH9" s="275"/>
      <c r="AI9" s="218">
        <f>'[1]Pt 1 Summary of Data'!AI9</f>
        <v>0</v>
      </c>
      <c r="AJ9" s="272"/>
      <c r="AK9" s="272"/>
      <c r="AL9" s="272"/>
      <c r="AM9" s="275"/>
      <c r="AN9" s="218">
        <f>'[1]Pt 1 Summary of Data'!AN9</f>
        <v>0</v>
      </c>
      <c r="AO9" s="269"/>
      <c r="AP9" s="272"/>
      <c r="AQ9" s="272"/>
      <c r="AR9" s="272"/>
      <c r="AS9" s="218">
        <f>'[1]Pt 1 Summary of Data'!AS9</f>
        <v>0</v>
      </c>
      <c r="AT9" s="222">
        <f>'[1]Pt 1 Summary of Data'!AT9</f>
        <v>0</v>
      </c>
      <c r="AU9" s="222">
        <f>'[1]Pt 1 Summary of Data'!AU9</f>
        <v>0</v>
      </c>
      <c r="AV9" s="292"/>
      <c r="AW9" s="299"/>
    </row>
    <row r="10" spans="1:49" x14ac:dyDescent="0.2">
      <c r="B10" s="241" t="s">
        <v>227</v>
      </c>
      <c r="C10" s="205" t="s">
        <v>52</v>
      </c>
      <c r="D10" s="218">
        <f>'[1]Pt 1 Summary of Data'!D10</f>
        <v>0</v>
      </c>
      <c r="E10" s="269"/>
      <c r="F10" s="272"/>
      <c r="G10" s="272"/>
      <c r="H10" s="272"/>
      <c r="I10" s="273"/>
      <c r="J10" s="218">
        <f>'[1]Pt 1 Summary of Data'!J10</f>
        <v>0</v>
      </c>
      <c r="K10" s="269"/>
      <c r="L10" s="272"/>
      <c r="M10" s="272"/>
      <c r="N10" s="272"/>
      <c r="O10" s="273"/>
      <c r="P10" s="218">
        <f>'[1]Pt 1 Summary of Data'!P10</f>
        <v>0</v>
      </c>
      <c r="Q10" s="269"/>
      <c r="R10" s="272"/>
      <c r="S10" s="272"/>
      <c r="T10" s="272"/>
      <c r="U10" s="218">
        <f>'[1]Pt 1 Summary of Data'!U10</f>
        <v>0</v>
      </c>
      <c r="V10" s="272"/>
      <c r="W10" s="272"/>
      <c r="X10" s="218">
        <f>'[1]Pt 1 Summary of Data'!X10</f>
        <v>0</v>
      </c>
      <c r="Y10" s="272"/>
      <c r="Z10" s="272"/>
      <c r="AA10" s="218">
        <f>'[1]Pt 1 Summary of Data'!AA10</f>
        <v>0</v>
      </c>
      <c r="AB10" s="272"/>
      <c r="AC10" s="272"/>
      <c r="AD10" s="218">
        <f>'[1]Pt 1 Summary of Data'!AD10</f>
        <v>0</v>
      </c>
      <c r="AE10" s="272"/>
      <c r="AF10" s="272"/>
      <c r="AG10" s="272"/>
      <c r="AH10" s="272"/>
      <c r="AI10" s="218">
        <f>'[1]Pt 1 Summary of Data'!AI10</f>
        <v>0</v>
      </c>
      <c r="AJ10" s="272"/>
      <c r="AK10" s="272"/>
      <c r="AL10" s="272"/>
      <c r="AM10" s="272"/>
      <c r="AN10" s="218">
        <f>'[1]Pt 1 Summary of Data'!AN10</f>
        <v>0</v>
      </c>
      <c r="AO10" s="269"/>
      <c r="AP10" s="272"/>
      <c r="AQ10" s="272"/>
      <c r="AR10" s="272"/>
      <c r="AS10" s="218">
        <f>'[1]Pt 1 Summary of Data'!AS10</f>
        <v>0</v>
      </c>
      <c r="AT10" s="222">
        <f>'[1]Pt 1 Summary of Data'!AT10</f>
        <v>0</v>
      </c>
      <c r="AU10" s="222">
        <f>'[1]Pt 1 Summary of Data'!AU10</f>
        <v>0</v>
      </c>
      <c r="AV10" s="292"/>
      <c r="AW10" s="299"/>
    </row>
    <row r="11" spans="1:49" s="7" customFormat="1" ht="16.5" x14ac:dyDescent="0.2">
      <c r="A11" s="37"/>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7" customFormat="1" x14ac:dyDescent="0.2">
      <c r="A12" s="37"/>
      <c r="B12" s="240" t="s">
        <v>229</v>
      </c>
      <c r="C12" s="204"/>
      <c r="D12" s="214">
        <f>'Pt 2 Premium and Claims'!D$54</f>
        <v>87209072.131585389</v>
      </c>
      <c r="E12" s="215">
        <f>'Pt 2 Premium and Claims'!E$54</f>
        <v>82911394.417539448</v>
      </c>
      <c r="F12" s="215">
        <f>'Pt 2 Premium and Claims'!F$54</f>
        <v>0</v>
      </c>
      <c r="G12" s="215">
        <f>'Pt 2 Premium and Claims'!G$54</f>
        <v>0</v>
      </c>
      <c r="H12" s="215">
        <f>'Pt 2 Premium and Claims'!H$54</f>
        <v>0</v>
      </c>
      <c r="I12" s="214">
        <f>'Pt 2 Premium and Claims'!I$54</f>
        <v>82911394.417539448</v>
      </c>
      <c r="J12" s="214">
        <f>'Pt 2 Premium and Claims'!J$54</f>
        <v>1520005.9637632286</v>
      </c>
      <c r="K12" s="215">
        <f>'Pt 2 Premium and Claims'!K$54</f>
        <v>1522372.868760494</v>
      </c>
      <c r="L12" s="215">
        <f>'Pt 2 Premium and Claims'!L$54</f>
        <v>0</v>
      </c>
      <c r="M12" s="215">
        <f>'Pt 2 Premium and Claims'!M$54</f>
        <v>0</v>
      </c>
      <c r="N12" s="215">
        <f>'Pt 2 Premium and Claims'!N$54</f>
        <v>0</v>
      </c>
      <c r="O12" s="214">
        <f>'Pt 2 Premium and Claims'!O$54</f>
        <v>1522372.868760494</v>
      </c>
      <c r="P12" s="214">
        <f>'Pt 2 Premium and Claims'!P$54</f>
        <v>19759876.054573223</v>
      </c>
      <c r="Q12" s="215">
        <f>'Pt 2 Premium and Claims'!Q$54</f>
        <v>18295019.929414287</v>
      </c>
      <c r="R12" s="215">
        <f>'Pt 2 Premium and Claims'!R$54</f>
        <v>0</v>
      </c>
      <c r="S12" s="215">
        <f>'Pt 2 Premium and Claims'!S$54</f>
        <v>0</v>
      </c>
      <c r="T12" s="215">
        <f>'Pt 2 Premium and Claims'!T$54</f>
        <v>0</v>
      </c>
      <c r="U12" s="214">
        <f>'Pt 2 Premium and Claims'!U$54</f>
        <v>0</v>
      </c>
      <c r="V12" s="215">
        <f>'Pt 2 Premium and Claims'!V$54</f>
        <v>0</v>
      </c>
      <c r="W12" s="215">
        <f>'Pt 2 Premium and Claims'!W$54</f>
        <v>0</v>
      </c>
      <c r="X12" s="214">
        <f>'Pt 2 Premium and Claims'!X$54</f>
        <v>0</v>
      </c>
      <c r="Y12" s="215">
        <f>'Pt 2 Premium and Claims'!Y$54</f>
        <v>0</v>
      </c>
      <c r="Z12" s="215">
        <f>'Pt 2 Premium and Claims'!Z$54</f>
        <v>0</v>
      </c>
      <c r="AA12" s="214">
        <f>'Pt 2 Premium and Claims'!AA$54</f>
        <v>0</v>
      </c>
      <c r="AB12" s="215">
        <f>'Pt 2 Premium and Claims'!AB$54</f>
        <v>0</v>
      </c>
      <c r="AC12" s="215">
        <f>'Pt 2 Premium and Claims'!AC$54</f>
        <v>0</v>
      </c>
      <c r="AD12" s="214">
        <v>0</v>
      </c>
      <c r="AE12" s="276"/>
      <c r="AF12" s="276"/>
      <c r="AG12" s="276"/>
      <c r="AH12" s="277"/>
      <c r="AI12" s="214">
        <v>0</v>
      </c>
      <c r="AJ12" s="276"/>
      <c r="AK12" s="276"/>
      <c r="AL12" s="276"/>
      <c r="AM12" s="277"/>
      <c r="AN12" s="214">
        <f>'Pt 2 Premium and Claims'!AN$54</f>
        <v>0</v>
      </c>
      <c r="AO12" s="215">
        <f>'Pt 2 Premium and Claims'!AO$54</f>
        <v>0</v>
      </c>
      <c r="AP12" s="215">
        <f>'Pt 2 Premium and Claims'!AP$54</f>
        <v>0</v>
      </c>
      <c r="AQ12" s="215">
        <f>'Pt 2 Premium and Claims'!AQ$54</f>
        <v>0</v>
      </c>
      <c r="AR12" s="215">
        <f>'Pt 2 Premium and Claims'!AR$54</f>
        <v>0</v>
      </c>
      <c r="AS12" s="214">
        <f>'Pt 2 Premium and Claims'!AS$54</f>
        <v>2183031599.9982491</v>
      </c>
      <c r="AT12" s="216">
        <f>'Pt 2 Premium and Claims'!AT$54</f>
        <v>0</v>
      </c>
      <c r="AU12" s="216">
        <f>'Pt 2 Premium and Claims'!AU$54</f>
        <v>99277137.282561138</v>
      </c>
      <c r="AV12" s="293"/>
      <c r="AW12" s="298"/>
    </row>
    <row r="13" spans="1:49" ht="25.5" x14ac:dyDescent="0.2">
      <c r="B13" s="241" t="s">
        <v>230</v>
      </c>
      <c r="C13" s="205" t="s">
        <v>37</v>
      </c>
      <c r="D13" s="218">
        <f>'[1]Pt 1 Summary of Data'!D13</f>
        <v>30619591.730000004</v>
      </c>
      <c r="E13" s="219">
        <f>'[1]Pt 1 Summary of Data'!E13</f>
        <v>32196623.930000003</v>
      </c>
      <c r="F13" s="219">
        <f>'[1]Pt 1 Summary of Data'!F13</f>
        <v>0</v>
      </c>
      <c r="G13" s="270"/>
      <c r="H13" s="271"/>
      <c r="I13" s="218">
        <f>'[1]Pt 1 Summary of Data'!I13</f>
        <v>32196623.930000003</v>
      </c>
      <c r="J13" s="218">
        <f>'[1]Pt 1 Summary of Data'!J13</f>
        <v>234189.68</v>
      </c>
      <c r="K13" s="219">
        <f>'[1]Pt 1 Summary of Data'!K13</f>
        <v>247651.36</v>
      </c>
      <c r="L13" s="219">
        <f>'[1]Pt 1 Summary of Data'!L13</f>
        <v>0</v>
      </c>
      <c r="M13" s="270"/>
      <c r="N13" s="271"/>
      <c r="O13" s="218">
        <f>'[1]Pt 1 Summary of Data'!O13</f>
        <v>247651.36</v>
      </c>
      <c r="P13" s="218">
        <f>'[1]Pt 1 Summary of Data'!P13</f>
        <v>1228724.24</v>
      </c>
      <c r="Q13" s="219">
        <f>'[1]Pt 1 Summary of Data'!Q13</f>
        <v>1228724.24</v>
      </c>
      <c r="R13" s="219">
        <f>'[1]Pt 1 Summary of Data'!R13</f>
        <v>0</v>
      </c>
      <c r="S13" s="270"/>
      <c r="T13" s="271"/>
      <c r="U13" s="218">
        <f>'[1]Pt 1 Summary of Data'!U13</f>
        <v>0</v>
      </c>
      <c r="V13" s="219">
        <f>'[1]Pt 1 Summary of Data'!V13</f>
        <v>0</v>
      </c>
      <c r="W13" s="219">
        <f>'[1]Pt 1 Summary of Data'!W13</f>
        <v>0</v>
      </c>
      <c r="X13" s="218">
        <f>'[1]Pt 1 Summary of Data'!X13</f>
        <v>0</v>
      </c>
      <c r="Y13" s="219">
        <f>'[1]Pt 1 Summary of Data'!Y13</f>
        <v>0</v>
      </c>
      <c r="Z13" s="219">
        <f>'[1]Pt 1 Summary of Data'!Z13</f>
        <v>0</v>
      </c>
      <c r="AA13" s="218">
        <f>'[1]Pt 1 Summary of Data'!AA13</f>
        <v>0</v>
      </c>
      <c r="AB13" s="219">
        <f>'[1]Pt 1 Summary of Data'!AB13</f>
        <v>0</v>
      </c>
      <c r="AC13" s="219">
        <f>'[1]Pt 1 Summary of Data'!AC13</f>
        <v>0</v>
      </c>
      <c r="AD13" s="218">
        <v>0</v>
      </c>
      <c r="AE13" s="272"/>
      <c r="AF13" s="272"/>
      <c r="AG13" s="272"/>
      <c r="AH13" s="272"/>
      <c r="AI13" s="218">
        <v>0</v>
      </c>
      <c r="AJ13" s="272"/>
      <c r="AK13" s="272"/>
      <c r="AL13" s="272"/>
      <c r="AM13" s="272"/>
      <c r="AN13" s="218">
        <f>'[1]Pt 1 Summary of Data'!AN13</f>
        <v>0</v>
      </c>
      <c r="AO13" s="219">
        <f>'[1]Pt 1 Summary of Data'!AO13</f>
        <v>0</v>
      </c>
      <c r="AP13" s="219">
        <f>'[1]Pt 1 Summary of Data'!AP13</f>
        <v>0</v>
      </c>
      <c r="AQ13" s="270"/>
      <c r="AR13" s="271"/>
      <c r="AS13" s="218">
        <f>'[1]Pt 1 Summary of Data'!AS13</f>
        <v>585832387.27999997</v>
      </c>
      <c r="AT13" s="222">
        <f>'[1]Pt 1 Summary of Data'!AT13</f>
        <v>0</v>
      </c>
      <c r="AU13" s="222">
        <f>'[1]Pt 1 Summary of Data'!AU13</f>
        <v>10155830.262467932</v>
      </c>
      <c r="AV13" s="292"/>
      <c r="AW13" s="299"/>
    </row>
    <row r="14" spans="1:49" ht="25.5" x14ac:dyDescent="0.2">
      <c r="B14" s="241" t="s">
        <v>231</v>
      </c>
      <c r="C14" s="205" t="s">
        <v>6</v>
      </c>
      <c r="D14" s="218">
        <f>'[1]Pt 1 Summary of Data'!D14</f>
        <v>885365.40872939047</v>
      </c>
      <c r="E14" s="219">
        <f>'[1]Pt 1 Summary of Data'!E14</f>
        <v>885365.40872939047</v>
      </c>
      <c r="F14" s="219">
        <f>'[1]Pt 1 Summary of Data'!F14</f>
        <v>0</v>
      </c>
      <c r="G14" s="269"/>
      <c r="H14" s="272"/>
      <c r="I14" s="218">
        <f>'[1]Pt 1 Summary of Data'!I14</f>
        <v>885365.40872939047</v>
      </c>
      <c r="J14" s="218">
        <f>'[1]Pt 1 Summary of Data'!J14</f>
        <v>6810.0912706094832</v>
      </c>
      <c r="K14" s="219">
        <f>'[1]Pt 1 Summary of Data'!K14</f>
        <v>6810.0912706094832</v>
      </c>
      <c r="L14" s="219">
        <f>'[1]Pt 1 Summary of Data'!L14</f>
        <v>0</v>
      </c>
      <c r="M14" s="269"/>
      <c r="N14" s="272"/>
      <c r="O14" s="218">
        <f>'[1]Pt 1 Summary of Data'!O14</f>
        <v>6810.0912706094832</v>
      </c>
      <c r="P14" s="218">
        <f>'[1]Pt 1 Summary of Data'!P14</f>
        <v>0</v>
      </c>
      <c r="Q14" s="219">
        <f>'[1]Pt 1 Summary of Data'!Q14</f>
        <v>0</v>
      </c>
      <c r="R14" s="219">
        <f>'[1]Pt 1 Summary of Data'!R14</f>
        <v>0</v>
      </c>
      <c r="S14" s="269"/>
      <c r="T14" s="272"/>
      <c r="U14" s="218">
        <f>'[1]Pt 1 Summary of Data'!U14</f>
        <v>0</v>
      </c>
      <c r="V14" s="219">
        <f>'[1]Pt 1 Summary of Data'!V14</f>
        <v>0</v>
      </c>
      <c r="W14" s="219">
        <f>'[1]Pt 1 Summary of Data'!W14</f>
        <v>0</v>
      </c>
      <c r="X14" s="218">
        <f>'[1]Pt 1 Summary of Data'!X14</f>
        <v>0</v>
      </c>
      <c r="Y14" s="219">
        <f>'[1]Pt 1 Summary of Data'!Y14</f>
        <v>0</v>
      </c>
      <c r="Z14" s="219">
        <f>'[1]Pt 1 Summary of Data'!Z14</f>
        <v>0</v>
      </c>
      <c r="AA14" s="218">
        <f>'[1]Pt 1 Summary of Data'!AA14</f>
        <v>0</v>
      </c>
      <c r="AB14" s="219">
        <f>'[1]Pt 1 Summary of Data'!AB14</f>
        <v>0</v>
      </c>
      <c r="AC14" s="219">
        <f>'[1]Pt 1 Summary of Data'!AC14</f>
        <v>0</v>
      </c>
      <c r="AD14" s="218">
        <v>0</v>
      </c>
      <c r="AE14" s="272"/>
      <c r="AF14" s="272"/>
      <c r="AG14" s="272"/>
      <c r="AH14" s="272"/>
      <c r="AI14" s="218">
        <v>0</v>
      </c>
      <c r="AJ14" s="272"/>
      <c r="AK14" s="272"/>
      <c r="AL14" s="272"/>
      <c r="AM14" s="272"/>
      <c r="AN14" s="218">
        <f>'[1]Pt 1 Summary of Data'!AN14</f>
        <v>0</v>
      </c>
      <c r="AO14" s="219">
        <f>'[1]Pt 1 Summary of Data'!AO14</f>
        <v>0</v>
      </c>
      <c r="AP14" s="219">
        <f>'[1]Pt 1 Summary of Data'!AP14</f>
        <v>0</v>
      </c>
      <c r="AQ14" s="269"/>
      <c r="AR14" s="272"/>
      <c r="AS14" s="218">
        <f>'[1]Pt 1 Summary of Data'!AS14</f>
        <v>11525013.279999999</v>
      </c>
      <c r="AT14" s="222">
        <f>'[1]Pt 1 Summary of Data'!AT14</f>
        <v>0</v>
      </c>
      <c r="AU14" s="222">
        <f>'[1]Pt 1 Summary of Data'!AU14</f>
        <v>7431418.4399999995</v>
      </c>
      <c r="AV14" s="292"/>
      <c r="AW14" s="299"/>
    </row>
    <row r="15" spans="1:49" ht="38.25" x14ac:dyDescent="0.2">
      <c r="B15" s="241" t="s">
        <v>232</v>
      </c>
      <c r="C15" s="205" t="s">
        <v>7</v>
      </c>
      <c r="D15" s="218">
        <f>'[1]Pt 1 Summary of Data'!D15</f>
        <v>0</v>
      </c>
      <c r="E15" s="219">
        <f>'[1]Pt 1 Summary of Data'!E15</f>
        <v>0</v>
      </c>
      <c r="F15" s="219">
        <f>'[1]Pt 1 Summary of Data'!F15</f>
        <v>0</v>
      </c>
      <c r="G15" s="269"/>
      <c r="H15" s="275"/>
      <c r="I15" s="218">
        <f>'[1]Pt 1 Summary of Data'!I15</f>
        <v>0</v>
      </c>
      <c r="J15" s="218">
        <f>'[1]Pt 1 Summary of Data'!J15</f>
        <v>0</v>
      </c>
      <c r="K15" s="219">
        <f>'[1]Pt 1 Summary of Data'!K15</f>
        <v>0</v>
      </c>
      <c r="L15" s="219">
        <f>'[1]Pt 1 Summary of Data'!L15</f>
        <v>0</v>
      </c>
      <c r="M15" s="269"/>
      <c r="N15" s="275"/>
      <c r="O15" s="218">
        <f>'[1]Pt 1 Summary of Data'!O15</f>
        <v>0</v>
      </c>
      <c r="P15" s="218">
        <f>'[1]Pt 1 Summary of Data'!P15</f>
        <v>0</v>
      </c>
      <c r="Q15" s="219">
        <f>'[1]Pt 1 Summary of Data'!Q15</f>
        <v>0</v>
      </c>
      <c r="R15" s="219">
        <f>'[1]Pt 1 Summary of Data'!R15</f>
        <v>0</v>
      </c>
      <c r="S15" s="269"/>
      <c r="T15" s="275"/>
      <c r="U15" s="218">
        <f>'[1]Pt 1 Summary of Data'!U15</f>
        <v>0</v>
      </c>
      <c r="V15" s="219">
        <f>'[1]Pt 1 Summary of Data'!V15</f>
        <v>0</v>
      </c>
      <c r="W15" s="219">
        <f>'[1]Pt 1 Summary of Data'!W15</f>
        <v>0</v>
      </c>
      <c r="X15" s="218">
        <f>'[1]Pt 1 Summary of Data'!X15</f>
        <v>0</v>
      </c>
      <c r="Y15" s="219">
        <f>'[1]Pt 1 Summary of Data'!Y15</f>
        <v>0</v>
      </c>
      <c r="Z15" s="219">
        <f>'[1]Pt 1 Summary of Data'!Z15</f>
        <v>0</v>
      </c>
      <c r="AA15" s="218">
        <f>'[1]Pt 1 Summary of Data'!AA15</f>
        <v>0</v>
      </c>
      <c r="AB15" s="219">
        <f>'[1]Pt 1 Summary of Data'!AB15</f>
        <v>0</v>
      </c>
      <c r="AC15" s="219">
        <f>'[1]Pt 1 Summary of Data'!AC15</f>
        <v>0</v>
      </c>
      <c r="AD15" s="218">
        <v>0</v>
      </c>
      <c r="AE15" s="272"/>
      <c r="AF15" s="272"/>
      <c r="AG15" s="272"/>
      <c r="AH15" s="275"/>
      <c r="AI15" s="218">
        <v>0</v>
      </c>
      <c r="AJ15" s="272"/>
      <c r="AK15" s="272"/>
      <c r="AL15" s="272"/>
      <c r="AM15" s="275"/>
      <c r="AN15" s="218">
        <f>'[1]Pt 1 Summary of Data'!AN15</f>
        <v>0</v>
      </c>
      <c r="AO15" s="219">
        <f>'[1]Pt 1 Summary of Data'!AO15</f>
        <v>0</v>
      </c>
      <c r="AP15" s="219">
        <f>'[1]Pt 1 Summary of Data'!AP15</f>
        <v>0</v>
      </c>
      <c r="AQ15" s="269"/>
      <c r="AR15" s="275"/>
      <c r="AS15" s="218">
        <f>'[1]Pt 1 Summary of Data'!AS15</f>
        <v>-16975513</v>
      </c>
      <c r="AT15" s="222">
        <f>'[1]Pt 1 Summary of Data'!AT15</f>
        <v>0</v>
      </c>
      <c r="AU15" s="222">
        <f>'[1]Pt 1 Summary of Data'!AU15</f>
        <v>0</v>
      </c>
      <c r="AV15" s="292"/>
      <c r="AW15" s="299"/>
    </row>
    <row r="16" spans="1:49" ht="25.5" x14ac:dyDescent="0.2">
      <c r="B16" s="241" t="s">
        <v>233</v>
      </c>
      <c r="C16" s="205" t="s">
        <v>61</v>
      </c>
      <c r="D16" s="218">
        <f>'[1]Pt 1 Summary of Data'!D16</f>
        <v>0</v>
      </c>
      <c r="E16" s="270"/>
      <c r="F16" s="271"/>
      <c r="G16" s="272"/>
      <c r="H16" s="272"/>
      <c r="I16" s="274"/>
      <c r="J16" s="218">
        <f>'[1]Pt 1 Summary of Data'!J16</f>
        <v>0</v>
      </c>
      <c r="K16" s="270"/>
      <c r="L16" s="271"/>
      <c r="M16" s="272"/>
      <c r="N16" s="272"/>
      <c r="O16" s="274"/>
      <c r="P16" s="218">
        <f>'[1]Pt 1 Summary of Data'!P16</f>
        <v>0</v>
      </c>
      <c r="Q16" s="270"/>
      <c r="R16" s="271"/>
      <c r="S16" s="272"/>
      <c r="T16" s="272"/>
      <c r="U16" s="218">
        <f>'[1]Pt 1 Summary of Data'!U16</f>
        <v>0</v>
      </c>
      <c r="V16" s="270"/>
      <c r="W16" s="271"/>
      <c r="X16" s="218">
        <f>'[1]Pt 1 Summary of Data'!X16</f>
        <v>0</v>
      </c>
      <c r="Y16" s="270"/>
      <c r="Z16" s="271"/>
      <c r="AA16" s="218">
        <f>'[1]Pt 1 Summary of Data'!AA16</f>
        <v>0</v>
      </c>
      <c r="AB16" s="270"/>
      <c r="AC16" s="271"/>
      <c r="AD16" s="218">
        <v>0</v>
      </c>
      <c r="AE16" s="272"/>
      <c r="AF16" s="272"/>
      <c r="AG16" s="272"/>
      <c r="AH16" s="272"/>
      <c r="AI16" s="218">
        <v>0</v>
      </c>
      <c r="AJ16" s="272"/>
      <c r="AK16" s="272"/>
      <c r="AL16" s="272"/>
      <c r="AM16" s="272"/>
      <c r="AN16" s="218">
        <f>'[1]Pt 1 Summary of Data'!AN16</f>
        <v>0</v>
      </c>
      <c r="AO16" s="270"/>
      <c r="AP16" s="271"/>
      <c r="AQ16" s="272"/>
      <c r="AR16" s="272"/>
      <c r="AS16" s="218">
        <f>'[1]Pt 1 Summary of Data'!AS16</f>
        <v>0</v>
      </c>
      <c r="AT16" s="222">
        <f>'[1]Pt 1 Summary of Data'!AT16</f>
        <v>0</v>
      </c>
      <c r="AU16" s="222">
        <f>'[1]Pt 1 Summary of Data'!AU16</f>
        <v>0</v>
      </c>
      <c r="AV16" s="292"/>
      <c r="AW16" s="299"/>
    </row>
    <row r="17" spans="1:49" x14ac:dyDescent="0.2">
      <c r="B17" s="241" t="s">
        <v>234</v>
      </c>
      <c r="C17" s="205" t="s">
        <v>62</v>
      </c>
      <c r="D17" s="218">
        <f>'[1]Pt 1 Summary of Data'!D17</f>
        <v>0</v>
      </c>
      <c r="E17" s="269"/>
      <c r="F17" s="272"/>
      <c r="G17" s="272"/>
      <c r="H17" s="272"/>
      <c r="I17" s="273"/>
      <c r="J17" s="218">
        <f>'[1]Pt 1 Summary of Data'!J17</f>
        <v>0</v>
      </c>
      <c r="K17" s="269"/>
      <c r="L17" s="272"/>
      <c r="M17" s="272"/>
      <c r="N17" s="272"/>
      <c r="O17" s="273"/>
      <c r="P17" s="218">
        <f>'[1]Pt 1 Summary of Data'!P17</f>
        <v>0</v>
      </c>
      <c r="Q17" s="269"/>
      <c r="R17" s="272"/>
      <c r="S17" s="272"/>
      <c r="T17" s="272"/>
      <c r="U17" s="218">
        <f>'[1]Pt 1 Summary of Data'!U17</f>
        <v>0</v>
      </c>
      <c r="V17" s="269"/>
      <c r="W17" s="272"/>
      <c r="X17" s="218">
        <f>'[1]Pt 1 Summary of Data'!X17</f>
        <v>0</v>
      </c>
      <c r="Y17" s="269"/>
      <c r="Z17" s="272"/>
      <c r="AA17" s="218">
        <f>'[1]Pt 1 Summary of Data'!AA17</f>
        <v>0</v>
      </c>
      <c r="AB17" s="269"/>
      <c r="AC17" s="272"/>
      <c r="AD17" s="218">
        <v>0</v>
      </c>
      <c r="AE17" s="272"/>
      <c r="AF17" s="272"/>
      <c r="AG17" s="272"/>
      <c r="AH17" s="272"/>
      <c r="AI17" s="218">
        <v>0</v>
      </c>
      <c r="AJ17" s="272"/>
      <c r="AK17" s="272"/>
      <c r="AL17" s="272"/>
      <c r="AM17" s="272"/>
      <c r="AN17" s="218">
        <f>'[1]Pt 1 Summary of Data'!AN17</f>
        <v>0</v>
      </c>
      <c r="AO17" s="269"/>
      <c r="AP17" s="272"/>
      <c r="AQ17" s="272"/>
      <c r="AR17" s="272"/>
      <c r="AS17" s="218">
        <f>'[1]Pt 1 Summary of Data'!AS17</f>
        <v>0</v>
      </c>
      <c r="AT17" s="222">
        <f>'[1]Pt 1 Summary of Data'!AT17</f>
        <v>0</v>
      </c>
      <c r="AU17" s="222">
        <f>'[1]Pt 1 Summary of Data'!AU17</f>
        <v>0</v>
      </c>
      <c r="AV17" s="292"/>
      <c r="AW17" s="299"/>
    </row>
    <row r="18" spans="1:49" x14ac:dyDescent="0.2">
      <c r="B18" s="241" t="s">
        <v>235</v>
      </c>
      <c r="C18" s="205" t="s">
        <v>63</v>
      </c>
      <c r="D18" s="218">
        <f>'[1]Pt 1 Summary of Data'!D18</f>
        <v>0</v>
      </c>
      <c r="E18" s="269"/>
      <c r="F18" s="272"/>
      <c r="G18" s="272"/>
      <c r="H18" s="275"/>
      <c r="I18" s="273"/>
      <c r="J18" s="218">
        <f>'[1]Pt 1 Summary of Data'!J18</f>
        <v>0</v>
      </c>
      <c r="K18" s="269"/>
      <c r="L18" s="272"/>
      <c r="M18" s="272"/>
      <c r="N18" s="275"/>
      <c r="O18" s="273"/>
      <c r="P18" s="218">
        <f>'[1]Pt 1 Summary of Data'!P18</f>
        <v>0</v>
      </c>
      <c r="Q18" s="269"/>
      <c r="R18" s="272"/>
      <c r="S18" s="272"/>
      <c r="T18" s="275"/>
      <c r="U18" s="218">
        <f>'[1]Pt 1 Summary of Data'!U18</f>
        <v>0</v>
      </c>
      <c r="V18" s="313"/>
      <c r="W18" s="272"/>
      <c r="X18" s="218">
        <f>'[1]Pt 1 Summary of Data'!X18</f>
        <v>0</v>
      </c>
      <c r="Y18" s="313"/>
      <c r="Z18" s="272"/>
      <c r="AA18" s="218">
        <f>'[1]Pt 1 Summary of Data'!AA18</f>
        <v>0</v>
      </c>
      <c r="AB18" s="313"/>
      <c r="AC18" s="272"/>
      <c r="AD18" s="218">
        <v>0</v>
      </c>
      <c r="AE18" s="272"/>
      <c r="AF18" s="272"/>
      <c r="AG18" s="272"/>
      <c r="AH18" s="275"/>
      <c r="AI18" s="218">
        <v>0</v>
      </c>
      <c r="AJ18" s="272"/>
      <c r="AK18" s="272"/>
      <c r="AL18" s="272"/>
      <c r="AM18" s="275"/>
      <c r="AN18" s="218">
        <f>'[1]Pt 1 Summary of Data'!AN18</f>
        <v>0</v>
      </c>
      <c r="AO18" s="269"/>
      <c r="AP18" s="272"/>
      <c r="AQ18" s="272"/>
      <c r="AR18" s="275"/>
      <c r="AS18" s="218">
        <f>'[1]Pt 1 Summary of Data'!AS18</f>
        <v>0</v>
      </c>
      <c r="AT18" s="222">
        <f>'[1]Pt 1 Summary of Data'!AT18</f>
        <v>0</v>
      </c>
      <c r="AU18" s="222">
        <f>'[1]Pt 1 Summary of Data'!AU18</f>
        <v>0</v>
      </c>
      <c r="AV18" s="292"/>
      <c r="AW18" s="299"/>
    </row>
    <row r="19" spans="1:49" x14ac:dyDescent="0.2">
      <c r="B19" s="241" t="s">
        <v>236</v>
      </c>
      <c r="C19" s="205" t="s">
        <v>64</v>
      </c>
      <c r="D19" s="218">
        <f>'[1]Pt 1 Summary of Data'!D19</f>
        <v>0</v>
      </c>
      <c r="E19" s="269"/>
      <c r="F19" s="272"/>
      <c r="G19" s="272"/>
      <c r="H19" s="272"/>
      <c r="I19" s="273"/>
      <c r="J19" s="218">
        <f>'[1]Pt 1 Summary of Data'!J19</f>
        <v>0</v>
      </c>
      <c r="K19" s="269"/>
      <c r="L19" s="272"/>
      <c r="M19" s="272"/>
      <c r="N19" s="272"/>
      <c r="O19" s="273"/>
      <c r="P19" s="218">
        <f>'[1]Pt 1 Summary of Data'!P19</f>
        <v>0</v>
      </c>
      <c r="Q19" s="269"/>
      <c r="R19" s="272"/>
      <c r="S19" s="272"/>
      <c r="T19" s="272"/>
      <c r="U19" s="218">
        <f>'[1]Pt 1 Summary of Data'!U19</f>
        <v>0</v>
      </c>
      <c r="V19" s="269"/>
      <c r="W19" s="272"/>
      <c r="X19" s="218">
        <f>'[1]Pt 1 Summary of Data'!X19</f>
        <v>0</v>
      </c>
      <c r="Y19" s="269"/>
      <c r="Z19" s="272"/>
      <c r="AA19" s="218">
        <f>'[1]Pt 1 Summary of Data'!AA19</f>
        <v>0</v>
      </c>
      <c r="AB19" s="269"/>
      <c r="AC19" s="272"/>
      <c r="AD19" s="218">
        <v>0</v>
      </c>
      <c r="AE19" s="272"/>
      <c r="AF19" s="272"/>
      <c r="AG19" s="272"/>
      <c r="AH19" s="272"/>
      <c r="AI19" s="218">
        <v>0</v>
      </c>
      <c r="AJ19" s="272"/>
      <c r="AK19" s="272"/>
      <c r="AL19" s="272"/>
      <c r="AM19" s="272"/>
      <c r="AN19" s="218">
        <f>'[1]Pt 1 Summary of Data'!AN19</f>
        <v>0</v>
      </c>
      <c r="AO19" s="269"/>
      <c r="AP19" s="272"/>
      <c r="AQ19" s="272"/>
      <c r="AR19" s="272"/>
      <c r="AS19" s="218">
        <f>'[1]Pt 1 Summary of Data'!AS19</f>
        <v>0</v>
      </c>
      <c r="AT19" s="222">
        <f>'[1]Pt 1 Summary of Data'!AT19</f>
        <v>0</v>
      </c>
      <c r="AU19" s="222">
        <f>'[1]Pt 1 Summary of Data'!AU19</f>
        <v>0</v>
      </c>
      <c r="AV19" s="292"/>
      <c r="AW19" s="299"/>
    </row>
    <row r="20" spans="1:49" x14ac:dyDescent="0.2">
      <c r="B20" s="241" t="s">
        <v>237</v>
      </c>
      <c r="C20" s="205" t="s">
        <v>65</v>
      </c>
      <c r="D20" s="218">
        <f>'[1]Pt 1 Summary of Data'!D20</f>
        <v>0</v>
      </c>
      <c r="E20" s="269"/>
      <c r="F20" s="272"/>
      <c r="G20" s="272"/>
      <c r="H20" s="272"/>
      <c r="I20" s="273"/>
      <c r="J20" s="218">
        <f>'[1]Pt 1 Summary of Data'!J20</f>
        <v>0</v>
      </c>
      <c r="K20" s="269"/>
      <c r="L20" s="272"/>
      <c r="M20" s="272"/>
      <c r="N20" s="272"/>
      <c r="O20" s="273"/>
      <c r="P20" s="218">
        <f>'[1]Pt 1 Summary of Data'!P20</f>
        <v>0</v>
      </c>
      <c r="Q20" s="269"/>
      <c r="R20" s="272"/>
      <c r="S20" s="272"/>
      <c r="T20" s="272"/>
      <c r="U20" s="218">
        <f>'[1]Pt 1 Summary of Data'!U20</f>
        <v>0</v>
      </c>
      <c r="V20" s="269"/>
      <c r="W20" s="272"/>
      <c r="X20" s="218">
        <f>'[1]Pt 1 Summary of Data'!X20</f>
        <v>0</v>
      </c>
      <c r="Y20" s="269"/>
      <c r="Z20" s="272"/>
      <c r="AA20" s="218">
        <f>'[1]Pt 1 Summary of Data'!AA20</f>
        <v>0</v>
      </c>
      <c r="AB20" s="269"/>
      <c r="AC20" s="272"/>
      <c r="AD20" s="218">
        <v>0</v>
      </c>
      <c r="AE20" s="272"/>
      <c r="AF20" s="272"/>
      <c r="AG20" s="272"/>
      <c r="AH20" s="272"/>
      <c r="AI20" s="218">
        <v>0</v>
      </c>
      <c r="AJ20" s="272"/>
      <c r="AK20" s="272"/>
      <c r="AL20" s="272"/>
      <c r="AM20" s="272"/>
      <c r="AN20" s="218">
        <f>'[1]Pt 1 Summary of Data'!AN20</f>
        <v>0</v>
      </c>
      <c r="AO20" s="269"/>
      <c r="AP20" s="272"/>
      <c r="AQ20" s="272"/>
      <c r="AR20" s="272"/>
      <c r="AS20" s="218">
        <f>'[1]Pt 1 Summary of Data'!AS20</f>
        <v>0</v>
      </c>
      <c r="AT20" s="222">
        <f>'[1]Pt 1 Summary of Data'!AT20</f>
        <v>0</v>
      </c>
      <c r="AU20" s="222">
        <f>'[1]Pt 1 Summary of Data'!AU20</f>
        <v>0</v>
      </c>
      <c r="AV20" s="292"/>
      <c r="AW20" s="299"/>
    </row>
    <row r="21" spans="1:49" x14ac:dyDescent="0.2">
      <c r="B21" s="241" t="s">
        <v>238</v>
      </c>
      <c r="C21" s="205" t="s">
        <v>66</v>
      </c>
      <c r="D21" s="218">
        <f>'[1]Pt 1 Summary of Data'!D21</f>
        <v>0</v>
      </c>
      <c r="E21" s="269"/>
      <c r="F21" s="272"/>
      <c r="G21" s="272"/>
      <c r="H21" s="272"/>
      <c r="I21" s="273"/>
      <c r="J21" s="218">
        <f>'[1]Pt 1 Summary of Data'!J21</f>
        <v>0</v>
      </c>
      <c r="K21" s="269"/>
      <c r="L21" s="272"/>
      <c r="M21" s="272"/>
      <c r="N21" s="272"/>
      <c r="O21" s="273"/>
      <c r="P21" s="218">
        <f>'[1]Pt 1 Summary of Data'!P21</f>
        <v>0</v>
      </c>
      <c r="Q21" s="269"/>
      <c r="R21" s="272"/>
      <c r="S21" s="272"/>
      <c r="T21" s="272"/>
      <c r="U21" s="218">
        <f>'[1]Pt 1 Summary of Data'!U21</f>
        <v>0</v>
      </c>
      <c r="V21" s="269"/>
      <c r="W21" s="272"/>
      <c r="X21" s="218">
        <f>'[1]Pt 1 Summary of Data'!X21</f>
        <v>0</v>
      </c>
      <c r="Y21" s="269"/>
      <c r="Z21" s="272"/>
      <c r="AA21" s="218">
        <f>'[1]Pt 1 Summary of Data'!AA21</f>
        <v>0</v>
      </c>
      <c r="AB21" s="269"/>
      <c r="AC21" s="272"/>
      <c r="AD21" s="218">
        <v>0</v>
      </c>
      <c r="AE21" s="272"/>
      <c r="AF21" s="272"/>
      <c r="AG21" s="272"/>
      <c r="AH21" s="272"/>
      <c r="AI21" s="218">
        <v>0</v>
      </c>
      <c r="AJ21" s="272"/>
      <c r="AK21" s="272"/>
      <c r="AL21" s="272"/>
      <c r="AM21" s="272"/>
      <c r="AN21" s="218">
        <f>'[1]Pt 1 Summary of Data'!AN21</f>
        <v>0</v>
      </c>
      <c r="AO21" s="269"/>
      <c r="AP21" s="272"/>
      <c r="AQ21" s="272"/>
      <c r="AR21" s="272"/>
      <c r="AS21" s="218">
        <f>'[1]Pt 1 Summary of Data'!AS21</f>
        <v>0</v>
      </c>
      <c r="AT21" s="222">
        <f>'[1]Pt 1 Summary of Data'!AT21</f>
        <v>0</v>
      </c>
      <c r="AU21" s="222">
        <f>'[1]Pt 1 Summary of Data'!AU21</f>
        <v>0</v>
      </c>
      <c r="AV21" s="292"/>
      <c r="AW21" s="299"/>
    </row>
    <row r="22" spans="1:49" ht="25.5" x14ac:dyDescent="0.2">
      <c r="B22" s="241" t="s">
        <v>492</v>
      </c>
      <c r="C22" s="205" t="s">
        <v>28</v>
      </c>
      <c r="D22" s="223">
        <f>'Pt 2 Premium and Claims'!D$55</f>
        <v>0</v>
      </c>
      <c r="E22" s="224">
        <f>'Pt 2 Premium and Claims'!E$55</f>
        <v>0</v>
      </c>
      <c r="F22" s="224">
        <f>'Pt 2 Premium and Claims'!F$55</f>
        <v>0</v>
      </c>
      <c r="G22" s="224">
        <f>'Pt 2 Premium and Claims'!G$55</f>
        <v>0</v>
      </c>
      <c r="H22" s="224">
        <f>'Pt 2 Premium and Claims'!H$55</f>
        <v>0</v>
      </c>
      <c r="I22" s="223">
        <f>'Pt 2 Premium and Claims'!I$55</f>
        <v>0</v>
      </c>
      <c r="J22" s="223">
        <f>'Pt 2 Premium and Claims'!J$55</f>
        <v>0</v>
      </c>
      <c r="K22" s="224">
        <f>'Pt 2 Premium and Claims'!K$55</f>
        <v>0</v>
      </c>
      <c r="L22" s="224">
        <f>'Pt 2 Premium and Claims'!L$55</f>
        <v>0</v>
      </c>
      <c r="M22" s="224">
        <f>'Pt 2 Premium and Claims'!M$55</f>
        <v>0</v>
      </c>
      <c r="N22" s="224">
        <f>'Pt 2 Premium and Claims'!N$55</f>
        <v>0</v>
      </c>
      <c r="O22" s="223">
        <f>'Pt 2 Premium and Claims'!O$55</f>
        <v>0</v>
      </c>
      <c r="P22" s="223">
        <f>'Pt 2 Premium and Claims'!P$55</f>
        <v>0</v>
      </c>
      <c r="Q22" s="224">
        <f>'Pt 2 Premium and Claims'!Q$55</f>
        <v>0</v>
      </c>
      <c r="R22" s="224">
        <f>'Pt 2 Premium and Claims'!R$55</f>
        <v>0</v>
      </c>
      <c r="S22" s="224">
        <f>'Pt 2 Premium and Claims'!S$55</f>
        <v>0</v>
      </c>
      <c r="T22" s="224">
        <f>'Pt 2 Premium and Claims'!T$55</f>
        <v>0</v>
      </c>
      <c r="U22" s="223">
        <f>'Pt 2 Premium and Claims'!U$55</f>
        <v>0</v>
      </c>
      <c r="V22" s="224">
        <f>'Pt 2 Premium and Claims'!V$55</f>
        <v>0</v>
      </c>
      <c r="W22" s="224">
        <f>'Pt 2 Premium and Claims'!W$55</f>
        <v>0</v>
      </c>
      <c r="X22" s="223">
        <f>'Pt 2 Premium and Claims'!X$55</f>
        <v>0</v>
      </c>
      <c r="Y22" s="224">
        <f>'Pt 2 Premium and Claims'!Y$55</f>
        <v>0</v>
      </c>
      <c r="Z22" s="224">
        <f>'Pt 2 Premium and Claims'!Z$55</f>
        <v>0</v>
      </c>
      <c r="AA22" s="223">
        <f>'Pt 2 Premium and Claims'!AA$55</f>
        <v>0</v>
      </c>
      <c r="AB22" s="224">
        <f>'Pt 2 Premium and Claims'!AB$55</f>
        <v>0</v>
      </c>
      <c r="AC22" s="224">
        <f>'Pt 2 Premium and Claims'!AC$55</f>
        <v>0</v>
      </c>
      <c r="AD22" s="223">
        <v>0</v>
      </c>
      <c r="AE22" s="272"/>
      <c r="AF22" s="272"/>
      <c r="AG22" s="272"/>
      <c r="AH22" s="272"/>
      <c r="AI22" s="223">
        <v>0</v>
      </c>
      <c r="AJ22" s="272"/>
      <c r="AK22" s="272"/>
      <c r="AL22" s="272"/>
      <c r="AM22" s="272"/>
      <c r="AN22" s="223">
        <f>'Pt 2 Premium and Claims'!AN$55</f>
        <v>0</v>
      </c>
      <c r="AO22" s="224">
        <f>'Pt 2 Premium and Claims'!AO$55</f>
        <v>0</v>
      </c>
      <c r="AP22" s="224">
        <f>'Pt 2 Premium and Claims'!AP$55</f>
        <v>0</v>
      </c>
      <c r="AQ22" s="224">
        <f>'Pt 2 Premium and Claims'!AQ$55</f>
        <v>0</v>
      </c>
      <c r="AR22" s="224">
        <f>'Pt 2 Premium and Claims'!AR$55</f>
        <v>0</v>
      </c>
      <c r="AS22" s="223">
        <f>'Pt 2 Premium and Claims'!AS$55</f>
        <v>0</v>
      </c>
      <c r="AT22" s="225">
        <f>'Pt 2 Premium and Claims'!AT$55</f>
        <v>0</v>
      </c>
      <c r="AU22" s="225">
        <f>'Pt 2 Premium and Claims'!AU$55</f>
        <v>0</v>
      </c>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7" customFormat="1" ht="25.5" x14ac:dyDescent="0.2">
      <c r="A24" s="37"/>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7" customFormat="1" x14ac:dyDescent="0.2">
      <c r="A25" s="37"/>
      <c r="B25" s="244" t="s">
        <v>241</v>
      </c>
      <c r="C25" s="205"/>
      <c r="D25" s="218">
        <f>'[1]Pt 1 Summary of Data'!D25</f>
        <v>0</v>
      </c>
      <c r="E25" s="219">
        <f>'[1]Pt 1 Summary of Data'!E25</f>
        <v>0</v>
      </c>
      <c r="F25" s="219">
        <f>'[1]Pt 1 Summary of Data'!F25</f>
        <v>0</v>
      </c>
      <c r="G25" s="219">
        <f>'[1]Pt 1 Summary of Data'!G25</f>
        <v>0</v>
      </c>
      <c r="H25" s="219">
        <f>'[1]Pt 1 Summary of Data'!H25</f>
        <v>0</v>
      </c>
      <c r="I25" s="218">
        <f>'[1]Pt 1 Summary of Data'!I25</f>
        <v>0</v>
      </c>
      <c r="J25" s="218">
        <f>'[1]Pt 1 Summary of Data'!J25</f>
        <v>0</v>
      </c>
      <c r="K25" s="219">
        <f>'[1]Pt 1 Summary of Data'!K25</f>
        <v>0</v>
      </c>
      <c r="L25" s="219">
        <f>'[1]Pt 1 Summary of Data'!L25</f>
        <v>0</v>
      </c>
      <c r="M25" s="219">
        <f>'[1]Pt 1 Summary of Data'!M25</f>
        <v>0</v>
      </c>
      <c r="N25" s="219">
        <f>'[1]Pt 1 Summary of Data'!N25</f>
        <v>0</v>
      </c>
      <c r="O25" s="218">
        <f>'[1]Pt 1 Summary of Data'!O25</f>
        <v>0</v>
      </c>
      <c r="P25" s="218">
        <f>'[1]Pt 1 Summary of Data'!P25</f>
        <v>0</v>
      </c>
      <c r="Q25" s="219">
        <f>'[1]Pt 1 Summary of Data'!Q25</f>
        <v>0</v>
      </c>
      <c r="R25" s="219">
        <f>'[1]Pt 1 Summary of Data'!R25</f>
        <v>0</v>
      </c>
      <c r="S25" s="219">
        <f>'[1]Pt 1 Summary of Data'!S25</f>
        <v>0</v>
      </c>
      <c r="T25" s="219">
        <f>'[1]Pt 1 Summary of Data'!T25</f>
        <v>0</v>
      </c>
      <c r="U25" s="218">
        <f>'[1]Pt 1 Summary of Data'!U25</f>
        <v>0</v>
      </c>
      <c r="V25" s="219">
        <f>'[1]Pt 1 Summary of Data'!V25</f>
        <v>0</v>
      </c>
      <c r="W25" s="219">
        <f>'[1]Pt 1 Summary of Data'!W25</f>
        <v>0</v>
      </c>
      <c r="X25" s="218">
        <f>'[1]Pt 1 Summary of Data'!X25</f>
        <v>0</v>
      </c>
      <c r="Y25" s="219">
        <f>'[1]Pt 1 Summary of Data'!Y25</f>
        <v>0</v>
      </c>
      <c r="Z25" s="219">
        <f>'[1]Pt 1 Summary of Data'!Z25</f>
        <v>0</v>
      </c>
      <c r="AA25" s="218">
        <f>'[1]Pt 1 Summary of Data'!AA25</f>
        <v>0</v>
      </c>
      <c r="AB25" s="219">
        <f>'[1]Pt 1 Summary of Data'!AB25</f>
        <v>0</v>
      </c>
      <c r="AC25" s="219">
        <f>'[1]Pt 1 Summary of Data'!AC25</f>
        <v>0</v>
      </c>
      <c r="AD25" s="218">
        <v>0</v>
      </c>
      <c r="AE25" s="272"/>
      <c r="AF25" s="272"/>
      <c r="AG25" s="272"/>
      <c r="AH25" s="275"/>
      <c r="AI25" s="218">
        <v>0</v>
      </c>
      <c r="AJ25" s="272"/>
      <c r="AK25" s="272"/>
      <c r="AL25" s="272"/>
      <c r="AM25" s="275"/>
      <c r="AN25" s="218">
        <f>'[1]Pt 1 Summary of Data'!AN25</f>
        <v>0</v>
      </c>
      <c r="AO25" s="219">
        <f>'[1]Pt 1 Summary of Data'!AO25</f>
        <v>0</v>
      </c>
      <c r="AP25" s="219">
        <f>'[1]Pt 1 Summary of Data'!AP25</f>
        <v>0</v>
      </c>
      <c r="AQ25" s="219">
        <f>'[1]Pt 1 Summary of Data'!AQ25</f>
        <v>0</v>
      </c>
      <c r="AR25" s="219">
        <f>'[1]Pt 1 Summary of Data'!AR25</f>
        <v>0</v>
      </c>
      <c r="AS25" s="218">
        <f>'[1]Pt 1 Summary of Data'!AS25</f>
        <v>0</v>
      </c>
      <c r="AT25" s="222">
        <f>'[1]Pt 1 Summary of Data'!AT25</f>
        <v>0</v>
      </c>
      <c r="AU25" s="222">
        <f>'[1]Pt 1 Summary of Data'!AU25</f>
        <v>0</v>
      </c>
      <c r="AV25" s="222">
        <f>'[1]Pt 1 Summary of Data'!AV25</f>
        <v>0</v>
      </c>
      <c r="AW25" s="299"/>
    </row>
    <row r="26" spans="1:49" s="7" customFormat="1" x14ac:dyDescent="0.2">
      <c r="A26" s="37"/>
      <c r="B26" s="244" t="s">
        <v>242</v>
      </c>
      <c r="C26" s="205"/>
      <c r="D26" s="218">
        <f>'[1]Pt 1 Summary of Data'!D26</f>
        <v>52668</v>
      </c>
      <c r="E26" s="219">
        <f>'[1]Pt 1 Summary of Data'!E26</f>
        <v>52668</v>
      </c>
      <c r="F26" s="219">
        <f>'[1]Pt 1 Summary of Data'!F26</f>
        <v>0</v>
      </c>
      <c r="G26" s="219">
        <f>'[1]Pt 1 Summary of Data'!G26</f>
        <v>0</v>
      </c>
      <c r="H26" s="219">
        <f>'[1]Pt 1 Summary of Data'!H26</f>
        <v>0</v>
      </c>
      <c r="I26" s="218">
        <f>'[1]Pt 1 Summary of Data'!I26</f>
        <v>52668</v>
      </c>
      <c r="J26" s="218">
        <f>'[1]Pt 1 Summary of Data'!J26</f>
        <v>1190</v>
      </c>
      <c r="K26" s="219">
        <f>'[1]Pt 1 Summary of Data'!K26</f>
        <v>1190</v>
      </c>
      <c r="L26" s="219">
        <f>'[1]Pt 1 Summary of Data'!L26</f>
        <v>0</v>
      </c>
      <c r="M26" s="219">
        <f>'[1]Pt 1 Summary of Data'!M26</f>
        <v>0</v>
      </c>
      <c r="N26" s="219">
        <f>'[1]Pt 1 Summary of Data'!N26</f>
        <v>0</v>
      </c>
      <c r="O26" s="218">
        <f>'[1]Pt 1 Summary of Data'!O26</f>
        <v>1190</v>
      </c>
      <c r="P26" s="218">
        <f>'[1]Pt 1 Summary of Data'!P26</f>
        <v>0</v>
      </c>
      <c r="Q26" s="219">
        <f>'[1]Pt 1 Summary of Data'!Q26</f>
        <v>0</v>
      </c>
      <c r="R26" s="219">
        <f>'[1]Pt 1 Summary of Data'!R26</f>
        <v>0</v>
      </c>
      <c r="S26" s="219">
        <f>'[1]Pt 1 Summary of Data'!S26</f>
        <v>0</v>
      </c>
      <c r="T26" s="219">
        <f>'[1]Pt 1 Summary of Data'!T26</f>
        <v>0</v>
      </c>
      <c r="U26" s="218">
        <f>'[1]Pt 1 Summary of Data'!U26</f>
        <v>0</v>
      </c>
      <c r="V26" s="219">
        <f>'[1]Pt 1 Summary of Data'!V26</f>
        <v>0</v>
      </c>
      <c r="W26" s="219">
        <f>'[1]Pt 1 Summary of Data'!W26</f>
        <v>0</v>
      </c>
      <c r="X26" s="218">
        <f>'[1]Pt 1 Summary of Data'!X26</f>
        <v>0</v>
      </c>
      <c r="Y26" s="219">
        <f>'[1]Pt 1 Summary of Data'!Y26</f>
        <v>0</v>
      </c>
      <c r="Z26" s="219">
        <f>'[1]Pt 1 Summary of Data'!Z26</f>
        <v>0</v>
      </c>
      <c r="AA26" s="218">
        <f>'[1]Pt 1 Summary of Data'!AA26</f>
        <v>0</v>
      </c>
      <c r="AB26" s="219">
        <f>'[1]Pt 1 Summary of Data'!AB26</f>
        <v>0</v>
      </c>
      <c r="AC26" s="219">
        <f>'[1]Pt 1 Summary of Data'!AC26</f>
        <v>0</v>
      </c>
      <c r="AD26" s="218">
        <v>0</v>
      </c>
      <c r="AE26" s="272"/>
      <c r="AF26" s="272"/>
      <c r="AG26" s="272"/>
      <c r="AH26" s="272"/>
      <c r="AI26" s="218">
        <v>0</v>
      </c>
      <c r="AJ26" s="272"/>
      <c r="AK26" s="272"/>
      <c r="AL26" s="272"/>
      <c r="AM26" s="272"/>
      <c r="AN26" s="218">
        <f>'[1]Pt 1 Summary of Data'!AN26</f>
        <v>0</v>
      </c>
      <c r="AO26" s="219">
        <f>'[1]Pt 1 Summary of Data'!AO26</f>
        <v>0</v>
      </c>
      <c r="AP26" s="219">
        <f>'[1]Pt 1 Summary of Data'!AP26</f>
        <v>0</v>
      </c>
      <c r="AQ26" s="219">
        <f>'[1]Pt 1 Summary of Data'!AQ26</f>
        <v>0</v>
      </c>
      <c r="AR26" s="219">
        <f>'[1]Pt 1 Summary of Data'!AR26</f>
        <v>0</v>
      </c>
      <c r="AS26" s="218">
        <f>'[1]Pt 1 Summary of Data'!AS26</f>
        <v>0</v>
      </c>
      <c r="AT26" s="222">
        <f>'[1]Pt 1 Summary of Data'!AT26</f>
        <v>0</v>
      </c>
      <c r="AU26" s="222">
        <f>'[1]Pt 1 Summary of Data'!AU26</f>
        <v>0</v>
      </c>
      <c r="AV26" s="222">
        <f>'[1]Pt 1 Summary of Data'!AV26</f>
        <v>0</v>
      </c>
      <c r="AW26" s="299"/>
    </row>
    <row r="27" spans="1:49" s="7" customFormat="1" x14ac:dyDescent="0.2">
      <c r="B27" s="244" t="s">
        <v>243</v>
      </c>
      <c r="C27" s="205"/>
      <c r="D27" s="218">
        <f>'[1]Pt 1 Summary of Data'!D27</f>
        <v>0</v>
      </c>
      <c r="E27" s="219">
        <f>'[1]Pt 1 Summary of Data'!E27</f>
        <v>0</v>
      </c>
      <c r="F27" s="219">
        <f>'[1]Pt 1 Summary of Data'!F27</f>
        <v>0</v>
      </c>
      <c r="G27" s="219">
        <f>'[1]Pt 1 Summary of Data'!G27</f>
        <v>0</v>
      </c>
      <c r="H27" s="219">
        <f>'[1]Pt 1 Summary of Data'!H27</f>
        <v>0</v>
      </c>
      <c r="I27" s="218">
        <f>'[1]Pt 1 Summary of Data'!I27</f>
        <v>0</v>
      </c>
      <c r="J27" s="218">
        <f>'[1]Pt 1 Summary of Data'!J27</f>
        <v>0</v>
      </c>
      <c r="K27" s="219">
        <f>'[1]Pt 1 Summary of Data'!K27</f>
        <v>0</v>
      </c>
      <c r="L27" s="219">
        <f>'[1]Pt 1 Summary of Data'!L27</f>
        <v>0</v>
      </c>
      <c r="M27" s="219">
        <f>'[1]Pt 1 Summary of Data'!M27</f>
        <v>0</v>
      </c>
      <c r="N27" s="219">
        <f>'[1]Pt 1 Summary of Data'!N27</f>
        <v>0</v>
      </c>
      <c r="O27" s="218">
        <f>'[1]Pt 1 Summary of Data'!O27</f>
        <v>0</v>
      </c>
      <c r="P27" s="218">
        <f>'[1]Pt 1 Summary of Data'!P27</f>
        <v>0</v>
      </c>
      <c r="Q27" s="219">
        <f>'[1]Pt 1 Summary of Data'!Q27</f>
        <v>0</v>
      </c>
      <c r="R27" s="219">
        <f>'[1]Pt 1 Summary of Data'!R27</f>
        <v>0</v>
      </c>
      <c r="S27" s="219">
        <f>'[1]Pt 1 Summary of Data'!S27</f>
        <v>0</v>
      </c>
      <c r="T27" s="219">
        <f>'[1]Pt 1 Summary of Data'!T27</f>
        <v>0</v>
      </c>
      <c r="U27" s="218">
        <f>'[1]Pt 1 Summary of Data'!U27</f>
        <v>0</v>
      </c>
      <c r="V27" s="219">
        <f>'[1]Pt 1 Summary of Data'!V27</f>
        <v>0</v>
      </c>
      <c r="W27" s="219">
        <f>'[1]Pt 1 Summary of Data'!W27</f>
        <v>0</v>
      </c>
      <c r="X27" s="218">
        <f>'[1]Pt 1 Summary of Data'!X27</f>
        <v>0</v>
      </c>
      <c r="Y27" s="219">
        <f>'[1]Pt 1 Summary of Data'!Y27</f>
        <v>0</v>
      </c>
      <c r="Z27" s="219">
        <f>'[1]Pt 1 Summary of Data'!Z27</f>
        <v>0</v>
      </c>
      <c r="AA27" s="218">
        <f>'[1]Pt 1 Summary of Data'!AA27</f>
        <v>0</v>
      </c>
      <c r="AB27" s="219">
        <f>'[1]Pt 1 Summary of Data'!AB27</f>
        <v>0</v>
      </c>
      <c r="AC27" s="219">
        <f>'[1]Pt 1 Summary of Data'!AC27</f>
        <v>0</v>
      </c>
      <c r="AD27" s="218">
        <v>0</v>
      </c>
      <c r="AE27" s="272"/>
      <c r="AF27" s="272"/>
      <c r="AG27" s="272"/>
      <c r="AH27" s="272"/>
      <c r="AI27" s="218">
        <v>0</v>
      </c>
      <c r="AJ27" s="272"/>
      <c r="AK27" s="272"/>
      <c r="AL27" s="272"/>
      <c r="AM27" s="272"/>
      <c r="AN27" s="218">
        <f>'[1]Pt 1 Summary of Data'!AN27</f>
        <v>0</v>
      </c>
      <c r="AO27" s="219">
        <f>'[1]Pt 1 Summary of Data'!AO27</f>
        <v>0</v>
      </c>
      <c r="AP27" s="219">
        <f>'[1]Pt 1 Summary of Data'!AP27</f>
        <v>0</v>
      </c>
      <c r="AQ27" s="219">
        <f>'[1]Pt 1 Summary of Data'!AQ27</f>
        <v>0</v>
      </c>
      <c r="AR27" s="219">
        <f>'[1]Pt 1 Summary of Data'!AR27</f>
        <v>0</v>
      </c>
      <c r="AS27" s="218">
        <f>'[1]Pt 1 Summary of Data'!AS27</f>
        <v>0</v>
      </c>
      <c r="AT27" s="222">
        <f>'[1]Pt 1 Summary of Data'!AT27</f>
        <v>0</v>
      </c>
      <c r="AU27" s="222">
        <f>'[1]Pt 1 Summary of Data'!AU27</f>
        <v>0</v>
      </c>
      <c r="AV27" s="295"/>
      <c r="AW27" s="299"/>
    </row>
    <row r="28" spans="1:49" s="7" customFormat="1" x14ac:dyDescent="0.2">
      <c r="A28" s="37"/>
      <c r="B28" s="244" t="s">
        <v>244</v>
      </c>
      <c r="C28" s="205"/>
      <c r="D28" s="218">
        <f>'[1]Pt 1 Summary of Data'!D28</f>
        <v>0</v>
      </c>
      <c r="E28" s="219">
        <f>'[1]Pt 1 Summary of Data'!E28</f>
        <v>0</v>
      </c>
      <c r="F28" s="219">
        <f>'[1]Pt 1 Summary of Data'!F28</f>
        <v>0</v>
      </c>
      <c r="G28" s="219">
        <f>'[1]Pt 1 Summary of Data'!G28</f>
        <v>0</v>
      </c>
      <c r="H28" s="219">
        <f>'[1]Pt 1 Summary of Data'!H28</f>
        <v>0</v>
      </c>
      <c r="I28" s="218">
        <f>'[1]Pt 1 Summary of Data'!I28</f>
        <v>0</v>
      </c>
      <c r="J28" s="218">
        <f>'[1]Pt 1 Summary of Data'!J28</f>
        <v>0</v>
      </c>
      <c r="K28" s="219">
        <f>'[1]Pt 1 Summary of Data'!K28</f>
        <v>0</v>
      </c>
      <c r="L28" s="219">
        <f>'[1]Pt 1 Summary of Data'!L28</f>
        <v>0</v>
      </c>
      <c r="M28" s="219">
        <f>'[1]Pt 1 Summary of Data'!M28</f>
        <v>0</v>
      </c>
      <c r="N28" s="219">
        <f>'[1]Pt 1 Summary of Data'!N28</f>
        <v>0</v>
      </c>
      <c r="O28" s="218">
        <f>'[1]Pt 1 Summary of Data'!O28</f>
        <v>0</v>
      </c>
      <c r="P28" s="218">
        <f>'[1]Pt 1 Summary of Data'!P28</f>
        <v>0</v>
      </c>
      <c r="Q28" s="219">
        <f>'[1]Pt 1 Summary of Data'!Q28</f>
        <v>0</v>
      </c>
      <c r="R28" s="219">
        <f>'[1]Pt 1 Summary of Data'!R28</f>
        <v>0</v>
      </c>
      <c r="S28" s="219">
        <f>'[1]Pt 1 Summary of Data'!S28</f>
        <v>0</v>
      </c>
      <c r="T28" s="219">
        <f>'[1]Pt 1 Summary of Data'!T28</f>
        <v>0</v>
      </c>
      <c r="U28" s="218">
        <f>'[1]Pt 1 Summary of Data'!U28</f>
        <v>0</v>
      </c>
      <c r="V28" s="219">
        <f>'[1]Pt 1 Summary of Data'!V28</f>
        <v>0</v>
      </c>
      <c r="W28" s="219">
        <f>'[1]Pt 1 Summary of Data'!W28</f>
        <v>0</v>
      </c>
      <c r="X28" s="218">
        <f>'[1]Pt 1 Summary of Data'!X28</f>
        <v>0</v>
      </c>
      <c r="Y28" s="219">
        <f>'[1]Pt 1 Summary of Data'!Y28</f>
        <v>0</v>
      </c>
      <c r="Z28" s="219">
        <f>'[1]Pt 1 Summary of Data'!Z28</f>
        <v>0</v>
      </c>
      <c r="AA28" s="218">
        <f>'[1]Pt 1 Summary of Data'!AA28</f>
        <v>0</v>
      </c>
      <c r="AB28" s="219">
        <f>'[1]Pt 1 Summary of Data'!AB28</f>
        <v>0</v>
      </c>
      <c r="AC28" s="219">
        <f>'[1]Pt 1 Summary of Data'!AC28</f>
        <v>0</v>
      </c>
      <c r="AD28" s="218">
        <v>0</v>
      </c>
      <c r="AE28" s="272"/>
      <c r="AF28" s="272"/>
      <c r="AG28" s="272"/>
      <c r="AH28" s="272"/>
      <c r="AI28" s="218">
        <v>0</v>
      </c>
      <c r="AJ28" s="272"/>
      <c r="AK28" s="272"/>
      <c r="AL28" s="272"/>
      <c r="AM28" s="272"/>
      <c r="AN28" s="218">
        <f>'[1]Pt 1 Summary of Data'!AN28</f>
        <v>0</v>
      </c>
      <c r="AO28" s="219">
        <f>'[1]Pt 1 Summary of Data'!AO28</f>
        <v>0</v>
      </c>
      <c r="AP28" s="219">
        <f>'[1]Pt 1 Summary of Data'!AP28</f>
        <v>0</v>
      </c>
      <c r="AQ28" s="219">
        <f>'[1]Pt 1 Summary of Data'!AQ28</f>
        <v>0</v>
      </c>
      <c r="AR28" s="219">
        <f>'[1]Pt 1 Summary of Data'!AR28</f>
        <v>0</v>
      </c>
      <c r="AS28" s="218">
        <f>'[1]Pt 1 Summary of Data'!AS28</f>
        <v>0</v>
      </c>
      <c r="AT28" s="222">
        <f>'[1]Pt 1 Summary of Data'!AT28</f>
        <v>0</v>
      </c>
      <c r="AU28" s="222">
        <f>'[1]Pt 1 Summary of Data'!AU28</f>
        <v>0</v>
      </c>
      <c r="AV28" s="222">
        <f>'[1]Pt 1 Summary of Data'!AV28</f>
        <v>0</v>
      </c>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f>'[1]Pt 1 Summary of Data'!D30</f>
        <v>0</v>
      </c>
      <c r="E30" s="219">
        <f>'[1]Pt 1 Summary of Data'!E30</f>
        <v>0</v>
      </c>
      <c r="F30" s="219">
        <f>'[1]Pt 1 Summary of Data'!F30</f>
        <v>0</v>
      </c>
      <c r="G30" s="219">
        <f>'[1]Pt 1 Summary of Data'!G30</f>
        <v>0</v>
      </c>
      <c r="H30" s="219">
        <f>'[1]Pt 1 Summary of Data'!H30</f>
        <v>0</v>
      </c>
      <c r="I30" s="218">
        <f>'[1]Pt 1 Summary of Data'!I30</f>
        <v>0</v>
      </c>
      <c r="J30" s="218">
        <f>'[1]Pt 1 Summary of Data'!J30</f>
        <v>0</v>
      </c>
      <c r="K30" s="219">
        <f>'[1]Pt 1 Summary of Data'!K30</f>
        <v>0</v>
      </c>
      <c r="L30" s="219">
        <f>'[1]Pt 1 Summary of Data'!L30</f>
        <v>0</v>
      </c>
      <c r="M30" s="219">
        <f>'[1]Pt 1 Summary of Data'!M30</f>
        <v>0</v>
      </c>
      <c r="N30" s="219">
        <f>'[1]Pt 1 Summary of Data'!N30</f>
        <v>0</v>
      </c>
      <c r="O30" s="218">
        <f>'[1]Pt 1 Summary of Data'!O30</f>
        <v>0</v>
      </c>
      <c r="P30" s="218">
        <f>'[1]Pt 1 Summary of Data'!P30</f>
        <v>0</v>
      </c>
      <c r="Q30" s="219">
        <f>'[1]Pt 1 Summary of Data'!Q30</f>
        <v>0</v>
      </c>
      <c r="R30" s="219">
        <f>'[1]Pt 1 Summary of Data'!R30</f>
        <v>0</v>
      </c>
      <c r="S30" s="219">
        <f>'[1]Pt 1 Summary of Data'!S30</f>
        <v>0</v>
      </c>
      <c r="T30" s="219">
        <f>'[1]Pt 1 Summary of Data'!T30</f>
        <v>0</v>
      </c>
      <c r="U30" s="218">
        <f>'[1]Pt 1 Summary of Data'!U30</f>
        <v>0</v>
      </c>
      <c r="V30" s="219">
        <f>'[1]Pt 1 Summary of Data'!V30</f>
        <v>0</v>
      </c>
      <c r="W30" s="219">
        <f>'[1]Pt 1 Summary of Data'!W30</f>
        <v>0</v>
      </c>
      <c r="X30" s="218">
        <f>'[1]Pt 1 Summary of Data'!X30</f>
        <v>0</v>
      </c>
      <c r="Y30" s="219">
        <f>'[1]Pt 1 Summary of Data'!Y30</f>
        <v>0</v>
      </c>
      <c r="Z30" s="219">
        <f>'[1]Pt 1 Summary of Data'!Z30</f>
        <v>0</v>
      </c>
      <c r="AA30" s="218">
        <f>'[1]Pt 1 Summary of Data'!AA30</f>
        <v>0</v>
      </c>
      <c r="AB30" s="219">
        <f>'[1]Pt 1 Summary of Data'!AB30</f>
        <v>0</v>
      </c>
      <c r="AC30" s="219">
        <f>'[1]Pt 1 Summary of Data'!AC30</f>
        <v>0</v>
      </c>
      <c r="AD30" s="218">
        <v>0</v>
      </c>
      <c r="AE30" s="272"/>
      <c r="AF30" s="272"/>
      <c r="AG30" s="272"/>
      <c r="AH30" s="272"/>
      <c r="AI30" s="218">
        <v>0</v>
      </c>
      <c r="AJ30" s="272"/>
      <c r="AK30" s="272"/>
      <c r="AL30" s="272"/>
      <c r="AM30" s="272"/>
      <c r="AN30" s="218">
        <f>'[1]Pt 1 Summary of Data'!AN30</f>
        <v>0</v>
      </c>
      <c r="AO30" s="219">
        <f>'[1]Pt 1 Summary of Data'!AO30</f>
        <v>0</v>
      </c>
      <c r="AP30" s="219">
        <f>'[1]Pt 1 Summary of Data'!AP30</f>
        <v>0</v>
      </c>
      <c r="AQ30" s="219">
        <f>'[1]Pt 1 Summary of Data'!AQ30</f>
        <v>0</v>
      </c>
      <c r="AR30" s="219">
        <f>'[1]Pt 1 Summary of Data'!AR30</f>
        <v>0</v>
      </c>
      <c r="AS30" s="218">
        <f>'[1]Pt 1 Summary of Data'!AS30</f>
        <v>0</v>
      </c>
      <c r="AT30" s="222">
        <f>'[1]Pt 1 Summary of Data'!AT30</f>
        <v>0</v>
      </c>
      <c r="AU30" s="222">
        <f>'[1]Pt 1 Summary of Data'!AU30</f>
        <v>0</v>
      </c>
      <c r="AV30" s="222">
        <f>'[1]Pt 1 Summary of Data'!AV30</f>
        <v>0</v>
      </c>
      <c r="AW30" s="299"/>
    </row>
    <row r="31" spans="1:49" x14ac:dyDescent="0.2">
      <c r="B31" s="244" t="s">
        <v>247</v>
      </c>
      <c r="C31" s="205"/>
      <c r="D31" s="218">
        <f>'[1]Pt 1 Summary of Data'!D31</f>
        <v>10566250.464084415</v>
      </c>
      <c r="E31" s="219">
        <f>'[1]Pt 1 Summary of Data'!E31</f>
        <v>10751700.914423</v>
      </c>
      <c r="F31" s="219">
        <f>'[1]Pt 1 Summary of Data'!F31</f>
        <v>0</v>
      </c>
      <c r="G31" s="219">
        <f>'[1]Pt 1 Summary of Data'!G31</f>
        <v>0</v>
      </c>
      <c r="H31" s="219">
        <f>'[1]Pt 1 Summary of Data'!H31</f>
        <v>0</v>
      </c>
      <c r="I31" s="218">
        <f>'[1]Pt 1 Summary of Data'!I31</f>
        <v>10751700.914423</v>
      </c>
      <c r="J31" s="218">
        <f>'[1]Pt 1 Summary of Data'!J31</f>
        <v>208167.75032533333</v>
      </c>
      <c r="K31" s="219">
        <f>'[1]Pt 1 Summary of Data'!K31</f>
        <v>233287.53310033333</v>
      </c>
      <c r="L31" s="219">
        <f>'[1]Pt 1 Summary of Data'!L31</f>
        <v>0</v>
      </c>
      <c r="M31" s="219">
        <f>'[1]Pt 1 Summary of Data'!M31</f>
        <v>0</v>
      </c>
      <c r="N31" s="219">
        <f>'[1]Pt 1 Summary of Data'!N31</f>
        <v>0</v>
      </c>
      <c r="O31" s="218">
        <f>'[1]Pt 1 Summary of Data'!O31</f>
        <v>233287.53310033333</v>
      </c>
      <c r="P31" s="218">
        <f>'[1]Pt 1 Summary of Data'!P31</f>
        <v>1159085.899335278</v>
      </c>
      <c r="Q31" s="219">
        <f>'[1]Pt 1 Summary of Data'!Q31</f>
        <v>1106261.707045</v>
      </c>
      <c r="R31" s="219">
        <f>'[1]Pt 1 Summary of Data'!R31</f>
        <v>0</v>
      </c>
      <c r="S31" s="219">
        <f>'[1]Pt 1 Summary of Data'!S31</f>
        <v>0</v>
      </c>
      <c r="T31" s="219">
        <f>'[1]Pt 1 Summary of Data'!T31</f>
        <v>0</v>
      </c>
      <c r="U31" s="218">
        <f>'[1]Pt 1 Summary of Data'!U31</f>
        <v>0</v>
      </c>
      <c r="V31" s="219">
        <f>'[1]Pt 1 Summary of Data'!V31</f>
        <v>0</v>
      </c>
      <c r="W31" s="219">
        <f>'[1]Pt 1 Summary of Data'!W31</f>
        <v>0</v>
      </c>
      <c r="X31" s="218">
        <f>'[1]Pt 1 Summary of Data'!X31</f>
        <v>0</v>
      </c>
      <c r="Y31" s="219">
        <f>'[1]Pt 1 Summary of Data'!Y31</f>
        <v>0</v>
      </c>
      <c r="Z31" s="219">
        <f>'[1]Pt 1 Summary of Data'!Z31</f>
        <v>0</v>
      </c>
      <c r="AA31" s="218">
        <f>'[1]Pt 1 Summary of Data'!AA31</f>
        <v>0</v>
      </c>
      <c r="AB31" s="219">
        <f>'[1]Pt 1 Summary of Data'!AB31</f>
        <v>0</v>
      </c>
      <c r="AC31" s="219">
        <f>'[1]Pt 1 Summary of Data'!AC31</f>
        <v>0</v>
      </c>
      <c r="AD31" s="218">
        <v>0</v>
      </c>
      <c r="AE31" s="272"/>
      <c r="AF31" s="272"/>
      <c r="AG31" s="272"/>
      <c r="AH31" s="272"/>
      <c r="AI31" s="218">
        <v>0</v>
      </c>
      <c r="AJ31" s="272"/>
      <c r="AK31" s="272"/>
      <c r="AL31" s="272"/>
      <c r="AM31" s="272"/>
      <c r="AN31" s="218">
        <f>'[1]Pt 1 Summary of Data'!AN31</f>
        <v>0</v>
      </c>
      <c r="AO31" s="219">
        <f>'[1]Pt 1 Summary of Data'!AO31</f>
        <v>0</v>
      </c>
      <c r="AP31" s="219">
        <f>'[1]Pt 1 Summary of Data'!AP31</f>
        <v>0</v>
      </c>
      <c r="AQ31" s="219">
        <f>'[1]Pt 1 Summary of Data'!AQ31</f>
        <v>0</v>
      </c>
      <c r="AR31" s="219">
        <f>'[1]Pt 1 Summary of Data'!AR31</f>
        <v>0</v>
      </c>
      <c r="AS31" s="218">
        <f>'[1]Pt 1 Summary of Data'!AS31</f>
        <v>69299361.717545226</v>
      </c>
      <c r="AT31" s="222">
        <f>'[1]Pt 1 Summary of Data'!AT31</f>
        <v>0</v>
      </c>
      <c r="AU31" s="222">
        <f>'[1]Pt 1 Summary of Data'!AU31</f>
        <v>0</v>
      </c>
      <c r="AV31" s="222">
        <f>'[1]Pt 1 Summary of Data'!AV31</f>
        <v>0</v>
      </c>
      <c r="AW31" s="299"/>
    </row>
    <row r="32" spans="1:49" ht="13.9" customHeight="1" x14ac:dyDescent="0.2">
      <c r="B32" s="244" t="s">
        <v>248</v>
      </c>
      <c r="C32" s="205" t="s">
        <v>82</v>
      </c>
      <c r="D32" s="218">
        <f>'[1]Pt 1 Summary of Data'!D32</f>
        <v>0</v>
      </c>
      <c r="E32" s="219">
        <f>'[1]Pt 1 Summary of Data'!E32</f>
        <v>0</v>
      </c>
      <c r="F32" s="219">
        <f>'[1]Pt 1 Summary of Data'!F32</f>
        <v>0</v>
      </c>
      <c r="G32" s="219">
        <f>'[1]Pt 1 Summary of Data'!G32</f>
        <v>0</v>
      </c>
      <c r="H32" s="219">
        <f>'[1]Pt 1 Summary of Data'!H32</f>
        <v>0</v>
      </c>
      <c r="I32" s="218">
        <f>'[1]Pt 1 Summary of Data'!I32</f>
        <v>0</v>
      </c>
      <c r="J32" s="218">
        <f>'[1]Pt 1 Summary of Data'!J32</f>
        <v>0</v>
      </c>
      <c r="K32" s="219">
        <f>'[1]Pt 1 Summary of Data'!K32</f>
        <v>0</v>
      </c>
      <c r="L32" s="219">
        <f>'[1]Pt 1 Summary of Data'!L32</f>
        <v>0</v>
      </c>
      <c r="M32" s="219">
        <f>'[1]Pt 1 Summary of Data'!M32</f>
        <v>0</v>
      </c>
      <c r="N32" s="219">
        <f>'[1]Pt 1 Summary of Data'!N32</f>
        <v>0</v>
      </c>
      <c r="O32" s="218">
        <f>'[1]Pt 1 Summary of Data'!O32</f>
        <v>0</v>
      </c>
      <c r="P32" s="218">
        <f>'[1]Pt 1 Summary of Data'!P32</f>
        <v>0</v>
      </c>
      <c r="Q32" s="219">
        <f>'[1]Pt 1 Summary of Data'!Q32</f>
        <v>0</v>
      </c>
      <c r="R32" s="219">
        <f>'[1]Pt 1 Summary of Data'!R32</f>
        <v>0</v>
      </c>
      <c r="S32" s="219">
        <f>'[1]Pt 1 Summary of Data'!S32</f>
        <v>0</v>
      </c>
      <c r="T32" s="219">
        <f>'[1]Pt 1 Summary of Data'!T32</f>
        <v>0</v>
      </c>
      <c r="U32" s="218">
        <f>'[1]Pt 1 Summary of Data'!U32</f>
        <v>0</v>
      </c>
      <c r="V32" s="219">
        <f>'[1]Pt 1 Summary of Data'!V32</f>
        <v>0</v>
      </c>
      <c r="W32" s="219">
        <f>'[1]Pt 1 Summary of Data'!W32</f>
        <v>0</v>
      </c>
      <c r="X32" s="218">
        <f>'[1]Pt 1 Summary of Data'!X32</f>
        <v>0</v>
      </c>
      <c r="Y32" s="219">
        <f>'[1]Pt 1 Summary of Data'!Y32</f>
        <v>0</v>
      </c>
      <c r="Z32" s="219">
        <f>'[1]Pt 1 Summary of Data'!Z32</f>
        <v>0</v>
      </c>
      <c r="AA32" s="218">
        <f>'[1]Pt 1 Summary of Data'!AA32</f>
        <v>0</v>
      </c>
      <c r="AB32" s="219">
        <f>'[1]Pt 1 Summary of Data'!AB32</f>
        <v>0</v>
      </c>
      <c r="AC32" s="219">
        <f>'[1]Pt 1 Summary of Data'!AC32</f>
        <v>0</v>
      </c>
      <c r="AD32" s="218">
        <v>0</v>
      </c>
      <c r="AE32" s="272"/>
      <c r="AF32" s="272"/>
      <c r="AG32" s="272"/>
      <c r="AH32" s="272"/>
      <c r="AI32" s="218">
        <v>0</v>
      </c>
      <c r="AJ32" s="272"/>
      <c r="AK32" s="272"/>
      <c r="AL32" s="272"/>
      <c r="AM32" s="272"/>
      <c r="AN32" s="218">
        <f>'[1]Pt 1 Summary of Data'!AN32</f>
        <v>0</v>
      </c>
      <c r="AO32" s="219">
        <f>'[1]Pt 1 Summary of Data'!AO32</f>
        <v>0</v>
      </c>
      <c r="AP32" s="219">
        <f>'[1]Pt 1 Summary of Data'!AP32</f>
        <v>0</v>
      </c>
      <c r="AQ32" s="219">
        <f>'[1]Pt 1 Summary of Data'!AQ32</f>
        <v>0</v>
      </c>
      <c r="AR32" s="219">
        <f>'[1]Pt 1 Summary of Data'!AR32</f>
        <v>0</v>
      </c>
      <c r="AS32" s="218">
        <f>'[1]Pt 1 Summary of Data'!AS32</f>
        <v>0</v>
      </c>
      <c r="AT32" s="222">
        <f>'[1]Pt 1 Summary of Data'!AT32</f>
        <v>0</v>
      </c>
      <c r="AU32" s="222">
        <f>'[1]Pt 1 Summary of Data'!AU32</f>
        <v>0</v>
      </c>
      <c r="AV32" s="222">
        <f>'[1]Pt 1 Summary of Data'!AV32</f>
        <v>0</v>
      </c>
      <c r="AW32" s="299"/>
    </row>
    <row r="33" spans="1:49" x14ac:dyDescent="0.2">
      <c r="A33" s="5"/>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f>'[1]Pt 1 Summary of Data'!D34</f>
        <v>1391192</v>
      </c>
      <c r="E34" s="219">
        <f>'[1]Pt 1 Summary of Data'!E34</f>
        <v>1391192</v>
      </c>
      <c r="F34" s="219">
        <f>'[1]Pt 1 Summary of Data'!F34</f>
        <v>0</v>
      </c>
      <c r="G34" s="219">
        <f>'[1]Pt 1 Summary of Data'!G34</f>
        <v>0</v>
      </c>
      <c r="H34" s="219">
        <f>'[1]Pt 1 Summary of Data'!H34</f>
        <v>0</v>
      </c>
      <c r="I34" s="218">
        <f>'[1]Pt 1 Summary of Data'!I34</f>
        <v>1391192</v>
      </c>
      <c r="J34" s="218">
        <f>'[1]Pt 1 Summary of Data'!J34</f>
        <v>25036</v>
      </c>
      <c r="K34" s="219">
        <f>'[1]Pt 1 Summary of Data'!K34</f>
        <v>25036</v>
      </c>
      <c r="L34" s="219">
        <f>'[1]Pt 1 Summary of Data'!L34</f>
        <v>0</v>
      </c>
      <c r="M34" s="219">
        <f>'[1]Pt 1 Summary of Data'!M34</f>
        <v>0</v>
      </c>
      <c r="N34" s="219">
        <f>'[1]Pt 1 Summary of Data'!N34</f>
        <v>0</v>
      </c>
      <c r="O34" s="218">
        <f>'[1]Pt 1 Summary of Data'!O34</f>
        <v>25036</v>
      </c>
      <c r="P34" s="218">
        <f>'[1]Pt 1 Summary of Data'!P34</f>
        <v>0</v>
      </c>
      <c r="Q34" s="219">
        <f>'[1]Pt 1 Summary of Data'!Q34</f>
        <v>0</v>
      </c>
      <c r="R34" s="219">
        <f>'[1]Pt 1 Summary of Data'!R34</f>
        <v>0</v>
      </c>
      <c r="S34" s="219">
        <f>'[1]Pt 1 Summary of Data'!S34</f>
        <v>0</v>
      </c>
      <c r="T34" s="219">
        <f>'[1]Pt 1 Summary of Data'!T34</f>
        <v>0</v>
      </c>
      <c r="U34" s="218">
        <f>'[1]Pt 1 Summary of Data'!U34</f>
        <v>0</v>
      </c>
      <c r="V34" s="219">
        <f>'[1]Pt 1 Summary of Data'!V34</f>
        <v>0</v>
      </c>
      <c r="W34" s="219">
        <f>'[1]Pt 1 Summary of Data'!W34</f>
        <v>0</v>
      </c>
      <c r="X34" s="218">
        <f>'[1]Pt 1 Summary of Data'!X34</f>
        <v>0</v>
      </c>
      <c r="Y34" s="219">
        <f>'[1]Pt 1 Summary of Data'!Y34</f>
        <v>0</v>
      </c>
      <c r="Z34" s="219">
        <f>'[1]Pt 1 Summary of Data'!Z34</f>
        <v>0</v>
      </c>
      <c r="AA34" s="218">
        <f>'[1]Pt 1 Summary of Data'!AA34</f>
        <v>0</v>
      </c>
      <c r="AB34" s="219">
        <f>'[1]Pt 1 Summary of Data'!AB34</f>
        <v>0</v>
      </c>
      <c r="AC34" s="219">
        <f>'[1]Pt 1 Summary of Data'!AC34</f>
        <v>0</v>
      </c>
      <c r="AD34" s="218">
        <v>0</v>
      </c>
      <c r="AE34" s="272"/>
      <c r="AF34" s="272"/>
      <c r="AG34" s="272"/>
      <c r="AH34" s="272"/>
      <c r="AI34" s="218">
        <v>0</v>
      </c>
      <c r="AJ34" s="272"/>
      <c r="AK34" s="272"/>
      <c r="AL34" s="272"/>
      <c r="AM34" s="272"/>
      <c r="AN34" s="218">
        <f>'[1]Pt 1 Summary of Data'!AN34</f>
        <v>0</v>
      </c>
      <c r="AO34" s="219">
        <f>'[1]Pt 1 Summary of Data'!AO34</f>
        <v>0</v>
      </c>
      <c r="AP34" s="219">
        <f>'[1]Pt 1 Summary of Data'!AP34</f>
        <v>0</v>
      </c>
      <c r="AQ34" s="219">
        <f>'[1]Pt 1 Summary of Data'!AQ34</f>
        <v>0</v>
      </c>
      <c r="AR34" s="219">
        <f>'[1]Pt 1 Summary of Data'!AR34</f>
        <v>0</v>
      </c>
      <c r="AS34" s="273"/>
      <c r="AT34" s="222">
        <f>'[1]Pt 1 Summary of Data'!AT34</f>
        <v>0</v>
      </c>
      <c r="AU34" s="222">
        <f>'[1]Pt 1 Summary of Data'!AU34</f>
        <v>0</v>
      </c>
      <c r="AV34" s="222">
        <f>'[1]Pt 1 Summary of Data'!AV34</f>
        <v>0</v>
      </c>
      <c r="AW34" s="299"/>
    </row>
    <row r="35" spans="1:49" x14ac:dyDescent="0.2">
      <c r="B35" s="244" t="s">
        <v>251</v>
      </c>
      <c r="C35" s="205"/>
      <c r="D35" s="218">
        <f>'[1]Pt 1 Summary of Data'!D35</f>
        <v>23300</v>
      </c>
      <c r="E35" s="219">
        <f>'[1]Pt 1 Summary of Data'!E35</f>
        <v>23300</v>
      </c>
      <c r="F35" s="219">
        <f>'[1]Pt 1 Summary of Data'!F35</f>
        <v>0</v>
      </c>
      <c r="G35" s="219">
        <f>'[1]Pt 1 Summary of Data'!G35</f>
        <v>0</v>
      </c>
      <c r="H35" s="219">
        <f>'[1]Pt 1 Summary of Data'!H35</f>
        <v>0</v>
      </c>
      <c r="I35" s="218">
        <f>'[1]Pt 1 Summary of Data'!I35</f>
        <v>23300</v>
      </c>
      <c r="J35" s="218">
        <f>'[1]Pt 1 Summary of Data'!J35</f>
        <v>544</v>
      </c>
      <c r="K35" s="219">
        <f>'[1]Pt 1 Summary of Data'!K35</f>
        <v>544</v>
      </c>
      <c r="L35" s="219">
        <f>'[1]Pt 1 Summary of Data'!L35</f>
        <v>0</v>
      </c>
      <c r="M35" s="219">
        <f>'[1]Pt 1 Summary of Data'!M35</f>
        <v>0</v>
      </c>
      <c r="N35" s="219">
        <f>'[1]Pt 1 Summary of Data'!N35</f>
        <v>0</v>
      </c>
      <c r="O35" s="218">
        <f>'[1]Pt 1 Summary of Data'!O35</f>
        <v>544</v>
      </c>
      <c r="P35" s="218">
        <f>'[1]Pt 1 Summary of Data'!P35</f>
        <v>0</v>
      </c>
      <c r="Q35" s="219">
        <f>'[1]Pt 1 Summary of Data'!Q35</f>
        <v>0</v>
      </c>
      <c r="R35" s="219">
        <f>'[1]Pt 1 Summary of Data'!R35</f>
        <v>0</v>
      </c>
      <c r="S35" s="219">
        <f>'[1]Pt 1 Summary of Data'!S35</f>
        <v>0</v>
      </c>
      <c r="T35" s="219">
        <f>'[1]Pt 1 Summary of Data'!T35</f>
        <v>0</v>
      </c>
      <c r="U35" s="218">
        <f>'[1]Pt 1 Summary of Data'!U35</f>
        <v>0</v>
      </c>
      <c r="V35" s="219">
        <f>'[1]Pt 1 Summary of Data'!V35</f>
        <v>0</v>
      </c>
      <c r="W35" s="219">
        <f>'[1]Pt 1 Summary of Data'!W35</f>
        <v>0</v>
      </c>
      <c r="X35" s="218">
        <f>'[1]Pt 1 Summary of Data'!X35</f>
        <v>0</v>
      </c>
      <c r="Y35" s="219">
        <f>'[1]Pt 1 Summary of Data'!Y35</f>
        <v>0</v>
      </c>
      <c r="Z35" s="219">
        <f>'[1]Pt 1 Summary of Data'!Z35</f>
        <v>0</v>
      </c>
      <c r="AA35" s="218">
        <f>'[1]Pt 1 Summary of Data'!AA35</f>
        <v>0</v>
      </c>
      <c r="AB35" s="219">
        <f>'[1]Pt 1 Summary of Data'!AB35</f>
        <v>0</v>
      </c>
      <c r="AC35" s="219">
        <f>'[1]Pt 1 Summary of Data'!AC35</f>
        <v>0</v>
      </c>
      <c r="AD35" s="218">
        <v>0</v>
      </c>
      <c r="AE35" s="272"/>
      <c r="AF35" s="272"/>
      <c r="AG35" s="272"/>
      <c r="AH35" s="272"/>
      <c r="AI35" s="218">
        <v>0</v>
      </c>
      <c r="AJ35" s="272"/>
      <c r="AK35" s="272"/>
      <c r="AL35" s="272"/>
      <c r="AM35" s="272"/>
      <c r="AN35" s="218">
        <f>'[1]Pt 1 Summary of Data'!AN35</f>
        <v>0</v>
      </c>
      <c r="AO35" s="219">
        <f>'[1]Pt 1 Summary of Data'!AO35</f>
        <v>0</v>
      </c>
      <c r="AP35" s="219">
        <f>'[1]Pt 1 Summary of Data'!AP35</f>
        <v>0</v>
      </c>
      <c r="AQ35" s="219">
        <f>'[1]Pt 1 Summary of Data'!AQ35</f>
        <v>0</v>
      </c>
      <c r="AR35" s="219">
        <f>'[1]Pt 1 Summary of Data'!AR35</f>
        <v>0</v>
      </c>
      <c r="AS35" s="218">
        <f>'[1]Pt 1 Summary of Data'!AS35</f>
        <v>0</v>
      </c>
      <c r="AT35" s="222">
        <f>'[1]Pt 1 Summary of Data'!AT35</f>
        <v>0</v>
      </c>
      <c r="AU35" s="222">
        <f>'[1]Pt 1 Summary of Data'!AU35</f>
        <v>0</v>
      </c>
      <c r="AV35" s="222">
        <f>'[1]Pt 1 Summary of Data'!AV35</f>
        <v>0</v>
      </c>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f>'[1]Pt 1 Summary of Data'!D37</f>
        <v>0</v>
      </c>
      <c r="E37" s="227">
        <f>'[1]Pt 1 Summary of Data'!E37</f>
        <v>0</v>
      </c>
      <c r="F37" s="227">
        <f>'[1]Pt 1 Summary of Data'!F37</f>
        <v>0</v>
      </c>
      <c r="G37" s="227">
        <f>'[1]Pt 1 Summary of Data'!G37</f>
        <v>0</v>
      </c>
      <c r="H37" s="227">
        <f>'[1]Pt 1 Summary of Data'!H37</f>
        <v>0</v>
      </c>
      <c r="I37" s="226">
        <f>'[1]Pt 1 Summary of Data'!I37</f>
        <v>0</v>
      </c>
      <c r="J37" s="226">
        <f>'[1]Pt 1 Summary of Data'!J37</f>
        <v>0</v>
      </c>
      <c r="K37" s="227">
        <f>'[1]Pt 1 Summary of Data'!K37</f>
        <v>0</v>
      </c>
      <c r="L37" s="227">
        <f>'[1]Pt 1 Summary of Data'!L37</f>
        <v>0</v>
      </c>
      <c r="M37" s="227">
        <f>'[1]Pt 1 Summary of Data'!M37</f>
        <v>0</v>
      </c>
      <c r="N37" s="227">
        <f>'[1]Pt 1 Summary of Data'!N37</f>
        <v>0</v>
      </c>
      <c r="O37" s="226">
        <f>'[1]Pt 1 Summary of Data'!O37</f>
        <v>0</v>
      </c>
      <c r="P37" s="226">
        <f>'[1]Pt 1 Summary of Data'!P37</f>
        <v>0</v>
      </c>
      <c r="Q37" s="227">
        <f>'[1]Pt 1 Summary of Data'!Q37</f>
        <v>0</v>
      </c>
      <c r="R37" s="227">
        <f>'[1]Pt 1 Summary of Data'!R37</f>
        <v>0</v>
      </c>
      <c r="S37" s="227">
        <f>'[1]Pt 1 Summary of Data'!S37</f>
        <v>0</v>
      </c>
      <c r="T37" s="227">
        <f>'[1]Pt 1 Summary of Data'!T37</f>
        <v>0</v>
      </c>
      <c r="U37" s="226">
        <f>'[1]Pt 1 Summary of Data'!U37</f>
        <v>0</v>
      </c>
      <c r="V37" s="227">
        <f>'[1]Pt 1 Summary of Data'!V37</f>
        <v>0</v>
      </c>
      <c r="W37" s="227">
        <f>'[1]Pt 1 Summary of Data'!W37</f>
        <v>0</v>
      </c>
      <c r="X37" s="226">
        <f>'[1]Pt 1 Summary of Data'!X37</f>
        <v>0</v>
      </c>
      <c r="Y37" s="227">
        <f>'[1]Pt 1 Summary of Data'!Y37</f>
        <v>0</v>
      </c>
      <c r="Z37" s="227">
        <f>'[1]Pt 1 Summary of Data'!Z37</f>
        <v>0</v>
      </c>
      <c r="AA37" s="226">
        <f>'[1]Pt 1 Summary of Data'!AA37</f>
        <v>0</v>
      </c>
      <c r="AB37" s="227">
        <f>'[1]Pt 1 Summary of Data'!AB37</f>
        <v>0</v>
      </c>
      <c r="AC37" s="227">
        <f>'[1]Pt 1 Summary of Data'!AC37</f>
        <v>0</v>
      </c>
      <c r="AD37" s="226">
        <v>0</v>
      </c>
      <c r="AE37" s="276"/>
      <c r="AF37" s="276"/>
      <c r="AG37" s="276"/>
      <c r="AH37" s="277"/>
      <c r="AI37" s="226">
        <v>0</v>
      </c>
      <c r="AJ37" s="276"/>
      <c r="AK37" s="276"/>
      <c r="AL37" s="276"/>
      <c r="AM37" s="277"/>
      <c r="AN37" s="226">
        <f>'[1]Pt 1 Summary of Data'!AN37</f>
        <v>0</v>
      </c>
      <c r="AO37" s="227">
        <f>'[1]Pt 1 Summary of Data'!AO37</f>
        <v>0</v>
      </c>
      <c r="AP37" s="227">
        <f>'[1]Pt 1 Summary of Data'!AP37</f>
        <v>0</v>
      </c>
      <c r="AQ37" s="227">
        <f>'[1]Pt 1 Summary of Data'!AQ37</f>
        <v>0</v>
      </c>
      <c r="AR37" s="227">
        <f>'[1]Pt 1 Summary of Data'!AR37</f>
        <v>0</v>
      </c>
      <c r="AS37" s="226">
        <f>'[1]Pt 1 Summary of Data'!AS37</f>
        <v>0</v>
      </c>
      <c r="AT37" s="228">
        <f>'[1]Pt 1 Summary of Data'!AT37</f>
        <v>0</v>
      </c>
      <c r="AU37" s="228">
        <f>'[1]Pt 1 Summary of Data'!AU37</f>
        <v>0</v>
      </c>
      <c r="AV37" s="228">
        <f>'[1]Pt 1 Summary of Data'!AV37</f>
        <v>0</v>
      </c>
      <c r="AW37" s="298"/>
    </row>
    <row r="38" spans="1:49" x14ac:dyDescent="0.2">
      <c r="B38" s="241" t="s">
        <v>254</v>
      </c>
      <c r="C38" s="205" t="s">
        <v>16</v>
      </c>
      <c r="D38" s="218">
        <f>'[1]Pt 1 Summary of Data'!D38</f>
        <v>0</v>
      </c>
      <c r="E38" s="219">
        <f>'[1]Pt 1 Summary of Data'!E38</f>
        <v>0</v>
      </c>
      <c r="F38" s="219">
        <f>'[1]Pt 1 Summary of Data'!F38</f>
        <v>0</v>
      </c>
      <c r="G38" s="219">
        <f>'[1]Pt 1 Summary of Data'!G38</f>
        <v>0</v>
      </c>
      <c r="H38" s="219">
        <f>'[1]Pt 1 Summary of Data'!H38</f>
        <v>0</v>
      </c>
      <c r="I38" s="218">
        <f>'[1]Pt 1 Summary of Data'!I38</f>
        <v>0</v>
      </c>
      <c r="J38" s="218">
        <f>'[1]Pt 1 Summary of Data'!J38</f>
        <v>0</v>
      </c>
      <c r="K38" s="219">
        <f>'[1]Pt 1 Summary of Data'!K38</f>
        <v>0</v>
      </c>
      <c r="L38" s="219">
        <f>'[1]Pt 1 Summary of Data'!L38</f>
        <v>0</v>
      </c>
      <c r="M38" s="219">
        <f>'[1]Pt 1 Summary of Data'!M38</f>
        <v>0</v>
      </c>
      <c r="N38" s="219">
        <f>'[1]Pt 1 Summary of Data'!N38</f>
        <v>0</v>
      </c>
      <c r="O38" s="218">
        <f>'[1]Pt 1 Summary of Data'!O38</f>
        <v>0</v>
      </c>
      <c r="P38" s="218">
        <f>'[1]Pt 1 Summary of Data'!P38</f>
        <v>0</v>
      </c>
      <c r="Q38" s="219">
        <f>'[1]Pt 1 Summary of Data'!Q38</f>
        <v>0</v>
      </c>
      <c r="R38" s="219">
        <f>'[1]Pt 1 Summary of Data'!R38</f>
        <v>0</v>
      </c>
      <c r="S38" s="219">
        <f>'[1]Pt 1 Summary of Data'!S38</f>
        <v>0</v>
      </c>
      <c r="T38" s="219">
        <f>'[1]Pt 1 Summary of Data'!T38</f>
        <v>0</v>
      </c>
      <c r="U38" s="218">
        <f>'[1]Pt 1 Summary of Data'!U38</f>
        <v>0</v>
      </c>
      <c r="V38" s="219">
        <f>'[1]Pt 1 Summary of Data'!V38</f>
        <v>0</v>
      </c>
      <c r="W38" s="219">
        <f>'[1]Pt 1 Summary of Data'!W38</f>
        <v>0</v>
      </c>
      <c r="X38" s="218">
        <f>'[1]Pt 1 Summary of Data'!X38</f>
        <v>0</v>
      </c>
      <c r="Y38" s="219">
        <f>'[1]Pt 1 Summary of Data'!Y38</f>
        <v>0</v>
      </c>
      <c r="Z38" s="219">
        <f>'[1]Pt 1 Summary of Data'!Z38</f>
        <v>0</v>
      </c>
      <c r="AA38" s="218">
        <f>'[1]Pt 1 Summary of Data'!AA38</f>
        <v>0</v>
      </c>
      <c r="AB38" s="219">
        <f>'[1]Pt 1 Summary of Data'!AB38</f>
        <v>0</v>
      </c>
      <c r="AC38" s="219">
        <f>'[1]Pt 1 Summary of Data'!AC38</f>
        <v>0</v>
      </c>
      <c r="AD38" s="218">
        <v>0</v>
      </c>
      <c r="AE38" s="272"/>
      <c r="AF38" s="272"/>
      <c r="AG38" s="272"/>
      <c r="AH38" s="272"/>
      <c r="AI38" s="218">
        <v>0</v>
      </c>
      <c r="AJ38" s="272"/>
      <c r="AK38" s="272"/>
      <c r="AL38" s="272"/>
      <c r="AM38" s="272"/>
      <c r="AN38" s="218">
        <f>'[1]Pt 1 Summary of Data'!AN38</f>
        <v>0</v>
      </c>
      <c r="AO38" s="219">
        <f>'[1]Pt 1 Summary of Data'!AO38</f>
        <v>0</v>
      </c>
      <c r="AP38" s="219">
        <f>'[1]Pt 1 Summary of Data'!AP38</f>
        <v>0</v>
      </c>
      <c r="AQ38" s="219">
        <f>'[1]Pt 1 Summary of Data'!AQ38</f>
        <v>0</v>
      </c>
      <c r="AR38" s="219">
        <f>'[1]Pt 1 Summary of Data'!AR38</f>
        <v>0</v>
      </c>
      <c r="AS38" s="218">
        <f>'[1]Pt 1 Summary of Data'!AS38</f>
        <v>0</v>
      </c>
      <c r="AT38" s="222">
        <f>'[1]Pt 1 Summary of Data'!AT38</f>
        <v>0</v>
      </c>
      <c r="AU38" s="222">
        <f>'[1]Pt 1 Summary of Data'!AU38</f>
        <v>0</v>
      </c>
      <c r="AV38" s="222">
        <f>'[1]Pt 1 Summary of Data'!AV38</f>
        <v>0</v>
      </c>
      <c r="AW38" s="299"/>
    </row>
    <row r="39" spans="1:49" x14ac:dyDescent="0.2">
      <c r="B39" s="244" t="s">
        <v>255</v>
      </c>
      <c r="C39" s="205" t="s">
        <v>17</v>
      </c>
      <c r="D39" s="218">
        <f>'[1]Pt 1 Summary of Data'!D39</f>
        <v>0</v>
      </c>
      <c r="E39" s="219">
        <f>'[1]Pt 1 Summary of Data'!E39</f>
        <v>0</v>
      </c>
      <c r="F39" s="219">
        <f>'[1]Pt 1 Summary of Data'!F39</f>
        <v>0</v>
      </c>
      <c r="G39" s="219">
        <f>'[1]Pt 1 Summary of Data'!G39</f>
        <v>0</v>
      </c>
      <c r="H39" s="219">
        <f>'[1]Pt 1 Summary of Data'!H39</f>
        <v>0</v>
      </c>
      <c r="I39" s="218">
        <f>'[1]Pt 1 Summary of Data'!I39</f>
        <v>0</v>
      </c>
      <c r="J39" s="218">
        <f>'[1]Pt 1 Summary of Data'!J39</f>
        <v>0</v>
      </c>
      <c r="K39" s="219">
        <f>'[1]Pt 1 Summary of Data'!K39</f>
        <v>0</v>
      </c>
      <c r="L39" s="219">
        <f>'[1]Pt 1 Summary of Data'!L39</f>
        <v>0</v>
      </c>
      <c r="M39" s="219">
        <f>'[1]Pt 1 Summary of Data'!M39</f>
        <v>0</v>
      </c>
      <c r="N39" s="219">
        <f>'[1]Pt 1 Summary of Data'!N39</f>
        <v>0</v>
      </c>
      <c r="O39" s="218">
        <f>'[1]Pt 1 Summary of Data'!O39</f>
        <v>0</v>
      </c>
      <c r="P39" s="218">
        <f>'[1]Pt 1 Summary of Data'!P39</f>
        <v>0</v>
      </c>
      <c r="Q39" s="219">
        <f>'[1]Pt 1 Summary of Data'!Q39</f>
        <v>0</v>
      </c>
      <c r="R39" s="219">
        <f>'[1]Pt 1 Summary of Data'!R39</f>
        <v>0</v>
      </c>
      <c r="S39" s="219">
        <f>'[1]Pt 1 Summary of Data'!S39</f>
        <v>0</v>
      </c>
      <c r="T39" s="219">
        <f>'[1]Pt 1 Summary of Data'!T39</f>
        <v>0</v>
      </c>
      <c r="U39" s="218">
        <f>'[1]Pt 1 Summary of Data'!U39</f>
        <v>0</v>
      </c>
      <c r="V39" s="219">
        <f>'[1]Pt 1 Summary of Data'!V39</f>
        <v>0</v>
      </c>
      <c r="W39" s="219">
        <f>'[1]Pt 1 Summary of Data'!W39</f>
        <v>0</v>
      </c>
      <c r="X39" s="218">
        <f>'[1]Pt 1 Summary of Data'!X39</f>
        <v>0</v>
      </c>
      <c r="Y39" s="219">
        <f>'[1]Pt 1 Summary of Data'!Y39</f>
        <v>0</v>
      </c>
      <c r="Z39" s="219">
        <f>'[1]Pt 1 Summary of Data'!Z39</f>
        <v>0</v>
      </c>
      <c r="AA39" s="218">
        <f>'[1]Pt 1 Summary of Data'!AA39</f>
        <v>0</v>
      </c>
      <c r="AB39" s="219">
        <f>'[1]Pt 1 Summary of Data'!AB39</f>
        <v>0</v>
      </c>
      <c r="AC39" s="219">
        <f>'[1]Pt 1 Summary of Data'!AC39</f>
        <v>0</v>
      </c>
      <c r="AD39" s="218">
        <v>0</v>
      </c>
      <c r="AE39" s="272"/>
      <c r="AF39" s="272"/>
      <c r="AG39" s="272"/>
      <c r="AH39" s="272"/>
      <c r="AI39" s="218">
        <v>0</v>
      </c>
      <c r="AJ39" s="272"/>
      <c r="AK39" s="272"/>
      <c r="AL39" s="272"/>
      <c r="AM39" s="272"/>
      <c r="AN39" s="218">
        <f>'[1]Pt 1 Summary of Data'!AN39</f>
        <v>0</v>
      </c>
      <c r="AO39" s="219">
        <f>'[1]Pt 1 Summary of Data'!AO39</f>
        <v>0</v>
      </c>
      <c r="AP39" s="219">
        <f>'[1]Pt 1 Summary of Data'!AP39</f>
        <v>0</v>
      </c>
      <c r="AQ39" s="219">
        <f>'[1]Pt 1 Summary of Data'!AQ39</f>
        <v>0</v>
      </c>
      <c r="AR39" s="219">
        <f>'[1]Pt 1 Summary of Data'!AR39</f>
        <v>0</v>
      </c>
      <c r="AS39" s="218">
        <f>'[1]Pt 1 Summary of Data'!AS39</f>
        <v>0</v>
      </c>
      <c r="AT39" s="222">
        <f>'[1]Pt 1 Summary of Data'!AT39</f>
        <v>0</v>
      </c>
      <c r="AU39" s="222">
        <f>'[1]Pt 1 Summary of Data'!AU39</f>
        <v>0</v>
      </c>
      <c r="AV39" s="222">
        <f>'[1]Pt 1 Summary of Data'!AV39</f>
        <v>0</v>
      </c>
      <c r="AW39" s="299"/>
    </row>
    <row r="40" spans="1:49" x14ac:dyDescent="0.2">
      <c r="B40" s="244" t="s">
        <v>256</v>
      </c>
      <c r="C40" s="205" t="s">
        <v>38</v>
      </c>
      <c r="D40" s="218">
        <f>'[1]Pt 1 Summary of Data'!D40</f>
        <v>0</v>
      </c>
      <c r="E40" s="219">
        <f>'[1]Pt 1 Summary of Data'!E40</f>
        <v>0</v>
      </c>
      <c r="F40" s="219">
        <f>'[1]Pt 1 Summary of Data'!F40</f>
        <v>0</v>
      </c>
      <c r="G40" s="219">
        <f>'[1]Pt 1 Summary of Data'!G40</f>
        <v>0</v>
      </c>
      <c r="H40" s="219">
        <f>'[1]Pt 1 Summary of Data'!H40</f>
        <v>0</v>
      </c>
      <c r="I40" s="218">
        <f>'[1]Pt 1 Summary of Data'!I40</f>
        <v>0</v>
      </c>
      <c r="J40" s="218">
        <f>'[1]Pt 1 Summary of Data'!J40</f>
        <v>0</v>
      </c>
      <c r="K40" s="219">
        <f>'[1]Pt 1 Summary of Data'!K40</f>
        <v>0</v>
      </c>
      <c r="L40" s="219">
        <f>'[1]Pt 1 Summary of Data'!L40</f>
        <v>0</v>
      </c>
      <c r="M40" s="219">
        <f>'[1]Pt 1 Summary of Data'!M40</f>
        <v>0</v>
      </c>
      <c r="N40" s="219">
        <f>'[1]Pt 1 Summary of Data'!N40</f>
        <v>0</v>
      </c>
      <c r="O40" s="218">
        <f>'[1]Pt 1 Summary of Data'!O40</f>
        <v>0</v>
      </c>
      <c r="P40" s="218">
        <f>'[1]Pt 1 Summary of Data'!P40</f>
        <v>0</v>
      </c>
      <c r="Q40" s="219">
        <f>'[1]Pt 1 Summary of Data'!Q40</f>
        <v>0</v>
      </c>
      <c r="R40" s="219">
        <f>'[1]Pt 1 Summary of Data'!R40</f>
        <v>0</v>
      </c>
      <c r="S40" s="219">
        <f>'[1]Pt 1 Summary of Data'!S40</f>
        <v>0</v>
      </c>
      <c r="T40" s="219">
        <f>'[1]Pt 1 Summary of Data'!T40</f>
        <v>0</v>
      </c>
      <c r="U40" s="218">
        <f>'[1]Pt 1 Summary of Data'!U40</f>
        <v>0</v>
      </c>
      <c r="V40" s="219">
        <f>'[1]Pt 1 Summary of Data'!V40</f>
        <v>0</v>
      </c>
      <c r="W40" s="219">
        <f>'[1]Pt 1 Summary of Data'!W40</f>
        <v>0</v>
      </c>
      <c r="X40" s="218">
        <f>'[1]Pt 1 Summary of Data'!X40</f>
        <v>0</v>
      </c>
      <c r="Y40" s="219">
        <f>'[1]Pt 1 Summary of Data'!Y40</f>
        <v>0</v>
      </c>
      <c r="Z40" s="219">
        <f>'[1]Pt 1 Summary of Data'!Z40</f>
        <v>0</v>
      </c>
      <c r="AA40" s="218">
        <f>'[1]Pt 1 Summary of Data'!AA40</f>
        <v>0</v>
      </c>
      <c r="AB40" s="219">
        <f>'[1]Pt 1 Summary of Data'!AB40</f>
        <v>0</v>
      </c>
      <c r="AC40" s="219">
        <f>'[1]Pt 1 Summary of Data'!AC40</f>
        <v>0</v>
      </c>
      <c r="AD40" s="218">
        <v>0</v>
      </c>
      <c r="AE40" s="272"/>
      <c r="AF40" s="272"/>
      <c r="AG40" s="272"/>
      <c r="AH40" s="272"/>
      <c r="AI40" s="218">
        <v>0</v>
      </c>
      <c r="AJ40" s="272"/>
      <c r="AK40" s="272"/>
      <c r="AL40" s="272"/>
      <c r="AM40" s="272"/>
      <c r="AN40" s="218">
        <f>'[1]Pt 1 Summary of Data'!AN40</f>
        <v>0</v>
      </c>
      <c r="AO40" s="219">
        <f>'[1]Pt 1 Summary of Data'!AO40</f>
        <v>0</v>
      </c>
      <c r="AP40" s="219">
        <f>'[1]Pt 1 Summary of Data'!AP40</f>
        <v>0</v>
      </c>
      <c r="AQ40" s="219">
        <f>'[1]Pt 1 Summary of Data'!AQ40</f>
        <v>0</v>
      </c>
      <c r="AR40" s="219">
        <f>'[1]Pt 1 Summary of Data'!AR40</f>
        <v>0</v>
      </c>
      <c r="AS40" s="218">
        <f>'[1]Pt 1 Summary of Data'!AS40</f>
        <v>0</v>
      </c>
      <c r="AT40" s="222">
        <f>'[1]Pt 1 Summary of Data'!AT40</f>
        <v>0</v>
      </c>
      <c r="AU40" s="222">
        <f>'[1]Pt 1 Summary of Data'!AU40</f>
        <v>0</v>
      </c>
      <c r="AV40" s="222">
        <f>'[1]Pt 1 Summary of Data'!AV40</f>
        <v>0</v>
      </c>
      <c r="AW40" s="299"/>
    </row>
    <row r="41" spans="1:49" s="7" customFormat="1" ht="25.5" x14ac:dyDescent="0.2">
      <c r="A41" s="37"/>
      <c r="B41" s="244" t="s">
        <v>257</v>
      </c>
      <c r="C41" s="205" t="s">
        <v>129</v>
      </c>
      <c r="D41" s="218">
        <f>'[1]Pt 1 Summary of Data'!D41</f>
        <v>0</v>
      </c>
      <c r="E41" s="219">
        <f>'[1]Pt 1 Summary of Data'!E41</f>
        <v>0</v>
      </c>
      <c r="F41" s="219">
        <f>'[1]Pt 1 Summary of Data'!F41</f>
        <v>0</v>
      </c>
      <c r="G41" s="219">
        <f>'[1]Pt 1 Summary of Data'!G41</f>
        <v>0</v>
      </c>
      <c r="H41" s="219">
        <f>'[1]Pt 1 Summary of Data'!H41</f>
        <v>0</v>
      </c>
      <c r="I41" s="218">
        <f>'[1]Pt 1 Summary of Data'!I41</f>
        <v>0</v>
      </c>
      <c r="J41" s="218">
        <f>'[1]Pt 1 Summary of Data'!J41</f>
        <v>0</v>
      </c>
      <c r="K41" s="219">
        <f>'[1]Pt 1 Summary of Data'!K41</f>
        <v>0</v>
      </c>
      <c r="L41" s="219">
        <f>'[1]Pt 1 Summary of Data'!L41</f>
        <v>0</v>
      </c>
      <c r="M41" s="219">
        <f>'[1]Pt 1 Summary of Data'!M41</f>
        <v>0</v>
      </c>
      <c r="N41" s="219">
        <f>'[1]Pt 1 Summary of Data'!N41</f>
        <v>0</v>
      </c>
      <c r="O41" s="218">
        <f>'[1]Pt 1 Summary of Data'!O41</f>
        <v>0</v>
      </c>
      <c r="P41" s="218">
        <f>'[1]Pt 1 Summary of Data'!P41</f>
        <v>0</v>
      </c>
      <c r="Q41" s="219">
        <f>'[1]Pt 1 Summary of Data'!Q41</f>
        <v>0</v>
      </c>
      <c r="R41" s="219">
        <f>'[1]Pt 1 Summary of Data'!R41</f>
        <v>0</v>
      </c>
      <c r="S41" s="219">
        <f>'[1]Pt 1 Summary of Data'!S41</f>
        <v>0</v>
      </c>
      <c r="T41" s="219">
        <f>'[1]Pt 1 Summary of Data'!T41</f>
        <v>0</v>
      </c>
      <c r="U41" s="218">
        <f>'[1]Pt 1 Summary of Data'!U41</f>
        <v>0</v>
      </c>
      <c r="V41" s="219">
        <f>'[1]Pt 1 Summary of Data'!V41</f>
        <v>0</v>
      </c>
      <c r="W41" s="219">
        <f>'[1]Pt 1 Summary of Data'!W41</f>
        <v>0</v>
      </c>
      <c r="X41" s="218">
        <f>'[1]Pt 1 Summary of Data'!X41</f>
        <v>0</v>
      </c>
      <c r="Y41" s="219">
        <f>'[1]Pt 1 Summary of Data'!Y41</f>
        <v>0</v>
      </c>
      <c r="Z41" s="219">
        <f>'[1]Pt 1 Summary of Data'!Z41</f>
        <v>0</v>
      </c>
      <c r="AA41" s="218">
        <f>'[1]Pt 1 Summary of Data'!AA41</f>
        <v>0</v>
      </c>
      <c r="AB41" s="219">
        <f>'[1]Pt 1 Summary of Data'!AB41</f>
        <v>0</v>
      </c>
      <c r="AC41" s="219">
        <f>'[1]Pt 1 Summary of Data'!AC41</f>
        <v>0</v>
      </c>
      <c r="AD41" s="218">
        <v>0</v>
      </c>
      <c r="AE41" s="272"/>
      <c r="AF41" s="272"/>
      <c r="AG41" s="272"/>
      <c r="AH41" s="272"/>
      <c r="AI41" s="218">
        <v>0</v>
      </c>
      <c r="AJ41" s="272"/>
      <c r="AK41" s="272"/>
      <c r="AL41" s="272"/>
      <c r="AM41" s="272"/>
      <c r="AN41" s="218">
        <f>'[1]Pt 1 Summary of Data'!AN41</f>
        <v>0</v>
      </c>
      <c r="AO41" s="219">
        <f>'[1]Pt 1 Summary of Data'!AO41</f>
        <v>0</v>
      </c>
      <c r="AP41" s="219">
        <f>'[1]Pt 1 Summary of Data'!AP41</f>
        <v>0</v>
      </c>
      <c r="AQ41" s="219">
        <f>'[1]Pt 1 Summary of Data'!AQ41</f>
        <v>0</v>
      </c>
      <c r="AR41" s="219">
        <f>'[1]Pt 1 Summary of Data'!AR41</f>
        <v>0</v>
      </c>
      <c r="AS41" s="218">
        <f>'[1]Pt 1 Summary of Data'!AS41</f>
        <v>0</v>
      </c>
      <c r="AT41" s="222">
        <f>'[1]Pt 1 Summary of Data'!AT41</f>
        <v>0</v>
      </c>
      <c r="AU41" s="222">
        <f>'[1]Pt 1 Summary of Data'!AU41</f>
        <v>0</v>
      </c>
      <c r="AV41" s="222">
        <f>'[1]Pt 1 Summary of Data'!AV41</f>
        <v>0</v>
      </c>
      <c r="AW41" s="299"/>
    </row>
    <row r="42" spans="1:49" s="7" customFormat="1" ht="24.95" customHeight="1" x14ac:dyDescent="0.2">
      <c r="A42" s="37"/>
      <c r="B42" s="241" t="s">
        <v>258</v>
      </c>
      <c r="C42" s="205" t="s">
        <v>87</v>
      </c>
      <c r="D42" s="218">
        <f>'[1]Pt 1 Summary of Data'!D42</f>
        <v>0</v>
      </c>
      <c r="E42" s="219">
        <f>'[1]Pt 1 Summary of Data'!E42</f>
        <v>0</v>
      </c>
      <c r="F42" s="219">
        <f>'[1]Pt 1 Summary of Data'!F42</f>
        <v>0</v>
      </c>
      <c r="G42" s="219">
        <f>'[1]Pt 1 Summary of Data'!G42</f>
        <v>0</v>
      </c>
      <c r="H42" s="219">
        <f>'[1]Pt 1 Summary of Data'!H42</f>
        <v>0</v>
      </c>
      <c r="I42" s="218">
        <f>'[1]Pt 1 Summary of Data'!I42</f>
        <v>0</v>
      </c>
      <c r="J42" s="218">
        <f>'[1]Pt 1 Summary of Data'!J42</f>
        <v>0</v>
      </c>
      <c r="K42" s="219">
        <f>'[1]Pt 1 Summary of Data'!K42</f>
        <v>0</v>
      </c>
      <c r="L42" s="219">
        <f>'[1]Pt 1 Summary of Data'!L42</f>
        <v>0</v>
      </c>
      <c r="M42" s="219">
        <f>'[1]Pt 1 Summary of Data'!M42</f>
        <v>0</v>
      </c>
      <c r="N42" s="219">
        <f>'[1]Pt 1 Summary of Data'!N42</f>
        <v>0</v>
      </c>
      <c r="O42" s="218">
        <f>'[1]Pt 1 Summary of Data'!O42</f>
        <v>0</v>
      </c>
      <c r="P42" s="218">
        <f>'[1]Pt 1 Summary of Data'!P42</f>
        <v>0</v>
      </c>
      <c r="Q42" s="219">
        <f>'[1]Pt 1 Summary of Data'!Q42</f>
        <v>0</v>
      </c>
      <c r="R42" s="219">
        <f>'[1]Pt 1 Summary of Data'!R42</f>
        <v>0</v>
      </c>
      <c r="S42" s="219">
        <f>'[1]Pt 1 Summary of Data'!S42</f>
        <v>0</v>
      </c>
      <c r="T42" s="219">
        <f>'[1]Pt 1 Summary of Data'!T42</f>
        <v>0</v>
      </c>
      <c r="U42" s="218">
        <f>'[1]Pt 1 Summary of Data'!U42</f>
        <v>0</v>
      </c>
      <c r="V42" s="219">
        <f>'[1]Pt 1 Summary of Data'!V42</f>
        <v>0</v>
      </c>
      <c r="W42" s="219">
        <f>'[1]Pt 1 Summary of Data'!W42</f>
        <v>0</v>
      </c>
      <c r="X42" s="218">
        <f>'[1]Pt 1 Summary of Data'!X42</f>
        <v>0</v>
      </c>
      <c r="Y42" s="219">
        <f>'[1]Pt 1 Summary of Data'!Y42</f>
        <v>0</v>
      </c>
      <c r="Z42" s="219">
        <f>'[1]Pt 1 Summary of Data'!Z42</f>
        <v>0</v>
      </c>
      <c r="AA42" s="218">
        <f>'[1]Pt 1 Summary of Data'!AA42</f>
        <v>0</v>
      </c>
      <c r="AB42" s="219">
        <f>'[1]Pt 1 Summary of Data'!AB42</f>
        <v>0</v>
      </c>
      <c r="AC42" s="219">
        <f>'[1]Pt 1 Summary of Data'!AC42</f>
        <v>0</v>
      </c>
      <c r="AD42" s="218">
        <v>0</v>
      </c>
      <c r="AE42" s="272"/>
      <c r="AF42" s="272"/>
      <c r="AG42" s="272"/>
      <c r="AH42" s="272"/>
      <c r="AI42" s="218">
        <v>0</v>
      </c>
      <c r="AJ42" s="272"/>
      <c r="AK42" s="272"/>
      <c r="AL42" s="272"/>
      <c r="AM42" s="272"/>
      <c r="AN42" s="218">
        <f>'[1]Pt 1 Summary of Data'!AN42</f>
        <v>0</v>
      </c>
      <c r="AO42" s="219">
        <f>'[1]Pt 1 Summary of Data'!AO42</f>
        <v>0</v>
      </c>
      <c r="AP42" s="219">
        <f>'[1]Pt 1 Summary of Data'!AP42</f>
        <v>0</v>
      </c>
      <c r="AQ42" s="219">
        <f>'[1]Pt 1 Summary of Data'!AQ42</f>
        <v>0</v>
      </c>
      <c r="AR42" s="219">
        <f>'[1]Pt 1 Summary of Data'!AR42</f>
        <v>0</v>
      </c>
      <c r="AS42" s="218">
        <f>'[1]Pt 1 Summary of Data'!AS42</f>
        <v>0</v>
      </c>
      <c r="AT42" s="222">
        <f>'[1]Pt 1 Summary of Data'!AT42</f>
        <v>0</v>
      </c>
      <c r="AU42" s="222">
        <f>'[1]Pt 1 Summary of Data'!AU42</f>
        <v>0</v>
      </c>
      <c r="AV42" s="222">
        <f>'[1]Pt 1 Summary of Data'!AV42</f>
        <v>0</v>
      </c>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f>'[1]Pt 1 Summary of Data'!D44</f>
        <v>0</v>
      </c>
      <c r="E44" s="227">
        <f>'[1]Pt 1 Summary of Data'!E44</f>
        <v>0</v>
      </c>
      <c r="F44" s="227">
        <f>'[1]Pt 1 Summary of Data'!F44</f>
        <v>0</v>
      </c>
      <c r="G44" s="227">
        <f>'[1]Pt 1 Summary of Data'!G44</f>
        <v>0</v>
      </c>
      <c r="H44" s="227">
        <f>'[1]Pt 1 Summary of Data'!H44</f>
        <v>0</v>
      </c>
      <c r="I44" s="226">
        <f>'[1]Pt 1 Summary of Data'!I44</f>
        <v>0</v>
      </c>
      <c r="J44" s="226">
        <f>'[1]Pt 1 Summary of Data'!J44</f>
        <v>0</v>
      </c>
      <c r="K44" s="227">
        <f>'[1]Pt 1 Summary of Data'!K44</f>
        <v>0</v>
      </c>
      <c r="L44" s="227">
        <f>'[1]Pt 1 Summary of Data'!L44</f>
        <v>0</v>
      </c>
      <c r="M44" s="227">
        <f>'[1]Pt 1 Summary of Data'!M44</f>
        <v>0</v>
      </c>
      <c r="N44" s="227">
        <f>'[1]Pt 1 Summary of Data'!N44</f>
        <v>0</v>
      </c>
      <c r="O44" s="226">
        <f>'[1]Pt 1 Summary of Data'!O44</f>
        <v>0</v>
      </c>
      <c r="P44" s="226">
        <f>'[1]Pt 1 Summary of Data'!P44</f>
        <v>0</v>
      </c>
      <c r="Q44" s="227">
        <f>'[1]Pt 1 Summary of Data'!Q44</f>
        <v>0</v>
      </c>
      <c r="R44" s="227">
        <f>'[1]Pt 1 Summary of Data'!R44</f>
        <v>0</v>
      </c>
      <c r="S44" s="227">
        <f>'[1]Pt 1 Summary of Data'!S44</f>
        <v>0</v>
      </c>
      <c r="T44" s="227">
        <f>'[1]Pt 1 Summary of Data'!T44</f>
        <v>0</v>
      </c>
      <c r="U44" s="226">
        <f>'[1]Pt 1 Summary of Data'!U44</f>
        <v>0</v>
      </c>
      <c r="V44" s="227">
        <f>'[1]Pt 1 Summary of Data'!V44</f>
        <v>0</v>
      </c>
      <c r="W44" s="227">
        <f>'[1]Pt 1 Summary of Data'!W44</f>
        <v>0</v>
      </c>
      <c r="X44" s="226">
        <f>'[1]Pt 1 Summary of Data'!X44</f>
        <v>0</v>
      </c>
      <c r="Y44" s="227">
        <f>'[1]Pt 1 Summary of Data'!Y44</f>
        <v>0</v>
      </c>
      <c r="Z44" s="227">
        <f>'[1]Pt 1 Summary of Data'!Z44</f>
        <v>0</v>
      </c>
      <c r="AA44" s="226">
        <f>'[1]Pt 1 Summary of Data'!AA44</f>
        <v>0</v>
      </c>
      <c r="AB44" s="227">
        <f>'[1]Pt 1 Summary of Data'!AB44</f>
        <v>0</v>
      </c>
      <c r="AC44" s="227">
        <f>'[1]Pt 1 Summary of Data'!AC44</f>
        <v>0</v>
      </c>
      <c r="AD44" s="226">
        <v>0</v>
      </c>
      <c r="AE44" s="276"/>
      <c r="AF44" s="276"/>
      <c r="AG44" s="276"/>
      <c r="AH44" s="277"/>
      <c r="AI44" s="226">
        <v>0</v>
      </c>
      <c r="AJ44" s="276"/>
      <c r="AK44" s="276"/>
      <c r="AL44" s="276"/>
      <c r="AM44" s="277"/>
      <c r="AN44" s="226">
        <f>'[1]Pt 1 Summary of Data'!AN44</f>
        <v>0</v>
      </c>
      <c r="AO44" s="227">
        <f>'[1]Pt 1 Summary of Data'!AO44</f>
        <v>0</v>
      </c>
      <c r="AP44" s="227">
        <f>'[1]Pt 1 Summary of Data'!AP44</f>
        <v>0</v>
      </c>
      <c r="AQ44" s="227">
        <f>'[1]Pt 1 Summary of Data'!AQ44</f>
        <v>0</v>
      </c>
      <c r="AR44" s="227">
        <f>'[1]Pt 1 Summary of Data'!AR44</f>
        <v>0</v>
      </c>
      <c r="AS44" s="226">
        <f>'[1]Pt 1 Summary of Data'!AS44</f>
        <v>0</v>
      </c>
      <c r="AT44" s="228">
        <f>'[1]Pt 1 Summary of Data'!AT44</f>
        <v>0</v>
      </c>
      <c r="AU44" s="228">
        <f>'[1]Pt 1 Summary of Data'!AU44</f>
        <v>0</v>
      </c>
      <c r="AV44" s="228">
        <f>'[1]Pt 1 Summary of Data'!AV44</f>
        <v>0</v>
      </c>
      <c r="AW44" s="298"/>
    </row>
    <row r="45" spans="1:49" x14ac:dyDescent="0.2">
      <c r="B45" s="247" t="s">
        <v>261</v>
      </c>
      <c r="C45" s="205" t="s">
        <v>19</v>
      </c>
      <c r="D45" s="218">
        <f>'[1]Pt 1 Summary of Data'!D45</f>
        <v>0</v>
      </c>
      <c r="E45" s="219">
        <f>'[1]Pt 1 Summary of Data'!E45</f>
        <v>0</v>
      </c>
      <c r="F45" s="219">
        <f>'[1]Pt 1 Summary of Data'!F45</f>
        <v>0</v>
      </c>
      <c r="G45" s="219">
        <f>'[1]Pt 1 Summary of Data'!G45</f>
        <v>0</v>
      </c>
      <c r="H45" s="219">
        <f>'[1]Pt 1 Summary of Data'!H45</f>
        <v>0</v>
      </c>
      <c r="I45" s="218">
        <f>'[1]Pt 1 Summary of Data'!I45</f>
        <v>0</v>
      </c>
      <c r="J45" s="218">
        <f>'[1]Pt 1 Summary of Data'!J45</f>
        <v>0</v>
      </c>
      <c r="K45" s="219">
        <f>'[1]Pt 1 Summary of Data'!K45</f>
        <v>0</v>
      </c>
      <c r="L45" s="219">
        <f>'[1]Pt 1 Summary of Data'!L45</f>
        <v>0</v>
      </c>
      <c r="M45" s="219">
        <f>'[1]Pt 1 Summary of Data'!M45</f>
        <v>0</v>
      </c>
      <c r="N45" s="219">
        <f>'[1]Pt 1 Summary of Data'!N45</f>
        <v>0</v>
      </c>
      <c r="O45" s="218">
        <f>'[1]Pt 1 Summary of Data'!O45</f>
        <v>0</v>
      </c>
      <c r="P45" s="218">
        <f>'[1]Pt 1 Summary of Data'!P45</f>
        <v>0</v>
      </c>
      <c r="Q45" s="219">
        <f>'[1]Pt 1 Summary of Data'!Q45</f>
        <v>0</v>
      </c>
      <c r="R45" s="219">
        <f>'[1]Pt 1 Summary of Data'!R45</f>
        <v>0</v>
      </c>
      <c r="S45" s="219">
        <f>'[1]Pt 1 Summary of Data'!S45</f>
        <v>0</v>
      </c>
      <c r="T45" s="219">
        <f>'[1]Pt 1 Summary of Data'!T45</f>
        <v>0</v>
      </c>
      <c r="U45" s="218">
        <f>'[1]Pt 1 Summary of Data'!U45</f>
        <v>0</v>
      </c>
      <c r="V45" s="219">
        <f>'[1]Pt 1 Summary of Data'!V45</f>
        <v>0</v>
      </c>
      <c r="W45" s="219">
        <f>'[1]Pt 1 Summary of Data'!W45</f>
        <v>0</v>
      </c>
      <c r="X45" s="218">
        <f>'[1]Pt 1 Summary of Data'!X45</f>
        <v>0</v>
      </c>
      <c r="Y45" s="219">
        <f>'[1]Pt 1 Summary of Data'!Y45</f>
        <v>0</v>
      </c>
      <c r="Z45" s="219">
        <f>'[1]Pt 1 Summary of Data'!Z45</f>
        <v>0</v>
      </c>
      <c r="AA45" s="218">
        <f>'[1]Pt 1 Summary of Data'!AA45</f>
        <v>0</v>
      </c>
      <c r="AB45" s="219">
        <f>'[1]Pt 1 Summary of Data'!AB45</f>
        <v>0</v>
      </c>
      <c r="AC45" s="219">
        <f>'[1]Pt 1 Summary of Data'!AC45</f>
        <v>0</v>
      </c>
      <c r="AD45" s="218">
        <v>0</v>
      </c>
      <c r="AE45" s="272"/>
      <c r="AF45" s="272"/>
      <c r="AG45" s="272"/>
      <c r="AH45" s="272"/>
      <c r="AI45" s="218">
        <v>0</v>
      </c>
      <c r="AJ45" s="272"/>
      <c r="AK45" s="272"/>
      <c r="AL45" s="272"/>
      <c r="AM45" s="272"/>
      <c r="AN45" s="218">
        <f>'[1]Pt 1 Summary of Data'!AN45</f>
        <v>0</v>
      </c>
      <c r="AO45" s="219">
        <f>'[1]Pt 1 Summary of Data'!AO45</f>
        <v>0</v>
      </c>
      <c r="AP45" s="219">
        <f>'[1]Pt 1 Summary of Data'!AP45</f>
        <v>0</v>
      </c>
      <c r="AQ45" s="219">
        <f>'[1]Pt 1 Summary of Data'!AQ45</f>
        <v>0</v>
      </c>
      <c r="AR45" s="219">
        <f>'[1]Pt 1 Summary of Data'!AR45</f>
        <v>0</v>
      </c>
      <c r="AS45" s="218">
        <f>'[1]Pt 1 Summary of Data'!AS45</f>
        <v>0</v>
      </c>
      <c r="AT45" s="222">
        <f>'[1]Pt 1 Summary of Data'!AT45</f>
        <v>0</v>
      </c>
      <c r="AU45" s="222">
        <f>'[1]Pt 1 Summary of Data'!AU45</f>
        <v>0</v>
      </c>
      <c r="AV45" s="222">
        <f>'[1]Pt 1 Summary of Data'!AV45</f>
        <v>0</v>
      </c>
      <c r="AW45" s="299"/>
    </row>
    <row r="46" spans="1:49" x14ac:dyDescent="0.2">
      <c r="B46" s="247" t="s">
        <v>262</v>
      </c>
      <c r="C46" s="205" t="s">
        <v>20</v>
      </c>
      <c r="D46" s="218">
        <f>'[1]Pt 1 Summary of Data'!D46</f>
        <v>0</v>
      </c>
      <c r="E46" s="219">
        <f>'[1]Pt 1 Summary of Data'!E46</f>
        <v>0</v>
      </c>
      <c r="F46" s="219">
        <f>'[1]Pt 1 Summary of Data'!F46</f>
        <v>0</v>
      </c>
      <c r="G46" s="219">
        <f>'[1]Pt 1 Summary of Data'!G46</f>
        <v>0</v>
      </c>
      <c r="H46" s="219">
        <f>'[1]Pt 1 Summary of Data'!H46</f>
        <v>0</v>
      </c>
      <c r="I46" s="218">
        <f>'[1]Pt 1 Summary of Data'!I46</f>
        <v>0</v>
      </c>
      <c r="J46" s="218">
        <f>'[1]Pt 1 Summary of Data'!J46</f>
        <v>0</v>
      </c>
      <c r="K46" s="219">
        <f>'[1]Pt 1 Summary of Data'!K46</f>
        <v>0</v>
      </c>
      <c r="L46" s="219">
        <f>'[1]Pt 1 Summary of Data'!L46</f>
        <v>0</v>
      </c>
      <c r="M46" s="219">
        <f>'[1]Pt 1 Summary of Data'!M46</f>
        <v>0</v>
      </c>
      <c r="N46" s="219">
        <f>'[1]Pt 1 Summary of Data'!N46</f>
        <v>0</v>
      </c>
      <c r="O46" s="218">
        <f>'[1]Pt 1 Summary of Data'!O46</f>
        <v>0</v>
      </c>
      <c r="P46" s="218">
        <f>'[1]Pt 1 Summary of Data'!P46</f>
        <v>0</v>
      </c>
      <c r="Q46" s="219">
        <f>'[1]Pt 1 Summary of Data'!Q46</f>
        <v>0</v>
      </c>
      <c r="R46" s="219">
        <f>'[1]Pt 1 Summary of Data'!R46</f>
        <v>0</v>
      </c>
      <c r="S46" s="219">
        <f>'[1]Pt 1 Summary of Data'!S46</f>
        <v>0</v>
      </c>
      <c r="T46" s="219">
        <f>'[1]Pt 1 Summary of Data'!T46</f>
        <v>0</v>
      </c>
      <c r="U46" s="218">
        <f>'[1]Pt 1 Summary of Data'!U46</f>
        <v>0</v>
      </c>
      <c r="V46" s="219">
        <f>'[1]Pt 1 Summary of Data'!V46</f>
        <v>0</v>
      </c>
      <c r="W46" s="219">
        <f>'[1]Pt 1 Summary of Data'!W46</f>
        <v>0</v>
      </c>
      <c r="X46" s="218">
        <f>'[1]Pt 1 Summary of Data'!X46</f>
        <v>0</v>
      </c>
      <c r="Y46" s="219">
        <f>'[1]Pt 1 Summary of Data'!Y46</f>
        <v>0</v>
      </c>
      <c r="Z46" s="219">
        <f>'[1]Pt 1 Summary of Data'!Z46</f>
        <v>0</v>
      </c>
      <c r="AA46" s="218">
        <f>'[1]Pt 1 Summary of Data'!AA46</f>
        <v>0</v>
      </c>
      <c r="AB46" s="219">
        <f>'[1]Pt 1 Summary of Data'!AB46</f>
        <v>0</v>
      </c>
      <c r="AC46" s="219">
        <f>'[1]Pt 1 Summary of Data'!AC46</f>
        <v>0</v>
      </c>
      <c r="AD46" s="218">
        <v>0</v>
      </c>
      <c r="AE46" s="272"/>
      <c r="AF46" s="272"/>
      <c r="AG46" s="272"/>
      <c r="AH46" s="272"/>
      <c r="AI46" s="218">
        <v>0</v>
      </c>
      <c r="AJ46" s="272"/>
      <c r="AK46" s="272"/>
      <c r="AL46" s="272"/>
      <c r="AM46" s="272"/>
      <c r="AN46" s="218">
        <f>'[1]Pt 1 Summary of Data'!AN46</f>
        <v>0</v>
      </c>
      <c r="AO46" s="219">
        <f>'[1]Pt 1 Summary of Data'!AO46</f>
        <v>0</v>
      </c>
      <c r="AP46" s="219">
        <f>'[1]Pt 1 Summary of Data'!AP46</f>
        <v>0</v>
      </c>
      <c r="AQ46" s="219">
        <f>'[1]Pt 1 Summary of Data'!AQ46</f>
        <v>0</v>
      </c>
      <c r="AR46" s="219">
        <f>'[1]Pt 1 Summary of Data'!AR46</f>
        <v>0</v>
      </c>
      <c r="AS46" s="218">
        <f>'[1]Pt 1 Summary of Data'!AS46</f>
        <v>0</v>
      </c>
      <c r="AT46" s="222">
        <f>'[1]Pt 1 Summary of Data'!AT46</f>
        <v>0</v>
      </c>
      <c r="AU46" s="222">
        <f>'[1]Pt 1 Summary of Data'!AU46</f>
        <v>0</v>
      </c>
      <c r="AV46" s="222">
        <f>'[1]Pt 1 Summary of Data'!AV46</f>
        <v>0</v>
      </c>
      <c r="AW46" s="299"/>
    </row>
    <row r="47" spans="1:49" x14ac:dyDescent="0.2">
      <c r="B47" s="247" t="s">
        <v>263</v>
      </c>
      <c r="C47" s="205" t="s">
        <v>21</v>
      </c>
      <c r="D47" s="218">
        <f>'[1]Pt 1 Summary of Data'!D47</f>
        <v>0</v>
      </c>
      <c r="E47" s="219">
        <f>'[1]Pt 1 Summary of Data'!E47</f>
        <v>0</v>
      </c>
      <c r="F47" s="219">
        <f>'[1]Pt 1 Summary of Data'!F47</f>
        <v>0</v>
      </c>
      <c r="G47" s="219">
        <f>'[1]Pt 1 Summary of Data'!G47</f>
        <v>0</v>
      </c>
      <c r="H47" s="219">
        <f>'[1]Pt 1 Summary of Data'!H47</f>
        <v>0</v>
      </c>
      <c r="I47" s="218">
        <f>'[1]Pt 1 Summary of Data'!I47</f>
        <v>0</v>
      </c>
      <c r="J47" s="218">
        <f>'[1]Pt 1 Summary of Data'!J47</f>
        <v>0</v>
      </c>
      <c r="K47" s="219">
        <f>'[1]Pt 1 Summary of Data'!K47</f>
        <v>0</v>
      </c>
      <c r="L47" s="219">
        <f>'[1]Pt 1 Summary of Data'!L47</f>
        <v>0</v>
      </c>
      <c r="M47" s="219">
        <f>'[1]Pt 1 Summary of Data'!M47</f>
        <v>0</v>
      </c>
      <c r="N47" s="219">
        <f>'[1]Pt 1 Summary of Data'!N47</f>
        <v>0</v>
      </c>
      <c r="O47" s="218">
        <f>'[1]Pt 1 Summary of Data'!O47</f>
        <v>0</v>
      </c>
      <c r="P47" s="218">
        <f>'[1]Pt 1 Summary of Data'!P47</f>
        <v>0</v>
      </c>
      <c r="Q47" s="219">
        <f>'[1]Pt 1 Summary of Data'!Q47</f>
        <v>0</v>
      </c>
      <c r="R47" s="219">
        <f>'[1]Pt 1 Summary of Data'!R47</f>
        <v>0</v>
      </c>
      <c r="S47" s="219">
        <f>'[1]Pt 1 Summary of Data'!S47</f>
        <v>0</v>
      </c>
      <c r="T47" s="219">
        <f>'[1]Pt 1 Summary of Data'!T47</f>
        <v>0</v>
      </c>
      <c r="U47" s="218">
        <f>'[1]Pt 1 Summary of Data'!U47</f>
        <v>0</v>
      </c>
      <c r="V47" s="219">
        <f>'[1]Pt 1 Summary of Data'!V47</f>
        <v>0</v>
      </c>
      <c r="W47" s="219">
        <f>'[1]Pt 1 Summary of Data'!W47</f>
        <v>0</v>
      </c>
      <c r="X47" s="218">
        <f>'[1]Pt 1 Summary of Data'!X47</f>
        <v>0</v>
      </c>
      <c r="Y47" s="219">
        <f>'[1]Pt 1 Summary of Data'!Y47</f>
        <v>0</v>
      </c>
      <c r="Z47" s="219">
        <f>'[1]Pt 1 Summary of Data'!Z47</f>
        <v>0</v>
      </c>
      <c r="AA47" s="218">
        <f>'[1]Pt 1 Summary of Data'!AA47</f>
        <v>0</v>
      </c>
      <c r="AB47" s="219">
        <f>'[1]Pt 1 Summary of Data'!AB47</f>
        <v>0</v>
      </c>
      <c r="AC47" s="219">
        <f>'[1]Pt 1 Summary of Data'!AC47</f>
        <v>0</v>
      </c>
      <c r="AD47" s="218">
        <v>0</v>
      </c>
      <c r="AE47" s="272"/>
      <c r="AF47" s="272"/>
      <c r="AG47" s="272"/>
      <c r="AH47" s="272"/>
      <c r="AI47" s="218">
        <v>0</v>
      </c>
      <c r="AJ47" s="272"/>
      <c r="AK47" s="272"/>
      <c r="AL47" s="272"/>
      <c r="AM47" s="272"/>
      <c r="AN47" s="218">
        <f>'[1]Pt 1 Summary of Data'!AN47</f>
        <v>0</v>
      </c>
      <c r="AO47" s="219">
        <f>'[1]Pt 1 Summary of Data'!AO47</f>
        <v>0</v>
      </c>
      <c r="AP47" s="219">
        <f>'[1]Pt 1 Summary of Data'!AP47</f>
        <v>0</v>
      </c>
      <c r="AQ47" s="219">
        <f>'[1]Pt 1 Summary of Data'!AQ47</f>
        <v>0</v>
      </c>
      <c r="AR47" s="219">
        <f>'[1]Pt 1 Summary of Data'!AR47</f>
        <v>0</v>
      </c>
      <c r="AS47" s="218">
        <f>'[1]Pt 1 Summary of Data'!AS47</f>
        <v>0</v>
      </c>
      <c r="AT47" s="222">
        <f>'[1]Pt 1 Summary of Data'!AT47</f>
        <v>0</v>
      </c>
      <c r="AU47" s="222">
        <f>'[1]Pt 1 Summary of Data'!AU47</f>
        <v>0</v>
      </c>
      <c r="AV47" s="222">
        <f>'[1]Pt 1 Summary of Data'!AV47</f>
        <v>0</v>
      </c>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f>'[1]Pt 1 Summary of Data'!D49</f>
        <v>0</v>
      </c>
      <c r="E49" s="219">
        <f>'[1]Pt 1 Summary of Data'!E49</f>
        <v>0</v>
      </c>
      <c r="F49" s="219">
        <f>'[1]Pt 1 Summary of Data'!F49</f>
        <v>0</v>
      </c>
      <c r="G49" s="219">
        <f>'[1]Pt 1 Summary of Data'!G49</f>
        <v>0</v>
      </c>
      <c r="H49" s="219">
        <f>'[1]Pt 1 Summary of Data'!H49</f>
        <v>0</v>
      </c>
      <c r="I49" s="218">
        <f>'[1]Pt 1 Summary of Data'!I49</f>
        <v>0</v>
      </c>
      <c r="J49" s="218">
        <f>'[1]Pt 1 Summary of Data'!J49</f>
        <v>0</v>
      </c>
      <c r="K49" s="219">
        <f>'[1]Pt 1 Summary of Data'!K49</f>
        <v>0</v>
      </c>
      <c r="L49" s="219">
        <f>'[1]Pt 1 Summary of Data'!L49</f>
        <v>0</v>
      </c>
      <c r="M49" s="219">
        <f>'[1]Pt 1 Summary of Data'!M49</f>
        <v>0</v>
      </c>
      <c r="N49" s="219">
        <f>'[1]Pt 1 Summary of Data'!N49</f>
        <v>0</v>
      </c>
      <c r="O49" s="218">
        <f>'[1]Pt 1 Summary of Data'!O49</f>
        <v>0</v>
      </c>
      <c r="P49" s="218">
        <f>'[1]Pt 1 Summary of Data'!P49</f>
        <v>0</v>
      </c>
      <c r="Q49" s="219">
        <f>'[1]Pt 1 Summary of Data'!Q49</f>
        <v>0</v>
      </c>
      <c r="R49" s="219">
        <f>'[1]Pt 1 Summary of Data'!R49</f>
        <v>0</v>
      </c>
      <c r="S49" s="219">
        <f>'[1]Pt 1 Summary of Data'!S49</f>
        <v>0</v>
      </c>
      <c r="T49" s="219">
        <f>'[1]Pt 1 Summary of Data'!T49</f>
        <v>0</v>
      </c>
      <c r="U49" s="218">
        <f>'[1]Pt 1 Summary of Data'!U49</f>
        <v>0</v>
      </c>
      <c r="V49" s="219">
        <f>'[1]Pt 1 Summary of Data'!V49</f>
        <v>0</v>
      </c>
      <c r="W49" s="219">
        <f>'[1]Pt 1 Summary of Data'!W49</f>
        <v>0</v>
      </c>
      <c r="X49" s="218">
        <f>'[1]Pt 1 Summary of Data'!X49</f>
        <v>0</v>
      </c>
      <c r="Y49" s="219">
        <f>'[1]Pt 1 Summary of Data'!Y49</f>
        <v>0</v>
      </c>
      <c r="Z49" s="219">
        <f>'[1]Pt 1 Summary of Data'!Z49</f>
        <v>0</v>
      </c>
      <c r="AA49" s="218">
        <f>'[1]Pt 1 Summary of Data'!AA49</f>
        <v>0</v>
      </c>
      <c r="AB49" s="219">
        <f>'[1]Pt 1 Summary of Data'!AB49</f>
        <v>0</v>
      </c>
      <c r="AC49" s="219">
        <f>'[1]Pt 1 Summary of Data'!AC49</f>
        <v>0</v>
      </c>
      <c r="AD49" s="218">
        <v>0</v>
      </c>
      <c r="AE49" s="272"/>
      <c r="AF49" s="272"/>
      <c r="AG49" s="272"/>
      <c r="AH49" s="272"/>
      <c r="AI49" s="218">
        <v>0</v>
      </c>
      <c r="AJ49" s="272"/>
      <c r="AK49" s="272"/>
      <c r="AL49" s="272"/>
      <c r="AM49" s="272"/>
      <c r="AN49" s="218">
        <f>'[1]Pt 1 Summary of Data'!AN49</f>
        <v>0</v>
      </c>
      <c r="AO49" s="219">
        <f>'[1]Pt 1 Summary of Data'!AO49</f>
        <v>0</v>
      </c>
      <c r="AP49" s="219">
        <f>'[1]Pt 1 Summary of Data'!AP49</f>
        <v>0</v>
      </c>
      <c r="AQ49" s="219">
        <f>'[1]Pt 1 Summary of Data'!AQ49</f>
        <v>0</v>
      </c>
      <c r="AR49" s="219">
        <f>'[1]Pt 1 Summary of Data'!AR49</f>
        <v>0</v>
      </c>
      <c r="AS49" s="218">
        <f>'[1]Pt 1 Summary of Data'!AS49</f>
        <v>0</v>
      </c>
      <c r="AT49" s="222">
        <f>'[1]Pt 1 Summary of Data'!AT49</f>
        <v>0</v>
      </c>
      <c r="AU49" s="222">
        <f>'[1]Pt 1 Summary of Data'!AU49</f>
        <v>0</v>
      </c>
      <c r="AV49" s="222">
        <f>'[1]Pt 1 Summary of Data'!AV49</f>
        <v>0</v>
      </c>
      <c r="AW49" s="299"/>
    </row>
    <row r="50" spans="2:49" ht="25.5" x14ac:dyDescent="0.2">
      <c r="B50" s="241" t="s">
        <v>265</v>
      </c>
      <c r="C50" s="205"/>
      <c r="D50" s="218">
        <f>'[1]Pt 1 Summary of Data'!D50</f>
        <v>0</v>
      </c>
      <c r="E50" s="219">
        <f>'[1]Pt 1 Summary of Data'!E50</f>
        <v>0</v>
      </c>
      <c r="F50" s="219">
        <f>'[1]Pt 1 Summary of Data'!F50</f>
        <v>0</v>
      </c>
      <c r="G50" s="219">
        <f>'[1]Pt 1 Summary of Data'!G50</f>
        <v>0</v>
      </c>
      <c r="H50" s="219">
        <f>'[1]Pt 1 Summary of Data'!H50</f>
        <v>0</v>
      </c>
      <c r="I50" s="218">
        <f>'[1]Pt 1 Summary of Data'!I50</f>
        <v>0</v>
      </c>
      <c r="J50" s="218">
        <f>'[1]Pt 1 Summary of Data'!J50</f>
        <v>0</v>
      </c>
      <c r="K50" s="219">
        <f>'[1]Pt 1 Summary of Data'!K50</f>
        <v>0</v>
      </c>
      <c r="L50" s="219">
        <f>'[1]Pt 1 Summary of Data'!L50</f>
        <v>0</v>
      </c>
      <c r="M50" s="219">
        <f>'[1]Pt 1 Summary of Data'!M50</f>
        <v>0</v>
      </c>
      <c r="N50" s="219">
        <f>'[1]Pt 1 Summary of Data'!N50</f>
        <v>0</v>
      </c>
      <c r="O50" s="218">
        <f>'[1]Pt 1 Summary of Data'!O50</f>
        <v>0</v>
      </c>
      <c r="P50" s="218">
        <f>'[1]Pt 1 Summary of Data'!P50</f>
        <v>0</v>
      </c>
      <c r="Q50" s="219">
        <f>'[1]Pt 1 Summary of Data'!Q50</f>
        <v>0</v>
      </c>
      <c r="R50" s="219">
        <f>'[1]Pt 1 Summary of Data'!R50</f>
        <v>0</v>
      </c>
      <c r="S50" s="219">
        <f>'[1]Pt 1 Summary of Data'!S50</f>
        <v>0</v>
      </c>
      <c r="T50" s="219">
        <f>'[1]Pt 1 Summary of Data'!T50</f>
        <v>0</v>
      </c>
      <c r="U50" s="218">
        <f>'[1]Pt 1 Summary of Data'!U50</f>
        <v>0</v>
      </c>
      <c r="V50" s="219">
        <f>'[1]Pt 1 Summary of Data'!V50</f>
        <v>0</v>
      </c>
      <c r="W50" s="219">
        <f>'[1]Pt 1 Summary of Data'!W50</f>
        <v>0</v>
      </c>
      <c r="X50" s="218">
        <f>'[1]Pt 1 Summary of Data'!X50</f>
        <v>0</v>
      </c>
      <c r="Y50" s="219">
        <f>'[1]Pt 1 Summary of Data'!Y50</f>
        <v>0</v>
      </c>
      <c r="Z50" s="219">
        <f>'[1]Pt 1 Summary of Data'!Z50</f>
        <v>0</v>
      </c>
      <c r="AA50" s="218">
        <f>'[1]Pt 1 Summary of Data'!AA50</f>
        <v>0</v>
      </c>
      <c r="AB50" s="219">
        <f>'[1]Pt 1 Summary of Data'!AB50</f>
        <v>0</v>
      </c>
      <c r="AC50" s="219">
        <f>'[1]Pt 1 Summary of Data'!AC50</f>
        <v>0</v>
      </c>
      <c r="AD50" s="218">
        <v>0</v>
      </c>
      <c r="AE50" s="272"/>
      <c r="AF50" s="272"/>
      <c r="AG50" s="272"/>
      <c r="AH50" s="272"/>
      <c r="AI50" s="218">
        <v>0</v>
      </c>
      <c r="AJ50" s="272"/>
      <c r="AK50" s="272"/>
      <c r="AL50" s="272"/>
      <c r="AM50" s="272"/>
      <c r="AN50" s="218">
        <f>'[1]Pt 1 Summary of Data'!AN50</f>
        <v>0</v>
      </c>
      <c r="AO50" s="219">
        <f>'[1]Pt 1 Summary of Data'!AO50</f>
        <v>0</v>
      </c>
      <c r="AP50" s="219">
        <f>'[1]Pt 1 Summary of Data'!AP50</f>
        <v>0</v>
      </c>
      <c r="AQ50" s="219">
        <f>'[1]Pt 1 Summary of Data'!AQ50</f>
        <v>0</v>
      </c>
      <c r="AR50" s="219">
        <f>'[1]Pt 1 Summary of Data'!AR50</f>
        <v>0</v>
      </c>
      <c r="AS50" s="218">
        <f>'[1]Pt 1 Summary of Data'!AS50</f>
        <v>0</v>
      </c>
      <c r="AT50" s="222">
        <f>'[1]Pt 1 Summary of Data'!AT50</f>
        <v>0</v>
      </c>
      <c r="AU50" s="222">
        <f>'[1]Pt 1 Summary of Data'!AU50</f>
        <v>0</v>
      </c>
      <c r="AV50" s="222">
        <f>'[1]Pt 1 Summary of Data'!AV50</f>
        <v>0</v>
      </c>
      <c r="AW50" s="299"/>
    </row>
    <row r="51" spans="2:49" x14ac:dyDescent="0.2">
      <c r="B51" s="241" t="s">
        <v>266</v>
      </c>
      <c r="C51" s="205"/>
      <c r="D51" s="218">
        <f>'[1]Pt 1 Summary of Data'!D51</f>
        <v>13288870</v>
      </c>
      <c r="E51" s="219">
        <f>'[1]Pt 1 Summary of Data'!E51</f>
        <v>13288870</v>
      </c>
      <c r="F51" s="219">
        <f>'[1]Pt 1 Summary of Data'!F51</f>
        <v>0</v>
      </c>
      <c r="G51" s="219">
        <f>'[1]Pt 1 Summary of Data'!G51</f>
        <v>0</v>
      </c>
      <c r="H51" s="219">
        <f>'[1]Pt 1 Summary of Data'!H51</f>
        <v>0</v>
      </c>
      <c r="I51" s="218">
        <f>'[1]Pt 1 Summary of Data'!I51</f>
        <v>13288870</v>
      </c>
      <c r="J51" s="218">
        <f>'[1]Pt 1 Summary of Data'!J51</f>
        <v>309987</v>
      </c>
      <c r="K51" s="219">
        <f>'[1]Pt 1 Summary of Data'!K51</f>
        <v>309987</v>
      </c>
      <c r="L51" s="219">
        <f>'[1]Pt 1 Summary of Data'!L51</f>
        <v>0</v>
      </c>
      <c r="M51" s="219">
        <f>'[1]Pt 1 Summary of Data'!M51</f>
        <v>0</v>
      </c>
      <c r="N51" s="219">
        <f>'[1]Pt 1 Summary of Data'!N51</f>
        <v>0</v>
      </c>
      <c r="O51" s="218">
        <f>'[1]Pt 1 Summary of Data'!O51</f>
        <v>309987</v>
      </c>
      <c r="P51" s="218">
        <f>'[1]Pt 1 Summary of Data'!P51</f>
        <v>1842069.3340798451</v>
      </c>
      <c r="Q51" s="219">
        <f>'[1]Pt 1 Summary of Data'!Q51</f>
        <v>1842069.3340798451</v>
      </c>
      <c r="R51" s="219">
        <f>'[1]Pt 1 Summary of Data'!R51</f>
        <v>0</v>
      </c>
      <c r="S51" s="219">
        <f>'[1]Pt 1 Summary of Data'!S51</f>
        <v>0</v>
      </c>
      <c r="T51" s="219">
        <f>'[1]Pt 1 Summary of Data'!T51</f>
        <v>0</v>
      </c>
      <c r="U51" s="218">
        <f>'[1]Pt 1 Summary of Data'!U51</f>
        <v>0</v>
      </c>
      <c r="V51" s="219">
        <f>'[1]Pt 1 Summary of Data'!V51</f>
        <v>0</v>
      </c>
      <c r="W51" s="219">
        <f>'[1]Pt 1 Summary of Data'!W51</f>
        <v>0</v>
      </c>
      <c r="X51" s="218">
        <f>'[1]Pt 1 Summary of Data'!X51</f>
        <v>0</v>
      </c>
      <c r="Y51" s="219">
        <f>'[1]Pt 1 Summary of Data'!Y51</f>
        <v>0</v>
      </c>
      <c r="Z51" s="219">
        <f>'[1]Pt 1 Summary of Data'!Z51</f>
        <v>0</v>
      </c>
      <c r="AA51" s="218">
        <f>'[1]Pt 1 Summary of Data'!AA51</f>
        <v>0</v>
      </c>
      <c r="AB51" s="219">
        <f>'[1]Pt 1 Summary of Data'!AB51</f>
        <v>0</v>
      </c>
      <c r="AC51" s="219">
        <f>'[1]Pt 1 Summary of Data'!AC51</f>
        <v>0</v>
      </c>
      <c r="AD51" s="218">
        <v>0</v>
      </c>
      <c r="AE51" s="272"/>
      <c r="AF51" s="272"/>
      <c r="AG51" s="272"/>
      <c r="AH51" s="272"/>
      <c r="AI51" s="218">
        <v>0</v>
      </c>
      <c r="AJ51" s="272"/>
      <c r="AK51" s="272"/>
      <c r="AL51" s="272"/>
      <c r="AM51" s="272"/>
      <c r="AN51" s="218">
        <f>'[1]Pt 1 Summary of Data'!AN51</f>
        <v>0</v>
      </c>
      <c r="AO51" s="219">
        <f>'[1]Pt 1 Summary of Data'!AO51</f>
        <v>0</v>
      </c>
      <c r="AP51" s="219">
        <f>'[1]Pt 1 Summary of Data'!AP51</f>
        <v>0</v>
      </c>
      <c r="AQ51" s="219">
        <f>'[1]Pt 1 Summary of Data'!AQ51</f>
        <v>0</v>
      </c>
      <c r="AR51" s="219">
        <f>'[1]Pt 1 Summary of Data'!AR51</f>
        <v>0</v>
      </c>
      <c r="AS51" s="218">
        <f>'[1]Pt 1 Summary of Data'!AS51</f>
        <v>149037779.25151101</v>
      </c>
      <c r="AT51" s="222">
        <f>'[1]Pt 1 Summary of Data'!AT51</f>
        <v>0</v>
      </c>
      <c r="AU51" s="222">
        <f>'[1]Pt 1 Summary of Data'!AU51</f>
        <v>14680166.192074308</v>
      </c>
      <c r="AV51" s="222">
        <f>'[1]Pt 1 Summary of Data'!AV51</f>
        <v>0</v>
      </c>
      <c r="AW51" s="299"/>
    </row>
    <row r="52" spans="2:49" ht="25.5" x14ac:dyDescent="0.2">
      <c r="B52" s="241" t="s">
        <v>267</v>
      </c>
      <c r="C52" s="205" t="s">
        <v>89</v>
      </c>
      <c r="D52" s="218">
        <f>'[1]Pt 1 Summary of Data'!D52</f>
        <v>0</v>
      </c>
      <c r="E52" s="219">
        <f>'[1]Pt 1 Summary of Data'!E52</f>
        <v>0</v>
      </c>
      <c r="F52" s="219">
        <f>'[1]Pt 1 Summary of Data'!F52</f>
        <v>0</v>
      </c>
      <c r="G52" s="219">
        <f>'[1]Pt 1 Summary of Data'!G52</f>
        <v>0</v>
      </c>
      <c r="H52" s="219">
        <f>'[1]Pt 1 Summary of Data'!H52</f>
        <v>0</v>
      </c>
      <c r="I52" s="218">
        <f>'[1]Pt 1 Summary of Data'!I52</f>
        <v>0</v>
      </c>
      <c r="J52" s="218">
        <f>'[1]Pt 1 Summary of Data'!J52</f>
        <v>0</v>
      </c>
      <c r="K52" s="219">
        <f>'[1]Pt 1 Summary of Data'!K52</f>
        <v>0</v>
      </c>
      <c r="L52" s="219">
        <f>'[1]Pt 1 Summary of Data'!L52</f>
        <v>0</v>
      </c>
      <c r="M52" s="219">
        <f>'[1]Pt 1 Summary of Data'!M52</f>
        <v>0</v>
      </c>
      <c r="N52" s="219">
        <f>'[1]Pt 1 Summary of Data'!N52</f>
        <v>0</v>
      </c>
      <c r="O52" s="218">
        <f>'[1]Pt 1 Summary of Data'!O52</f>
        <v>0</v>
      </c>
      <c r="P52" s="218">
        <f>'[1]Pt 1 Summary of Data'!P52</f>
        <v>0</v>
      </c>
      <c r="Q52" s="219">
        <f>'[1]Pt 1 Summary of Data'!Q52</f>
        <v>0</v>
      </c>
      <c r="R52" s="219">
        <f>'[1]Pt 1 Summary of Data'!R52</f>
        <v>0</v>
      </c>
      <c r="S52" s="219">
        <f>'[1]Pt 1 Summary of Data'!S52</f>
        <v>0</v>
      </c>
      <c r="T52" s="219">
        <f>'[1]Pt 1 Summary of Data'!T52</f>
        <v>0</v>
      </c>
      <c r="U52" s="218">
        <f>'[1]Pt 1 Summary of Data'!U52</f>
        <v>0</v>
      </c>
      <c r="V52" s="219">
        <f>'[1]Pt 1 Summary of Data'!V52</f>
        <v>0</v>
      </c>
      <c r="W52" s="219">
        <f>'[1]Pt 1 Summary of Data'!W52</f>
        <v>0</v>
      </c>
      <c r="X52" s="218">
        <f>'[1]Pt 1 Summary of Data'!X52</f>
        <v>0</v>
      </c>
      <c r="Y52" s="219">
        <f>'[1]Pt 1 Summary of Data'!Y52</f>
        <v>0</v>
      </c>
      <c r="Z52" s="219">
        <f>'[1]Pt 1 Summary of Data'!Z52</f>
        <v>0</v>
      </c>
      <c r="AA52" s="218">
        <f>'[1]Pt 1 Summary of Data'!AA52</f>
        <v>0</v>
      </c>
      <c r="AB52" s="219">
        <f>'[1]Pt 1 Summary of Data'!AB52</f>
        <v>0</v>
      </c>
      <c r="AC52" s="219">
        <f>'[1]Pt 1 Summary of Data'!AC52</f>
        <v>0</v>
      </c>
      <c r="AD52" s="218">
        <v>0</v>
      </c>
      <c r="AE52" s="272"/>
      <c r="AF52" s="272"/>
      <c r="AG52" s="272"/>
      <c r="AH52" s="272"/>
      <c r="AI52" s="218">
        <v>0</v>
      </c>
      <c r="AJ52" s="272"/>
      <c r="AK52" s="272"/>
      <c r="AL52" s="272"/>
      <c r="AM52" s="272"/>
      <c r="AN52" s="218">
        <f>'[1]Pt 1 Summary of Data'!AN52</f>
        <v>0</v>
      </c>
      <c r="AO52" s="219">
        <f>'[1]Pt 1 Summary of Data'!AO52</f>
        <v>0</v>
      </c>
      <c r="AP52" s="219">
        <f>'[1]Pt 1 Summary of Data'!AP52</f>
        <v>0</v>
      </c>
      <c r="AQ52" s="219">
        <f>'[1]Pt 1 Summary of Data'!AQ52</f>
        <v>0</v>
      </c>
      <c r="AR52" s="219">
        <f>'[1]Pt 1 Summary of Data'!AR52</f>
        <v>0</v>
      </c>
      <c r="AS52" s="218">
        <f>'[1]Pt 1 Summary of Data'!AS52</f>
        <v>0</v>
      </c>
      <c r="AT52" s="222">
        <f>'[1]Pt 1 Summary of Data'!AT52</f>
        <v>0</v>
      </c>
      <c r="AU52" s="222">
        <f>'[1]Pt 1 Summary of Data'!AU52</f>
        <v>0</v>
      </c>
      <c r="AV52" s="222">
        <f>'[1]Pt 1 Summary of Data'!AV52</f>
        <v>0</v>
      </c>
      <c r="AW52" s="299"/>
    </row>
    <row r="53" spans="2:49" ht="25.5" x14ac:dyDescent="0.2">
      <c r="B53" s="241" t="s">
        <v>268</v>
      </c>
      <c r="C53" s="205" t="s">
        <v>88</v>
      </c>
      <c r="D53" s="218">
        <f>'[1]Pt 1 Summary of Data'!D53</f>
        <v>0</v>
      </c>
      <c r="E53" s="219">
        <f>'[1]Pt 1 Summary of Data'!E53</f>
        <v>0</v>
      </c>
      <c r="F53" s="219">
        <f>'[1]Pt 1 Summary of Data'!F53</f>
        <v>0</v>
      </c>
      <c r="G53" s="270"/>
      <c r="H53" s="270"/>
      <c r="I53" s="218">
        <f>'[1]Pt 1 Summary of Data'!I53</f>
        <v>0</v>
      </c>
      <c r="J53" s="218">
        <f>'[1]Pt 1 Summary of Data'!J53</f>
        <v>0</v>
      </c>
      <c r="K53" s="219">
        <f>'[1]Pt 1 Summary of Data'!K53</f>
        <v>0</v>
      </c>
      <c r="L53" s="219">
        <f>'[1]Pt 1 Summary of Data'!L53</f>
        <v>0</v>
      </c>
      <c r="M53" s="270"/>
      <c r="N53" s="270"/>
      <c r="O53" s="218">
        <f>'[1]Pt 1 Summary of Data'!O53</f>
        <v>0</v>
      </c>
      <c r="P53" s="218">
        <f>'[1]Pt 1 Summary of Data'!P53</f>
        <v>0</v>
      </c>
      <c r="Q53" s="219">
        <f>'[1]Pt 1 Summary of Data'!Q53</f>
        <v>0</v>
      </c>
      <c r="R53" s="219">
        <f>'[1]Pt 1 Summary of Data'!R53</f>
        <v>0</v>
      </c>
      <c r="S53" s="270"/>
      <c r="T53" s="270"/>
      <c r="U53" s="218">
        <f>'[1]Pt 1 Summary of Data'!U53</f>
        <v>0</v>
      </c>
      <c r="V53" s="219">
        <f>'[1]Pt 1 Summary of Data'!V53</f>
        <v>0</v>
      </c>
      <c r="W53" s="219">
        <f>'[1]Pt 1 Summary of Data'!W53</f>
        <v>0</v>
      </c>
      <c r="X53" s="218">
        <f>'[1]Pt 1 Summary of Data'!X53</f>
        <v>0</v>
      </c>
      <c r="Y53" s="219">
        <f>'[1]Pt 1 Summary of Data'!Y53</f>
        <v>0</v>
      </c>
      <c r="Z53" s="219">
        <f>'[1]Pt 1 Summary of Data'!Z53</f>
        <v>0</v>
      </c>
      <c r="AA53" s="218">
        <f>'[1]Pt 1 Summary of Data'!AA53</f>
        <v>0</v>
      </c>
      <c r="AB53" s="219">
        <f>'[1]Pt 1 Summary of Data'!AB53</f>
        <v>0</v>
      </c>
      <c r="AC53" s="219">
        <f>'[1]Pt 1 Summary of Data'!AC53</f>
        <v>0</v>
      </c>
      <c r="AD53" s="218">
        <v>0</v>
      </c>
      <c r="AE53" s="272"/>
      <c r="AF53" s="272"/>
      <c r="AG53" s="272"/>
      <c r="AH53" s="272"/>
      <c r="AI53" s="218">
        <v>0</v>
      </c>
      <c r="AJ53" s="272"/>
      <c r="AK53" s="272"/>
      <c r="AL53" s="272"/>
      <c r="AM53" s="272"/>
      <c r="AN53" s="218">
        <f>'[1]Pt 1 Summary of Data'!AN53</f>
        <v>0</v>
      </c>
      <c r="AO53" s="219">
        <f>'[1]Pt 1 Summary of Data'!AO53</f>
        <v>0</v>
      </c>
      <c r="AP53" s="219">
        <f>'[1]Pt 1 Summary of Data'!AP53</f>
        <v>0</v>
      </c>
      <c r="AQ53" s="270"/>
      <c r="AR53" s="270"/>
      <c r="AS53" s="218">
        <f>'[1]Pt 1 Summary of Data'!AS53</f>
        <v>0</v>
      </c>
      <c r="AT53" s="222">
        <f>'[1]Pt 1 Summary of Data'!AT53</f>
        <v>0</v>
      </c>
      <c r="AU53" s="222">
        <f>'[1]Pt 1 Summary of Data'!AU53</f>
        <v>0</v>
      </c>
      <c r="AV53" s="222">
        <f>'[1]Pt 1 Summary of Data'!AV53</f>
        <v>0</v>
      </c>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f>'[1]Pt 1 Summary of Data'!AV54</f>
        <v>0</v>
      </c>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f>'[1]Pt 1 Summary of Data'!D56</f>
        <v>17886</v>
      </c>
      <c r="E56" s="231">
        <f>'[1]Pt 1 Summary of Data'!E56</f>
        <v>17886</v>
      </c>
      <c r="F56" s="231">
        <f>'[1]Pt 1 Summary of Data'!F56</f>
        <v>0</v>
      </c>
      <c r="G56" s="231">
        <f>'[1]Pt 1 Summary of Data'!G56</f>
        <v>0</v>
      </c>
      <c r="H56" s="231">
        <f>'[1]Pt 1 Summary of Data'!H56</f>
        <v>0</v>
      </c>
      <c r="I56" s="230">
        <f>'[1]Pt 1 Summary of Data'!I56</f>
        <v>17886</v>
      </c>
      <c r="J56" s="230">
        <f>'[1]Pt 1 Summary of Data'!J56</f>
        <v>644</v>
      </c>
      <c r="K56" s="231">
        <f>'[1]Pt 1 Summary of Data'!K56</f>
        <v>644</v>
      </c>
      <c r="L56" s="231">
        <f>'[1]Pt 1 Summary of Data'!L56</f>
        <v>0</v>
      </c>
      <c r="M56" s="231">
        <f>'[1]Pt 1 Summary of Data'!M56</f>
        <v>0</v>
      </c>
      <c r="N56" s="231">
        <f>'[1]Pt 1 Summary of Data'!N56</f>
        <v>0</v>
      </c>
      <c r="O56" s="230">
        <f>'[1]Pt 1 Summary of Data'!O56</f>
        <v>644</v>
      </c>
      <c r="P56" s="230">
        <f>'[1]Pt 1 Summary of Data'!P56</f>
        <v>1907</v>
      </c>
      <c r="Q56" s="231">
        <f>'[1]Pt 1 Summary of Data'!Q56</f>
        <v>1907</v>
      </c>
      <c r="R56" s="231">
        <f>'[1]Pt 1 Summary of Data'!R56</f>
        <v>0</v>
      </c>
      <c r="S56" s="231">
        <f>'[1]Pt 1 Summary of Data'!S56</f>
        <v>0</v>
      </c>
      <c r="T56" s="231">
        <f>'[1]Pt 1 Summary of Data'!T56</f>
        <v>0</v>
      </c>
      <c r="U56" s="230">
        <f>'[1]Pt 1 Summary of Data'!U56</f>
        <v>0</v>
      </c>
      <c r="V56" s="231">
        <f>'[1]Pt 1 Summary of Data'!V56</f>
        <v>0</v>
      </c>
      <c r="W56" s="231">
        <f>'[1]Pt 1 Summary of Data'!W56</f>
        <v>0</v>
      </c>
      <c r="X56" s="230">
        <f>'[1]Pt 1 Summary of Data'!X56</f>
        <v>0</v>
      </c>
      <c r="Y56" s="231">
        <f>'[1]Pt 1 Summary of Data'!Y56</f>
        <v>0</v>
      </c>
      <c r="Z56" s="231">
        <f>'[1]Pt 1 Summary of Data'!Z56</f>
        <v>0</v>
      </c>
      <c r="AA56" s="230">
        <f>'[1]Pt 1 Summary of Data'!AA56</f>
        <v>0</v>
      </c>
      <c r="AB56" s="231">
        <f>'[1]Pt 1 Summary of Data'!AB56</f>
        <v>0</v>
      </c>
      <c r="AC56" s="231">
        <f>'[1]Pt 1 Summary of Data'!AC56</f>
        <v>0</v>
      </c>
      <c r="AD56" s="230">
        <v>0</v>
      </c>
      <c r="AE56" s="281"/>
      <c r="AF56" s="281"/>
      <c r="AG56" s="281"/>
      <c r="AH56" s="282"/>
      <c r="AI56" s="230">
        <v>0</v>
      </c>
      <c r="AJ56" s="281"/>
      <c r="AK56" s="281"/>
      <c r="AL56" s="281"/>
      <c r="AM56" s="282"/>
      <c r="AN56" s="230">
        <f>'[1]Pt 1 Summary of Data'!AN56</f>
        <v>0</v>
      </c>
      <c r="AO56" s="231">
        <f>'[1]Pt 1 Summary of Data'!AO56</f>
        <v>0</v>
      </c>
      <c r="AP56" s="231">
        <f>'[1]Pt 1 Summary of Data'!AP56</f>
        <v>0</v>
      </c>
      <c r="AQ56" s="231">
        <f>'[1]Pt 1 Summary of Data'!AQ56</f>
        <v>0</v>
      </c>
      <c r="AR56" s="231">
        <f>'[1]Pt 1 Summary of Data'!AR56</f>
        <v>0</v>
      </c>
      <c r="AS56" s="230">
        <f>'[1]Pt 1 Summary of Data'!AS56</f>
        <v>442411</v>
      </c>
      <c r="AT56" s="232">
        <f>'[1]Pt 1 Summary of Data'!AT56</f>
        <v>0</v>
      </c>
      <c r="AU56" s="232">
        <f>'[1]Pt 1 Summary of Data'!AU56</f>
        <v>8524</v>
      </c>
      <c r="AV56" s="232">
        <f>'[1]Pt 1 Summary of Data'!AV56</f>
        <v>0</v>
      </c>
      <c r="AW56" s="290"/>
    </row>
    <row r="57" spans="2:49" x14ac:dyDescent="0.2">
      <c r="B57" s="247" t="s">
        <v>272</v>
      </c>
      <c r="C57" s="205" t="s">
        <v>25</v>
      </c>
      <c r="D57" s="233">
        <f>'[1]Pt 1 Summary of Data'!D57</f>
        <v>21493</v>
      </c>
      <c r="E57" s="234">
        <f>'[1]Pt 1 Summary of Data'!E57</f>
        <v>21493</v>
      </c>
      <c r="F57" s="234">
        <f>'[1]Pt 1 Summary of Data'!F57</f>
        <v>0</v>
      </c>
      <c r="G57" s="234">
        <f>'[1]Pt 1 Summary of Data'!G57</f>
        <v>0</v>
      </c>
      <c r="H57" s="234">
        <f>'[1]Pt 1 Summary of Data'!H57</f>
        <v>0</v>
      </c>
      <c r="I57" s="233">
        <f>'[1]Pt 1 Summary of Data'!I57</f>
        <v>21493</v>
      </c>
      <c r="J57" s="233">
        <f>'[1]Pt 1 Summary of Data'!J57</f>
        <v>765</v>
      </c>
      <c r="K57" s="234">
        <f>'[1]Pt 1 Summary of Data'!K57</f>
        <v>765</v>
      </c>
      <c r="L57" s="234">
        <f>'[1]Pt 1 Summary of Data'!L57</f>
        <v>0</v>
      </c>
      <c r="M57" s="234">
        <f>'[1]Pt 1 Summary of Data'!M57</f>
        <v>0</v>
      </c>
      <c r="N57" s="234">
        <f>'[1]Pt 1 Summary of Data'!N57</f>
        <v>0</v>
      </c>
      <c r="O57" s="233">
        <f>'[1]Pt 1 Summary of Data'!O57</f>
        <v>765</v>
      </c>
      <c r="P57" s="233">
        <f>'[1]Pt 1 Summary of Data'!P57</f>
        <v>3845</v>
      </c>
      <c r="Q57" s="234">
        <f>'[1]Pt 1 Summary of Data'!Q57</f>
        <v>3845</v>
      </c>
      <c r="R57" s="234">
        <f>'[1]Pt 1 Summary of Data'!R57</f>
        <v>0</v>
      </c>
      <c r="S57" s="234">
        <f>'[1]Pt 1 Summary of Data'!S57</f>
        <v>0</v>
      </c>
      <c r="T57" s="234">
        <f>'[1]Pt 1 Summary of Data'!T57</f>
        <v>0</v>
      </c>
      <c r="U57" s="233">
        <f>'[1]Pt 1 Summary of Data'!U57</f>
        <v>0</v>
      </c>
      <c r="V57" s="234">
        <f>'[1]Pt 1 Summary of Data'!V57</f>
        <v>0</v>
      </c>
      <c r="W57" s="234">
        <f>'[1]Pt 1 Summary of Data'!W57</f>
        <v>0</v>
      </c>
      <c r="X57" s="233">
        <f>'[1]Pt 1 Summary of Data'!X57</f>
        <v>0</v>
      </c>
      <c r="Y57" s="234">
        <f>'[1]Pt 1 Summary of Data'!Y57</f>
        <v>0</v>
      </c>
      <c r="Z57" s="234">
        <f>'[1]Pt 1 Summary of Data'!Z57</f>
        <v>0</v>
      </c>
      <c r="AA57" s="233">
        <f>'[1]Pt 1 Summary of Data'!AA57</f>
        <v>0</v>
      </c>
      <c r="AB57" s="234">
        <f>'[1]Pt 1 Summary of Data'!AB57</f>
        <v>0</v>
      </c>
      <c r="AC57" s="234">
        <f>'[1]Pt 1 Summary of Data'!AC57</f>
        <v>0</v>
      </c>
      <c r="AD57" s="233">
        <v>0</v>
      </c>
      <c r="AE57" s="283"/>
      <c r="AF57" s="283"/>
      <c r="AG57" s="283"/>
      <c r="AH57" s="284"/>
      <c r="AI57" s="233">
        <v>0</v>
      </c>
      <c r="AJ57" s="283"/>
      <c r="AK57" s="283"/>
      <c r="AL57" s="283"/>
      <c r="AM57" s="284"/>
      <c r="AN57" s="233">
        <f>'[1]Pt 1 Summary of Data'!AN57</f>
        <v>0</v>
      </c>
      <c r="AO57" s="234">
        <f>'[1]Pt 1 Summary of Data'!AO57</f>
        <v>0</v>
      </c>
      <c r="AP57" s="234">
        <f>'[1]Pt 1 Summary of Data'!AP57</f>
        <v>0</v>
      </c>
      <c r="AQ57" s="234">
        <f>'[1]Pt 1 Summary of Data'!AQ57</f>
        <v>0</v>
      </c>
      <c r="AR57" s="234">
        <f>'[1]Pt 1 Summary of Data'!AR57</f>
        <v>0</v>
      </c>
      <c r="AS57" s="233">
        <f>'[1]Pt 1 Summary of Data'!AS57</f>
        <v>442411</v>
      </c>
      <c r="AT57" s="235">
        <f>'[1]Pt 1 Summary of Data'!AT57</f>
        <v>0</v>
      </c>
      <c r="AU57" s="235">
        <f>'[1]Pt 1 Summary of Data'!AU57</f>
        <v>8524</v>
      </c>
      <c r="AV57" s="235">
        <f>'[1]Pt 1 Summary of Data'!AV57</f>
        <v>0</v>
      </c>
      <c r="AW57" s="291"/>
    </row>
    <row r="58" spans="2:49" x14ac:dyDescent="0.2">
      <c r="B58" s="247" t="s">
        <v>273</v>
      </c>
      <c r="C58" s="205" t="s">
        <v>26</v>
      </c>
      <c r="D58" s="311"/>
      <c r="E58" s="312"/>
      <c r="F58" s="312"/>
      <c r="G58" s="312"/>
      <c r="H58" s="312"/>
      <c r="I58" s="311"/>
      <c r="J58" s="233">
        <f>'[1]Pt 1 Summary of Data'!J58</f>
        <v>352</v>
      </c>
      <c r="K58" s="234">
        <f>'[1]Pt 1 Summary of Data'!K58</f>
        <v>352</v>
      </c>
      <c r="L58" s="234">
        <f>'[1]Pt 1 Summary of Data'!L58</f>
        <v>0</v>
      </c>
      <c r="M58" s="234">
        <f>'[1]Pt 1 Summary of Data'!M58</f>
        <v>0</v>
      </c>
      <c r="N58" s="234">
        <f>'[1]Pt 1 Summary of Data'!N58</f>
        <v>0</v>
      </c>
      <c r="O58" s="233">
        <f>'[1]Pt 1 Summary of Data'!O58</f>
        <v>352</v>
      </c>
      <c r="P58" s="233">
        <f>'[1]Pt 1 Summary of Data'!P58</f>
        <v>1</v>
      </c>
      <c r="Q58" s="234">
        <f>'[1]Pt 1 Summary of Data'!Q58</f>
        <v>1</v>
      </c>
      <c r="R58" s="234">
        <f>'[1]Pt 1 Summary of Data'!R58</f>
        <v>0</v>
      </c>
      <c r="S58" s="234">
        <f>'[1]Pt 1 Summary of Data'!S58</f>
        <v>0</v>
      </c>
      <c r="T58" s="234">
        <f>'[1]Pt 1 Summary of Data'!T58</f>
        <v>0</v>
      </c>
      <c r="U58" s="311"/>
      <c r="V58" s="312"/>
      <c r="W58" s="312"/>
      <c r="X58" s="233">
        <f>'[1]Pt 1 Summary of Data'!X58</f>
        <v>0</v>
      </c>
      <c r="Y58" s="234">
        <f>'[1]Pt 1 Summary of Data'!Y58</f>
        <v>0</v>
      </c>
      <c r="Z58" s="234">
        <f>'[1]Pt 1 Summary of Data'!Z58</f>
        <v>0</v>
      </c>
      <c r="AA58" s="233">
        <f>'[1]Pt 1 Summary of Data'!AA58</f>
        <v>0</v>
      </c>
      <c r="AB58" s="234">
        <f>'[1]Pt 1 Summary of Data'!AB58</f>
        <v>0</v>
      </c>
      <c r="AC58" s="234">
        <f>'[1]Pt 1 Summary of Data'!AC58</f>
        <v>0</v>
      </c>
      <c r="AD58" s="233">
        <v>0</v>
      </c>
      <c r="AE58" s="283"/>
      <c r="AF58" s="283"/>
      <c r="AG58" s="283"/>
      <c r="AH58" s="284"/>
      <c r="AI58" s="233">
        <v>0</v>
      </c>
      <c r="AJ58" s="283"/>
      <c r="AK58" s="283"/>
      <c r="AL58" s="283"/>
      <c r="AM58" s="284"/>
      <c r="AN58" s="311"/>
      <c r="AO58" s="312"/>
      <c r="AP58" s="312"/>
      <c r="AQ58" s="312"/>
      <c r="AR58" s="312"/>
      <c r="AS58" s="233">
        <f>'[1]Pt 1 Summary of Data'!AS58</f>
        <v>1</v>
      </c>
      <c r="AT58" s="235">
        <f>'[1]Pt 1 Summary of Data'!AT58</f>
        <v>0</v>
      </c>
      <c r="AU58" s="235">
        <f>'[1]Pt 1 Summary of Data'!AU58</f>
        <v>1</v>
      </c>
      <c r="AV58" s="235">
        <f>'[1]Pt 1 Summary of Data'!AV58</f>
        <v>0</v>
      </c>
      <c r="AW58" s="291"/>
    </row>
    <row r="59" spans="2:49" x14ac:dyDescent="0.2">
      <c r="B59" s="247" t="s">
        <v>274</v>
      </c>
      <c r="C59" s="205" t="s">
        <v>27</v>
      </c>
      <c r="D59" s="233">
        <f>'[1]Pt 1 Summary of Data'!D59</f>
        <v>286497</v>
      </c>
      <c r="E59" s="234">
        <f>'[1]Pt 1 Summary of Data'!E59</f>
        <v>286497</v>
      </c>
      <c r="F59" s="234">
        <f>'[1]Pt 1 Summary of Data'!F59</f>
        <v>0</v>
      </c>
      <c r="G59" s="234">
        <f>'[1]Pt 1 Summary of Data'!G59</f>
        <v>0</v>
      </c>
      <c r="H59" s="234">
        <f>'[1]Pt 1 Summary of Data'!H59</f>
        <v>0</v>
      </c>
      <c r="I59" s="233">
        <f>'[1]Pt 1 Summary of Data'!I59</f>
        <v>286497</v>
      </c>
      <c r="J59" s="233">
        <f>'[1]Pt 1 Summary of Data'!J59</f>
        <v>6620</v>
      </c>
      <c r="K59" s="234">
        <f>'[1]Pt 1 Summary of Data'!K59</f>
        <v>6620</v>
      </c>
      <c r="L59" s="234">
        <f>'[1]Pt 1 Summary of Data'!L59</f>
        <v>0</v>
      </c>
      <c r="M59" s="234">
        <f>'[1]Pt 1 Summary of Data'!M59</f>
        <v>0</v>
      </c>
      <c r="N59" s="234">
        <f>'[1]Pt 1 Summary of Data'!N59</f>
        <v>0</v>
      </c>
      <c r="O59" s="233">
        <f>'[1]Pt 1 Summary of Data'!O59</f>
        <v>6620</v>
      </c>
      <c r="P59" s="233">
        <f>'[1]Pt 1 Summary of Data'!P59</f>
        <v>43787</v>
      </c>
      <c r="Q59" s="234">
        <f>'[1]Pt 1 Summary of Data'!Q59</f>
        <v>43787</v>
      </c>
      <c r="R59" s="234">
        <f>'[1]Pt 1 Summary of Data'!R59</f>
        <v>0</v>
      </c>
      <c r="S59" s="234">
        <f>'[1]Pt 1 Summary of Data'!S59</f>
        <v>0</v>
      </c>
      <c r="T59" s="234">
        <f>'[1]Pt 1 Summary of Data'!T59</f>
        <v>0</v>
      </c>
      <c r="U59" s="233">
        <f>'[1]Pt 1 Summary of Data'!U59</f>
        <v>0</v>
      </c>
      <c r="V59" s="234">
        <f>'[1]Pt 1 Summary of Data'!V59</f>
        <v>0</v>
      </c>
      <c r="W59" s="234">
        <f>'[1]Pt 1 Summary of Data'!W59</f>
        <v>0</v>
      </c>
      <c r="X59" s="233">
        <f>'[1]Pt 1 Summary of Data'!X59</f>
        <v>0</v>
      </c>
      <c r="Y59" s="234">
        <f>'[1]Pt 1 Summary of Data'!Y59</f>
        <v>0</v>
      </c>
      <c r="Z59" s="234">
        <f>'[1]Pt 1 Summary of Data'!Z59</f>
        <v>0</v>
      </c>
      <c r="AA59" s="233">
        <f>'[1]Pt 1 Summary of Data'!AA59</f>
        <v>0</v>
      </c>
      <c r="AB59" s="234">
        <f>'[1]Pt 1 Summary of Data'!AB59</f>
        <v>0</v>
      </c>
      <c r="AC59" s="234">
        <f>'[1]Pt 1 Summary of Data'!AC59</f>
        <v>0</v>
      </c>
      <c r="AD59" s="233">
        <v>0</v>
      </c>
      <c r="AE59" s="283"/>
      <c r="AF59" s="283"/>
      <c r="AG59" s="283"/>
      <c r="AH59" s="284"/>
      <c r="AI59" s="233">
        <v>0</v>
      </c>
      <c r="AJ59" s="283"/>
      <c r="AK59" s="283"/>
      <c r="AL59" s="283"/>
      <c r="AM59" s="284"/>
      <c r="AN59" s="233">
        <f>'[1]Pt 1 Summary of Data'!AN59</f>
        <v>0</v>
      </c>
      <c r="AO59" s="234">
        <f>'[1]Pt 1 Summary of Data'!AO59</f>
        <v>0</v>
      </c>
      <c r="AP59" s="234">
        <f>'[1]Pt 1 Summary of Data'!AP59</f>
        <v>0</v>
      </c>
      <c r="AQ59" s="234">
        <f>'[1]Pt 1 Summary of Data'!AQ59</f>
        <v>0</v>
      </c>
      <c r="AR59" s="234">
        <f>'[1]Pt 1 Summary of Data'!AR59</f>
        <v>0</v>
      </c>
      <c r="AS59" s="233">
        <f>'[1]Pt 1 Summary of Data'!AS59</f>
        <v>5204819</v>
      </c>
      <c r="AT59" s="235">
        <f>'[1]Pt 1 Summary of Data'!AT59</f>
        <v>0</v>
      </c>
      <c r="AU59" s="235">
        <f>'[1]Pt 1 Summary of Data'!AU59</f>
        <v>102718</v>
      </c>
      <c r="AV59" s="235">
        <f>'[1]Pt 1 Summary of Data'!AV59</f>
        <v>0</v>
      </c>
      <c r="AW59" s="291"/>
    </row>
    <row r="60" spans="2:49" x14ac:dyDescent="0.2">
      <c r="B60" s="247" t="s">
        <v>275</v>
      </c>
      <c r="C60" s="205"/>
      <c r="D60" s="236">
        <f t="shared" ref="D60:AU60" si="0">D59/12</f>
        <v>23874.75</v>
      </c>
      <c r="E60" s="237">
        <f t="shared" si="0"/>
        <v>23874.75</v>
      </c>
      <c r="F60" s="237">
        <f t="shared" si="0"/>
        <v>0</v>
      </c>
      <c r="G60" s="237">
        <f t="shared" si="0"/>
        <v>0</v>
      </c>
      <c r="H60" s="237">
        <f t="shared" si="0"/>
        <v>0</v>
      </c>
      <c r="I60" s="236">
        <f t="shared" si="0"/>
        <v>23874.75</v>
      </c>
      <c r="J60" s="236">
        <f t="shared" si="0"/>
        <v>551.66666666666663</v>
      </c>
      <c r="K60" s="237">
        <f t="shared" si="0"/>
        <v>551.66666666666663</v>
      </c>
      <c r="L60" s="237">
        <f t="shared" si="0"/>
        <v>0</v>
      </c>
      <c r="M60" s="237">
        <f t="shared" si="0"/>
        <v>0</v>
      </c>
      <c r="N60" s="237">
        <f t="shared" si="0"/>
        <v>0</v>
      </c>
      <c r="O60" s="236">
        <f t="shared" si="0"/>
        <v>551.66666666666663</v>
      </c>
      <c r="P60" s="236">
        <f t="shared" si="0"/>
        <v>3648.9166666666665</v>
      </c>
      <c r="Q60" s="237">
        <f t="shared" si="0"/>
        <v>3648.9166666666665</v>
      </c>
      <c r="R60" s="237">
        <f t="shared" si="0"/>
        <v>0</v>
      </c>
      <c r="S60" s="237">
        <f t="shared" si="0"/>
        <v>0</v>
      </c>
      <c r="T60" s="237">
        <f t="shared" si="0"/>
        <v>0</v>
      </c>
      <c r="U60" s="236">
        <f t="shared" si="0"/>
        <v>0</v>
      </c>
      <c r="V60" s="237">
        <f t="shared" si="0"/>
        <v>0</v>
      </c>
      <c r="W60" s="237">
        <f t="shared" si="0"/>
        <v>0</v>
      </c>
      <c r="X60" s="236">
        <f t="shared" si="0"/>
        <v>0</v>
      </c>
      <c r="Y60" s="237">
        <f t="shared" si="0"/>
        <v>0</v>
      </c>
      <c r="Z60" s="237">
        <f t="shared" si="0"/>
        <v>0</v>
      </c>
      <c r="AA60" s="236">
        <f t="shared" si="0"/>
        <v>0</v>
      </c>
      <c r="AB60" s="237">
        <f t="shared" si="0"/>
        <v>0</v>
      </c>
      <c r="AC60" s="237">
        <f t="shared" si="0"/>
        <v>0</v>
      </c>
      <c r="AD60" s="236">
        <f t="shared" si="0"/>
        <v>0</v>
      </c>
      <c r="AE60" s="285"/>
      <c r="AF60" s="285"/>
      <c r="AG60" s="285"/>
      <c r="AH60" s="286"/>
      <c r="AI60" s="236">
        <f t="shared" si="0"/>
        <v>0</v>
      </c>
      <c r="AJ60" s="285"/>
      <c r="AK60" s="285"/>
      <c r="AL60" s="285"/>
      <c r="AM60" s="286"/>
      <c r="AN60" s="236">
        <f t="shared" si="0"/>
        <v>0</v>
      </c>
      <c r="AO60" s="237">
        <f t="shared" si="0"/>
        <v>0</v>
      </c>
      <c r="AP60" s="237">
        <f t="shared" si="0"/>
        <v>0</v>
      </c>
      <c r="AQ60" s="237">
        <f t="shared" si="0"/>
        <v>0</v>
      </c>
      <c r="AR60" s="237">
        <f t="shared" si="0"/>
        <v>0</v>
      </c>
      <c r="AS60" s="236">
        <f t="shared" si="0"/>
        <v>433734.91666666669</v>
      </c>
      <c r="AT60" s="238">
        <f t="shared" si="0"/>
        <v>0</v>
      </c>
      <c r="AU60" s="238">
        <f t="shared" si="0"/>
        <v>8559.8333333333339</v>
      </c>
      <c r="AV60" s="238">
        <f>AV59/12</f>
        <v>0</v>
      </c>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f>'[1]Pt 1 Summary of Data'!AW61</f>
        <v>0</v>
      </c>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f>'[1]Pt 1 Summary of Data'!AW62</f>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C34" activePane="bottomRight" state="frozen"/>
      <selection activeCell="B1" sqref="B1"/>
      <selection pane="topRight" activeCell="B1" sqref="B1"/>
      <selection pane="bottomLeft" activeCell="B1" sqref="B1"/>
      <selection pane="bottomRight" activeCell="Q47" sqref="Q4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f>+'[1]Pt 2 Premium and Claims'!D5</f>
        <v>116013251.03</v>
      </c>
      <c r="E5" s="328">
        <f>+'[1]Pt 2 Premium and Claims'!E5</f>
        <v>115991995.63</v>
      </c>
      <c r="F5" s="328">
        <f>+'[1]Pt 2 Premium and Claims'!F5</f>
        <v>0</v>
      </c>
      <c r="G5" s="330">
        <f>+'[1]Pt 2 Premium and Claims'!G5</f>
        <v>0</v>
      </c>
      <c r="H5" s="330">
        <f>+'[1]Pt 2 Premium and Claims'!H5</f>
        <v>0</v>
      </c>
      <c r="I5" s="327">
        <f>+'[1]Pt 2 Premium and Claims'!I5</f>
        <v>115991995.63</v>
      </c>
      <c r="J5" s="327">
        <f>+'[1]Pt 2 Premium and Claims'!J5</f>
        <v>3122336.65</v>
      </c>
      <c r="K5" s="328">
        <f>+'[1]Pt 2 Premium and Claims'!K5</f>
        <v>3357471.94</v>
      </c>
      <c r="L5" s="328">
        <f>+'[1]Pt 2 Premium and Claims'!L5</f>
        <v>0</v>
      </c>
      <c r="M5" s="328">
        <f>+'[1]Pt 2 Premium and Claims'!M5</f>
        <v>0</v>
      </c>
      <c r="N5" s="328">
        <f>+'[1]Pt 2 Premium and Claims'!N5</f>
        <v>0</v>
      </c>
      <c r="O5" s="327">
        <f>+'[1]Pt 2 Premium and Claims'!O5</f>
        <v>3357471.94</v>
      </c>
      <c r="P5" s="327">
        <f>+'[1]Pt 2 Premium and Claims'!P5</f>
        <v>21871177.359999999</v>
      </c>
      <c r="Q5" s="328">
        <f>+'[1]Pt 2 Premium and Claims'!Q5</f>
        <v>21871177.359999999</v>
      </c>
      <c r="R5" s="328">
        <f>+'[1]Pt 2 Premium and Claims'!R5</f>
        <v>0</v>
      </c>
      <c r="S5" s="328">
        <f>+'[1]Pt 2 Premium and Claims'!S5</f>
        <v>0</v>
      </c>
      <c r="T5" s="328">
        <f>+'[1]Pt 2 Premium and Claims'!T5</f>
        <v>0</v>
      </c>
      <c r="U5" s="327">
        <f>+'[1]Pt 2 Premium and Claims'!U5</f>
        <v>0</v>
      </c>
      <c r="V5" s="328">
        <f>+'[1]Pt 2 Premium and Claims'!V5</f>
        <v>0</v>
      </c>
      <c r="W5" s="328">
        <f>+'[1]Pt 2 Premium and Claims'!W5</f>
        <v>0</v>
      </c>
      <c r="X5" s="327">
        <f>+'[1]Pt 2 Premium and Claims'!X5</f>
        <v>0</v>
      </c>
      <c r="Y5" s="328">
        <f>+'[1]Pt 2 Premium and Claims'!Y5</f>
        <v>0</v>
      </c>
      <c r="Z5" s="328">
        <f>+'[1]Pt 2 Premium and Claims'!Z5</f>
        <v>0</v>
      </c>
      <c r="AA5" s="327">
        <f>+'[1]Pt 2 Premium and Claims'!AA5</f>
        <v>0</v>
      </c>
      <c r="AB5" s="328">
        <f>+'[1]Pt 2 Premium and Claims'!AB5</f>
        <v>0</v>
      </c>
      <c r="AC5" s="328">
        <f>+'[1]Pt 2 Premium and Claims'!AC5</f>
        <v>0</v>
      </c>
      <c r="AD5" s="327">
        <f>+'[1]Pt 2 Premium and Claims'!AD5</f>
        <v>0</v>
      </c>
      <c r="AE5" s="368"/>
      <c r="AF5" s="368"/>
      <c r="AG5" s="368"/>
      <c r="AH5" s="368"/>
      <c r="AI5" s="327">
        <f>+'[1]Pt 2 Premium and Claims'!AI5</f>
        <v>0</v>
      </c>
      <c r="AJ5" s="368"/>
      <c r="AK5" s="368"/>
      <c r="AL5" s="368"/>
      <c r="AM5" s="368"/>
      <c r="AN5" s="327">
        <f>+'[1]Pt 2 Premium and Claims'!AN5</f>
        <v>0</v>
      </c>
      <c r="AO5" s="328">
        <f>+'[1]Pt 2 Premium and Claims'!AO5</f>
        <v>0</v>
      </c>
      <c r="AP5" s="328">
        <f>+'[1]Pt 2 Premium and Claims'!AP5</f>
        <v>0</v>
      </c>
      <c r="AQ5" s="328">
        <f>+'[1]Pt 2 Premium and Claims'!AQ5</f>
        <v>0</v>
      </c>
      <c r="AR5" s="328">
        <f>+'[1]Pt 2 Premium and Claims'!AR5</f>
        <v>0</v>
      </c>
      <c r="AS5" s="327">
        <f>+'[1]Pt 2 Premium and Claims'!AS5</f>
        <v>2341320677.9707932</v>
      </c>
      <c r="AT5" s="329">
        <f>+'[1]Pt 2 Premium and Claims'!AT5</f>
        <v>0</v>
      </c>
      <c r="AU5" s="329">
        <f>+'[1]Pt 2 Premium and Claims'!AU5</f>
        <v>104372780.22475791</v>
      </c>
      <c r="AV5" s="371"/>
      <c r="AW5" s="375"/>
    </row>
    <row r="6" spans="2:49" x14ac:dyDescent="0.2">
      <c r="B6" s="345" t="s">
        <v>278</v>
      </c>
      <c r="C6" s="333" t="s">
        <v>8</v>
      </c>
      <c r="D6" s="320">
        <f>+'[1]Pt 2 Premium and Claims'!D6</f>
        <v>627872.15625</v>
      </c>
      <c r="E6" s="321">
        <f>+'[1]Pt 2 Premium and Claims'!E6</f>
        <v>627872.15625</v>
      </c>
      <c r="F6" s="321">
        <f>+'[1]Pt 2 Premium and Claims'!F6</f>
        <v>0</v>
      </c>
      <c r="G6" s="322">
        <f>+'[1]Pt 2 Premium and Claims'!G6</f>
        <v>0</v>
      </c>
      <c r="H6" s="322">
        <f>+'[1]Pt 2 Premium and Claims'!H6</f>
        <v>0</v>
      </c>
      <c r="I6" s="320">
        <f>+'[1]Pt 2 Premium and Claims'!I6</f>
        <v>627872.15625</v>
      </c>
      <c r="J6" s="320">
        <f>+'[1]Pt 2 Premium and Claims'!J6</f>
        <v>0</v>
      </c>
      <c r="K6" s="321">
        <f>+'[1]Pt 2 Premium and Claims'!K6</f>
        <v>0</v>
      </c>
      <c r="L6" s="321">
        <f>+'[1]Pt 2 Premium and Claims'!L6</f>
        <v>0</v>
      </c>
      <c r="M6" s="321">
        <f>+'[1]Pt 2 Premium and Claims'!M6</f>
        <v>0</v>
      </c>
      <c r="N6" s="321">
        <f>+'[1]Pt 2 Premium and Claims'!N6</f>
        <v>0</v>
      </c>
      <c r="O6" s="320">
        <f>+'[1]Pt 2 Premium and Claims'!O6</f>
        <v>0</v>
      </c>
      <c r="P6" s="320">
        <f>+'[1]Pt 2 Premium and Claims'!P6</f>
        <v>0</v>
      </c>
      <c r="Q6" s="321">
        <f>+'[1]Pt 2 Premium and Claims'!Q6</f>
        <v>0</v>
      </c>
      <c r="R6" s="321">
        <f>+'[1]Pt 2 Premium and Claims'!R6</f>
        <v>0</v>
      </c>
      <c r="S6" s="321">
        <f>+'[1]Pt 2 Premium and Claims'!S6</f>
        <v>0</v>
      </c>
      <c r="T6" s="321">
        <f>+'[1]Pt 2 Premium and Claims'!T6</f>
        <v>0</v>
      </c>
      <c r="U6" s="320">
        <f>+'[1]Pt 2 Premium and Claims'!U6</f>
        <v>0</v>
      </c>
      <c r="V6" s="321">
        <f>+'[1]Pt 2 Premium and Claims'!V6</f>
        <v>0</v>
      </c>
      <c r="W6" s="321">
        <f>+'[1]Pt 2 Premium and Claims'!W6</f>
        <v>0</v>
      </c>
      <c r="X6" s="320">
        <f>+'[1]Pt 2 Premium and Claims'!X6</f>
        <v>0</v>
      </c>
      <c r="Y6" s="321">
        <f>+'[1]Pt 2 Premium and Claims'!Y6</f>
        <v>0</v>
      </c>
      <c r="Z6" s="321">
        <f>+'[1]Pt 2 Premium and Claims'!Z6</f>
        <v>0</v>
      </c>
      <c r="AA6" s="320">
        <f>+'[1]Pt 2 Premium and Claims'!AA6</f>
        <v>0</v>
      </c>
      <c r="AB6" s="321">
        <f>+'[1]Pt 2 Premium and Claims'!AB6</f>
        <v>0</v>
      </c>
      <c r="AC6" s="321">
        <f>+'[1]Pt 2 Premium and Claims'!AC6</f>
        <v>0</v>
      </c>
      <c r="AD6" s="320">
        <f>+'[1]Pt 2 Premium and Claims'!AD6</f>
        <v>0</v>
      </c>
      <c r="AE6" s="364"/>
      <c r="AF6" s="364"/>
      <c r="AG6" s="364"/>
      <c r="AH6" s="364"/>
      <c r="AI6" s="320">
        <f>+'[1]Pt 2 Premium and Claims'!AI6</f>
        <v>0</v>
      </c>
      <c r="AJ6" s="364"/>
      <c r="AK6" s="364"/>
      <c r="AL6" s="364"/>
      <c r="AM6" s="364"/>
      <c r="AN6" s="320">
        <f>+'[1]Pt 2 Premium and Claims'!AN6</f>
        <v>0</v>
      </c>
      <c r="AO6" s="321">
        <f>+'[1]Pt 2 Premium and Claims'!AO6</f>
        <v>0</v>
      </c>
      <c r="AP6" s="321">
        <f>+'[1]Pt 2 Premium and Claims'!AP6</f>
        <v>0</v>
      </c>
      <c r="AQ6" s="321">
        <f>+'[1]Pt 2 Premium and Claims'!AQ6</f>
        <v>0</v>
      </c>
      <c r="AR6" s="321">
        <f>+'[1]Pt 2 Premium and Claims'!AR6</f>
        <v>0</v>
      </c>
      <c r="AS6" s="320">
        <f>+'[1]Pt 2 Premium and Claims'!AS6</f>
        <v>0</v>
      </c>
      <c r="AT6" s="323">
        <f>+'[1]Pt 2 Premium and Claims'!AT6</f>
        <v>0</v>
      </c>
      <c r="AU6" s="323">
        <f>+'[1]Pt 2 Premium and Claims'!AU6</f>
        <v>0</v>
      </c>
      <c r="AV6" s="370"/>
      <c r="AW6" s="376"/>
    </row>
    <row r="7" spans="2:49" x14ac:dyDescent="0.2">
      <c r="B7" s="345" t="s">
        <v>279</v>
      </c>
      <c r="C7" s="333" t="s">
        <v>9</v>
      </c>
      <c r="D7" s="320">
        <f>+'[1]Pt 2 Premium and Claims'!D7</f>
        <v>890583.01375000179</v>
      </c>
      <c r="E7" s="321">
        <f>+'[1]Pt 2 Premium and Claims'!E7</f>
        <v>869327.61375000176</v>
      </c>
      <c r="F7" s="321">
        <f>+'[1]Pt 2 Premium and Claims'!F7</f>
        <v>0</v>
      </c>
      <c r="G7" s="322">
        <f>+'[1]Pt 2 Premium and Claims'!G7</f>
        <v>0</v>
      </c>
      <c r="H7" s="322">
        <f>+'[1]Pt 2 Premium and Claims'!H7</f>
        <v>0</v>
      </c>
      <c r="I7" s="320">
        <f>+'[1]Pt 2 Premium and Claims'!I7</f>
        <v>869327.61375000176</v>
      </c>
      <c r="J7" s="320">
        <f>+'[1]Pt 2 Premium and Claims'!J7</f>
        <v>0</v>
      </c>
      <c r="K7" s="321">
        <f>+'[1]Pt 2 Premium and Claims'!K7</f>
        <v>0</v>
      </c>
      <c r="L7" s="321">
        <f>+'[1]Pt 2 Premium and Claims'!L7</f>
        <v>0</v>
      </c>
      <c r="M7" s="321">
        <f>+'[1]Pt 2 Premium and Claims'!M7</f>
        <v>0</v>
      </c>
      <c r="N7" s="321">
        <f>+'[1]Pt 2 Premium and Claims'!N7</f>
        <v>0</v>
      </c>
      <c r="O7" s="320">
        <f>+'[1]Pt 2 Premium and Claims'!O7</f>
        <v>0</v>
      </c>
      <c r="P7" s="320">
        <f>+'[1]Pt 2 Premium and Claims'!P7</f>
        <v>0</v>
      </c>
      <c r="Q7" s="321">
        <f>+'[1]Pt 2 Premium and Claims'!Q7</f>
        <v>0</v>
      </c>
      <c r="R7" s="321">
        <f>+'[1]Pt 2 Premium and Claims'!R7</f>
        <v>0</v>
      </c>
      <c r="S7" s="321">
        <f>+'[1]Pt 2 Premium and Claims'!S7</f>
        <v>0</v>
      </c>
      <c r="T7" s="321">
        <f>+'[1]Pt 2 Premium and Claims'!T7</f>
        <v>0</v>
      </c>
      <c r="U7" s="320">
        <f>+'[1]Pt 2 Premium and Claims'!U7</f>
        <v>0</v>
      </c>
      <c r="V7" s="321">
        <f>+'[1]Pt 2 Premium and Claims'!V7</f>
        <v>0</v>
      </c>
      <c r="W7" s="321">
        <f>+'[1]Pt 2 Premium and Claims'!W7</f>
        <v>0</v>
      </c>
      <c r="X7" s="320">
        <f>+'[1]Pt 2 Premium and Claims'!X7</f>
        <v>0</v>
      </c>
      <c r="Y7" s="321">
        <f>+'[1]Pt 2 Premium and Claims'!Y7</f>
        <v>0</v>
      </c>
      <c r="Z7" s="321">
        <f>+'[1]Pt 2 Premium and Claims'!Z7</f>
        <v>0</v>
      </c>
      <c r="AA7" s="320">
        <f>+'[1]Pt 2 Premium and Claims'!AA7</f>
        <v>0</v>
      </c>
      <c r="AB7" s="321">
        <f>+'[1]Pt 2 Premium and Claims'!AB7</f>
        <v>0</v>
      </c>
      <c r="AC7" s="321">
        <f>+'[1]Pt 2 Premium and Claims'!AC7</f>
        <v>0</v>
      </c>
      <c r="AD7" s="320">
        <f>+'[1]Pt 2 Premium and Claims'!AD7</f>
        <v>0</v>
      </c>
      <c r="AE7" s="364"/>
      <c r="AF7" s="364"/>
      <c r="AG7" s="364"/>
      <c r="AH7" s="364"/>
      <c r="AI7" s="320">
        <f>+'[1]Pt 2 Premium and Claims'!AI7</f>
        <v>0</v>
      </c>
      <c r="AJ7" s="364"/>
      <c r="AK7" s="364"/>
      <c r="AL7" s="364"/>
      <c r="AM7" s="364"/>
      <c r="AN7" s="320">
        <f>+'[1]Pt 2 Premium and Claims'!AN7</f>
        <v>0</v>
      </c>
      <c r="AO7" s="321">
        <f>+'[1]Pt 2 Premium and Claims'!AO7</f>
        <v>0</v>
      </c>
      <c r="AP7" s="321">
        <f>+'[1]Pt 2 Premium and Claims'!AP7</f>
        <v>0</v>
      </c>
      <c r="AQ7" s="321">
        <f>+'[1]Pt 2 Premium and Claims'!AQ7</f>
        <v>0</v>
      </c>
      <c r="AR7" s="321">
        <f>+'[1]Pt 2 Premium and Claims'!AR7</f>
        <v>0</v>
      </c>
      <c r="AS7" s="320">
        <f>+'[1]Pt 2 Premium and Claims'!AS7</f>
        <v>0</v>
      </c>
      <c r="AT7" s="323">
        <f>+'[1]Pt 2 Premium and Claims'!AT7</f>
        <v>0</v>
      </c>
      <c r="AU7" s="323">
        <f>+'[1]Pt 2 Premium and Claims'!AU7</f>
        <v>0</v>
      </c>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f>+'[1]Pt 2 Premium and Claims'!D9</f>
        <v>0</v>
      </c>
      <c r="E9" s="364"/>
      <c r="F9" s="364"/>
      <c r="G9" s="364"/>
      <c r="H9" s="364"/>
      <c r="I9" s="366"/>
      <c r="J9" s="320">
        <f>+'[1]Pt 2 Premium and Claims'!J9</f>
        <v>0</v>
      </c>
      <c r="K9" s="364"/>
      <c r="L9" s="364"/>
      <c r="M9" s="364"/>
      <c r="N9" s="364"/>
      <c r="O9" s="366"/>
      <c r="P9" s="320">
        <f>+'[1]Pt 2 Premium and Claims'!P9</f>
        <v>0</v>
      </c>
      <c r="Q9" s="364"/>
      <c r="R9" s="364"/>
      <c r="S9" s="364"/>
      <c r="T9" s="364"/>
      <c r="U9" s="320">
        <f>+'[1]Pt 2 Premium and Claims'!U9</f>
        <v>0</v>
      </c>
      <c r="V9" s="364"/>
      <c r="W9" s="364"/>
      <c r="X9" s="320">
        <f>+'[1]Pt 2 Premium and Claims'!X9</f>
        <v>0</v>
      </c>
      <c r="Y9" s="364"/>
      <c r="Z9" s="364"/>
      <c r="AA9" s="320">
        <f>+'[1]Pt 2 Premium and Claims'!AA9</f>
        <v>0</v>
      </c>
      <c r="AB9" s="364"/>
      <c r="AC9" s="364"/>
      <c r="AD9" s="320">
        <f>+'[1]Pt 2 Premium and Claims'!AD9</f>
        <v>0</v>
      </c>
      <c r="AE9" s="364"/>
      <c r="AF9" s="364"/>
      <c r="AG9" s="364"/>
      <c r="AH9" s="364"/>
      <c r="AI9" s="320">
        <v>0</v>
      </c>
      <c r="AJ9" s="364"/>
      <c r="AK9" s="364"/>
      <c r="AL9" s="364"/>
      <c r="AM9" s="364"/>
      <c r="AN9" s="320">
        <f>+'[1]Pt 2 Premium and Claims'!AN9</f>
        <v>0</v>
      </c>
      <c r="AO9" s="364"/>
      <c r="AP9" s="364"/>
      <c r="AQ9" s="364"/>
      <c r="AR9" s="364"/>
      <c r="AS9" s="320">
        <f>+'[1]Pt 2 Premium and Claims'!AS9</f>
        <v>0</v>
      </c>
      <c r="AT9" s="323">
        <f>+'[1]Pt 2 Premium and Claims'!AT9</f>
        <v>0</v>
      </c>
      <c r="AU9" s="323">
        <f>+'[1]Pt 2 Premium and Claims'!AU9</f>
        <v>0</v>
      </c>
      <c r="AV9" s="370"/>
      <c r="AW9" s="376"/>
    </row>
    <row r="10" spans="2:49" ht="25.5" x14ac:dyDescent="0.2">
      <c r="B10" s="347" t="s">
        <v>83</v>
      </c>
      <c r="C10" s="333"/>
      <c r="D10" s="367"/>
      <c r="E10" s="321">
        <f>+'[1]Pt 2 Premium and Claims'!E10</f>
        <v>0</v>
      </c>
      <c r="F10" s="321">
        <f>+'[1]Pt 2 Premium and Claims'!F10</f>
        <v>0</v>
      </c>
      <c r="G10" s="321">
        <f>+'[1]Pt 2 Premium and Claims'!G10</f>
        <v>0</v>
      </c>
      <c r="H10" s="321">
        <f>+'[1]Pt 2 Premium and Claims'!H10</f>
        <v>0</v>
      </c>
      <c r="I10" s="320">
        <f>+'[1]Pt 2 Premium and Claims'!I10</f>
        <v>0</v>
      </c>
      <c r="J10" s="367"/>
      <c r="K10" s="321">
        <f>+'[1]Pt 2 Premium and Claims'!K10</f>
        <v>0</v>
      </c>
      <c r="L10" s="321">
        <f>+'[1]Pt 2 Premium and Claims'!L10</f>
        <v>0</v>
      </c>
      <c r="M10" s="321">
        <f>+'[1]Pt 2 Premium and Claims'!M10</f>
        <v>0</v>
      </c>
      <c r="N10" s="321">
        <f>+'[1]Pt 2 Premium and Claims'!N10</f>
        <v>0</v>
      </c>
      <c r="O10" s="320">
        <f>+'[1]Pt 2 Premium and Claims'!O10</f>
        <v>0</v>
      </c>
      <c r="P10" s="367"/>
      <c r="Q10" s="321">
        <f>+'[1]Pt 2 Premium and Claims'!Q10</f>
        <v>0</v>
      </c>
      <c r="R10" s="321">
        <f>+'[1]Pt 2 Premium and Claims'!R10</f>
        <v>0</v>
      </c>
      <c r="S10" s="321">
        <f>+'[1]Pt 2 Premium and Claims'!S10</f>
        <v>0</v>
      </c>
      <c r="T10" s="321">
        <f>+'[1]Pt 2 Premium and Claims'!T10</f>
        <v>0</v>
      </c>
      <c r="U10" s="367"/>
      <c r="V10" s="321">
        <f>+'[1]Pt 2 Premium and Claims'!V10</f>
        <v>0</v>
      </c>
      <c r="W10" s="321">
        <f>+'[1]Pt 2 Premium and Claims'!W10</f>
        <v>0</v>
      </c>
      <c r="X10" s="367"/>
      <c r="Y10" s="321">
        <f>+'[1]Pt 2 Premium and Claims'!Y10</f>
        <v>0</v>
      </c>
      <c r="Z10" s="321">
        <f>+'[1]Pt 2 Premium and Claims'!Z10</f>
        <v>0</v>
      </c>
      <c r="AA10" s="367"/>
      <c r="AB10" s="321">
        <f>+'[1]Pt 2 Premium and Claims'!AB10</f>
        <v>0</v>
      </c>
      <c r="AC10" s="321">
        <f>+'[1]Pt 2 Premium and Claims'!AC10</f>
        <v>0</v>
      </c>
      <c r="AD10" s="367"/>
      <c r="AE10" s="364"/>
      <c r="AF10" s="364"/>
      <c r="AG10" s="364"/>
      <c r="AH10" s="364"/>
      <c r="AI10" s="367"/>
      <c r="AJ10" s="364"/>
      <c r="AK10" s="364"/>
      <c r="AL10" s="364"/>
      <c r="AM10" s="364"/>
      <c r="AN10" s="367"/>
      <c r="AO10" s="321">
        <f>+'[1]Pt 2 Premium and Claims'!AO10</f>
        <v>0</v>
      </c>
      <c r="AP10" s="321">
        <f>+'[1]Pt 2 Premium and Claims'!AP10</f>
        <v>0</v>
      </c>
      <c r="AQ10" s="321">
        <f>+'[1]Pt 2 Premium and Claims'!AQ10</f>
        <v>0</v>
      </c>
      <c r="AR10" s="321">
        <f>+'[1]Pt 2 Premium and Claims'!AR10</f>
        <v>0</v>
      </c>
      <c r="AS10" s="367"/>
      <c r="AT10" s="373"/>
      <c r="AU10" s="373"/>
      <c r="AV10" s="370"/>
      <c r="AW10" s="376"/>
    </row>
    <row r="11" spans="2:49" ht="15.75" customHeight="1" x14ac:dyDescent="0.2">
      <c r="B11" s="345" t="s">
        <v>281</v>
      </c>
      <c r="C11" s="333" t="s">
        <v>49</v>
      </c>
      <c r="D11" s="320">
        <f>+'[1]Pt 2 Premium and Claims'!D11</f>
        <v>0</v>
      </c>
      <c r="E11" s="321">
        <f>+'[1]Pt 2 Premium and Claims'!E11</f>
        <v>0</v>
      </c>
      <c r="F11" s="321">
        <f>+'[1]Pt 2 Premium and Claims'!F11</f>
        <v>0</v>
      </c>
      <c r="G11" s="321">
        <f>+'[1]Pt 2 Premium and Claims'!G11</f>
        <v>0</v>
      </c>
      <c r="H11" s="321">
        <f>+'[1]Pt 2 Premium and Claims'!H11</f>
        <v>0</v>
      </c>
      <c r="I11" s="320">
        <f>+'[1]Pt 2 Premium and Claims'!I11</f>
        <v>0</v>
      </c>
      <c r="J11" s="320">
        <f>+'[1]Pt 2 Premium and Claims'!J11</f>
        <v>0</v>
      </c>
      <c r="K11" s="321">
        <f>+'[1]Pt 2 Premium and Claims'!K11</f>
        <v>0</v>
      </c>
      <c r="L11" s="321">
        <f>+'[1]Pt 2 Premium and Claims'!L11</f>
        <v>0</v>
      </c>
      <c r="M11" s="321">
        <f>+'[1]Pt 2 Premium and Claims'!M11</f>
        <v>0</v>
      </c>
      <c r="N11" s="321">
        <f>+'[1]Pt 2 Premium and Claims'!N11</f>
        <v>0</v>
      </c>
      <c r="O11" s="320">
        <f>+'[1]Pt 2 Premium and Claims'!O11</f>
        <v>0</v>
      </c>
      <c r="P11" s="320">
        <f>+'[1]Pt 2 Premium and Claims'!P11</f>
        <v>0</v>
      </c>
      <c r="Q11" s="321">
        <f>+'[1]Pt 2 Premium and Claims'!Q11</f>
        <v>0</v>
      </c>
      <c r="R11" s="321">
        <f>+'[1]Pt 2 Premium and Claims'!R11</f>
        <v>0</v>
      </c>
      <c r="S11" s="321">
        <f>+'[1]Pt 2 Premium and Claims'!S11</f>
        <v>0</v>
      </c>
      <c r="T11" s="321">
        <f>+'[1]Pt 2 Premium and Claims'!T11</f>
        <v>0</v>
      </c>
      <c r="U11" s="320">
        <f>+'[1]Pt 2 Premium and Claims'!U11</f>
        <v>0</v>
      </c>
      <c r="V11" s="321">
        <f>+'[1]Pt 2 Premium and Claims'!V11</f>
        <v>0</v>
      </c>
      <c r="W11" s="321">
        <f>+'[1]Pt 2 Premium and Claims'!W11</f>
        <v>0</v>
      </c>
      <c r="X11" s="320">
        <f>+'[1]Pt 2 Premium and Claims'!X11</f>
        <v>0</v>
      </c>
      <c r="Y11" s="321">
        <f>+'[1]Pt 2 Premium and Claims'!Y11</f>
        <v>0</v>
      </c>
      <c r="Z11" s="321">
        <f>+'[1]Pt 2 Premium and Claims'!Z11</f>
        <v>0</v>
      </c>
      <c r="AA11" s="320">
        <f>+'[1]Pt 2 Premium and Claims'!AA11</f>
        <v>0</v>
      </c>
      <c r="AB11" s="321">
        <f>+'[1]Pt 2 Premium and Claims'!AB11</f>
        <v>0</v>
      </c>
      <c r="AC11" s="321">
        <f>+'[1]Pt 2 Premium and Claims'!AC11</f>
        <v>0</v>
      </c>
      <c r="AD11" s="320">
        <f>+'[1]Pt 2 Premium and Claims'!AD11</f>
        <v>0</v>
      </c>
      <c r="AE11" s="364"/>
      <c r="AF11" s="364"/>
      <c r="AG11" s="364"/>
      <c r="AH11" s="364"/>
      <c r="AI11" s="320">
        <v>0</v>
      </c>
      <c r="AJ11" s="364"/>
      <c r="AK11" s="364"/>
      <c r="AL11" s="364"/>
      <c r="AM11" s="364"/>
      <c r="AN11" s="320">
        <f>+'[1]Pt 2 Premium and Claims'!AN11</f>
        <v>0</v>
      </c>
      <c r="AO11" s="321">
        <f>+'[1]Pt 2 Premium and Claims'!AO11</f>
        <v>0</v>
      </c>
      <c r="AP11" s="321">
        <f>+'[1]Pt 2 Premium and Claims'!AP11</f>
        <v>0</v>
      </c>
      <c r="AQ11" s="321">
        <f>+'[1]Pt 2 Premium and Claims'!AQ11</f>
        <v>0</v>
      </c>
      <c r="AR11" s="321">
        <f>+'[1]Pt 2 Premium and Claims'!AR11</f>
        <v>0</v>
      </c>
      <c r="AS11" s="320">
        <f>+'[1]Pt 2 Premium and Claims'!AS11</f>
        <v>0</v>
      </c>
      <c r="AT11" s="323">
        <f>+'[1]Pt 2 Premium and Claims'!AT11</f>
        <v>0</v>
      </c>
      <c r="AU11" s="323">
        <f>+'[1]Pt 2 Premium and Claims'!AU11</f>
        <v>0</v>
      </c>
      <c r="AV11" s="370"/>
      <c r="AW11" s="376"/>
    </row>
    <row r="12" spans="2:49" ht="15" customHeight="1" x14ac:dyDescent="0.2">
      <c r="B12" s="345" t="s">
        <v>282</v>
      </c>
      <c r="C12" s="333" t="s">
        <v>44</v>
      </c>
      <c r="D12" s="320">
        <f>+'[1]Pt 2 Premium and Claims'!D12</f>
        <v>0</v>
      </c>
      <c r="E12" s="365"/>
      <c r="F12" s="365"/>
      <c r="G12" s="365"/>
      <c r="H12" s="365"/>
      <c r="I12" s="367"/>
      <c r="J12" s="320">
        <f>+'[1]Pt 2 Premium and Claims'!J12</f>
        <v>0</v>
      </c>
      <c r="K12" s="365"/>
      <c r="L12" s="365"/>
      <c r="M12" s="365"/>
      <c r="N12" s="365"/>
      <c r="O12" s="367"/>
      <c r="P12" s="320">
        <f>+'[1]Pt 2 Premium and Claims'!P12</f>
        <v>0</v>
      </c>
      <c r="Q12" s="365"/>
      <c r="R12" s="365"/>
      <c r="S12" s="365"/>
      <c r="T12" s="365"/>
      <c r="U12" s="320">
        <f>+'[1]Pt 2 Premium and Claims'!U12</f>
        <v>0</v>
      </c>
      <c r="V12" s="365"/>
      <c r="W12" s="365"/>
      <c r="X12" s="320">
        <f>+'[1]Pt 2 Premium and Claims'!X12</f>
        <v>0</v>
      </c>
      <c r="Y12" s="365"/>
      <c r="Z12" s="365"/>
      <c r="AA12" s="320">
        <f>+'[1]Pt 2 Premium and Claims'!AA12</f>
        <v>0</v>
      </c>
      <c r="AB12" s="365"/>
      <c r="AC12" s="365"/>
      <c r="AD12" s="320">
        <f>+'[1]Pt 2 Premium and Claims'!AD12</f>
        <v>0</v>
      </c>
      <c r="AE12" s="364"/>
      <c r="AF12" s="364"/>
      <c r="AG12" s="364"/>
      <c r="AH12" s="364"/>
      <c r="AI12" s="320">
        <v>0</v>
      </c>
      <c r="AJ12" s="364"/>
      <c r="AK12" s="364"/>
      <c r="AL12" s="364"/>
      <c r="AM12" s="364"/>
      <c r="AN12" s="320">
        <f>+'[1]Pt 2 Premium and Claims'!AN12</f>
        <v>0</v>
      </c>
      <c r="AO12" s="365"/>
      <c r="AP12" s="365"/>
      <c r="AQ12" s="365"/>
      <c r="AR12" s="365"/>
      <c r="AS12" s="320">
        <f>+'[1]Pt 2 Premium and Claims'!AS12</f>
        <v>0</v>
      </c>
      <c r="AT12" s="323">
        <f>+'[1]Pt 2 Premium and Claims'!AT12</f>
        <v>0</v>
      </c>
      <c r="AU12" s="323">
        <f>+'[1]Pt 2 Premium and Claims'!AU12</f>
        <v>0</v>
      </c>
      <c r="AV12" s="370"/>
      <c r="AW12" s="376"/>
    </row>
    <row r="13" spans="2:49" x14ac:dyDescent="0.2">
      <c r="B13" s="345" t="s">
        <v>283</v>
      </c>
      <c r="C13" s="333" t="s">
        <v>10</v>
      </c>
      <c r="D13" s="320">
        <f>+'[1]Pt 2 Premium and Claims'!D13</f>
        <v>0</v>
      </c>
      <c r="E13" s="321">
        <f>+'[1]Pt 2 Premium and Claims'!E13</f>
        <v>0</v>
      </c>
      <c r="F13" s="321">
        <f>+'[1]Pt 2 Premium and Claims'!F13</f>
        <v>0</v>
      </c>
      <c r="G13" s="321">
        <f>+'[1]Pt 2 Premium and Claims'!G13</f>
        <v>0</v>
      </c>
      <c r="H13" s="321">
        <f>+'[1]Pt 2 Premium and Claims'!H13</f>
        <v>0</v>
      </c>
      <c r="I13" s="320">
        <f>+'[1]Pt 2 Premium and Claims'!I13</f>
        <v>0</v>
      </c>
      <c r="J13" s="320">
        <f>+'[1]Pt 2 Premium and Claims'!J13</f>
        <v>0</v>
      </c>
      <c r="K13" s="321">
        <f>+'[1]Pt 2 Premium and Claims'!K13</f>
        <v>0</v>
      </c>
      <c r="L13" s="321">
        <f>+'[1]Pt 2 Premium and Claims'!L13</f>
        <v>0</v>
      </c>
      <c r="M13" s="321">
        <f>+'[1]Pt 2 Premium and Claims'!M13</f>
        <v>0</v>
      </c>
      <c r="N13" s="321">
        <f>+'[1]Pt 2 Premium and Claims'!N13</f>
        <v>0</v>
      </c>
      <c r="O13" s="320">
        <f>+'[1]Pt 2 Premium and Claims'!O13</f>
        <v>0</v>
      </c>
      <c r="P13" s="320">
        <f>+'[1]Pt 2 Premium and Claims'!P13</f>
        <v>0</v>
      </c>
      <c r="Q13" s="321">
        <f>+'[1]Pt 2 Premium and Claims'!Q13</f>
        <v>0</v>
      </c>
      <c r="R13" s="321">
        <f>+'[1]Pt 2 Premium and Claims'!R13</f>
        <v>0</v>
      </c>
      <c r="S13" s="321">
        <f>+'[1]Pt 2 Premium and Claims'!S13</f>
        <v>0</v>
      </c>
      <c r="T13" s="321">
        <f>+'[1]Pt 2 Premium and Claims'!T13</f>
        <v>0</v>
      </c>
      <c r="U13" s="320">
        <f>+'[1]Pt 2 Premium and Claims'!U13</f>
        <v>0</v>
      </c>
      <c r="V13" s="321">
        <f>+'[1]Pt 2 Premium and Claims'!V13</f>
        <v>0</v>
      </c>
      <c r="W13" s="321">
        <f>+'[1]Pt 2 Premium and Claims'!W13</f>
        <v>0</v>
      </c>
      <c r="X13" s="320">
        <f>+'[1]Pt 2 Premium and Claims'!X13</f>
        <v>0</v>
      </c>
      <c r="Y13" s="321">
        <f>+'[1]Pt 2 Premium and Claims'!Y13</f>
        <v>0</v>
      </c>
      <c r="Z13" s="321">
        <f>+'[1]Pt 2 Premium and Claims'!Z13</f>
        <v>0</v>
      </c>
      <c r="AA13" s="320">
        <f>+'[1]Pt 2 Premium and Claims'!AA13</f>
        <v>0</v>
      </c>
      <c r="AB13" s="321">
        <f>+'[1]Pt 2 Premium and Claims'!AB13</f>
        <v>0</v>
      </c>
      <c r="AC13" s="321">
        <f>+'[1]Pt 2 Premium and Claims'!AC13</f>
        <v>0</v>
      </c>
      <c r="AD13" s="320">
        <f>+'[1]Pt 2 Premium and Claims'!AD13</f>
        <v>0</v>
      </c>
      <c r="AE13" s="364"/>
      <c r="AF13" s="364"/>
      <c r="AG13" s="364"/>
      <c r="AH13" s="364"/>
      <c r="AI13" s="320">
        <v>0</v>
      </c>
      <c r="AJ13" s="364"/>
      <c r="AK13" s="364"/>
      <c r="AL13" s="364"/>
      <c r="AM13" s="364"/>
      <c r="AN13" s="320">
        <f>+'[1]Pt 2 Premium and Claims'!AN13</f>
        <v>0</v>
      </c>
      <c r="AO13" s="321">
        <f>+'[1]Pt 2 Premium and Claims'!AO13</f>
        <v>0</v>
      </c>
      <c r="AP13" s="321">
        <f>+'[1]Pt 2 Premium and Claims'!AP13</f>
        <v>0</v>
      </c>
      <c r="AQ13" s="321">
        <f>+'[1]Pt 2 Premium and Claims'!AQ13</f>
        <v>0</v>
      </c>
      <c r="AR13" s="321">
        <f>+'[1]Pt 2 Premium and Claims'!AR13</f>
        <v>0</v>
      </c>
      <c r="AS13" s="320">
        <f>+'[1]Pt 2 Premium and Claims'!AS13</f>
        <v>0</v>
      </c>
      <c r="AT13" s="323">
        <f>+'[1]Pt 2 Premium and Claims'!AT13</f>
        <v>0</v>
      </c>
      <c r="AU13" s="323">
        <f>+'[1]Pt 2 Premium and Claims'!AU13</f>
        <v>0</v>
      </c>
      <c r="AV13" s="370"/>
      <c r="AW13" s="376"/>
    </row>
    <row r="14" spans="2:49" x14ac:dyDescent="0.2">
      <c r="B14" s="345" t="s">
        <v>284</v>
      </c>
      <c r="C14" s="333" t="s">
        <v>11</v>
      </c>
      <c r="D14" s="320">
        <f>+'[1]Pt 2 Premium and Claims'!D14</f>
        <v>0</v>
      </c>
      <c r="E14" s="321">
        <f>+'[1]Pt 2 Premium and Claims'!E14</f>
        <v>0</v>
      </c>
      <c r="F14" s="321">
        <f>+'[1]Pt 2 Premium and Claims'!F14</f>
        <v>0</v>
      </c>
      <c r="G14" s="321">
        <f>+'[1]Pt 2 Premium and Claims'!G14</f>
        <v>0</v>
      </c>
      <c r="H14" s="321">
        <f>+'[1]Pt 2 Premium and Claims'!H14</f>
        <v>0</v>
      </c>
      <c r="I14" s="320">
        <f>+'[1]Pt 2 Premium and Claims'!I14</f>
        <v>0</v>
      </c>
      <c r="J14" s="320">
        <f>+'[1]Pt 2 Premium and Claims'!J14</f>
        <v>0</v>
      </c>
      <c r="K14" s="321">
        <f>+'[1]Pt 2 Premium and Claims'!K14</f>
        <v>0</v>
      </c>
      <c r="L14" s="321">
        <f>+'[1]Pt 2 Premium and Claims'!L14</f>
        <v>0</v>
      </c>
      <c r="M14" s="321">
        <f>+'[1]Pt 2 Premium and Claims'!M14</f>
        <v>0</v>
      </c>
      <c r="N14" s="321">
        <f>+'[1]Pt 2 Premium and Claims'!N14</f>
        <v>0</v>
      </c>
      <c r="O14" s="320">
        <f>+'[1]Pt 2 Premium and Claims'!O14</f>
        <v>0</v>
      </c>
      <c r="P14" s="320">
        <f>+'[1]Pt 2 Premium and Claims'!P14</f>
        <v>0</v>
      </c>
      <c r="Q14" s="321">
        <f>+'[1]Pt 2 Premium and Claims'!Q14</f>
        <v>0</v>
      </c>
      <c r="R14" s="321">
        <f>+'[1]Pt 2 Premium and Claims'!R14</f>
        <v>0</v>
      </c>
      <c r="S14" s="321">
        <f>+'[1]Pt 2 Premium and Claims'!S14</f>
        <v>0</v>
      </c>
      <c r="T14" s="321">
        <f>+'[1]Pt 2 Premium and Claims'!T14</f>
        <v>0</v>
      </c>
      <c r="U14" s="320">
        <f>+'[1]Pt 2 Premium and Claims'!U14</f>
        <v>0</v>
      </c>
      <c r="V14" s="321">
        <f>+'[1]Pt 2 Premium and Claims'!V14</f>
        <v>0</v>
      </c>
      <c r="W14" s="321">
        <f>+'[1]Pt 2 Premium and Claims'!W14</f>
        <v>0</v>
      </c>
      <c r="X14" s="320">
        <f>+'[1]Pt 2 Premium and Claims'!X14</f>
        <v>0</v>
      </c>
      <c r="Y14" s="321">
        <f>+'[1]Pt 2 Premium and Claims'!Y14</f>
        <v>0</v>
      </c>
      <c r="Z14" s="321">
        <f>+'[1]Pt 2 Premium and Claims'!Z14</f>
        <v>0</v>
      </c>
      <c r="AA14" s="320">
        <f>+'[1]Pt 2 Premium and Claims'!AA14</f>
        <v>0</v>
      </c>
      <c r="AB14" s="321">
        <f>+'[1]Pt 2 Premium and Claims'!AB14</f>
        <v>0</v>
      </c>
      <c r="AC14" s="321">
        <f>+'[1]Pt 2 Premium and Claims'!AC14</f>
        <v>0</v>
      </c>
      <c r="AD14" s="320">
        <f>+'[1]Pt 2 Premium and Claims'!AD14</f>
        <v>0</v>
      </c>
      <c r="AE14" s="364"/>
      <c r="AF14" s="364"/>
      <c r="AG14" s="364"/>
      <c r="AH14" s="364"/>
      <c r="AI14" s="320">
        <v>0</v>
      </c>
      <c r="AJ14" s="364"/>
      <c r="AK14" s="364"/>
      <c r="AL14" s="364"/>
      <c r="AM14" s="364"/>
      <c r="AN14" s="320">
        <f>+'[1]Pt 2 Premium and Claims'!AN14</f>
        <v>0</v>
      </c>
      <c r="AO14" s="321">
        <f>+'[1]Pt 2 Premium and Claims'!AO14</f>
        <v>0</v>
      </c>
      <c r="AP14" s="321">
        <f>+'[1]Pt 2 Premium and Claims'!AP14</f>
        <v>0</v>
      </c>
      <c r="AQ14" s="321">
        <f>+'[1]Pt 2 Premium and Claims'!AQ14</f>
        <v>0</v>
      </c>
      <c r="AR14" s="321">
        <f>+'[1]Pt 2 Premium and Claims'!AR14</f>
        <v>0</v>
      </c>
      <c r="AS14" s="320">
        <f>+'[1]Pt 2 Premium and Claims'!AS14</f>
        <v>0</v>
      </c>
      <c r="AT14" s="323">
        <f>+'[1]Pt 2 Premium and Claims'!AT14</f>
        <v>0</v>
      </c>
      <c r="AU14" s="323">
        <f>+'[1]Pt 2 Premium and Claims'!AU14</f>
        <v>0</v>
      </c>
      <c r="AV14" s="370"/>
      <c r="AW14" s="376"/>
    </row>
    <row r="15" spans="2:49" ht="25.5" x14ac:dyDescent="0.2">
      <c r="B15" s="347" t="s">
        <v>285</v>
      </c>
      <c r="C15" s="333"/>
      <c r="D15" s="320">
        <f>+'[1]Pt 2 Premium and Claims'!D15</f>
        <v>4202000</v>
      </c>
      <c r="E15" s="321">
        <f>+'[1]Pt 2 Premium and Claims'!E15</f>
        <v>5188576.67</v>
      </c>
      <c r="F15" s="321">
        <f>+'[1]Pt 2 Premium and Claims'!F15</f>
        <v>0</v>
      </c>
      <c r="G15" s="321">
        <f>+'[1]Pt 2 Premium and Claims'!G15</f>
        <v>0</v>
      </c>
      <c r="H15" s="321">
        <f>+'[1]Pt 2 Premium and Claims'!H15</f>
        <v>0</v>
      </c>
      <c r="I15" s="320">
        <f>+'[1]Pt 2 Premium and Claims'!I15</f>
        <v>5188576.67</v>
      </c>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f>+'[1]Pt 2 Premium and Claims'!D16</f>
        <v>-33366713</v>
      </c>
      <c r="E16" s="321">
        <f>+'[1]Pt 2 Premium and Claims'!E16</f>
        <v>-30571356.27</v>
      </c>
      <c r="F16" s="321">
        <f>+'[1]Pt 2 Premium and Claims'!F16</f>
        <v>0</v>
      </c>
      <c r="G16" s="321">
        <f>+'[1]Pt 2 Premium and Claims'!G16</f>
        <v>0</v>
      </c>
      <c r="H16" s="321">
        <f>+'[1]Pt 2 Premium and Claims'!H16</f>
        <v>0</v>
      </c>
      <c r="I16" s="320">
        <f>+'[1]Pt 2 Premium and Claims'!I16</f>
        <v>-30571356.27</v>
      </c>
      <c r="J16" s="320">
        <f>+'[1]Pt 2 Premium and Claims'!J16</f>
        <v>-1543462</v>
      </c>
      <c r="K16" s="321">
        <f>+'[1]Pt 2 Premium and Claims'!K16</f>
        <v>-1666323.89</v>
      </c>
      <c r="L16" s="321">
        <f>+'[1]Pt 2 Premium and Claims'!L16</f>
        <v>0</v>
      </c>
      <c r="M16" s="321">
        <f>+'[1]Pt 2 Premium and Claims'!M16</f>
        <v>0</v>
      </c>
      <c r="N16" s="321">
        <f>+'[1]Pt 2 Premium and Claims'!N16</f>
        <v>0</v>
      </c>
      <c r="O16" s="320">
        <f>+'[1]Pt 2 Premium and Claims'!O16</f>
        <v>-1666323.89</v>
      </c>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f>+'[1]Pt 2 Premium and Claims'!D17</f>
        <v>0</v>
      </c>
      <c r="E17" s="363">
        <f>+'[1]Pt 2 Premium and Claims'!E17</f>
        <v>0</v>
      </c>
      <c r="F17" s="363">
        <f>+'[1]Pt 2 Premium and Claims'!F17</f>
        <v>0</v>
      </c>
      <c r="G17" s="363">
        <f>+'[1]Pt 2 Premium and Claims'!G17</f>
        <v>0</v>
      </c>
      <c r="H17" s="321">
        <f>+'[1]Pt 2 Premium and Claims'!H17</f>
        <v>0</v>
      </c>
      <c r="I17" s="367"/>
      <c r="J17" s="320">
        <f>+'[1]Pt 2 Premium and Claims'!J17</f>
        <v>0</v>
      </c>
      <c r="K17" s="363">
        <f>+'[1]Pt 2 Premium and Claims'!K17</f>
        <v>0</v>
      </c>
      <c r="L17" s="321">
        <f>+'[1]Pt 2 Premium and Claims'!L17</f>
        <v>0</v>
      </c>
      <c r="M17" s="321">
        <f>+'[1]Pt 2 Premium and Claims'!M17</f>
        <v>0</v>
      </c>
      <c r="N17" s="321">
        <f>+'[1]Pt 2 Premium and Claims'!N17</f>
        <v>0</v>
      </c>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f>+'[1]Pt 2 Premium and Claims'!D18</f>
        <v>0</v>
      </c>
      <c r="E18" s="321">
        <f>+'[1]Pt 2 Premium and Claims'!E18</f>
        <v>0</v>
      </c>
      <c r="F18" s="321">
        <f>+'[1]Pt 2 Premium and Claims'!F18</f>
        <v>0</v>
      </c>
      <c r="G18" s="321">
        <f>+'[1]Pt 2 Premium and Claims'!G18</f>
        <v>0</v>
      </c>
      <c r="H18" s="321">
        <f>+'[1]Pt 2 Premium and Claims'!H18</f>
        <v>0</v>
      </c>
      <c r="I18" s="320">
        <f>+'[1]Pt 2 Premium and Claims'!I18</f>
        <v>0</v>
      </c>
      <c r="J18" s="320">
        <f>+'[1]Pt 2 Premium and Claims'!J18</f>
        <v>0</v>
      </c>
      <c r="K18" s="321">
        <f>+'[1]Pt 2 Premium and Claims'!K18</f>
        <v>0</v>
      </c>
      <c r="L18" s="321">
        <f>+'[1]Pt 2 Premium and Claims'!L18</f>
        <v>0</v>
      </c>
      <c r="M18" s="321">
        <f>+'[1]Pt 2 Premium and Claims'!M18</f>
        <v>0</v>
      </c>
      <c r="N18" s="321">
        <f>+'[1]Pt 2 Premium and Claims'!N18</f>
        <v>0</v>
      </c>
      <c r="O18" s="320">
        <f>+'[1]Pt 2 Premium and Claims'!O18</f>
        <v>0</v>
      </c>
      <c r="P18" s="320">
        <f>+'[1]Pt 2 Premium and Claims'!P18</f>
        <v>0</v>
      </c>
      <c r="Q18" s="321">
        <f>+'[1]Pt 2 Premium and Claims'!Q18</f>
        <v>0</v>
      </c>
      <c r="R18" s="321">
        <f>+'[1]Pt 2 Premium and Claims'!R18</f>
        <v>0</v>
      </c>
      <c r="S18" s="321">
        <f>+'[1]Pt 2 Premium and Claims'!S18</f>
        <v>0</v>
      </c>
      <c r="T18" s="321">
        <f>+'[1]Pt 2 Premium and Claims'!T18</f>
        <v>0</v>
      </c>
      <c r="U18" s="320">
        <f>+'[1]Pt 2 Premium and Claims'!U18</f>
        <v>0</v>
      </c>
      <c r="V18" s="321">
        <f>+'[1]Pt 2 Premium and Claims'!V18</f>
        <v>0</v>
      </c>
      <c r="W18" s="321">
        <f>+'[1]Pt 2 Premium and Claims'!W18</f>
        <v>0</v>
      </c>
      <c r="X18" s="320">
        <f>+'[1]Pt 2 Premium and Claims'!X18</f>
        <v>0</v>
      </c>
      <c r="Y18" s="321">
        <f>+'[1]Pt 2 Premium and Claims'!Y18</f>
        <v>0</v>
      </c>
      <c r="Z18" s="321">
        <f>+'[1]Pt 2 Premium and Claims'!Z18</f>
        <v>0</v>
      </c>
      <c r="AA18" s="320">
        <f>+'[1]Pt 2 Premium and Claims'!AA18</f>
        <v>0</v>
      </c>
      <c r="AB18" s="321">
        <f>+'[1]Pt 2 Premium and Claims'!AB18</f>
        <v>0</v>
      </c>
      <c r="AC18" s="321">
        <f>+'[1]Pt 2 Premium and Claims'!AC18</f>
        <v>0</v>
      </c>
      <c r="AD18" s="320">
        <f>+'[1]Pt 2 Premium and Claims'!AD18</f>
        <v>0</v>
      </c>
      <c r="AE18" s="364"/>
      <c r="AF18" s="364"/>
      <c r="AG18" s="364"/>
      <c r="AH18" s="364"/>
      <c r="AI18" s="320">
        <v>0</v>
      </c>
      <c r="AJ18" s="364"/>
      <c r="AK18" s="364"/>
      <c r="AL18" s="364"/>
      <c r="AM18" s="364"/>
      <c r="AN18" s="320">
        <f>+'[1]Pt 2 Premium and Claims'!AN18</f>
        <v>0</v>
      </c>
      <c r="AO18" s="321">
        <f>+'[1]Pt 2 Premium and Claims'!AO18</f>
        <v>0</v>
      </c>
      <c r="AP18" s="321">
        <f>+'[1]Pt 2 Premium and Claims'!AP18</f>
        <v>0</v>
      </c>
      <c r="AQ18" s="321">
        <f>+'[1]Pt 2 Premium and Claims'!AQ18</f>
        <v>0</v>
      </c>
      <c r="AR18" s="321">
        <f>+'[1]Pt 2 Premium and Claims'!AR18</f>
        <v>0</v>
      </c>
      <c r="AS18" s="320">
        <f>+'[1]Pt 2 Premium and Claims'!AS18</f>
        <v>0</v>
      </c>
      <c r="AT18" s="323">
        <f>+'[1]Pt 2 Premium and Claims'!AT18</f>
        <v>0</v>
      </c>
      <c r="AU18" s="323">
        <f>+'[1]Pt 2 Premium and Claims'!AU18</f>
        <v>0</v>
      </c>
      <c r="AV18" s="370"/>
      <c r="AW18" s="376"/>
    </row>
    <row r="19" spans="2:49" ht="25.5" x14ac:dyDescent="0.2">
      <c r="B19" s="347" t="s">
        <v>306</v>
      </c>
      <c r="C19" s="333"/>
      <c r="D19" s="320">
        <f>+'[1]Pt 2 Premium and Claims'!D19</f>
        <v>0</v>
      </c>
      <c r="E19" s="321">
        <f>+'[1]Pt 2 Premium and Claims'!E19</f>
        <v>0</v>
      </c>
      <c r="F19" s="321">
        <f>+'[1]Pt 2 Premium and Claims'!F19</f>
        <v>0</v>
      </c>
      <c r="G19" s="321">
        <f>+'[1]Pt 2 Premium and Claims'!G19</f>
        <v>0</v>
      </c>
      <c r="H19" s="321">
        <f>+'[1]Pt 2 Premium and Claims'!H19</f>
        <v>0</v>
      </c>
      <c r="I19" s="320">
        <f>+'[1]Pt 2 Premium and Claims'!I19</f>
        <v>0</v>
      </c>
      <c r="J19" s="320">
        <f>+'[1]Pt 2 Premium and Claims'!J19</f>
        <v>0</v>
      </c>
      <c r="K19" s="321">
        <f>+'[1]Pt 2 Premium and Claims'!K19</f>
        <v>0</v>
      </c>
      <c r="L19" s="321">
        <f>+'[1]Pt 2 Premium and Claims'!L19</f>
        <v>0</v>
      </c>
      <c r="M19" s="321">
        <f>+'[1]Pt 2 Premium and Claims'!M19</f>
        <v>0</v>
      </c>
      <c r="N19" s="321">
        <f>+'[1]Pt 2 Premium and Claims'!N19</f>
        <v>0</v>
      </c>
      <c r="O19" s="320">
        <f>+'[1]Pt 2 Premium and Claims'!O19</f>
        <v>0</v>
      </c>
      <c r="P19" s="320">
        <f>+'[1]Pt 2 Premium and Claims'!P19</f>
        <v>0</v>
      </c>
      <c r="Q19" s="321">
        <f>+'[1]Pt 2 Premium and Claims'!Q19</f>
        <v>0</v>
      </c>
      <c r="R19" s="321">
        <f>+'[1]Pt 2 Premium and Claims'!R19</f>
        <v>0</v>
      </c>
      <c r="S19" s="321">
        <f>+'[1]Pt 2 Premium and Claims'!S19</f>
        <v>0</v>
      </c>
      <c r="T19" s="321">
        <f>+'[1]Pt 2 Premium and Claims'!T19</f>
        <v>0</v>
      </c>
      <c r="U19" s="320">
        <f>+'[1]Pt 2 Premium and Claims'!U19</f>
        <v>0</v>
      </c>
      <c r="V19" s="321">
        <f>+'[1]Pt 2 Premium and Claims'!V19</f>
        <v>0</v>
      </c>
      <c r="W19" s="321">
        <f>+'[1]Pt 2 Premium and Claims'!W19</f>
        <v>0</v>
      </c>
      <c r="X19" s="320">
        <f>+'[1]Pt 2 Premium and Claims'!X19</f>
        <v>0</v>
      </c>
      <c r="Y19" s="321">
        <f>+'[1]Pt 2 Premium and Claims'!Y19</f>
        <v>0</v>
      </c>
      <c r="Z19" s="321">
        <f>+'[1]Pt 2 Premium and Claims'!Z19</f>
        <v>0</v>
      </c>
      <c r="AA19" s="320">
        <f>+'[1]Pt 2 Premium and Claims'!AA19</f>
        <v>0</v>
      </c>
      <c r="AB19" s="321">
        <f>+'[1]Pt 2 Premium and Claims'!AB19</f>
        <v>0</v>
      </c>
      <c r="AC19" s="321">
        <f>+'[1]Pt 2 Premium and Claims'!AC19</f>
        <v>0</v>
      </c>
      <c r="AD19" s="320">
        <f>+'[1]Pt 2 Premium and Claims'!AD19</f>
        <v>0</v>
      </c>
      <c r="AE19" s="364"/>
      <c r="AF19" s="364"/>
      <c r="AG19" s="364"/>
      <c r="AH19" s="364"/>
      <c r="AI19" s="320">
        <v>0</v>
      </c>
      <c r="AJ19" s="364"/>
      <c r="AK19" s="364"/>
      <c r="AL19" s="364"/>
      <c r="AM19" s="364"/>
      <c r="AN19" s="320">
        <f>+'[1]Pt 2 Premium and Claims'!AN19</f>
        <v>0</v>
      </c>
      <c r="AO19" s="321">
        <f>+'[1]Pt 2 Premium and Claims'!AO19</f>
        <v>0</v>
      </c>
      <c r="AP19" s="321">
        <f>+'[1]Pt 2 Premium and Claims'!AP19</f>
        <v>0</v>
      </c>
      <c r="AQ19" s="321">
        <f>+'[1]Pt 2 Premium and Claims'!AQ19</f>
        <v>0</v>
      </c>
      <c r="AR19" s="321">
        <f>+'[1]Pt 2 Premium and Claims'!AR19</f>
        <v>0</v>
      </c>
      <c r="AS19" s="320">
        <f>+'[1]Pt 2 Premium and Claims'!AS19</f>
        <v>0</v>
      </c>
      <c r="AT19" s="323">
        <f>+'[1]Pt 2 Premium and Claims'!AT19</f>
        <v>0</v>
      </c>
      <c r="AU19" s="323">
        <f>+'[1]Pt 2 Premium and Claims'!AU19</f>
        <v>0</v>
      </c>
      <c r="AV19" s="370"/>
      <c r="AW19" s="376"/>
    </row>
    <row r="20" spans="2:49" s="7" customFormat="1" ht="25.5" x14ac:dyDescent="0.2">
      <c r="B20" s="347" t="s">
        <v>430</v>
      </c>
      <c r="C20" s="333"/>
      <c r="D20" s="320">
        <f>+'[1]Pt 2 Premium and Claims'!D20</f>
        <v>58095350.199999996</v>
      </c>
      <c r="E20" s="321">
        <f>+'[1]Pt 2 Premium and Claims'!E20</f>
        <v>58095350.199999996</v>
      </c>
      <c r="F20" s="321">
        <f>+'[1]Pt 2 Premium and Claims'!F20</f>
        <v>0</v>
      </c>
      <c r="G20" s="321">
        <f>+'[1]Pt 2 Premium and Claims'!G20</f>
        <v>0</v>
      </c>
      <c r="H20" s="321">
        <f>+'[1]Pt 2 Premium and Claims'!H20</f>
        <v>0</v>
      </c>
      <c r="I20" s="320">
        <f>+'[1]Pt 2 Premium and Claims'!I20</f>
        <v>58095350.199999996</v>
      </c>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20">
        <f>+'[1]Pt 2 Premium and Claims'!D23</f>
        <v>76617255.513743013</v>
      </c>
      <c r="E23" s="364"/>
      <c r="F23" s="364"/>
      <c r="G23" s="364"/>
      <c r="H23" s="364"/>
      <c r="I23" s="366"/>
      <c r="J23" s="320">
        <f>+'[1]Pt 2 Premium and Claims'!J23</f>
        <v>1258297.381616916</v>
      </c>
      <c r="K23" s="364"/>
      <c r="L23" s="364"/>
      <c r="M23" s="364"/>
      <c r="N23" s="364"/>
      <c r="O23" s="366"/>
      <c r="P23" s="320">
        <f>+'[1]Pt 2 Premium and Claims'!P23</f>
        <v>8305670.4890030809</v>
      </c>
      <c r="Q23" s="364"/>
      <c r="R23" s="364"/>
      <c r="S23" s="364"/>
      <c r="T23" s="364"/>
      <c r="U23" s="320">
        <f>+'[1]Pt 2 Premium and Claims'!U23</f>
        <v>0</v>
      </c>
      <c r="V23" s="364"/>
      <c r="W23" s="364"/>
      <c r="X23" s="320">
        <f>+'[1]Pt 2 Premium and Claims'!X23</f>
        <v>0</v>
      </c>
      <c r="Y23" s="364"/>
      <c r="Z23" s="364"/>
      <c r="AA23" s="320">
        <f>+'[1]Pt 2 Premium and Claims'!AA23</f>
        <v>0</v>
      </c>
      <c r="AB23" s="364"/>
      <c r="AC23" s="364"/>
      <c r="AD23" s="320">
        <f>+'[1]Pt 2 Premium and Claims'!AD23</f>
        <v>0</v>
      </c>
      <c r="AE23" s="364"/>
      <c r="AF23" s="364"/>
      <c r="AG23" s="364"/>
      <c r="AH23" s="364"/>
      <c r="AI23" s="320">
        <v>0</v>
      </c>
      <c r="AJ23" s="364"/>
      <c r="AK23" s="364"/>
      <c r="AL23" s="364"/>
      <c r="AM23" s="364"/>
      <c r="AN23" s="320">
        <f>+'[1]Pt 2 Premium and Claims'!AN23</f>
        <v>0</v>
      </c>
      <c r="AO23" s="364"/>
      <c r="AP23" s="364"/>
      <c r="AQ23" s="364"/>
      <c r="AR23" s="364"/>
      <c r="AS23" s="320">
        <f>+'[1]Pt 2 Premium and Claims'!AS23</f>
        <v>1825349119.0693166</v>
      </c>
      <c r="AT23" s="323">
        <f>+'[1]Pt 2 Premium and Claims'!AT23</f>
        <v>0</v>
      </c>
      <c r="AU23" s="323">
        <f>+'[1]Pt 2 Premium and Claims'!AU23</f>
        <v>84745553.428278908</v>
      </c>
      <c r="AV23" s="370"/>
      <c r="AW23" s="376"/>
    </row>
    <row r="24" spans="2:49" ht="28.5" customHeight="1" x14ac:dyDescent="0.2">
      <c r="B24" s="347" t="s">
        <v>114</v>
      </c>
      <c r="C24" s="333"/>
      <c r="D24" s="367"/>
      <c r="E24" s="321">
        <f>+'[1]Pt 2 Premium and Claims'!E24</f>
        <v>79762619.6130431</v>
      </c>
      <c r="F24" s="321">
        <f>+'[1]Pt 2 Premium and Claims'!F24</f>
        <v>0</v>
      </c>
      <c r="G24" s="321">
        <f>+'[1]Pt 2 Premium and Claims'!G24</f>
        <v>0</v>
      </c>
      <c r="H24" s="321">
        <f>+'[1]Pt 2 Premium and Claims'!H24</f>
        <v>0</v>
      </c>
      <c r="I24" s="320">
        <f>+'[1]Pt 2 Premium and Claims'!I24</f>
        <v>79762619.6130431</v>
      </c>
      <c r="J24" s="367"/>
      <c r="K24" s="321">
        <f>+'[1]Pt 2 Premium and Claims'!K24</f>
        <v>1456719.2120780176</v>
      </c>
      <c r="L24" s="321">
        <f>+'[1]Pt 2 Premium and Claims'!L24</f>
        <v>0</v>
      </c>
      <c r="M24" s="321">
        <f>+'[1]Pt 2 Premium and Claims'!M24</f>
        <v>0</v>
      </c>
      <c r="N24" s="321">
        <f>+'[1]Pt 2 Premium and Claims'!N24</f>
        <v>0</v>
      </c>
      <c r="O24" s="320">
        <f>+'[1]Pt 2 Premium and Claims'!O24</f>
        <v>1456719.2120780176</v>
      </c>
      <c r="P24" s="367"/>
      <c r="Q24" s="321">
        <f>+'[1]Pt 2 Premium and Claims'!Q24</f>
        <v>7298318.2763907854</v>
      </c>
      <c r="R24" s="321">
        <f>+'[1]Pt 2 Premium and Claims'!R24</f>
        <v>0</v>
      </c>
      <c r="S24" s="321">
        <f>+'[1]Pt 2 Premium and Claims'!S24</f>
        <v>0</v>
      </c>
      <c r="T24" s="321">
        <f>+'[1]Pt 2 Premium and Claims'!T24</f>
        <v>0</v>
      </c>
      <c r="U24" s="367"/>
      <c r="V24" s="321">
        <f>+'[1]Pt 2 Premium and Claims'!V24</f>
        <v>0</v>
      </c>
      <c r="W24" s="321">
        <f>+'[1]Pt 2 Premium and Claims'!W24</f>
        <v>0</v>
      </c>
      <c r="X24" s="367"/>
      <c r="Y24" s="321">
        <f>+'[1]Pt 2 Premium and Claims'!Y24</f>
        <v>0</v>
      </c>
      <c r="Z24" s="321">
        <f>+'[1]Pt 2 Premium and Claims'!Z24</f>
        <v>0</v>
      </c>
      <c r="AA24" s="367"/>
      <c r="AB24" s="321">
        <f>+'[1]Pt 2 Premium and Claims'!AB24</f>
        <v>0</v>
      </c>
      <c r="AC24" s="321">
        <f>+'[1]Pt 2 Premium and Claims'!AC24</f>
        <v>0</v>
      </c>
      <c r="AD24" s="367"/>
      <c r="AE24" s="364"/>
      <c r="AF24" s="364"/>
      <c r="AG24" s="364"/>
      <c r="AH24" s="364"/>
      <c r="AI24" s="367"/>
      <c r="AJ24" s="364"/>
      <c r="AK24" s="364"/>
      <c r="AL24" s="364"/>
      <c r="AM24" s="364"/>
      <c r="AN24" s="367"/>
      <c r="AO24" s="321">
        <f>+'[1]Pt 2 Premium and Claims'!AO24</f>
        <v>0</v>
      </c>
      <c r="AP24" s="321">
        <f>+'[1]Pt 2 Premium and Claims'!AP24</f>
        <v>0</v>
      </c>
      <c r="AQ24" s="321">
        <f>+'[1]Pt 2 Premium and Claims'!AQ24</f>
        <v>0</v>
      </c>
      <c r="AR24" s="321">
        <f>+'[1]Pt 2 Premium and Claims'!AR24</f>
        <v>0</v>
      </c>
      <c r="AS24" s="367"/>
      <c r="AT24" s="373"/>
      <c r="AU24" s="373"/>
      <c r="AV24" s="370"/>
      <c r="AW24" s="376"/>
    </row>
    <row r="25" spans="2:49" s="7"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7" customFormat="1" ht="25.5" x14ac:dyDescent="0.2">
      <c r="B26" s="347" t="s">
        <v>110</v>
      </c>
      <c r="C26" s="333" t="s">
        <v>0</v>
      </c>
      <c r="D26" s="320">
        <f>+'[1]Pt 2 Premium and Claims'!D26</f>
        <v>10625357.241585387</v>
      </c>
      <c r="E26" s="364"/>
      <c r="F26" s="364"/>
      <c r="G26" s="364"/>
      <c r="H26" s="364"/>
      <c r="I26" s="366"/>
      <c r="J26" s="320">
        <f>+'[1]Pt 2 Premium and Claims'!J26</f>
        <v>262101.92376322852</v>
      </c>
      <c r="K26" s="364"/>
      <c r="L26" s="364"/>
      <c r="M26" s="364"/>
      <c r="N26" s="364"/>
      <c r="O26" s="366"/>
      <c r="P26" s="320">
        <f>+'[1]Pt 2 Premium and Claims'!P26</f>
        <v>579118.30989603116</v>
      </c>
      <c r="Q26" s="364"/>
      <c r="R26" s="364"/>
      <c r="S26" s="364"/>
      <c r="T26" s="364"/>
      <c r="U26" s="320">
        <f>+'[1]Pt 2 Premium and Claims'!U26</f>
        <v>0</v>
      </c>
      <c r="V26" s="364"/>
      <c r="W26" s="364"/>
      <c r="X26" s="320">
        <f>+'[1]Pt 2 Premium and Claims'!X26</f>
        <v>0</v>
      </c>
      <c r="Y26" s="364"/>
      <c r="Z26" s="364"/>
      <c r="AA26" s="320">
        <f>+'[1]Pt 2 Premium and Claims'!AA26</f>
        <v>0</v>
      </c>
      <c r="AB26" s="364"/>
      <c r="AC26" s="364"/>
      <c r="AD26" s="320">
        <f>+'[1]Pt 2 Premium and Claims'!AD26</f>
        <v>0</v>
      </c>
      <c r="AE26" s="364"/>
      <c r="AF26" s="364"/>
      <c r="AG26" s="364"/>
      <c r="AH26" s="364"/>
      <c r="AI26" s="320">
        <v>0</v>
      </c>
      <c r="AJ26" s="364"/>
      <c r="AK26" s="364"/>
      <c r="AL26" s="364"/>
      <c r="AM26" s="364"/>
      <c r="AN26" s="320">
        <f>+'[1]Pt 2 Premium and Claims'!AN26</f>
        <v>0</v>
      </c>
      <c r="AO26" s="364"/>
      <c r="AP26" s="364"/>
      <c r="AQ26" s="364"/>
      <c r="AR26" s="364"/>
      <c r="AS26" s="320">
        <f>+'[1]Pt 2 Premium and Claims'!AS26</f>
        <v>173781650.9204607</v>
      </c>
      <c r="AT26" s="323">
        <f>+'[1]Pt 2 Premium and Claims'!AT26</f>
        <v>0</v>
      </c>
      <c r="AU26" s="323">
        <f>+'[1]Pt 2 Premium and Claims'!AU26</f>
        <v>14616386.230093183</v>
      </c>
      <c r="AV26" s="370"/>
      <c r="AW26" s="376"/>
    </row>
    <row r="27" spans="2:49" s="7" customFormat="1" ht="25.5" x14ac:dyDescent="0.2">
      <c r="B27" s="347" t="s">
        <v>85</v>
      </c>
      <c r="C27" s="333"/>
      <c r="D27" s="367"/>
      <c r="E27" s="321">
        <f>+'[1]Pt 2 Premium and Claims'!E27</f>
        <v>3148774.8044963516</v>
      </c>
      <c r="F27" s="321">
        <f>+'[1]Pt 2 Premium and Claims'!F27</f>
        <v>0</v>
      </c>
      <c r="G27" s="321">
        <f>+'[1]Pt 2 Premium and Claims'!G27</f>
        <v>0</v>
      </c>
      <c r="H27" s="321">
        <f>+'[1]Pt 2 Premium and Claims'!H27</f>
        <v>0</v>
      </c>
      <c r="I27" s="320">
        <f>+'[1]Pt 2 Premium and Claims'!I27</f>
        <v>3148774.8044963516</v>
      </c>
      <c r="J27" s="367"/>
      <c r="K27" s="321">
        <f>+'[1]Pt 2 Premium and Claims'!K27</f>
        <v>65653.656682476343</v>
      </c>
      <c r="L27" s="321">
        <f>+'[1]Pt 2 Premium and Claims'!L27</f>
        <v>0</v>
      </c>
      <c r="M27" s="321">
        <f>+'[1]Pt 2 Premium and Claims'!M27</f>
        <v>0</v>
      </c>
      <c r="N27" s="321">
        <f>+'[1]Pt 2 Premium and Claims'!N27</f>
        <v>0</v>
      </c>
      <c r="O27" s="320">
        <f>+'[1]Pt 2 Premium and Claims'!O27</f>
        <v>65653.656682476343</v>
      </c>
      <c r="P27" s="367"/>
      <c r="Q27" s="321">
        <f>+'[1]Pt 2 Premium and Claims'!Q27</f>
        <v>88966.245617930574</v>
      </c>
      <c r="R27" s="321">
        <f>+'[1]Pt 2 Premium and Claims'!R27</f>
        <v>0</v>
      </c>
      <c r="S27" s="321">
        <f>+'[1]Pt 2 Premium and Claims'!S27</f>
        <v>0</v>
      </c>
      <c r="T27" s="321">
        <f>+'[1]Pt 2 Premium and Claims'!T27</f>
        <v>0</v>
      </c>
      <c r="U27" s="367"/>
      <c r="V27" s="321">
        <f>+'[1]Pt 2 Premium and Claims'!V27</f>
        <v>0</v>
      </c>
      <c r="W27" s="321">
        <f>+'[1]Pt 2 Premium and Claims'!W27</f>
        <v>0</v>
      </c>
      <c r="X27" s="367"/>
      <c r="Y27" s="321">
        <f>+'[1]Pt 2 Premium and Claims'!Y27</f>
        <v>0</v>
      </c>
      <c r="Z27" s="321">
        <f>+'[1]Pt 2 Premium and Claims'!Z27</f>
        <v>0</v>
      </c>
      <c r="AA27" s="367"/>
      <c r="AB27" s="321">
        <f>+'[1]Pt 2 Premium and Claims'!AB27</f>
        <v>0</v>
      </c>
      <c r="AC27" s="321">
        <f>+'[1]Pt 2 Premium and Claims'!AC27</f>
        <v>0</v>
      </c>
      <c r="AD27" s="367"/>
      <c r="AE27" s="364"/>
      <c r="AF27" s="364"/>
      <c r="AG27" s="364"/>
      <c r="AH27" s="364"/>
      <c r="AI27" s="367"/>
      <c r="AJ27" s="364"/>
      <c r="AK27" s="364"/>
      <c r="AL27" s="364"/>
      <c r="AM27" s="364"/>
      <c r="AN27" s="367"/>
      <c r="AO27" s="321">
        <f>+'[1]Pt 2 Premium and Claims'!AO27</f>
        <v>0</v>
      </c>
      <c r="AP27" s="321">
        <f>+'[1]Pt 2 Premium and Claims'!AP27</f>
        <v>0</v>
      </c>
      <c r="AQ27" s="321">
        <f>+'[1]Pt 2 Premium and Claims'!AQ27</f>
        <v>0</v>
      </c>
      <c r="AR27" s="321">
        <f>+'[1]Pt 2 Premium and Claims'!AR27</f>
        <v>0</v>
      </c>
      <c r="AS27" s="367"/>
      <c r="AT27" s="373"/>
      <c r="AU27" s="373"/>
      <c r="AV27" s="370"/>
      <c r="AW27" s="376"/>
    </row>
    <row r="28" spans="2:49" x14ac:dyDescent="0.2">
      <c r="B28" s="345" t="s">
        <v>289</v>
      </c>
      <c r="C28" s="333" t="s">
        <v>47</v>
      </c>
      <c r="D28" s="320">
        <f>+'[1]Pt 2 Premium and Claims'!D28</f>
        <v>33540.62374301417</v>
      </c>
      <c r="E28" s="365"/>
      <c r="F28" s="365"/>
      <c r="G28" s="365"/>
      <c r="H28" s="365"/>
      <c r="I28" s="367"/>
      <c r="J28" s="320">
        <f>+'[1]Pt 2 Premium and Claims'!J28</f>
        <v>393.34161691610643</v>
      </c>
      <c r="K28" s="365"/>
      <c r="L28" s="365"/>
      <c r="M28" s="365"/>
      <c r="N28" s="365"/>
      <c r="O28" s="367"/>
      <c r="P28" s="320">
        <f>+'[1]Pt 2 Premium and Claims'!P28</f>
        <v>7118.4790030811928</v>
      </c>
      <c r="Q28" s="365"/>
      <c r="R28" s="365"/>
      <c r="S28" s="365"/>
      <c r="T28" s="365"/>
      <c r="U28" s="320">
        <f>+'[1]Pt 2 Premium and Claims'!U28</f>
        <v>0</v>
      </c>
      <c r="V28" s="365"/>
      <c r="W28" s="365"/>
      <c r="X28" s="320">
        <f>+'[1]Pt 2 Premium and Claims'!X28</f>
        <v>0</v>
      </c>
      <c r="Y28" s="365"/>
      <c r="Z28" s="365"/>
      <c r="AA28" s="320">
        <f>+'[1]Pt 2 Premium and Claims'!AA28</f>
        <v>0</v>
      </c>
      <c r="AB28" s="365"/>
      <c r="AC28" s="365"/>
      <c r="AD28" s="320">
        <f>+'[1]Pt 2 Premium and Claims'!AD28</f>
        <v>0</v>
      </c>
      <c r="AE28" s="364"/>
      <c r="AF28" s="364"/>
      <c r="AG28" s="364"/>
      <c r="AH28" s="364"/>
      <c r="AI28" s="320">
        <v>0</v>
      </c>
      <c r="AJ28" s="364"/>
      <c r="AK28" s="364"/>
      <c r="AL28" s="364"/>
      <c r="AM28" s="364"/>
      <c r="AN28" s="320">
        <f>+'[1]Pt 2 Premium and Claims'!AN28</f>
        <v>0</v>
      </c>
      <c r="AO28" s="365"/>
      <c r="AP28" s="365"/>
      <c r="AQ28" s="365"/>
      <c r="AR28" s="365"/>
      <c r="AS28" s="320">
        <f>+'[1]Pt 2 Premium and Claims'!AS28</f>
        <v>1651485.1193166794</v>
      </c>
      <c r="AT28" s="323">
        <f>+'[1]Pt 2 Premium and Claims'!AT28</f>
        <v>0</v>
      </c>
      <c r="AU28" s="323">
        <f>+'[1]Pt 2 Premium and Claims'!AU28</f>
        <v>84802.375810955011</v>
      </c>
      <c r="AV28" s="370"/>
      <c r="AW28" s="376"/>
    </row>
    <row r="29" spans="2:49" s="7"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7" customFormat="1" ht="25.5" x14ac:dyDescent="0.2">
      <c r="B30" s="347" t="s">
        <v>111</v>
      </c>
      <c r="C30" s="333" t="s">
        <v>1</v>
      </c>
      <c r="D30" s="320">
        <f>+'[1]Pt 2 Premium and Claims'!D30</f>
        <v>0</v>
      </c>
      <c r="E30" s="364"/>
      <c r="F30" s="364"/>
      <c r="G30" s="364"/>
      <c r="H30" s="364"/>
      <c r="I30" s="366"/>
      <c r="J30" s="320">
        <f>+'[1]Pt 2 Premium and Claims'!J30</f>
        <v>0</v>
      </c>
      <c r="K30" s="364"/>
      <c r="L30" s="364"/>
      <c r="M30" s="364"/>
      <c r="N30" s="364"/>
      <c r="O30" s="366"/>
      <c r="P30" s="320">
        <f>+'[1]Pt 2 Premium and Claims'!P30</f>
        <v>0</v>
      </c>
      <c r="Q30" s="364"/>
      <c r="R30" s="364"/>
      <c r="S30" s="364"/>
      <c r="T30" s="364"/>
      <c r="U30" s="320">
        <f>+'[1]Pt 2 Premium and Claims'!U30</f>
        <v>0</v>
      </c>
      <c r="V30" s="364"/>
      <c r="W30" s="364"/>
      <c r="X30" s="320">
        <f>+'[1]Pt 2 Premium and Claims'!X30</f>
        <v>0</v>
      </c>
      <c r="Y30" s="364"/>
      <c r="Z30" s="364"/>
      <c r="AA30" s="320">
        <f>+'[1]Pt 2 Premium and Claims'!AA30</f>
        <v>0</v>
      </c>
      <c r="AB30" s="364"/>
      <c r="AC30" s="364"/>
      <c r="AD30" s="320">
        <f>+'[1]Pt 2 Premium and Claims'!AD30</f>
        <v>0</v>
      </c>
      <c r="AE30" s="364"/>
      <c r="AF30" s="364"/>
      <c r="AG30" s="364"/>
      <c r="AH30" s="364"/>
      <c r="AI30" s="320">
        <v>0</v>
      </c>
      <c r="AJ30" s="364"/>
      <c r="AK30" s="364"/>
      <c r="AL30" s="364"/>
      <c r="AM30" s="364"/>
      <c r="AN30" s="320">
        <f>+'[1]Pt 2 Premium and Claims'!AN30</f>
        <v>0</v>
      </c>
      <c r="AO30" s="364"/>
      <c r="AP30" s="364"/>
      <c r="AQ30" s="364"/>
      <c r="AR30" s="364"/>
      <c r="AS30" s="320">
        <f>+'[1]Pt 2 Premium and Claims'!AS30</f>
        <v>0</v>
      </c>
      <c r="AT30" s="323">
        <f>+'[1]Pt 2 Premium and Claims'!AT30</f>
        <v>0</v>
      </c>
      <c r="AU30" s="323">
        <f>+'[1]Pt 2 Premium and Claims'!AU30</f>
        <v>0</v>
      </c>
      <c r="AV30" s="370"/>
      <c r="AW30" s="376"/>
    </row>
    <row r="31" spans="2:49" s="7" customFormat="1" ht="25.5" x14ac:dyDescent="0.2">
      <c r="B31" s="347" t="s">
        <v>84</v>
      </c>
      <c r="C31" s="333"/>
      <c r="D31" s="367"/>
      <c r="E31" s="321">
        <f>+'[1]Pt 2 Premium and Claims'!E31</f>
        <v>0</v>
      </c>
      <c r="F31" s="321">
        <f>+'[1]Pt 2 Premium and Claims'!F31</f>
        <v>0</v>
      </c>
      <c r="G31" s="321">
        <f>+'[1]Pt 2 Premium and Claims'!G31</f>
        <v>0</v>
      </c>
      <c r="H31" s="321">
        <f>+'[1]Pt 2 Premium and Claims'!H31</f>
        <v>0</v>
      </c>
      <c r="I31" s="320">
        <f>+'[1]Pt 2 Premium and Claims'!I31</f>
        <v>0</v>
      </c>
      <c r="J31" s="367"/>
      <c r="K31" s="321">
        <f>+'[1]Pt 2 Premium and Claims'!K31</f>
        <v>0</v>
      </c>
      <c r="L31" s="321">
        <f>+'[1]Pt 2 Premium and Claims'!L31</f>
        <v>0</v>
      </c>
      <c r="M31" s="321">
        <f>+'[1]Pt 2 Premium and Claims'!M31</f>
        <v>0</v>
      </c>
      <c r="N31" s="321">
        <f>+'[1]Pt 2 Premium and Claims'!N31</f>
        <v>0</v>
      </c>
      <c r="O31" s="320">
        <f>+'[1]Pt 2 Premium and Claims'!O31</f>
        <v>0</v>
      </c>
      <c r="P31" s="367"/>
      <c r="Q31" s="321">
        <f>+'[1]Pt 2 Premium and Claims'!Q31</f>
        <v>0</v>
      </c>
      <c r="R31" s="321">
        <f>+'[1]Pt 2 Premium and Claims'!R31</f>
        <v>0</v>
      </c>
      <c r="S31" s="321">
        <f>+'[1]Pt 2 Premium and Claims'!S31</f>
        <v>0</v>
      </c>
      <c r="T31" s="321">
        <f>+'[1]Pt 2 Premium and Claims'!T31</f>
        <v>0</v>
      </c>
      <c r="U31" s="367"/>
      <c r="V31" s="321">
        <f>+'[1]Pt 2 Premium and Claims'!V31</f>
        <v>0</v>
      </c>
      <c r="W31" s="321">
        <f>+'[1]Pt 2 Premium and Claims'!W31</f>
        <v>0</v>
      </c>
      <c r="X31" s="367"/>
      <c r="Y31" s="321">
        <f>+'[1]Pt 2 Premium and Claims'!Y31</f>
        <v>0</v>
      </c>
      <c r="Z31" s="321">
        <f>+'[1]Pt 2 Premium and Claims'!Z31</f>
        <v>0</v>
      </c>
      <c r="AA31" s="367"/>
      <c r="AB31" s="321">
        <f>+'[1]Pt 2 Premium and Claims'!AB31</f>
        <v>0</v>
      </c>
      <c r="AC31" s="321">
        <f>+'[1]Pt 2 Premium and Claims'!AC31</f>
        <v>0</v>
      </c>
      <c r="AD31" s="367"/>
      <c r="AE31" s="364"/>
      <c r="AF31" s="364"/>
      <c r="AG31" s="364"/>
      <c r="AH31" s="364"/>
      <c r="AI31" s="367"/>
      <c r="AJ31" s="364"/>
      <c r="AK31" s="364"/>
      <c r="AL31" s="364"/>
      <c r="AM31" s="364"/>
      <c r="AN31" s="367"/>
      <c r="AO31" s="321">
        <f>+'[1]Pt 2 Premium and Claims'!AO31</f>
        <v>0</v>
      </c>
      <c r="AP31" s="321">
        <f>+'[1]Pt 2 Premium and Claims'!AP31</f>
        <v>0</v>
      </c>
      <c r="AQ31" s="321">
        <f>+'[1]Pt 2 Premium and Claims'!AQ31</f>
        <v>0</v>
      </c>
      <c r="AR31" s="321">
        <f>+'[1]Pt 2 Premium and Claims'!AR31</f>
        <v>0</v>
      </c>
      <c r="AS31" s="367"/>
      <c r="AT31" s="373"/>
      <c r="AU31" s="373"/>
      <c r="AV31" s="370"/>
      <c r="AW31" s="376"/>
    </row>
    <row r="32" spans="2:49" x14ac:dyDescent="0.2">
      <c r="B32" s="345" t="s">
        <v>291</v>
      </c>
      <c r="C32" s="333" t="s">
        <v>48</v>
      </c>
      <c r="D32" s="320">
        <f>+'[1]Pt 2 Premium and Claims'!D32</f>
        <v>0</v>
      </c>
      <c r="E32" s="365"/>
      <c r="F32" s="365"/>
      <c r="G32" s="365"/>
      <c r="H32" s="365"/>
      <c r="I32" s="367"/>
      <c r="J32" s="320">
        <f>+'[1]Pt 2 Premium and Claims'!J32</f>
        <v>0</v>
      </c>
      <c r="K32" s="365"/>
      <c r="L32" s="365"/>
      <c r="M32" s="365"/>
      <c r="N32" s="365"/>
      <c r="O32" s="367"/>
      <c r="P32" s="320">
        <f>+'[1]Pt 2 Premium and Claims'!P32</f>
        <v>0</v>
      </c>
      <c r="Q32" s="365"/>
      <c r="R32" s="365"/>
      <c r="S32" s="365"/>
      <c r="T32" s="365"/>
      <c r="U32" s="320">
        <f>+'[1]Pt 2 Premium and Claims'!U32</f>
        <v>0</v>
      </c>
      <c r="V32" s="365"/>
      <c r="W32" s="365"/>
      <c r="X32" s="320">
        <f>+'[1]Pt 2 Premium and Claims'!X32</f>
        <v>0</v>
      </c>
      <c r="Y32" s="365"/>
      <c r="Z32" s="365"/>
      <c r="AA32" s="320">
        <f>+'[1]Pt 2 Premium and Claims'!AA32</f>
        <v>0</v>
      </c>
      <c r="AB32" s="365"/>
      <c r="AC32" s="365"/>
      <c r="AD32" s="320">
        <f>+'[1]Pt 2 Premium and Claims'!AD32</f>
        <v>0</v>
      </c>
      <c r="AE32" s="364"/>
      <c r="AF32" s="364"/>
      <c r="AG32" s="364"/>
      <c r="AH32" s="364"/>
      <c r="AI32" s="320">
        <v>0</v>
      </c>
      <c r="AJ32" s="364"/>
      <c r="AK32" s="364"/>
      <c r="AL32" s="364"/>
      <c r="AM32" s="364"/>
      <c r="AN32" s="320">
        <f>+'[1]Pt 2 Premium and Claims'!AN32</f>
        <v>0</v>
      </c>
      <c r="AO32" s="365"/>
      <c r="AP32" s="365"/>
      <c r="AQ32" s="365"/>
      <c r="AR32" s="365"/>
      <c r="AS32" s="320">
        <f>+'[1]Pt 2 Premium and Claims'!AS32</f>
        <v>0</v>
      </c>
      <c r="AT32" s="323">
        <f>+'[1]Pt 2 Premium and Claims'!AT32</f>
        <v>0</v>
      </c>
      <c r="AU32" s="323">
        <f>+'[1]Pt 2 Premium and Claims'!AU32</f>
        <v>0</v>
      </c>
      <c r="AV32" s="370"/>
      <c r="AW32" s="376"/>
    </row>
    <row r="33" spans="2:49" s="7"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7" customFormat="1" x14ac:dyDescent="0.2">
      <c r="B34" s="345" t="s">
        <v>90</v>
      </c>
      <c r="C34" s="333" t="s">
        <v>2</v>
      </c>
      <c r="D34" s="320">
        <f>+'[1]Pt 2 Premium and Claims'!D34</f>
        <v>0</v>
      </c>
      <c r="E34" s="364"/>
      <c r="F34" s="364"/>
      <c r="G34" s="364"/>
      <c r="H34" s="364"/>
      <c r="I34" s="366"/>
      <c r="J34" s="320">
        <f>+'[1]Pt 2 Premium and Claims'!J34</f>
        <v>0</v>
      </c>
      <c r="K34" s="364"/>
      <c r="L34" s="364"/>
      <c r="M34" s="364"/>
      <c r="N34" s="364"/>
      <c r="O34" s="366"/>
      <c r="P34" s="320">
        <f>+'[1]Pt 2 Premium and Claims'!P34</f>
        <v>0</v>
      </c>
      <c r="Q34" s="364"/>
      <c r="R34" s="364"/>
      <c r="S34" s="364"/>
      <c r="T34" s="364"/>
      <c r="U34" s="320">
        <f>+'[1]Pt 2 Premium and Claims'!U34</f>
        <v>0</v>
      </c>
      <c r="V34" s="364"/>
      <c r="W34" s="364"/>
      <c r="X34" s="320">
        <f>+'[1]Pt 2 Premium and Claims'!X34</f>
        <v>0</v>
      </c>
      <c r="Y34" s="364"/>
      <c r="Z34" s="364"/>
      <c r="AA34" s="320">
        <f>+'[1]Pt 2 Premium and Claims'!AA34</f>
        <v>0</v>
      </c>
      <c r="AB34" s="364"/>
      <c r="AC34" s="364"/>
      <c r="AD34" s="320">
        <f>+'[1]Pt 2 Premium and Claims'!AD34</f>
        <v>0</v>
      </c>
      <c r="AE34" s="364"/>
      <c r="AF34" s="364"/>
      <c r="AG34" s="364"/>
      <c r="AH34" s="364"/>
      <c r="AI34" s="320">
        <v>0</v>
      </c>
      <c r="AJ34" s="364"/>
      <c r="AK34" s="364"/>
      <c r="AL34" s="364"/>
      <c r="AM34" s="364"/>
      <c r="AN34" s="320">
        <f>+'[1]Pt 2 Premium and Claims'!AN34</f>
        <v>0</v>
      </c>
      <c r="AO34" s="364"/>
      <c r="AP34" s="364"/>
      <c r="AQ34" s="364"/>
      <c r="AR34" s="364"/>
      <c r="AS34" s="320">
        <f>+'[1]Pt 2 Premium and Claims'!AS34</f>
        <v>0</v>
      </c>
      <c r="AT34" s="323">
        <f>+'[1]Pt 2 Premium and Claims'!AT34</f>
        <v>0</v>
      </c>
      <c r="AU34" s="323">
        <f>+'[1]Pt 2 Premium and Claims'!AU34</f>
        <v>0</v>
      </c>
      <c r="AV34" s="370"/>
      <c r="AW34" s="376"/>
    </row>
    <row r="35" spans="2:49" s="7" customFormat="1" x14ac:dyDescent="0.2">
      <c r="B35" s="347" t="s">
        <v>91</v>
      </c>
      <c r="C35" s="333"/>
      <c r="D35" s="367"/>
      <c r="E35" s="321">
        <f>+'[1]Pt 2 Premium and Claims'!E35</f>
        <v>0</v>
      </c>
      <c r="F35" s="321">
        <f>+'[1]Pt 2 Premium and Claims'!F35</f>
        <v>0</v>
      </c>
      <c r="G35" s="321">
        <f>+'[1]Pt 2 Premium and Claims'!G35</f>
        <v>0</v>
      </c>
      <c r="H35" s="321">
        <f>+'[1]Pt 2 Premium and Claims'!H35</f>
        <v>0</v>
      </c>
      <c r="I35" s="320">
        <f>+'[1]Pt 2 Premium and Claims'!I35</f>
        <v>0</v>
      </c>
      <c r="J35" s="367"/>
      <c r="K35" s="321">
        <f>+'[1]Pt 2 Premium and Claims'!K35</f>
        <v>0</v>
      </c>
      <c r="L35" s="321">
        <f>+'[1]Pt 2 Premium and Claims'!L35</f>
        <v>0</v>
      </c>
      <c r="M35" s="321">
        <f>+'[1]Pt 2 Premium and Claims'!M35</f>
        <v>0</v>
      </c>
      <c r="N35" s="321">
        <f>+'[1]Pt 2 Premium and Claims'!N35</f>
        <v>0</v>
      </c>
      <c r="O35" s="320">
        <f>+'[1]Pt 2 Premium and Claims'!O35</f>
        <v>0</v>
      </c>
      <c r="P35" s="367"/>
      <c r="Q35" s="321">
        <f>+'[1]Pt 2 Premium and Claims'!Q35</f>
        <v>0</v>
      </c>
      <c r="R35" s="321">
        <f>+'[1]Pt 2 Premium and Claims'!R35</f>
        <v>0</v>
      </c>
      <c r="S35" s="321">
        <f>+'[1]Pt 2 Premium and Claims'!S35</f>
        <v>0</v>
      </c>
      <c r="T35" s="321">
        <f>+'[1]Pt 2 Premium and Claims'!T35</f>
        <v>0</v>
      </c>
      <c r="U35" s="367"/>
      <c r="V35" s="321">
        <f>+'[1]Pt 2 Premium and Claims'!V35</f>
        <v>0</v>
      </c>
      <c r="W35" s="321">
        <f>+'[1]Pt 2 Premium and Claims'!W35</f>
        <v>0</v>
      </c>
      <c r="X35" s="367"/>
      <c r="Y35" s="321">
        <f>+'[1]Pt 2 Premium and Claims'!Y35</f>
        <v>0</v>
      </c>
      <c r="Z35" s="321">
        <f>+'[1]Pt 2 Premium and Claims'!Z35</f>
        <v>0</v>
      </c>
      <c r="AA35" s="367"/>
      <c r="AB35" s="321">
        <f>+'[1]Pt 2 Premium and Claims'!AB35</f>
        <v>0</v>
      </c>
      <c r="AC35" s="321">
        <f>+'[1]Pt 2 Premium and Claims'!AC35</f>
        <v>0</v>
      </c>
      <c r="AD35" s="367"/>
      <c r="AE35" s="364"/>
      <c r="AF35" s="364"/>
      <c r="AG35" s="364"/>
      <c r="AH35" s="364"/>
      <c r="AI35" s="367"/>
      <c r="AJ35" s="364"/>
      <c r="AK35" s="364"/>
      <c r="AL35" s="364"/>
      <c r="AM35" s="364"/>
      <c r="AN35" s="367"/>
      <c r="AO35" s="321">
        <f>+'[1]Pt 2 Premium and Claims'!AO35</f>
        <v>0</v>
      </c>
      <c r="AP35" s="321">
        <f>+'[1]Pt 2 Premium and Claims'!AP35</f>
        <v>0</v>
      </c>
      <c r="AQ35" s="321">
        <f>+'[1]Pt 2 Premium and Claims'!AQ35</f>
        <v>0</v>
      </c>
      <c r="AR35" s="321">
        <f>+'[1]Pt 2 Premium and Claims'!AR35</f>
        <v>0</v>
      </c>
      <c r="AS35" s="367"/>
      <c r="AT35" s="373"/>
      <c r="AU35" s="373"/>
      <c r="AV35" s="370"/>
      <c r="AW35" s="376"/>
    </row>
    <row r="36" spans="2:49" x14ac:dyDescent="0.2">
      <c r="B36" s="345" t="s">
        <v>293</v>
      </c>
      <c r="C36" s="333" t="s">
        <v>3</v>
      </c>
      <c r="D36" s="320">
        <f>+'[1]Pt 2 Premium and Claims'!D36</f>
        <v>0</v>
      </c>
      <c r="E36" s="321">
        <f>+'[1]Pt 2 Premium and Claims'!E36</f>
        <v>0</v>
      </c>
      <c r="F36" s="321">
        <f>+'[1]Pt 2 Premium and Claims'!F36</f>
        <v>0</v>
      </c>
      <c r="G36" s="321">
        <f>+'[1]Pt 2 Premium and Claims'!G36</f>
        <v>0</v>
      </c>
      <c r="H36" s="321">
        <f>+'[1]Pt 2 Premium and Claims'!H36</f>
        <v>0</v>
      </c>
      <c r="I36" s="320">
        <f>+'[1]Pt 2 Premium and Claims'!I36</f>
        <v>0</v>
      </c>
      <c r="J36" s="320">
        <f>+'[1]Pt 2 Premium and Claims'!J36</f>
        <v>0</v>
      </c>
      <c r="K36" s="321">
        <f>+'[1]Pt 2 Premium and Claims'!K36</f>
        <v>0</v>
      </c>
      <c r="L36" s="321">
        <f>+'[1]Pt 2 Premium and Claims'!L36</f>
        <v>0</v>
      </c>
      <c r="M36" s="321">
        <f>+'[1]Pt 2 Premium and Claims'!M36</f>
        <v>0</v>
      </c>
      <c r="N36" s="321">
        <f>+'[1]Pt 2 Premium and Claims'!N36</f>
        <v>0</v>
      </c>
      <c r="O36" s="320">
        <f>+'[1]Pt 2 Premium and Claims'!O36</f>
        <v>0</v>
      </c>
      <c r="P36" s="320">
        <f>+'[1]Pt 2 Premium and Claims'!P36</f>
        <v>0</v>
      </c>
      <c r="Q36" s="321">
        <f>+'[1]Pt 2 Premium and Claims'!Q36</f>
        <v>0</v>
      </c>
      <c r="R36" s="321">
        <f>+'[1]Pt 2 Premium and Claims'!R36</f>
        <v>0</v>
      </c>
      <c r="S36" s="321">
        <f>+'[1]Pt 2 Premium and Claims'!S36</f>
        <v>0</v>
      </c>
      <c r="T36" s="321">
        <f>+'[1]Pt 2 Premium and Claims'!T36</f>
        <v>0</v>
      </c>
      <c r="U36" s="320">
        <f>+'[1]Pt 2 Premium and Claims'!U36</f>
        <v>0</v>
      </c>
      <c r="V36" s="321">
        <f>+'[1]Pt 2 Premium and Claims'!V36</f>
        <v>0</v>
      </c>
      <c r="W36" s="321">
        <f>+'[1]Pt 2 Premium and Claims'!W36</f>
        <v>0</v>
      </c>
      <c r="X36" s="320">
        <f>+'[1]Pt 2 Premium and Claims'!X36</f>
        <v>0</v>
      </c>
      <c r="Y36" s="321">
        <f>+'[1]Pt 2 Premium and Claims'!Y36</f>
        <v>0</v>
      </c>
      <c r="Z36" s="321">
        <f>+'[1]Pt 2 Premium and Claims'!Z36</f>
        <v>0</v>
      </c>
      <c r="AA36" s="320">
        <f>+'[1]Pt 2 Premium and Claims'!AA36</f>
        <v>0</v>
      </c>
      <c r="AB36" s="321">
        <f>+'[1]Pt 2 Premium and Claims'!AB36</f>
        <v>0</v>
      </c>
      <c r="AC36" s="321">
        <f>+'[1]Pt 2 Premium and Claims'!AC36</f>
        <v>0</v>
      </c>
      <c r="AD36" s="320">
        <f>+'[1]Pt 2 Premium and Claims'!AD36</f>
        <v>0</v>
      </c>
      <c r="AE36" s="364"/>
      <c r="AF36" s="364"/>
      <c r="AG36" s="364"/>
      <c r="AH36" s="364"/>
      <c r="AI36" s="320">
        <v>0</v>
      </c>
      <c r="AJ36" s="364"/>
      <c r="AK36" s="364"/>
      <c r="AL36" s="364"/>
      <c r="AM36" s="364"/>
      <c r="AN36" s="320">
        <f>+'[1]Pt 2 Premium and Claims'!AN36</f>
        <v>0</v>
      </c>
      <c r="AO36" s="321">
        <f>+'[1]Pt 2 Premium and Claims'!AO36</f>
        <v>0</v>
      </c>
      <c r="AP36" s="321">
        <f>+'[1]Pt 2 Premium and Claims'!AP36</f>
        <v>0</v>
      </c>
      <c r="AQ36" s="321">
        <f>+'[1]Pt 2 Premium and Claims'!AQ36</f>
        <v>0</v>
      </c>
      <c r="AR36" s="321">
        <f>+'[1]Pt 2 Premium and Claims'!AR36</f>
        <v>0</v>
      </c>
      <c r="AS36" s="320">
        <f>+'[1]Pt 2 Premium and Claims'!AS36</f>
        <v>0</v>
      </c>
      <c r="AT36" s="323">
        <f>+'[1]Pt 2 Premium and Claims'!AT36</f>
        <v>0</v>
      </c>
      <c r="AU36" s="323">
        <f>+'[1]Pt 2 Premium and Claims'!AU36</f>
        <v>0</v>
      </c>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f>+'[1]Pt 2 Premium and Claims'!D38</f>
        <v>0</v>
      </c>
      <c r="E38" s="364"/>
      <c r="F38" s="364"/>
      <c r="G38" s="364"/>
      <c r="H38" s="364"/>
      <c r="I38" s="366"/>
      <c r="J38" s="320">
        <f>+'[1]Pt 2 Premium and Claims'!J38</f>
        <v>0</v>
      </c>
      <c r="K38" s="364"/>
      <c r="L38" s="364"/>
      <c r="M38" s="364"/>
      <c r="N38" s="364"/>
      <c r="O38" s="366"/>
      <c r="P38" s="320">
        <f>+'[1]Pt 2 Premium and Claims'!P38</f>
        <v>0</v>
      </c>
      <c r="Q38" s="364"/>
      <c r="R38" s="364"/>
      <c r="S38" s="364"/>
      <c r="T38" s="364"/>
      <c r="U38" s="320">
        <f>+'[1]Pt 2 Premium and Claims'!U38</f>
        <v>0</v>
      </c>
      <c r="V38" s="364"/>
      <c r="W38" s="364"/>
      <c r="X38" s="320">
        <f>+'[1]Pt 2 Premium and Claims'!X38</f>
        <v>0</v>
      </c>
      <c r="Y38" s="364"/>
      <c r="Z38" s="364"/>
      <c r="AA38" s="320">
        <f>+'[1]Pt 2 Premium and Claims'!AA38</f>
        <v>0</v>
      </c>
      <c r="AB38" s="364"/>
      <c r="AC38" s="364"/>
      <c r="AD38" s="320">
        <f>+'[1]Pt 2 Premium and Claims'!AD38</f>
        <v>0</v>
      </c>
      <c r="AE38" s="364"/>
      <c r="AF38" s="364"/>
      <c r="AG38" s="364"/>
      <c r="AH38" s="364"/>
      <c r="AI38" s="320">
        <v>0</v>
      </c>
      <c r="AJ38" s="364"/>
      <c r="AK38" s="364"/>
      <c r="AL38" s="364"/>
      <c r="AM38" s="364"/>
      <c r="AN38" s="320">
        <f>+'[1]Pt 2 Premium and Claims'!AN38</f>
        <v>0</v>
      </c>
      <c r="AO38" s="364"/>
      <c r="AP38" s="364"/>
      <c r="AQ38" s="364"/>
      <c r="AR38" s="364"/>
      <c r="AS38" s="320">
        <f>+'[1]Pt 2 Premium and Claims'!AS38</f>
        <v>0</v>
      </c>
      <c r="AT38" s="323">
        <f>+'[1]Pt 2 Premium and Claims'!AT38</f>
        <v>0</v>
      </c>
      <c r="AU38" s="323">
        <f>+'[1]Pt 2 Premium and Claims'!AU38</f>
        <v>0</v>
      </c>
      <c r="AV38" s="370"/>
      <c r="AW38" s="376"/>
    </row>
    <row r="39" spans="2:49" ht="28.15" customHeight="1" x14ac:dyDescent="0.2">
      <c r="B39" s="347" t="s">
        <v>86</v>
      </c>
      <c r="C39" s="333"/>
      <c r="D39" s="367"/>
      <c r="E39" s="321">
        <f>+'[1]Pt 2 Premium and Claims'!E39</f>
        <v>0</v>
      </c>
      <c r="F39" s="321">
        <f>+'[1]Pt 2 Premium and Claims'!F39</f>
        <v>0</v>
      </c>
      <c r="G39" s="321">
        <f>+'[1]Pt 2 Premium and Claims'!G39</f>
        <v>0</v>
      </c>
      <c r="H39" s="321">
        <f>+'[1]Pt 2 Premium and Claims'!H39</f>
        <v>0</v>
      </c>
      <c r="I39" s="320">
        <f>+'[1]Pt 2 Premium and Claims'!I39</f>
        <v>0</v>
      </c>
      <c r="J39" s="367"/>
      <c r="K39" s="321">
        <f>+'[1]Pt 2 Premium and Claims'!K39</f>
        <v>0</v>
      </c>
      <c r="L39" s="321">
        <f>+'[1]Pt 2 Premium and Claims'!L39</f>
        <v>0</v>
      </c>
      <c r="M39" s="321">
        <f>+'[1]Pt 2 Premium and Claims'!M39</f>
        <v>0</v>
      </c>
      <c r="N39" s="321">
        <f>+'[1]Pt 2 Premium and Claims'!N39</f>
        <v>0</v>
      </c>
      <c r="O39" s="320">
        <f>+'[1]Pt 2 Premium and Claims'!O39</f>
        <v>0</v>
      </c>
      <c r="P39" s="367"/>
      <c r="Q39" s="321">
        <f>+'[1]Pt 2 Premium and Claims'!Q39</f>
        <v>0</v>
      </c>
      <c r="R39" s="321">
        <f>+'[1]Pt 2 Premium and Claims'!R39</f>
        <v>0</v>
      </c>
      <c r="S39" s="321">
        <f>+'[1]Pt 2 Premium and Claims'!S39</f>
        <v>0</v>
      </c>
      <c r="T39" s="321">
        <f>+'[1]Pt 2 Premium and Claims'!T39</f>
        <v>0</v>
      </c>
      <c r="U39" s="367"/>
      <c r="V39" s="321">
        <f>+'[1]Pt 2 Premium and Claims'!V39</f>
        <v>0</v>
      </c>
      <c r="W39" s="321">
        <f>+'[1]Pt 2 Premium and Claims'!W39</f>
        <v>0</v>
      </c>
      <c r="X39" s="367"/>
      <c r="Y39" s="321">
        <f>+'[1]Pt 2 Premium and Claims'!Y39</f>
        <v>0</v>
      </c>
      <c r="Z39" s="321">
        <f>+'[1]Pt 2 Premium and Claims'!Z39</f>
        <v>0</v>
      </c>
      <c r="AA39" s="367"/>
      <c r="AB39" s="321">
        <f>+'[1]Pt 2 Premium and Claims'!AB39</f>
        <v>0</v>
      </c>
      <c r="AC39" s="321">
        <f>+'[1]Pt 2 Premium and Claims'!AC39</f>
        <v>0</v>
      </c>
      <c r="AD39" s="367"/>
      <c r="AE39" s="364"/>
      <c r="AF39" s="364"/>
      <c r="AG39" s="364"/>
      <c r="AH39" s="364"/>
      <c r="AI39" s="367"/>
      <c r="AJ39" s="364"/>
      <c r="AK39" s="364"/>
      <c r="AL39" s="364"/>
      <c r="AM39" s="364"/>
      <c r="AN39" s="367"/>
      <c r="AO39" s="321">
        <f>+'[1]Pt 2 Premium and Claims'!AO39</f>
        <v>0</v>
      </c>
      <c r="AP39" s="321">
        <f>+'[1]Pt 2 Premium and Claims'!AP39</f>
        <v>0</v>
      </c>
      <c r="AQ39" s="321">
        <f>+'[1]Pt 2 Premium and Claims'!AQ39</f>
        <v>0</v>
      </c>
      <c r="AR39" s="321">
        <f>+'[1]Pt 2 Premium and Claims'!AR39</f>
        <v>0</v>
      </c>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f>+'[1]Pt 2 Premium and Claims'!D41</f>
        <v>0</v>
      </c>
      <c r="E41" s="364"/>
      <c r="F41" s="364"/>
      <c r="G41" s="364"/>
      <c r="H41" s="364"/>
      <c r="I41" s="366"/>
      <c r="J41" s="320">
        <f>+'[1]Pt 2 Premium and Claims'!J41</f>
        <v>0</v>
      </c>
      <c r="K41" s="364"/>
      <c r="L41" s="364"/>
      <c r="M41" s="364"/>
      <c r="N41" s="364"/>
      <c r="O41" s="366"/>
      <c r="P41" s="320">
        <f>+'[1]Pt 2 Premium and Claims'!P41</f>
        <v>0</v>
      </c>
      <c r="Q41" s="364"/>
      <c r="R41" s="364"/>
      <c r="S41" s="364"/>
      <c r="T41" s="364"/>
      <c r="U41" s="320">
        <f>+'[1]Pt 2 Premium and Claims'!U41</f>
        <v>0</v>
      </c>
      <c r="V41" s="364"/>
      <c r="W41" s="364"/>
      <c r="X41" s="320">
        <f>+'[1]Pt 2 Premium and Claims'!X41</f>
        <v>0</v>
      </c>
      <c r="Y41" s="364"/>
      <c r="Z41" s="364"/>
      <c r="AA41" s="320">
        <f>+'[1]Pt 2 Premium and Claims'!AA41</f>
        <v>0</v>
      </c>
      <c r="AB41" s="364"/>
      <c r="AC41" s="364"/>
      <c r="AD41" s="320">
        <f>+'[1]Pt 2 Premium and Claims'!AD41</f>
        <v>0</v>
      </c>
      <c r="AE41" s="364"/>
      <c r="AF41" s="364"/>
      <c r="AG41" s="364"/>
      <c r="AH41" s="364"/>
      <c r="AI41" s="320">
        <v>0</v>
      </c>
      <c r="AJ41" s="364"/>
      <c r="AK41" s="364"/>
      <c r="AL41" s="364"/>
      <c r="AM41" s="364"/>
      <c r="AN41" s="320">
        <f>+'[1]Pt 2 Premium and Claims'!AN41</f>
        <v>0</v>
      </c>
      <c r="AO41" s="364"/>
      <c r="AP41" s="364"/>
      <c r="AQ41" s="364"/>
      <c r="AR41" s="364"/>
      <c r="AS41" s="320">
        <f>+'[1]Pt 2 Premium and Claims'!AS41</f>
        <v>0</v>
      </c>
      <c r="AT41" s="323">
        <f>+'[1]Pt 2 Premium and Claims'!AT41</f>
        <v>0</v>
      </c>
      <c r="AU41" s="323">
        <f>+'[1]Pt 2 Premium and Claims'!AU41</f>
        <v>0</v>
      </c>
      <c r="AV41" s="370"/>
      <c r="AW41" s="376"/>
    </row>
    <row r="42" spans="2:49" s="7" customFormat="1" ht="25.5" x14ac:dyDescent="0.2">
      <c r="B42" s="347" t="s">
        <v>92</v>
      </c>
      <c r="C42" s="333"/>
      <c r="D42" s="367"/>
      <c r="E42" s="321">
        <f>+'[1]Pt 2 Premium and Claims'!E42</f>
        <v>0</v>
      </c>
      <c r="F42" s="321">
        <f>+'[1]Pt 2 Premium and Claims'!F42</f>
        <v>0</v>
      </c>
      <c r="G42" s="321">
        <f>+'[1]Pt 2 Premium and Claims'!G42</f>
        <v>0</v>
      </c>
      <c r="H42" s="321">
        <f>+'[1]Pt 2 Premium and Claims'!H42</f>
        <v>0</v>
      </c>
      <c r="I42" s="320">
        <f>+'[1]Pt 2 Premium and Claims'!I42</f>
        <v>0</v>
      </c>
      <c r="J42" s="367"/>
      <c r="K42" s="321">
        <f>+'[1]Pt 2 Premium and Claims'!K42</f>
        <v>0</v>
      </c>
      <c r="L42" s="321">
        <f>+'[1]Pt 2 Premium and Claims'!L42</f>
        <v>0</v>
      </c>
      <c r="M42" s="321">
        <f>+'[1]Pt 2 Premium and Claims'!M42</f>
        <v>0</v>
      </c>
      <c r="N42" s="321">
        <f>+'[1]Pt 2 Premium and Claims'!N42</f>
        <v>0</v>
      </c>
      <c r="O42" s="320">
        <f>+'[1]Pt 2 Premium and Claims'!O42</f>
        <v>0</v>
      </c>
      <c r="P42" s="367"/>
      <c r="Q42" s="321">
        <f>+'[1]Pt 2 Premium and Claims'!Q42</f>
        <v>0</v>
      </c>
      <c r="R42" s="321">
        <f>+'[1]Pt 2 Premium and Claims'!R42</f>
        <v>0</v>
      </c>
      <c r="S42" s="321">
        <f>+'[1]Pt 2 Premium and Claims'!S42</f>
        <v>0</v>
      </c>
      <c r="T42" s="321">
        <f>+'[1]Pt 2 Premium and Claims'!T42</f>
        <v>0</v>
      </c>
      <c r="U42" s="367"/>
      <c r="V42" s="321">
        <f>+'[1]Pt 2 Premium and Claims'!V42</f>
        <v>0</v>
      </c>
      <c r="W42" s="321">
        <f>+'[1]Pt 2 Premium and Claims'!W42</f>
        <v>0</v>
      </c>
      <c r="X42" s="367"/>
      <c r="Y42" s="321">
        <f>+'[1]Pt 2 Premium and Claims'!Y42</f>
        <v>0</v>
      </c>
      <c r="Z42" s="321">
        <f>+'[1]Pt 2 Premium and Claims'!Z42</f>
        <v>0</v>
      </c>
      <c r="AA42" s="367"/>
      <c r="AB42" s="321">
        <f>+'[1]Pt 2 Premium and Claims'!AB42</f>
        <v>0</v>
      </c>
      <c r="AC42" s="321">
        <f>+'[1]Pt 2 Premium and Claims'!AC42</f>
        <v>0</v>
      </c>
      <c r="AD42" s="367"/>
      <c r="AE42" s="364"/>
      <c r="AF42" s="364"/>
      <c r="AG42" s="364"/>
      <c r="AH42" s="364"/>
      <c r="AI42" s="367"/>
      <c r="AJ42" s="364"/>
      <c r="AK42" s="364"/>
      <c r="AL42" s="364"/>
      <c r="AM42" s="364"/>
      <c r="AN42" s="367"/>
      <c r="AO42" s="321">
        <f>+'[1]Pt 2 Premium and Claims'!AO42</f>
        <v>0</v>
      </c>
      <c r="AP42" s="321">
        <f>+'[1]Pt 2 Premium and Claims'!AP42</f>
        <v>0</v>
      </c>
      <c r="AQ42" s="321">
        <f>+'[1]Pt 2 Premium and Claims'!AQ42</f>
        <v>0</v>
      </c>
      <c r="AR42" s="321">
        <f>+'[1]Pt 2 Premium and Claims'!AR42</f>
        <v>0</v>
      </c>
      <c r="AS42" s="367"/>
      <c r="AT42" s="373"/>
      <c r="AU42" s="373"/>
      <c r="AV42" s="370"/>
      <c r="AW42" s="376"/>
    </row>
    <row r="43" spans="2:49" x14ac:dyDescent="0.2">
      <c r="B43" s="345" t="s">
        <v>296</v>
      </c>
      <c r="C43" s="333" t="s">
        <v>46</v>
      </c>
      <c r="D43" s="320">
        <f>+'[1]Pt 2 Premium and Claims'!D43</f>
        <v>0</v>
      </c>
      <c r="E43" s="365"/>
      <c r="F43" s="365"/>
      <c r="G43" s="365"/>
      <c r="H43" s="365"/>
      <c r="I43" s="367"/>
      <c r="J43" s="320">
        <f>+'[1]Pt 2 Premium and Claims'!J43</f>
        <v>0</v>
      </c>
      <c r="K43" s="365"/>
      <c r="L43" s="365"/>
      <c r="M43" s="365"/>
      <c r="N43" s="365"/>
      <c r="O43" s="367"/>
      <c r="P43" s="320">
        <f>+'[1]Pt 2 Premium and Claims'!P43</f>
        <v>0</v>
      </c>
      <c r="Q43" s="365"/>
      <c r="R43" s="365"/>
      <c r="S43" s="365"/>
      <c r="T43" s="365"/>
      <c r="U43" s="320">
        <f>+'[1]Pt 2 Premium and Claims'!U43</f>
        <v>0</v>
      </c>
      <c r="V43" s="365"/>
      <c r="W43" s="365"/>
      <c r="X43" s="320">
        <f>+'[1]Pt 2 Premium and Claims'!X43</f>
        <v>0</v>
      </c>
      <c r="Y43" s="365"/>
      <c r="Z43" s="365"/>
      <c r="AA43" s="320">
        <f>+'[1]Pt 2 Premium and Claims'!AA43</f>
        <v>0</v>
      </c>
      <c r="AB43" s="365"/>
      <c r="AC43" s="365"/>
      <c r="AD43" s="366"/>
      <c r="AE43" s="364"/>
      <c r="AF43" s="364"/>
      <c r="AG43" s="364"/>
      <c r="AH43" s="364"/>
      <c r="AI43" s="320">
        <v>0</v>
      </c>
      <c r="AJ43" s="364"/>
      <c r="AK43" s="364"/>
      <c r="AL43" s="364"/>
      <c r="AM43" s="364"/>
      <c r="AN43" s="320">
        <f>+'[1]Pt 2 Premium and Claims'!AN43</f>
        <v>0</v>
      </c>
      <c r="AO43" s="365"/>
      <c r="AP43" s="365"/>
      <c r="AQ43" s="365"/>
      <c r="AR43" s="365"/>
      <c r="AS43" s="320">
        <f>+'[1]Pt 2 Premium and Claims'!AS43</f>
        <v>0</v>
      </c>
      <c r="AT43" s="323">
        <f>+'[1]Pt 2 Premium and Claims'!AT43</f>
        <v>0</v>
      </c>
      <c r="AU43" s="323">
        <f>+'[1]Pt 2 Premium and Claims'!AU43</f>
        <v>0</v>
      </c>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f>+'[1]Pt 2 Premium and Claims'!D45</f>
        <v>0</v>
      </c>
      <c r="E45" s="321">
        <f>+'[1]Pt 2 Premium and Claims'!E45</f>
        <v>0</v>
      </c>
      <c r="F45" s="321">
        <f>+'[1]Pt 2 Premium and Claims'!F45</f>
        <v>0</v>
      </c>
      <c r="G45" s="321">
        <f>+'[1]Pt 2 Premium and Claims'!G45</f>
        <v>0</v>
      </c>
      <c r="H45" s="321">
        <f>+'[1]Pt 2 Premium and Claims'!H45</f>
        <v>0</v>
      </c>
      <c r="I45" s="320">
        <f>+'[1]Pt 2 Premium and Claims'!I45</f>
        <v>0</v>
      </c>
      <c r="J45" s="320">
        <f>+'[1]Pt 2 Premium and Claims'!J45</f>
        <v>0</v>
      </c>
      <c r="K45" s="321">
        <f>+'[1]Pt 2 Premium and Claims'!K45</f>
        <v>0</v>
      </c>
      <c r="L45" s="321">
        <f>+'[1]Pt 2 Premium and Claims'!L45</f>
        <v>0</v>
      </c>
      <c r="M45" s="321">
        <f>+'[1]Pt 2 Premium and Claims'!M45</f>
        <v>0</v>
      </c>
      <c r="N45" s="321">
        <f>+'[1]Pt 2 Premium and Claims'!N45</f>
        <v>0</v>
      </c>
      <c r="O45" s="320">
        <f>+'[1]Pt 2 Premium and Claims'!O45</f>
        <v>0</v>
      </c>
      <c r="P45" s="320">
        <f>+'[1]Pt 2 Premium and Claims'!P45</f>
        <v>8879596.3623323217</v>
      </c>
      <c r="Q45" s="321">
        <f>+'[1]Pt 2 Premium and Claims'!Q45</f>
        <v>0</v>
      </c>
      <c r="R45" s="321">
        <f>+'[1]Pt 2 Premium and Claims'!R45</f>
        <v>0</v>
      </c>
      <c r="S45" s="321">
        <f>+'[1]Pt 2 Premium and Claims'!S45</f>
        <v>0</v>
      </c>
      <c r="T45" s="321">
        <f>+'[1]Pt 2 Premium and Claims'!T45</f>
        <v>0</v>
      </c>
      <c r="U45" s="320">
        <f>+'[1]Pt 2 Premium and Claims'!U45</f>
        <v>0</v>
      </c>
      <c r="V45" s="321">
        <f>+'[1]Pt 2 Premium and Claims'!V45</f>
        <v>0</v>
      </c>
      <c r="W45" s="321">
        <f>+'[1]Pt 2 Premium and Claims'!W45</f>
        <v>0</v>
      </c>
      <c r="X45" s="320">
        <f>+'[1]Pt 2 Premium and Claims'!X45</f>
        <v>0</v>
      </c>
      <c r="Y45" s="321">
        <f>+'[1]Pt 2 Premium and Claims'!Y45</f>
        <v>0</v>
      </c>
      <c r="Z45" s="321">
        <f>+'[1]Pt 2 Premium and Claims'!Z45</f>
        <v>0</v>
      </c>
      <c r="AA45" s="320">
        <f>+'[1]Pt 2 Premium and Claims'!AA45</f>
        <v>0</v>
      </c>
      <c r="AB45" s="321">
        <f>+'[1]Pt 2 Premium and Claims'!AB45</f>
        <v>0</v>
      </c>
      <c r="AC45" s="321">
        <f>+'[1]Pt 2 Premium and Claims'!AC45</f>
        <v>0</v>
      </c>
      <c r="AD45" s="320">
        <v>0</v>
      </c>
      <c r="AE45" s="364"/>
      <c r="AF45" s="364"/>
      <c r="AG45" s="364"/>
      <c r="AH45" s="364"/>
      <c r="AI45" s="320">
        <v>0</v>
      </c>
      <c r="AJ45" s="364"/>
      <c r="AK45" s="364"/>
      <c r="AL45" s="364"/>
      <c r="AM45" s="364"/>
      <c r="AN45" s="320">
        <f>+'[1]Pt 2 Premium and Claims'!AN45</f>
        <v>0</v>
      </c>
      <c r="AO45" s="321">
        <f>+'[1]Pt 2 Premium and Claims'!AO45</f>
        <v>0</v>
      </c>
      <c r="AP45" s="321">
        <f>+'[1]Pt 2 Premium and Claims'!AP45</f>
        <v>0</v>
      </c>
      <c r="AQ45" s="321">
        <f>+'[1]Pt 2 Premium and Claims'!AQ45</f>
        <v>0</v>
      </c>
      <c r="AR45" s="321">
        <f>+'[1]Pt 2 Premium and Claims'!AR45</f>
        <v>0</v>
      </c>
      <c r="AS45" s="320">
        <f>+'[1]Pt 2 Premium and Claims'!AS45</f>
        <v>178339784.63766766</v>
      </c>
      <c r="AT45" s="323">
        <f>+'[1]Pt 2 Premium and Claims'!AT45</f>
        <v>0</v>
      </c>
      <c r="AU45" s="323">
        <f>+'[1]Pt 2 Premium and Claims'!AU45</f>
        <v>0</v>
      </c>
      <c r="AV45" s="370"/>
      <c r="AW45" s="376"/>
    </row>
    <row r="46" spans="2:49" x14ac:dyDescent="0.2">
      <c r="B46" s="345" t="s">
        <v>116</v>
      </c>
      <c r="C46" s="333" t="s">
        <v>31</v>
      </c>
      <c r="D46" s="320">
        <f>+'[1]Pt 2 Premium and Claims'!D46</f>
        <v>0</v>
      </c>
      <c r="E46" s="321">
        <f>+'[1]Pt 2 Premium and Claims'!E46</f>
        <v>0</v>
      </c>
      <c r="F46" s="321">
        <f>+'[1]Pt 2 Premium and Claims'!F46</f>
        <v>0</v>
      </c>
      <c r="G46" s="321">
        <f>+'[1]Pt 2 Premium and Claims'!G46</f>
        <v>0</v>
      </c>
      <c r="H46" s="321">
        <f>+'[1]Pt 2 Premium and Claims'!H46</f>
        <v>0</v>
      </c>
      <c r="I46" s="320">
        <f>+'[1]Pt 2 Premium and Claims'!I46</f>
        <v>0</v>
      </c>
      <c r="J46" s="320">
        <f>+'[1]Pt 2 Premium and Claims'!J46</f>
        <v>0</v>
      </c>
      <c r="K46" s="321">
        <f>+'[1]Pt 2 Premium and Claims'!K46</f>
        <v>0</v>
      </c>
      <c r="L46" s="321">
        <f>+'[1]Pt 2 Premium and Claims'!L46</f>
        <v>0</v>
      </c>
      <c r="M46" s="321">
        <f>+'[1]Pt 2 Premium and Claims'!M46</f>
        <v>0</v>
      </c>
      <c r="N46" s="321">
        <f>+'[1]Pt 2 Premium and Claims'!N46</f>
        <v>0</v>
      </c>
      <c r="O46" s="320">
        <f>+'[1]Pt 2 Premium and Claims'!O46</f>
        <v>0</v>
      </c>
      <c r="P46" s="320">
        <f>+'[1]Pt 2 Premium and Claims'!P46</f>
        <v>10907735.40740557</v>
      </c>
      <c r="Q46" s="321">
        <f>+'[1]Pt 2 Premium and Claims'!Q46</f>
        <v>10907735.40740557</v>
      </c>
      <c r="R46" s="321">
        <f>+'[1]Pt 2 Premium and Claims'!R46</f>
        <v>0</v>
      </c>
      <c r="S46" s="321">
        <f>+'[1]Pt 2 Premium and Claims'!S46</f>
        <v>0</v>
      </c>
      <c r="T46" s="321">
        <f>+'[1]Pt 2 Premium and Claims'!T46</f>
        <v>0</v>
      </c>
      <c r="U46" s="320">
        <f>+'[1]Pt 2 Premium and Claims'!U46</f>
        <v>0</v>
      </c>
      <c r="V46" s="321">
        <f>+'[1]Pt 2 Premium and Claims'!V46</f>
        <v>0</v>
      </c>
      <c r="W46" s="321">
        <f>+'[1]Pt 2 Premium and Claims'!W46</f>
        <v>0</v>
      </c>
      <c r="X46" s="320">
        <f>+'[1]Pt 2 Premium and Claims'!X46</f>
        <v>0</v>
      </c>
      <c r="Y46" s="321">
        <f>+'[1]Pt 2 Premium and Claims'!Y46</f>
        <v>0</v>
      </c>
      <c r="Z46" s="321">
        <f>+'[1]Pt 2 Premium and Claims'!Z46</f>
        <v>0</v>
      </c>
      <c r="AA46" s="320">
        <f>+'[1]Pt 2 Premium and Claims'!AA46</f>
        <v>0</v>
      </c>
      <c r="AB46" s="321">
        <f>+'[1]Pt 2 Premium and Claims'!AB46</f>
        <v>0</v>
      </c>
      <c r="AC46" s="321">
        <f>+'[1]Pt 2 Premium and Claims'!AC46</f>
        <v>0</v>
      </c>
      <c r="AD46" s="320">
        <v>0</v>
      </c>
      <c r="AE46" s="364"/>
      <c r="AF46" s="364"/>
      <c r="AG46" s="364"/>
      <c r="AH46" s="364"/>
      <c r="AI46" s="320">
        <v>0</v>
      </c>
      <c r="AJ46" s="364"/>
      <c r="AK46" s="364"/>
      <c r="AL46" s="364"/>
      <c r="AM46" s="364"/>
      <c r="AN46" s="320">
        <f>+'[1]Pt 2 Premium and Claims'!AN46</f>
        <v>0</v>
      </c>
      <c r="AO46" s="321">
        <f>+'[1]Pt 2 Premium and Claims'!AO46</f>
        <v>0</v>
      </c>
      <c r="AP46" s="321">
        <f>+'[1]Pt 2 Premium and Claims'!AP46</f>
        <v>0</v>
      </c>
      <c r="AQ46" s="321">
        <f>+'[1]Pt 2 Premium and Claims'!AQ46</f>
        <v>0</v>
      </c>
      <c r="AR46" s="321">
        <f>+'[1]Pt 2 Premium and Claims'!AR46</f>
        <v>0</v>
      </c>
      <c r="AS46" s="320">
        <f>+'[1]Pt 2 Premium and Claims'!AS46</f>
        <v>227657679.36482498</v>
      </c>
      <c r="AT46" s="323">
        <f>+'[1]Pt 2 Premium and Claims'!AT46</f>
        <v>0</v>
      </c>
      <c r="AU46" s="323">
        <f>+'[1]Pt 2 Premium and Claims'!AU46</f>
        <v>0</v>
      </c>
      <c r="AV46" s="370"/>
      <c r="AW46" s="376"/>
    </row>
    <row r="47" spans="2:49" x14ac:dyDescent="0.2">
      <c r="B47" s="345" t="s">
        <v>117</v>
      </c>
      <c r="C47" s="333" t="s">
        <v>32</v>
      </c>
      <c r="D47" s="320">
        <f>+'[1]Pt 2 Premium and Claims'!D47</f>
        <v>0</v>
      </c>
      <c r="E47" s="365"/>
      <c r="F47" s="365"/>
      <c r="G47" s="365"/>
      <c r="H47" s="365"/>
      <c r="I47" s="367"/>
      <c r="J47" s="320">
        <f>+'[1]Pt 2 Premium and Claims'!J47</f>
        <v>0</v>
      </c>
      <c r="K47" s="365"/>
      <c r="L47" s="365"/>
      <c r="M47" s="365"/>
      <c r="N47" s="365"/>
      <c r="O47" s="367"/>
      <c r="P47" s="320">
        <f>+'[1]Pt 2 Premium and Claims'!P47</f>
        <v>8905126.0350607</v>
      </c>
      <c r="Q47" s="365"/>
      <c r="R47" s="365"/>
      <c r="S47" s="365"/>
      <c r="T47" s="365"/>
      <c r="U47" s="320">
        <f>+'[1]Pt 2 Premium and Claims'!U47</f>
        <v>0</v>
      </c>
      <c r="V47" s="365"/>
      <c r="W47" s="365"/>
      <c r="X47" s="320">
        <f>+'[1]Pt 2 Premium and Claims'!X47</f>
        <v>0</v>
      </c>
      <c r="Y47" s="365"/>
      <c r="Z47" s="365"/>
      <c r="AA47" s="320">
        <f>+'[1]Pt 2 Premium and Claims'!AA47</f>
        <v>0</v>
      </c>
      <c r="AB47" s="365"/>
      <c r="AC47" s="365"/>
      <c r="AD47" s="320">
        <v>0</v>
      </c>
      <c r="AE47" s="364"/>
      <c r="AF47" s="364"/>
      <c r="AG47" s="364"/>
      <c r="AH47" s="364"/>
      <c r="AI47" s="320">
        <v>0</v>
      </c>
      <c r="AJ47" s="364"/>
      <c r="AK47" s="364"/>
      <c r="AL47" s="364"/>
      <c r="AM47" s="364"/>
      <c r="AN47" s="320">
        <f>+'[1]Pt 2 Premium and Claims'!AN47</f>
        <v>0</v>
      </c>
      <c r="AO47" s="365"/>
      <c r="AP47" s="365"/>
      <c r="AQ47" s="365"/>
      <c r="AR47" s="365"/>
      <c r="AS47" s="320">
        <f>+'[1]Pt 2 Premium and Claims'!AS47</f>
        <v>220445148.87470379</v>
      </c>
      <c r="AT47" s="323">
        <f>+'[1]Pt 2 Premium and Claims'!AT47</f>
        <v>0</v>
      </c>
      <c r="AU47" s="323">
        <f>+'[1]Pt 2 Premium and Claims'!AU47</f>
        <v>0</v>
      </c>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20">
        <f>+'[1]Pt 2 Premium and Claims'!D49</f>
        <v>0</v>
      </c>
      <c r="E49" s="321">
        <f>+'[1]Pt 2 Premium and Claims'!E49</f>
        <v>0</v>
      </c>
      <c r="F49" s="321">
        <f>+'[1]Pt 2 Premium and Claims'!F49</f>
        <v>0</v>
      </c>
      <c r="G49" s="321">
        <f>+'[1]Pt 2 Premium and Claims'!G49</f>
        <v>0</v>
      </c>
      <c r="H49" s="321">
        <f>+'[1]Pt 2 Premium and Claims'!H49</f>
        <v>0</v>
      </c>
      <c r="I49" s="320">
        <f>+'[1]Pt 2 Premium and Claims'!I49</f>
        <v>0</v>
      </c>
      <c r="J49" s="320">
        <f>+'[1]Pt 2 Premium and Claims'!J49</f>
        <v>0</v>
      </c>
      <c r="K49" s="321">
        <f>+'[1]Pt 2 Premium and Claims'!K49</f>
        <v>0</v>
      </c>
      <c r="L49" s="321">
        <f>+'[1]Pt 2 Premium and Claims'!L49</f>
        <v>0</v>
      </c>
      <c r="M49" s="321">
        <f>+'[1]Pt 2 Premium and Claims'!M49</f>
        <v>0</v>
      </c>
      <c r="N49" s="321">
        <f>+'[1]Pt 2 Premium and Claims'!N49</f>
        <v>0</v>
      </c>
      <c r="O49" s="320">
        <f>+'[1]Pt 2 Premium and Claims'!O49</f>
        <v>0</v>
      </c>
      <c r="P49" s="320">
        <f>+'[1]Pt 2 Premium and Claims'!P49</f>
        <v>0</v>
      </c>
      <c r="Q49" s="321">
        <f>+'[1]Pt 2 Premium and Claims'!Q49</f>
        <v>0</v>
      </c>
      <c r="R49" s="321">
        <f>+'[1]Pt 2 Premium and Claims'!R49</f>
        <v>0</v>
      </c>
      <c r="S49" s="321">
        <f>+'[1]Pt 2 Premium and Claims'!S49</f>
        <v>0</v>
      </c>
      <c r="T49" s="321">
        <f>+'[1]Pt 2 Premium and Claims'!T49</f>
        <v>0</v>
      </c>
      <c r="U49" s="320">
        <f>+'[1]Pt 2 Premium and Claims'!U49</f>
        <v>0</v>
      </c>
      <c r="V49" s="321">
        <f>+'[1]Pt 2 Premium and Claims'!V49</f>
        <v>0</v>
      </c>
      <c r="W49" s="321">
        <f>+'[1]Pt 2 Premium and Claims'!W49</f>
        <v>0</v>
      </c>
      <c r="X49" s="320">
        <f>+'[1]Pt 2 Premium and Claims'!X49</f>
        <v>0</v>
      </c>
      <c r="Y49" s="321">
        <f>+'[1]Pt 2 Premium and Claims'!Y49</f>
        <v>0</v>
      </c>
      <c r="Z49" s="321">
        <f>+'[1]Pt 2 Premium and Claims'!Z49</f>
        <v>0</v>
      </c>
      <c r="AA49" s="320">
        <f>+'[1]Pt 2 Premium and Claims'!AA49</f>
        <v>0</v>
      </c>
      <c r="AB49" s="321">
        <f>+'[1]Pt 2 Premium and Claims'!AB49</f>
        <v>0</v>
      </c>
      <c r="AC49" s="321">
        <f>+'[1]Pt 2 Premium and Claims'!AC49</f>
        <v>0</v>
      </c>
      <c r="AD49" s="320">
        <f>+'[1]Pt 2 Premium and Claims'!AD49</f>
        <v>0</v>
      </c>
      <c r="AE49" s="364"/>
      <c r="AF49" s="364"/>
      <c r="AG49" s="364"/>
      <c r="AH49" s="364"/>
      <c r="AI49" s="320">
        <v>0</v>
      </c>
      <c r="AJ49" s="364"/>
      <c r="AK49" s="364"/>
      <c r="AL49" s="364"/>
      <c r="AM49" s="364"/>
      <c r="AN49" s="320">
        <f>+'[1]Pt 2 Premium and Claims'!AN49</f>
        <v>0</v>
      </c>
      <c r="AO49" s="321">
        <f>+'[1]Pt 2 Premium and Claims'!AO49</f>
        <v>0</v>
      </c>
      <c r="AP49" s="321">
        <f>+'[1]Pt 2 Premium and Claims'!AP49</f>
        <v>0</v>
      </c>
      <c r="AQ49" s="321">
        <f>+'[1]Pt 2 Premium and Claims'!AQ49</f>
        <v>0</v>
      </c>
      <c r="AR49" s="321">
        <f>+'[1]Pt 2 Premium and Claims'!AR49</f>
        <v>0</v>
      </c>
      <c r="AS49" s="320">
        <f>+'[1]Pt 2 Premium and Claims'!AS49</f>
        <v>0</v>
      </c>
      <c r="AT49" s="323">
        <f>+'[1]Pt 2 Premium and Claims'!AT49</f>
        <v>0</v>
      </c>
      <c r="AU49" s="323">
        <f>+'[1]Pt 2 Premium and Claims'!AU49</f>
        <v>0</v>
      </c>
      <c r="AV49" s="370"/>
      <c r="AW49" s="376"/>
    </row>
    <row r="50" spans="2:49" x14ac:dyDescent="0.2">
      <c r="B50" s="345" t="s">
        <v>119</v>
      </c>
      <c r="C50" s="333" t="s">
        <v>34</v>
      </c>
      <c r="D50" s="320">
        <f>+'[1]Pt 2 Premium and Claims'!D50</f>
        <v>0</v>
      </c>
      <c r="E50" s="365"/>
      <c r="F50" s="365"/>
      <c r="G50" s="365"/>
      <c r="H50" s="365"/>
      <c r="I50" s="367"/>
      <c r="J50" s="320">
        <f>+'[1]Pt 2 Premium and Claims'!J50</f>
        <v>0</v>
      </c>
      <c r="K50" s="365"/>
      <c r="L50" s="365"/>
      <c r="M50" s="365"/>
      <c r="N50" s="365"/>
      <c r="O50" s="367"/>
      <c r="P50" s="320">
        <f>+'[1]Pt 2 Premium and Claims'!P50</f>
        <v>0</v>
      </c>
      <c r="Q50" s="365"/>
      <c r="R50" s="365"/>
      <c r="S50" s="365"/>
      <c r="T50" s="365"/>
      <c r="U50" s="320">
        <f>+'[1]Pt 2 Premium and Claims'!U50</f>
        <v>0</v>
      </c>
      <c r="V50" s="365"/>
      <c r="W50" s="365"/>
      <c r="X50" s="320">
        <f>+'[1]Pt 2 Premium and Claims'!X50</f>
        <v>0</v>
      </c>
      <c r="Y50" s="365"/>
      <c r="Z50" s="365"/>
      <c r="AA50" s="320">
        <f>+'[1]Pt 2 Premium and Claims'!AA50</f>
        <v>0</v>
      </c>
      <c r="AB50" s="365"/>
      <c r="AC50" s="365"/>
      <c r="AD50" s="320">
        <f>+'[1]Pt 2 Premium and Claims'!AD50</f>
        <v>0</v>
      </c>
      <c r="AE50" s="364"/>
      <c r="AF50" s="364"/>
      <c r="AG50" s="364"/>
      <c r="AH50" s="364"/>
      <c r="AI50" s="320">
        <v>0</v>
      </c>
      <c r="AJ50" s="364"/>
      <c r="AK50" s="364"/>
      <c r="AL50" s="364"/>
      <c r="AM50" s="364"/>
      <c r="AN50" s="320">
        <f>+'[1]Pt 2 Premium and Claims'!AN50</f>
        <v>0</v>
      </c>
      <c r="AO50" s="365"/>
      <c r="AP50" s="365"/>
      <c r="AQ50" s="365"/>
      <c r="AR50" s="365"/>
      <c r="AS50" s="320">
        <f>+'[1]Pt 2 Premium and Claims'!AS50</f>
        <v>0</v>
      </c>
      <c r="AT50" s="323">
        <f>+'[1]Pt 2 Premium and Claims'!AT50</f>
        <v>0</v>
      </c>
      <c r="AU50" s="323">
        <f>+'[1]Pt 2 Premium and Claims'!AU50</f>
        <v>0</v>
      </c>
      <c r="AV50" s="370"/>
      <c r="AW50" s="376"/>
    </row>
    <row r="51" spans="2:49" s="7" customFormat="1" x14ac:dyDescent="0.2">
      <c r="B51" s="345" t="s">
        <v>299</v>
      </c>
      <c r="C51" s="333"/>
      <c r="D51" s="320">
        <f>+'[1]Pt 2 Premium and Claims'!D51</f>
        <v>0</v>
      </c>
      <c r="E51" s="321">
        <f>+'[1]Pt 2 Premium and Claims'!E51</f>
        <v>0</v>
      </c>
      <c r="F51" s="321">
        <f>+'[1]Pt 2 Premium and Claims'!F51</f>
        <v>0</v>
      </c>
      <c r="G51" s="321">
        <f>+'[1]Pt 2 Premium and Claims'!G51</f>
        <v>0</v>
      </c>
      <c r="H51" s="321">
        <f>+'[1]Pt 2 Premium and Claims'!H51</f>
        <v>0</v>
      </c>
      <c r="I51" s="320">
        <f>+'[1]Pt 2 Premium and Claims'!I51</f>
        <v>0</v>
      </c>
      <c r="J51" s="320">
        <f>+'[1]Pt 2 Premium and Claims'!J51</f>
        <v>0</v>
      </c>
      <c r="K51" s="321">
        <f>+'[1]Pt 2 Premium and Claims'!K51</f>
        <v>0</v>
      </c>
      <c r="L51" s="321">
        <f>+'[1]Pt 2 Premium and Claims'!L51</f>
        <v>0</v>
      </c>
      <c r="M51" s="321">
        <f>+'[1]Pt 2 Premium and Claims'!M51</f>
        <v>0</v>
      </c>
      <c r="N51" s="321">
        <f>+'[1]Pt 2 Premium and Claims'!N51</f>
        <v>0</v>
      </c>
      <c r="O51" s="320">
        <f>+'[1]Pt 2 Premium and Claims'!O51</f>
        <v>0</v>
      </c>
      <c r="P51" s="320">
        <f>+'[1]Pt 2 Premium and Claims'!P51</f>
        <v>0</v>
      </c>
      <c r="Q51" s="321">
        <f>+'[1]Pt 2 Premium and Claims'!Q51</f>
        <v>0</v>
      </c>
      <c r="R51" s="321">
        <f>+'[1]Pt 2 Premium and Claims'!R51</f>
        <v>0</v>
      </c>
      <c r="S51" s="321">
        <f>+'[1]Pt 2 Premium and Claims'!S51</f>
        <v>0</v>
      </c>
      <c r="T51" s="321">
        <f>+'[1]Pt 2 Premium and Claims'!T51</f>
        <v>0</v>
      </c>
      <c r="U51" s="320">
        <f>+'[1]Pt 2 Premium and Claims'!U51</f>
        <v>0</v>
      </c>
      <c r="V51" s="321">
        <f>+'[1]Pt 2 Premium and Claims'!V51</f>
        <v>0</v>
      </c>
      <c r="W51" s="321">
        <f>+'[1]Pt 2 Premium and Claims'!W51</f>
        <v>0</v>
      </c>
      <c r="X51" s="320">
        <f>+'[1]Pt 2 Premium and Claims'!X51</f>
        <v>0</v>
      </c>
      <c r="Y51" s="321">
        <f>+'[1]Pt 2 Premium and Claims'!Y51</f>
        <v>0</v>
      </c>
      <c r="Z51" s="321">
        <f>+'[1]Pt 2 Premium and Claims'!Z51</f>
        <v>0</v>
      </c>
      <c r="AA51" s="320">
        <f>+'[1]Pt 2 Premium and Claims'!AA51</f>
        <v>0</v>
      </c>
      <c r="AB51" s="321">
        <f>+'[1]Pt 2 Premium and Claims'!AB51</f>
        <v>0</v>
      </c>
      <c r="AC51" s="321">
        <f>+'[1]Pt 2 Premium and Claims'!AC51</f>
        <v>0</v>
      </c>
      <c r="AD51" s="320">
        <v>0</v>
      </c>
      <c r="AE51" s="364"/>
      <c r="AF51" s="364"/>
      <c r="AG51" s="364"/>
      <c r="AH51" s="364"/>
      <c r="AI51" s="320">
        <v>0</v>
      </c>
      <c r="AJ51" s="364"/>
      <c r="AK51" s="364"/>
      <c r="AL51" s="364"/>
      <c r="AM51" s="364"/>
      <c r="AN51" s="320">
        <f>+'[1]Pt 2 Premium and Claims'!AN51</f>
        <v>0</v>
      </c>
      <c r="AO51" s="321">
        <f>+'[1]Pt 2 Premium and Claims'!AO51</f>
        <v>0</v>
      </c>
      <c r="AP51" s="321">
        <f>+'[1]Pt 2 Premium and Claims'!AP51</f>
        <v>0</v>
      </c>
      <c r="AQ51" s="321">
        <f>+'[1]Pt 2 Premium and Claims'!AQ51</f>
        <v>0</v>
      </c>
      <c r="AR51" s="321">
        <f>+'[1]Pt 2 Premium and Claims'!AR51</f>
        <v>0</v>
      </c>
      <c r="AS51" s="320">
        <f>+'[1]Pt 2 Premium and Claims'!AS51</f>
        <v>0</v>
      </c>
      <c r="AT51" s="323">
        <f>+'[1]Pt 2 Premium and Claims'!AT51</f>
        <v>0</v>
      </c>
      <c r="AU51" s="323">
        <f>+'[1]Pt 2 Premium and Claims'!AU51</f>
        <v>0</v>
      </c>
      <c r="AV51" s="370"/>
      <c r="AW51" s="376"/>
    </row>
    <row r="52" spans="2:49" x14ac:dyDescent="0.2">
      <c r="B52" s="345" t="s">
        <v>300</v>
      </c>
      <c r="C52" s="333" t="s">
        <v>4</v>
      </c>
      <c r="D52" s="320">
        <f>+'[1]Pt 2 Premium and Claims'!D52</f>
        <v>0</v>
      </c>
      <c r="E52" s="321">
        <f>+'[1]Pt 2 Premium and Claims'!E52</f>
        <v>0</v>
      </c>
      <c r="F52" s="321">
        <f>+'[1]Pt 2 Premium and Claims'!F52</f>
        <v>0</v>
      </c>
      <c r="G52" s="321">
        <f>+'[1]Pt 2 Premium and Claims'!G52</f>
        <v>0</v>
      </c>
      <c r="H52" s="321">
        <f>+'[1]Pt 2 Premium and Claims'!H52</f>
        <v>0</v>
      </c>
      <c r="I52" s="320">
        <f>+'[1]Pt 2 Premium and Claims'!I52</f>
        <v>0</v>
      </c>
      <c r="J52" s="320">
        <f>+'[1]Pt 2 Premium and Claims'!J52</f>
        <v>0</v>
      </c>
      <c r="K52" s="321">
        <f>+'[1]Pt 2 Premium and Claims'!K52</f>
        <v>0</v>
      </c>
      <c r="L52" s="321">
        <f>+'[1]Pt 2 Premium and Claims'!L52</f>
        <v>0</v>
      </c>
      <c r="M52" s="321">
        <f>+'[1]Pt 2 Premium and Claims'!M52</f>
        <v>0</v>
      </c>
      <c r="N52" s="321">
        <f>+'[1]Pt 2 Premium and Claims'!N52</f>
        <v>0</v>
      </c>
      <c r="O52" s="320">
        <f>+'[1]Pt 2 Premium and Claims'!O52</f>
        <v>0</v>
      </c>
      <c r="P52" s="320">
        <f>+'[1]Pt 2 Premium and Claims'!P52</f>
        <v>0</v>
      </c>
      <c r="Q52" s="321">
        <f>+'[1]Pt 2 Premium and Claims'!Q52</f>
        <v>0</v>
      </c>
      <c r="R52" s="321">
        <f>+'[1]Pt 2 Premium and Claims'!R52</f>
        <v>0</v>
      </c>
      <c r="S52" s="321">
        <f>+'[1]Pt 2 Premium and Claims'!S52</f>
        <v>0</v>
      </c>
      <c r="T52" s="321">
        <f>+'[1]Pt 2 Premium and Claims'!T52</f>
        <v>0</v>
      </c>
      <c r="U52" s="320">
        <f>+'[1]Pt 2 Premium and Claims'!U52</f>
        <v>0</v>
      </c>
      <c r="V52" s="321">
        <f>+'[1]Pt 2 Premium and Claims'!V52</f>
        <v>0</v>
      </c>
      <c r="W52" s="321">
        <f>+'[1]Pt 2 Premium and Claims'!W52</f>
        <v>0</v>
      </c>
      <c r="X52" s="320">
        <f>+'[1]Pt 2 Premium and Claims'!X52</f>
        <v>0</v>
      </c>
      <c r="Y52" s="321">
        <f>+'[1]Pt 2 Premium and Claims'!Y52</f>
        <v>0</v>
      </c>
      <c r="Z52" s="321">
        <f>+'[1]Pt 2 Premium and Claims'!Z52</f>
        <v>0</v>
      </c>
      <c r="AA52" s="320">
        <f>+'[1]Pt 2 Premium and Claims'!AA52</f>
        <v>0</v>
      </c>
      <c r="AB52" s="321">
        <f>+'[1]Pt 2 Premium and Claims'!AB52</f>
        <v>0</v>
      </c>
      <c r="AC52" s="321">
        <f>+'[1]Pt 2 Premium and Claims'!AC52</f>
        <v>0</v>
      </c>
      <c r="AD52" s="320">
        <v>0</v>
      </c>
      <c r="AE52" s="364"/>
      <c r="AF52" s="364"/>
      <c r="AG52" s="364"/>
      <c r="AH52" s="364"/>
      <c r="AI52" s="320">
        <v>0</v>
      </c>
      <c r="AJ52" s="364"/>
      <c r="AK52" s="364"/>
      <c r="AL52" s="364"/>
      <c r="AM52" s="364"/>
      <c r="AN52" s="320">
        <f>+'[1]Pt 2 Premium and Claims'!AN52</f>
        <v>0</v>
      </c>
      <c r="AO52" s="321">
        <f>+'[1]Pt 2 Premium and Claims'!AO52</f>
        <v>0</v>
      </c>
      <c r="AP52" s="321">
        <f>+'[1]Pt 2 Premium and Claims'!AP52</f>
        <v>0</v>
      </c>
      <c r="AQ52" s="321">
        <f>+'[1]Pt 2 Premium and Claims'!AQ52</f>
        <v>0</v>
      </c>
      <c r="AR52" s="321">
        <f>+'[1]Pt 2 Premium and Claims'!AR52</f>
        <v>0</v>
      </c>
      <c r="AS52" s="320">
        <f>+'[1]Pt 2 Premium and Claims'!AS52</f>
        <v>0</v>
      </c>
      <c r="AT52" s="323">
        <f>+'[1]Pt 2 Premium and Claims'!AT52</f>
        <v>0</v>
      </c>
      <c r="AU52" s="323">
        <f>+'[1]Pt 2 Premium and Claims'!AU52</f>
        <v>0</v>
      </c>
      <c r="AV52" s="370"/>
      <c r="AW52" s="376"/>
    </row>
    <row r="53" spans="2:49" s="7" customFormat="1" x14ac:dyDescent="0.2">
      <c r="B53" s="345" t="s">
        <v>301</v>
      </c>
      <c r="C53" s="333" t="s">
        <v>5</v>
      </c>
      <c r="D53" s="320">
        <f>+'[1]Pt 2 Premium and Claims'!D53</f>
        <v>0</v>
      </c>
      <c r="E53" s="321">
        <f>+'[1]Pt 2 Premium and Claims'!E53</f>
        <v>0</v>
      </c>
      <c r="F53" s="321">
        <f>+'[1]Pt 2 Premium and Claims'!F53</f>
        <v>0</v>
      </c>
      <c r="G53" s="321">
        <f>+'[1]Pt 2 Premium and Claims'!G53</f>
        <v>0</v>
      </c>
      <c r="H53" s="321">
        <f>+'[1]Pt 2 Premium and Claims'!H53</f>
        <v>0</v>
      </c>
      <c r="I53" s="320">
        <f>+'[1]Pt 2 Premium and Claims'!I53</f>
        <v>0</v>
      </c>
      <c r="J53" s="320">
        <f>+'[1]Pt 2 Premium and Claims'!J53</f>
        <v>0</v>
      </c>
      <c r="K53" s="321">
        <f>+'[1]Pt 2 Premium and Claims'!K53</f>
        <v>0</v>
      </c>
      <c r="L53" s="321">
        <f>+'[1]Pt 2 Premium and Claims'!L53</f>
        <v>0</v>
      </c>
      <c r="M53" s="321">
        <f>+'[1]Pt 2 Premium and Claims'!M53</f>
        <v>0</v>
      </c>
      <c r="N53" s="321">
        <f>+'[1]Pt 2 Premium and Claims'!N53</f>
        <v>0</v>
      </c>
      <c r="O53" s="320">
        <f>+'[1]Pt 2 Premium and Claims'!O53</f>
        <v>0</v>
      </c>
      <c r="P53" s="320">
        <f>+'[1]Pt 2 Premium and Claims'!P53</f>
        <v>0</v>
      </c>
      <c r="Q53" s="321">
        <f>+'[1]Pt 2 Premium and Claims'!Q53</f>
        <v>0</v>
      </c>
      <c r="R53" s="321">
        <f>+'[1]Pt 2 Premium and Claims'!R53</f>
        <v>0</v>
      </c>
      <c r="S53" s="321">
        <f>+'[1]Pt 2 Premium and Claims'!S53</f>
        <v>0</v>
      </c>
      <c r="T53" s="321">
        <f>+'[1]Pt 2 Premium and Claims'!T53</f>
        <v>0</v>
      </c>
      <c r="U53" s="320">
        <f>+'[1]Pt 2 Premium and Claims'!U53</f>
        <v>0</v>
      </c>
      <c r="V53" s="321">
        <f>+'[1]Pt 2 Premium and Claims'!V53</f>
        <v>0</v>
      </c>
      <c r="W53" s="321">
        <f>+'[1]Pt 2 Premium and Claims'!W53</f>
        <v>0</v>
      </c>
      <c r="X53" s="320">
        <f>+'[1]Pt 2 Premium and Claims'!X53</f>
        <v>0</v>
      </c>
      <c r="Y53" s="321">
        <f>+'[1]Pt 2 Premium and Claims'!Y53</f>
        <v>0</v>
      </c>
      <c r="Z53" s="321">
        <f>+'[1]Pt 2 Premium and Claims'!Z53</f>
        <v>0</v>
      </c>
      <c r="AA53" s="320">
        <f>+'[1]Pt 2 Premium and Claims'!AA53</f>
        <v>0</v>
      </c>
      <c r="AB53" s="321">
        <f>+'[1]Pt 2 Premium and Claims'!AB53</f>
        <v>0</v>
      </c>
      <c r="AC53" s="321">
        <f>+'[1]Pt 2 Premium and Claims'!AC53</f>
        <v>0</v>
      </c>
      <c r="AD53" s="320">
        <v>0</v>
      </c>
      <c r="AE53" s="364"/>
      <c r="AF53" s="364"/>
      <c r="AG53" s="364"/>
      <c r="AH53" s="364"/>
      <c r="AI53" s="320">
        <v>0</v>
      </c>
      <c r="AJ53" s="364"/>
      <c r="AK53" s="364"/>
      <c r="AL53" s="364"/>
      <c r="AM53" s="364"/>
      <c r="AN53" s="320">
        <f>+'[1]Pt 2 Premium and Claims'!AN53</f>
        <v>0</v>
      </c>
      <c r="AO53" s="321">
        <f>+'[1]Pt 2 Premium and Claims'!AO53</f>
        <v>0</v>
      </c>
      <c r="AP53" s="321">
        <f>+'[1]Pt 2 Premium and Claims'!AP53</f>
        <v>0</v>
      </c>
      <c r="AQ53" s="321">
        <f>+'[1]Pt 2 Premium and Claims'!AQ53</f>
        <v>0</v>
      </c>
      <c r="AR53" s="321">
        <f>+'[1]Pt 2 Premium and Claims'!AR53</f>
        <v>0</v>
      </c>
      <c r="AS53" s="320">
        <f>+'[1]Pt 2 Premium and Claims'!AS53</f>
        <v>0</v>
      </c>
      <c r="AT53" s="323">
        <f>+'[1]Pt 2 Premium and Claims'!AT53</f>
        <v>0</v>
      </c>
      <c r="AU53" s="323">
        <f>+'[1]Pt 2 Premium and Claims'!AU53</f>
        <v>0</v>
      </c>
      <c r="AV53" s="370"/>
      <c r="AW53" s="376"/>
    </row>
    <row r="54" spans="2:49" s="94" customFormat="1" x14ac:dyDescent="0.2">
      <c r="B54" s="350" t="s">
        <v>302</v>
      </c>
      <c r="C54" s="336" t="s">
        <v>77</v>
      </c>
      <c r="D54" s="324">
        <f>D23+D26-D28+D30-D32+D34-D36+D38+D41-D43+D45+D46-D47-D49+D50+D51+D52+D53</f>
        <v>87209072.131585389</v>
      </c>
      <c r="E54" s="325">
        <f>E24+E27+E31+E35-E36+E39+E42+E45+E46-E49+E51+E52+E53</f>
        <v>82911394.417539448</v>
      </c>
      <c r="F54" s="325">
        <f>F24+F27+F31+F35-F36+F39+F42+F45+F46-F49+F51+F52+F53</f>
        <v>0</v>
      </c>
      <c r="G54" s="325">
        <f>G24+G27+G31+G35-G36+G39+G42+G45+G46-G49+G51+G52+G53</f>
        <v>0</v>
      </c>
      <c r="H54" s="325">
        <f>H24+H27+H31+H35-H36+H39+H42+H45+H46-H49+H51+H52+H53</f>
        <v>0</v>
      </c>
      <c r="I54" s="324">
        <f>I24+I27+I31+I35-I36+I39+I42+I45+I46-I49+I51+I52+I53</f>
        <v>82911394.417539448</v>
      </c>
      <c r="J54" s="324">
        <f>J23+J26-J28+J30-J32+J34-J36+J38+J41-J43+J45+J46-J47-J49+J50+J51+J52+J53</f>
        <v>1520005.9637632286</v>
      </c>
      <c r="K54" s="325">
        <f>K24+K27+K31+K35-K36+K39+K42+K45+K46-K49+K51+K52+K53</f>
        <v>1522372.868760494</v>
      </c>
      <c r="L54" s="325">
        <f>L24+L27+L31+L35-L36+L39+L42+L45+L46-L49+L51+L52+L53</f>
        <v>0</v>
      </c>
      <c r="M54" s="325">
        <f>M24+M27+M31+M35-M36+M39+M42+M45+M46-M49+M51+M52+M53</f>
        <v>0</v>
      </c>
      <c r="N54" s="325">
        <f>N24+N27+N31+N35-N36+N39+N42+N45+N46-N49+N51+N52+N53</f>
        <v>0</v>
      </c>
      <c r="O54" s="324">
        <f>O24+O27+O31+O35-O36+O39+O42+O45+O46-O49+O51+O52+O53</f>
        <v>1522372.868760494</v>
      </c>
      <c r="P54" s="324">
        <f>P23+P26-P28+P30-P32+P34-P36+P38+P41-P43+P45+P46-P47-P49+P50+P51+P52+P53</f>
        <v>19759876.054573223</v>
      </c>
      <c r="Q54" s="325">
        <f>Q24+Q27+Q31+Q35-Q36+Q39+Q42+Q45+Q46-Q49+Q51+Q52+Q53</f>
        <v>18295019.929414287</v>
      </c>
      <c r="R54" s="325">
        <f>R24+R27+R31+R35-R36+R39+R42+R45+R46-R49+R51+R52+R53</f>
        <v>0</v>
      </c>
      <c r="S54" s="325">
        <f>S24+S27+S31+S35-S36+S39+S42+S45+S46-S49+S51+S52+S53</f>
        <v>0</v>
      </c>
      <c r="T54" s="325">
        <f>T24+T27+T31+T35-T36+T39+T42+T45+T46-T49+T51+T52+T53</f>
        <v>0</v>
      </c>
      <c r="U54" s="324">
        <f>U23+U26-U28+U30-U32+U34-U36+U38+U41-U43+U45+U46-U47-U49+U50+U51+U52+U53</f>
        <v>0</v>
      </c>
      <c r="V54" s="325">
        <f>V24+V27+V31+V35-V36+V39+V42+V45+V46-V49+V51+V52+V53</f>
        <v>0</v>
      </c>
      <c r="W54" s="325">
        <f>W24+W27+W31+W35-W36+W39+W42+W45+W46-W49+W51+W52+W53</f>
        <v>0</v>
      </c>
      <c r="X54" s="324">
        <f>X23+X26-X28+X30-X32+X34-X36+X38+X41-X43+X45+X46-X47-X49+X50+X51+X52+X53</f>
        <v>0</v>
      </c>
      <c r="Y54" s="325">
        <f>Y24+Y27+Y31+Y35-Y36+Y39+Y42+Y45+Y46-Y49+Y51+Y52+Y53</f>
        <v>0</v>
      </c>
      <c r="Z54" s="325">
        <f>Z24+Z27+Z31+Z35-Z36+Z39+Z42+Z45+Z46-Z49+Z51+Z52+Z53</f>
        <v>0</v>
      </c>
      <c r="AA54" s="324">
        <f>AA23+AA26-AA28+AA30-AA32+AA34-AA36+AA38+AA41-AA43+AA45+AA46-AA47-AA49+AA50+AA51+AA52+AA53</f>
        <v>0</v>
      </c>
      <c r="AB54" s="325">
        <f>AB24+AB27+AB31+AB35-AB36+AB39+AB42+AB45+AB46-AB49+AB51+AB52+AB53</f>
        <v>0</v>
      </c>
      <c r="AC54" s="325">
        <f>AC24+AC27+AC31+AC35-AC36+AC39+AC42+AC45+AC46-AC49+AC51+AC52+AC53</f>
        <v>0</v>
      </c>
      <c r="AD54" s="324">
        <f>AD24+AD27+AD31+AD35-AD36+AD39+AD42+AD45+AD46-AD49+AD51+AD52+AD53</f>
        <v>0</v>
      </c>
      <c r="AE54" s="364"/>
      <c r="AF54" s="364"/>
      <c r="AG54" s="364"/>
      <c r="AH54" s="364"/>
      <c r="AI54" s="324">
        <f>AI24+AI27+AI31+AI35-AI36+AI39+AI42+AI45+AI46-AI49+AI51+AI52+AI53</f>
        <v>0</v>
      </c>
      <c r="AJ54" s="364"/>
      <c r="AK54" s="364"/>
      <c r="AL54" s="364"/>
      <c r="AM54" s="364"/>
      <c r="AN54" s="324">
        <f>AN23+AN26-AN28+AN30-AN32+AN34-AN36+AN38+AN41-AN43+AN45+AN46-AN47-AN49+AN50+AN51+AN52+AN53</f>
        <v>0</v>
      </c>
      <c r="AO54" s="325">
        <f>AO24+AO27+AO31+AO35-AO36+AO39+AO42+AO45+AO46-AO49+AO51+AO52+AO53</f>
        <v>0</v>
      </c>
      <c r="AP54" s="325">
        <f>AP24+AP27+AP31+AP35-AP36+AP39+AP42+AP45+AP46-AP49+AP51+AP52+AP53</f>
        <v>0</v>
      </c>
      <c r="AQ54" s="325">
        <f>AQ24+AQ27+AQ31+AQ35-AQ36+AQ39+AQ42+AQ45+AQ46-AQ49+AQ51+AQ52+AQ53</f>
        <v>0</v>
      </c>
      <c r="AR54" s="325">
        <f>AR24+AR27+AR31+AR35-AR36+AR39+AR42+AR45+AR46-AR49+AR51+AR52+AR53</f>
        <v>0</v>
      </c>
      <c r="AS54" s="324">
        <f>AS23+AS26-AS28+AS30-AS32+AS34-AS36+AS38+AS41-AS43+AS45+AS46-AS47-AS49+AS50+AS51+AS52+AS53</f>
        <v>2183031599.9982491</v>
      </c>
      <c r="AT54" s="326">
        <f>AT23+AT26-AT28+AT30-AT32+AT34-AT36+AT38+AT41-AT43+AT45+AT46-AT47-AT49+AT50+AT51+AT52+AT53</f>
        <v>0</v>
      </c>
      <c r="AU54" s="326">
        <f>AU23+AU26-AU28+AU30-AU32+AU34-AU36+AU38+AU41-AU43+AU45+AU46-AU47-AU49+AU50+AU51+AU52+AU53</f>
        <v>99277137.282561138</v>
      </c>
      <c r="AV54" s="370"/>
      <c r="AW54" s="376"/>
    </row>
    <row r="55" spans="2:49" ht="25.5" x14ac:dyDescent="0.2">
      <c r="B55" s="350" t="s">
        <v>493</v>
      </c>
      <c r="C55" s="337" t="s">
        <v>28</v>
      </c>
      <c r="D55" s="324">
        <f t="shared" ref="D55:AU55" si="0">MIN(MAX(0,D56),MAX(0,D57))</f>
        <v>0</v>
      </c>
      <c r="E55" s="325">
        <f t="shared" si="0"/>
        <v>0</v>
      </c>
      <c r="F55" s="325">
        <f t="shared" si="0"/>
        <v>0</v>
      </c>
      <c r="G55" s="325">
        <f t="shared" si="0"/>
        <v>0</v>
      </c>
      <c r="H55" s="325">
        <f t="shared" si="0"/>
        <v>0</v>
      </c>
      <c r="I55" s="324">
        <f t="shared" si="0"/>
        <v>0</v>
      </c>
      <c r="J55" s="324">
        <f t="shared" si="0"/>
        <v>0</v>
      </c>
      <c r="K55" s="325">
        <f t="shared" si="0"/>
        <v>0</v>
      </c>
      <c r="L55" s="325">
        <f t="shared" si="0"/>
        <v>0</v>
      </c>
      <c r="M55" s="325">
        <f t="shared" si="0"/>
        <v>0</v>
      </c>
      <c r="N55" s="325">
        <f t="shared" si="0"/>
        <v>0</v>
      </c>
      <c r="O55" s="324">
        <f t="shared" si="0"/>
        <v>0</v>
      </c>
      <c r="P55" s="324">
        <f t="shared" si="0"/>
        <v>0</v>
      </c>
      <c r="Q55" s="325">
        <f t="shared" si="0"/>
        <v>0</v>
      </c>
      <c r="R55" s="325">
        <f t="shared" si="0"/>
        <v>0</v>
      </c>
      <c r="S55" s="325">
        <f t="shared" si="0"/>
        <v>0</v>
      </c>
      <c r="T55" s="325">
        <f t="shared" si="0"/>
        <v>0</v>
      </c>
      <c r="U55" s="324">
        <f t="shared" si="0"/>
        <v>0</v>
      </c>
      <c r="V55" s="325">
        <f t="shared" si="0"/>
        <v>0</v>
      </c>
      <c r="W55" s="325">
        <f t="shared" si="0"/>
        <v>0</v>
      </c>
      <c r="X55" s="324">
        <f t="shared" si="0"/>
        <v>0</v>
      </c>
      <c r="Y55" s="325">
        <f t="shared" si="0"/>
        <v>0</v>
      </c>
      <c r="Z55" s="325">
        <f t="shared" si="0"/>
        <v>0</v>
      </c>
      <c r="AA55" s="324">
        <f t="shared" si="0"/>
        <v>0</v>
      </c>
      <c r="AB55" s="325">
        <f t="shared" si="0"/>
        <v>0</v>
      </c>
      <c r="AC55" s="325">
        <f t="shared" si="0"/>
        <v>0</v>
      </c>
      <c r="AD55" s="324">
        <f t="shared" ref="AD55" si="1">MIN(MAX(0,AD56),MAX(0,AD57))</f>
        <v>0</v>
      </c>
      <c r="AE55" s="364"/>
      <c r="AF55" s="364"/>
      <c r="AG55" s="364"/>
      <c r="AH55" s="364"/>
      <c r="AI55" s="324">
        <f t="shared" ref="AI55" si="2">MIN(MAX(0,AI56),MAX(0,AI57))</f>
        <v>0</v>
      </c>
      <c r="AJ55" s="364"/>
      <c r="AK55" s="364"/>
      <c r="AL55" s="364"/>
      <c r="AM55" s="364"/>
      <c r="AN55" s="324">
        <f t="shared" si="0"/>
        <v>0</v>
      </c>
      <c r="AO55" s="325">
        <f t="shared" si="0"/>
        <v>0</v>
      </c>
      <c r="AP55" s="325">
        <f t="shared" si="0"/>
        <v>0</v>
      </c>
      <c r="AQ55" s="325">
        <f t="shared" si="0"/>
        <v>0</v>
      </c>
      <c r="AR55" s="325">
        <f t="shared" si="0"/>
        <v>0</v>
      </c>
      <c r="AS55" s="324">
        <f t="shared" si="0"/>
        <v>0</v>
      </c>
      <c r="AT55" s="326">
        <f t="shared" si="0"/>
        <v>0</v>
      </c>
      <c r="AU55" s="326">
        <f t="shared" si="0"/>
        <v>0</v>
      </c>
      <c r="AV55" s="370"/>
      <c r="AW55" s="376"/>
    </row>
    <row r="56" spans="2:49" ht="11.85" customHeight="1" x14ac:dyDescent="0.2">
      <c r="B56" s="345" t="s">
        <v>120</v>
      </c>
      <c r="C56" s="337" t="s">
        <v>412</v>
      </c>
      <c r="D56" s="320">
        <f>+'[1]Pt 2 Premium and Claims'!D56</f>
        <v>0</v>
      </c>
      <c r="E56" s="321">
        <f>+'[1]Pt 2 Premium and Claims'!E56</f>
        <v>0</v>
      </c>
      <c r="F56" s="321">
        <f>+'[1]Pt 2 Premium and Claims'!F56</f>
        <v>0</v>
      </c>
      <c r="G56" s="321">
        <f>+'[1]Pt 2 Premium and Claims'!G56</f>
        <v>0</v>
      </c>
      <c r="H56" s="321">
        <f>+'[1]Pt 2 Premium and Claims'!H56</f>
        <v>0</v>
      </c>
      <c r="I56" s="320">
        <f>+'[1]Pt 2 Premium and Claims'!I56</f>
        <v>0</v>
      </c>
      <c r="J56" s="320">
        <f>+'[1]Pt 2 Premium and Claims'!J56</f>
        <v>0</v>
      </c>
      <c r="K56" s="321">
        <f>+'[1]Pt 2 Premium and Claims'!K56</f>
        <v>0</v>
      </c>
      <c r="L56" s="321">
        <f>+'[1]Pt 2 Premium and Claims'!L56</f>
        <v>0</v>
      </c>
      <c r="M56" s="321">
        <f>+'[1]Pt 2 Premium and Claims'!M56</f>
        <v>0</v>
      </c>
      <c r="N56" s="321">
        <f>+'[1]Pt 2 Premium and Claims'!N56</f>
        <v>0</v>
      </c>
      <c r="O56" s="320">
        <f>+'[1]Pt 2 Premium and Claims'!O56</f>
        <v>0</v>
      </c>
      <c r="P56" s="320">
        <f>+'[1]Pt 2 Premium and Claims'!P56</f>
        <v>0</v>
      </c>
      <c r="Q56" s="321">
        <f>+'[1]Pt 2 Premium and Claims'!Q56</f>
        <v>0</v>
      </c>
      <c r="R56" s="321">
        <f>+'[1]Pt 2 Premium and Claims'!R56</f>
        <v>0</v>
      </c>
      <c r="S56" s="321">
        <f>+'[1]Pt 2 Premium and Claims'!S56</f>
        <v>0</v>
      </c>
      <c r="T56" s="321">
        <f>+'[1]Pt 2 Premium and Claims'!T56</f>
        <v>0</v>
      </c>
      <c r="U56" s="320">
        <f>+'[1]Pt 2 Premium and Claims'!U56</f>
        <v>0</v>
      </c>
      <c r="V56" s="321">
        <f>+'[1]Pt 2 Premium and Claims'!V56</f>
        <v>0</v>
      </c>
      <c r="W56" s="321">
        <f>+'[1]Pt 2 Premium and Claims'!W56</f>
        <v>0</v>
      </c>
      <c r="X56" s="320">
        <f>+'[1]Pt 2 Premium and Claims'!X56</f>
        <v>0</v>
      </c>
      <c r="Y56" s="321">
        <f>+'[1]Pt 2 Premium and Claims'!Y56</f>
        <v>0</v>
      </c>
      <c r="Z56" s="321">
        <f>+'[1]Pt 2 Premium and Claims'!Z56</f>
        <v>0</v>
      </c>
      <c r="AA56" s="320">
        <f>+'[1]Pt 2 Premium and Claims'!AA56</f>
        <v>0</v>
      </c>
      <c r="AB56" s="321">
        <f>+'[1]Pt 2 Premium and Claims'!AB56</f>
        <v>0</v>
      </c>
      <c r="AC56" s="321">
        <f>+'[1]Pt 2 Premium and Claims'!AC56</f>
        <v>0</v>
      </c>
      <c r="AD56" s="320">
        <v>0</v>
      </c>
      <c r="AE56" s="364"/>
      <c r="AF56" s="364"/>
      <c r="AG56" s="364"/>
      <c r="AH56" s="364"/>
      <c r="AI56" s="320">
        <v>0</v>
      </c>
      <c r="AJ56" s="364"/>
      <c r="AK56" s="364"/>
      <c r="AL56" s="364"/>
      <c r="AM56" s="364"/>
      <c r="AN56" s="320">
        <f>+'[1]Pt 2 Premium and Claims'!AN56</f>
        <v>0</v>
      </c>
      <c r="AO56" s="321">
        <f>+'[1]Pt 2 Premium and Claims'!AO56</f>
        <v>0</v>
      </c>
      <c r="AP56" s="321">
        <f>+'[1]Pt 2 Premium and Claims'!AP56</f>
        <v>0</v>
      </c>
      <c r="AQ56" s="321">
        <f>+'[1]Pt 2 Premium and Claims'!AQ56</f>
        <v>0</v>
      </c>
      <c r="AR56" s="321">
        <f>+'[1]Pt 2 Premium and Claims'!AR56</f>
        <v>0</v>
      </c>
      <c r="AS56" s="320">
        <f>+'[1]Pt 2 Premium and Claims'!AS56</f>
        <v>0</v>
      </c>
      <c r="AT56" s="323">
        <f>+'[1]Pt 2 Premium and Claims'!AT56</f>
        <v>0</v>
      </c>
      <c r="AU56" s="323">
        <f>+'[1]Pt 2 Premium and Claims'!AU56</f>
        <v>0</v>
      </c>
      <c r="AV56" s="323">
        <f>+'[1]Pt 2 Premium and Claims'!AV56</f>
        <v>0</v>
      </c>
      <c r="AW56" s="376"/>
    </row>
    <row r="57" spans="2:49" x14ac:dyDescent="0.2">
      <c r="B57" s="345" t="s">
        <v>121</v>
      </c>
      <c r="C57" s="337" t="s">
        <v>29</v>
      </c>
      <c r="D57" s="320">
        <f>+'[1]Pt 2 Premium and Claims'!D57</f>
        <v>0</v>
      </c>
      <c r="E57" s="321">
        <f>+'[1]Pt 2 Premium and Claims'!E57</f>
        <v>0</v>
      </c>
      <c r="F57" s="321">
        <f>+'[1]Pt 2 Premium and Claims'!F57</f>
        <v>0</v>
      </c>
      <c r="G57" s="321">
        <f>+'[1]Pt 2 Premium and Claims'!G57</f>
        <v>0</v>
      </c>
      <c r="H57" s="321">
        <f>+'[1]Pt 2 Premium and Claims'!H57</f>
        <v>0</v>
      </c>
      <c r="I57" s="320">
        <f>+'[1]Pt 2 Premium and Claims'!I57</f>
        <v>0</v>
      </c>
      <c r="J57" s="320">
        <f>+'[1]Pt 2 Premium and Claims'!J57</f>
        <v>0</v>
      </c>
      <c r="K57" s="321">
        <f>+'[1]Pt 2 Premium and Claims'!K57</f>
        <v>0</v>
      </c>
      <c r="L57" s="321">
        <f>+'[1]Pt 2 Premium and Claims'!L57</f>
        <v>0</v>
      </c>
      <c r="M57" s="321">
        <f>+'[1]Pt 2 Premium and Claims'!M57</f>
        <v>0</v>
      </c>
      <c r="N57" s="321">
        <f>+'[1]Pt 2 Premium and Claims'!N57</f>
        <v>0</v>
      </c>
      <c r="O57" s="320">
        <f>+'[1]Pt 2 Premium and Claims'!O57</f>
        <v>0</v>
      </c>
      <c r="P57" s="320">
        <f>+'[1]Pt 2 Premium and Claims'!P57</f>
        <v>0</v>
      </c>
      <c r="Q57" s="321">
        <f>+'[1]Pt 2 Premium and Claims'!Q57</f>
        <v>0</v>
      </c>
      <c r="R57" s="321">
        <f>+'[1]Pt 2 Premium and Claims'!R57</f>
        <v>0</v>
      </c>
      <c r="S57" s="321">
        <f>+'[1]Pt 2 Premium and Claims'!S57</f>
        <v>0</v>
      </c>
      <c r="T57" s="321">
        <f>+'[1]Pt 2 Premium and Claims'!T57</f>
        <v>0</v>
      </c>
      <c r="U57" s="320">
        <f>+'[1]Pt 2 Premium and Claims'!U57</f>
        <v>0</v>
      </c>
      <c r="V57" s="321">
        <f>+'[1]Pt 2 Premium and Claims'!V57</f>
        <v>0</v>
      </c>
      <c r="W57" s="321">
        <f>+'[1]Pt 2 Premium and Claims'!W57</f>
        <v>0</v>
      </c>
      <c r="X57" s="320">
        <f>+'[1]Pt 2 Premium and Claims'!X57</f>
        <v>0</v>
      </c>
      <c r="Y57" s="321">
        <f>+'[1]Pt 2 Premium and Claims'!Y57</f>
        <v>0</v>
      </c>
      <c r="Z57" s="321">
        <f>+'[1]Pt 2 Premium and Claims'!Z57</f>
        <v>0</v>
      </c>
      <c r="AA57" s="320">
        <f>+'[1]Pt 2 Premium and Claims'!AA57</f>
        <v>0</v>
      </c>
      <c r="AB57" s="321">
        <f>+'[1]Pt 2 Premium and Claims'!AB57</f>
        <v>0</v>
      </c>
      <c r="AC57" s="321">
        <f>+'[1]Pt 2 Premium and Claims'!AC57</f>
        <v>0</v>
      </c>
      <c r="AD57" s="320">
        <v>0</v>
      </c>
      <c r="AE57" s="364"/>
      <c r="AF57" s="364"/>
      <c r="AG57" s="364"/>
      <c r="AH57" s="364"/>
      <c r="AI57" s="320">
        <v>0</v>
      </c>
      <c r="AJ57" s="364"/>
      <c r="AK57" s="364"/>
      <c r="AL57" s="364"/>
      <c r="AM57" s="364"/>
      <c r="AN57" s="320">
        <f>+'[1]Pt 2 Premium and Claims'!AN57</f>
        <v>0</v>
      </c>
      <c r="AO57" s="321">
        <f>+'[1]Pt 2 Premium and Claims'!AO57</f>
        <v>0</v>
      </c>
      <c r="AP57" s="321">
        <f>+'[1]Pt 2 Premium and Claims'!AP57</f>
        <v>0</v>
      </c>
      <c r="AQ57" s="321">
        <f>+'[1]Pt 2 Premium and Claims'!AQ57</f>
        <v>0</v>
      </c>
      <c r="AR57" s="321">
        <f>+'[1]Pt 2 Premium and Claims'!AR57</f>
        <v>0</v>
      </c>
      <c r="AS57" s="320">
        <f>+'[1]Pt 2 Premium and Claims'!AS57</f>
        <v>0</v>
      </c>
      <c r="AT57" s="323">
        <f>+'[1]Pt 2 Premium and Claims'!AT57</f>
        <v>0</v>
      </c>
      <c r="AU57" s="323">
        <f>+'[1]Pt 2 Premium and Claims'!AU57</f>
        <v>0</v>
      </c>
      <c r="AV57" s="323">
        <f>+'[1]Pt 2 Premium and Claims'!AV57</f>
        <v>0</v>
      </c>
      <c r="AW57" s="376"/>
    </row>
    <row r="58" spans="2:49" s="7" customFormat="1" x14ac:dyDescent="0.2">
      <c r="B58" s="353" t="s">
        <v>494</v>
      </c>
      <c r="C58" s="354"/>
      <c r="D58" s="355">
        <f>+'[1]Pt 2 Premium and Claims'!D58</f>
        <v>6707000</v>
      </c>
      <c r="E58" s="356">
        <f>+'[1]Pt 2 Premium and Claims'!E58</f>
        <v>6693874.6600000001</v>
      </c>
      <c r="F58" s="356">
        <f>+'[1]Pt 2 Premium and Claims'!F58</f>
        <v>0</v>
      </c>
      <c r="G58" s="356">
        <f>+'[1]Pt 2 Premium and Claims'!G58</f>
        <v>0</v>
      </c>
      <c r="H58" s="356">
        <f>+'[1]Pt 2 Premium and Claims'!H58</f>
        <v>0</v>
      </c>
      <c r="I58" s="355">
        <f>+'[1]Pt 2 Premium and Claims'!I58</f>
        <v>7437311.6799999997</v>
      </c>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1" customFormat="1" x14ac:dyDescent="0.2">
      <c r="A5" s="109"/>
      <c r="B5" s="416" t="s">
        <v>308</v>
      </c>
      <c r="C5" s="404">
        <f>'[1]Pt 3 MLR and Rebate Calculation'!C5</f>
        <v>0</v>
      </c>
      <c r="D5" s="405">
        <f>'[1]Pt 3 MLR and Rebate Calculation'!D5</f>
        <v>77121222.219578043</v>
      </c>
      <c r="E5" s="456"/>
      <c r="F5" s="456"/>
      <c r="G5" s="450"/>
      <c r="H5" s="404">
        <f>'[1]Pt 3 MLR and Rebate Calculation'!H5</f>
        <v>0</v>
      </c>
      <c r="I5" s="405">
        <f>'[1]Pt 3 MLR and Rebate Calculation'!I5</f>
        <v>1006261.3304104218</v>
      </c>
      <c r="J5" s="456"/>
      <c r="K5" s="456"/>
      <c r="L5" s="450"/>
      <c r="M5" s="404">
        <f>'[1]Pt 3 MLR and Rebate Calculation'!M5</f>
        <v>0</v>
      </c>
      <c r="N5" s="405">
        <f>'[1]Pt 3 MLR and Rebate Calculation'!N5</f>
        <v>16637877.371180288</v>
      </c>
      <c r="O5" s="456"/>
      <c r="P5" s="456"/>
      <c r="Q5" s="404">
        <v>0</v>
      </c>
      <c r="R5" s="405">
        <v>0</v>
      </c>
      <c r="S5" s="456"/>
      <c r="T5" s="456"/>
      <c r="U5" s="404">
        <v>0</v>
      </c>
      <c r="V5" s="405">
        <v>0</v>
      </c>
      <c r="W5" s="456"/>
      <c r="X5" s="456"/>
      <c r="Y5" s="404">
        <v>0</v>
      </c>
      <c r="Z5" s="405">
        <v>0</v>
      </c>
      <c r="AA5" s="456"/>
      <c r="AB5" s="456"/>
      <c r="AC5" s="457"/>
      <c r="AD5" s="456"/>
      <c r="AE5" s="456"/>
      <c r="AF5" s="456"/>
      <c r="AG5" s="457"/>
      <c r="AH5" s="456"/>
      <c r="AI5" s="456"/>
      <c r="AJ5" s="456"/>
      <c r="AK5" s="404">
        <v>0</v>
      </c>
      <c r="AL5" s="405">
        <v>0</v>
      </c>
      <c r="AM5" s="456"/>
      <c r="AN5" s="458"/>
    </row>
    <row r="6" spans="1:40" s="11" customFormat="1" ht="25.5" x14ac:dyDescent="0.2">
      <c r="A6" s="109"/>
      <c r="B6" s="417" t="s">
        <v>309</v>
      </c>
      <c r="C6" s="399">
        <f>'[1]Pt 3 MLR and Rebate Calculation'!C6</f>
        <v>0</v>
      </c>
      <c r="D6" s="400">
        <f>'[1]Pt 3 MLR and Rebate Calculation'!D6</f>
        <v>77610855.963433564</v>
      </c>
      <c r="E6" s="402">
        <f>SUM('Pt 1 Summary of Data'!E$12,'Pt 1 Summary of Data'!E$22)+SUM('Pt 1 Summary of Data'!G$12,'Pt 1 Summary of Data'!G$22)-SUM('Pt 1 Summary of Data'!H$12,'Pt 1 Summary of Data'!H$22)</f>
        <v>82911394.417539448</v>
      </c>
      <c r="F6" s="402">
        <f t="shared" ref="F6:F11" si="0">SUM(C6:E6)</f>
        <v>160522250.38097301</v>
      </c>
      <c r="G6" s="403">
        <f>SUM('Pt 1 Summary of Data'!I$12,'Pt 1 Summary of Data'!I$22)</f>
        <v>82911394.417539448</v>
      </c>
      <c r="H6" s="399">
        <f>'[1]Pt 3 MLR and Rebate Calculation'!H6</f>
        <v>0</v>
      </c>
      <c r="I6" s="400">
        <f>'[1]Pt 3 MLR and Rebate Calculation'!I6</f>
        <v>1007089.0204104219</v>
      </c>
      <c r="J6" s="402">
        <f>SUM('Pt 1 Summary of Data'!K$12,'Pt 1 Summary of Data'!K$22)+SUM('Pt 1 Summary of Data'!M$12,'Pt 1 Summary of Data'!M$22)-SUM('Pt 1 Summary of Data'!N$12,'Pt 1 Summary of Data'!N$22)</f>
        <v>1522372.868760494</v>
      </c>
      <c r="K6" s="402">
        <f>SUM(H6:J6)</f>
        <v>2529461.8891709158</v>
      </c>
      <c r="L6" s="403">
        <f>SUM('Pt 1 Summary of Data'!O$12,'Pt 1 Summary of Data'!O$22)</f>
        <v>1522372.868760494</v>
      </c>
      <c r="M6" s="399">
        <f>'[1]Pt 3 MLR and Rebate Calculation'!M6</f>
        <v>0</v>
      </c>
      <c r="N6" s="400">
        <f>'[1]Pt 3 MLR and Rebate Calculation'!N6</f>
        <v>16650019.208326345</v>
      </c>
      <c r="O6" s="402">
        <f>SUM('Pt 1 Summary of Data'!Q$12,'Pt 1 Summary of Data'!Q$22)+SUM('Pt 1 Summary of Data'!S$12,'Pt 1 Summary of Data'!S$22)-SUM('Pt 1 Summary of Data'!T$12,'Pt 1 Summary of Data'!T$22)</f>
        <v>18295019.929414287</v>
      </c>
      <c r="P6" s="402">
        <f>SUM(M6:O6)</f>
        <v>34945039.137740634</v>
      </c>
      <c r="Q6" s="399">
        <v>0</v>
      </c>
      <c r="R6" s="400">
        <v>0</v>
      </c>
      <c r="S6" s="402">
        <v>0</v>
      </c>
      <c r="T6" s="402">
        <v>0</v>
      </c>
      <c r="U6" s="399">
        <v>0</v>
      </c>
      <c r="V6" s="400">
        <v>0</v>
      </c>
      <c r="W6" s="402">
        <v>0</v>
      </c>
      <c r="X6" s="402">
        <v>0</v>
      </c>
      <c r="Y6" s="399">
        <v>0</v>
      </c>
      <c r="Z6" s="400">
        <v>0</v>
      </c>
      <c r="AA6" s="402">
        <v>0</v>
      </c>
      <c r="AB6" s="402">
        <v>0</v>
      </c>
      <c r="AC6" s="445"/>
      <c r="AD6" s="443"/>
      <c r="AE6" s="443"/>
      <c r="AF6" s="443"/>
      <c r="AG6" s="445"/>
      <c r="AH6" s="443"/>
      <c r="AI6" s="443"/>
      <c r="AJ6" s="443"/>
      <c r="AK6" s="399">
        <v>0</v>
      </c>
      <c r="AL6" s="400">
        <v>0</v>
      </c>
      <c r="AM6" s="402">
        <v>0</v>
      </c>
      <c r="AN6" s="432">
        <v>0</v>
      </c>
    </row>
    <row r="7" spans="1:40" x14ac:dyDescent="0.2">
      <c r="B7" s="417" t="s">
        <v>310</v>
      </c>
      <c r="C7" s="399">
        <f>'[1]Pt 3 MLR and Rebate Calculation'!C7</f>
        <v>0</v>
      </c>
      <c r="D7" s="400">
        <f>'[1]Pt 3 MLR and Rebate Calculation'!D7</f>
        <v>1485612</v>
      </c>
      <c r="E7" s="402">
        <f>SUM('Pt 1 Summary of Data'!E$37:E$41)+SUM('Pt 1 Summary of Data'!G$37:G$41)-SUM('Pt 1 Summary of Data'!H$37:H$41)+MAX(0,MIN('Pt 1 Summary of Data'!E$42+'Pt 1 Summary of Data'!G$42-'Pt 1 Summary of Data'!H$42,0.3%*('Pt 1 Summary of Data'!E$5+'Pt 1 Summary of Data'!G$5-'Pt 1 Summary of Data'!H$5-SUM(E$9:E$11))))</f>
        <v>0</v>
      </c>
      <c r="F7" s="402">
        <f t="shared" si="0"/>
        <v>1485612</v>
      </c>
      <c r="G7" s="403">
        <f>SUM('Pt 1 Summary of Data'!I$37:I$41)+MAX(0,MIN(VALUE('Pt 1 Summary of Data'!I$42),0.3%*('Pt 1 Summary of Data'!I$5-SUM(G$9:G$10))))</f>
        <v>0</v>
      </c>
      <c r="H7" s="399">
        <f>'[1]Pt 3 MLR and Rebate Calculation'!H7</f>
        <v>0</v>
      </c>
      <c r="I7" s="400">
        <f>'[1]Pt 3 MLR and Rebate Calculation'!I7</f>
        <v>25647</v>
      </c>
      <c r="J7" s="402">
        <f>SUM('Pt 1 Summary of Data'!K$37:K$41)+SUM('Pt 1 Summary of Data'!M$37:M$41)-SUM('Pt 1 Summary of Data'!N$37:N$41)+MAX(0,MIN('Pt 1 Summary of Data'!K$42+'Pt 1 Summary of Data'!M$42-'Pt 1 Summary of Data'!N$42,0.3%*('Pt 1 Summary of Data'!K$5+'Pt 1 Summary of Data'!M$5-'Pt 1 Summary of Data'!N$5-SUM(J$10:J$11))))</f>
        <v>0</v>
      </c>
      <c r="K7" s="402">
        <f>SUM(H7:J7)</f>
        <v>25647</v>
      </c>
      <c r="L7" s="2">
        <f>SUM('Pt 1 Summary of Data'!O$37:O$41)+MAX(0,MIN(VALUE('Pt 1 Summary of Data'!O$42),0.3%*('Pt 1 Summary of Data'!O$5-L$10)))</f>
        <v>0</v>
      </c>
      <c r="M7" s="399">
        <f>'[1]Pt 3 MLR and Rebate Calculation'!M7</f>
        <v>0</v>
      </c>
      <c r="N7" s="400">
        <f>'[1]Pt 3 MLR and Rebate Calculation'!N7</f>
        <v>0</v>
      </c>
      <c r="O7" s="402">
        <f>SUM('Pt 1 Summary of Data'!Q$37:Q$41)+SUM('Pt 1 Summary of Data'!S$37:S$41)-SUM('Pt 1 Summary of Data'!T$37:T$41)+MAX(0,MIN('Pt 1 Summary of Data'!Q$42+'Pt 1 Summary of Data'!S$42-'Pt 1 Summary of Data'!T$42,0.3%*('Pt 1 Summary of Data'!Q$5+'Pt 1 Summary of Data'!S$5-'Pt 1 Summary of Data'!T$5)))</f>
        <v>0</v>
      </c>
      <c r="P7" s="402">
        <f>SUM(M7:O7)</f>
        <v>0</v>
      </c>
      <c r="Q7" s="399">
        <v>0</v>
      </c>
      <c r="R7" s="400">
        <v>0</v>
      </c>
      <c r="S7" s="402">
        <v>0</v>
      </c>
      <c r="T7" s="402">
        <v>0</v>
      </c>
      <c r="U7" s="399">
        <v>0</v>
      </c>
      <c r="V7" s="400">
        <v>0</v>
      </c>
      <c r="W7" s="402">
        <v>0</v>
      </c>
      <c r="X7" s="402">
        <v>0</v>
      </c>
      <c r="Y7" s="399">
        <v>0</v>
      </c>
      <c r="Z7" s="400">
        <v>0</v>
      </c>
      <c r="AA7" s="402">
        <v>0</v>
      </c>
      <c r="AB7" s="402">
        <v>0</v>
      </c>
      <c r="AC7" s="445"/>
      <c r="AD7" s="443"/>
      <c r="AE7" s="443"/>
      <c r="AF7" s="443"/>
      <c r="AG7" s="445"/>
      <c r="AH7" s="443"/>
      <c r="AI7" s="443"/>
      <c r="AJ7" s="443"/>
      <c r="AK7" s="399">
        <v>0</v>
      </c>
      <c r="AL7" s="400">
        <v>0</v>
      </c>
      <c r="AM7" s="402">
        <v>0</v>
      </c>
      <c r="AN7" s="432">
        <v>0</v>
      </c>
    </row>
    <row r="8" spans="1:40" x14ac:dyDescent="0.2">
      <c r="B8" s="417" t="s">
        <v>495</v>
      </c>
      <c r="C8" s="446"/>
      <c r="D8" s="400">
        <f>'[1]Pt 3 MLR and Rebate Calculation'!D8</f>
        <v>8030430.0199999996</v>
      </c>
      <c r="E8" s="402">
        <f>'Pt 2 Premium and Claims'!E58+'Pt 2 Premium and Claims'!G58-'Pt 2 Premium and Claims'!H58</f>
        <v>6693874.6600000001</v>
      </c>
      <c r="F8" s="402">
        <f t="shared" si="0"/>
        <v>14724304.68</v>
      </c>
      <c r="G8" s="403">
        <f>'Pt 2 Premium and Claims'!I58</f>
        <v>7437311.6799999997</v>
      </c>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f>'[1]Pt 3 MLR and Rebate Calculation'!D9</f>
        <v>4200475.38</v>
      </c>
      <c r="E9" s="402">
        <f>'Pt 2 Premium and Claims'!E$15+'Pt 2 Premium and Claims'!G$15-'Pt 2 Premium and Claims'!H$15</f>
        <v>5188576.67</v>
      </c>
      <c r="F9" s="402">
        <f t="shared" si="0"/>
        <v>9389052.0500000007</v>
      </c>
      <c r="G9" s="403">
        <f>'Pt 2 Premium and Claims'!I$15</f>
        <v>5188576.67</v>
      </c>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f>'[1]Pt 3 MLR and Rebate Calculation'!D10</f>
        <v>-54020697.93</v>
      </c>
      <c r="E10" s="402">
        <f>'Pt 2 Premium and Claims'!E$16+'Pt 2 Premium and Claims'!G$16-'Pt 2 Premium and Claims'!H$16</f>
        <v>-30571356.27</v>
      </c>
      <c r="F10" s="402">
        <f t="shared" si="0"/>
        <v>-84592054.200000003</v>
      </c>
      <c r="G10" s="403">
        <f>'Pt 2 Premium and Claims'!I$16</f>
        <v>-30571356.27</v>
      </c>
      <c r="H10" s="445"/>
      <c r="I10" s="400">
        <f>'[1]Pt 3 MLR and Rebate Calculation'!I10</f>
        <v>-1166880.06</v>
      </c>
      <c r="J10" s="402">
        <f>'Pt 2 Premium and Claims'!K$16+'Pt 2 Premium and Claims'!M$16-'Pt 2 Premium and Claims'!N$16</f>
        <v>-1666323.89</v>
      </c>
      <c r="K10" s="402">
        <f>SUM(H10:J10)</f>
        <v>-2833203.95</v>
      </c>
      <c r="L10" s="403">
        <f>'Pt 2 Premium and Claims'!O$16</f>
        <v>-1666323.89</v>
      </c>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f>'[1]Pt 3 MLR and Rebate Calculation'!D11</f>
        <v>948240.57</v>
      </c>
      <c r="E11" s="402">
        <f>'Pt 2 Premium and Claims'!E$17+'Pt 2 Premium and Claims'!G$17-'Pt 2 Premium and Claims'!H$17</f>
        <v>0</v>
      </c>
      <c r="F11" s="402">
        <f t="shared" si="0"/>
        <v>948240.57</v>
      </c>
      <c r="G11" s="452"/>
      <c r="H11" s="445"/>
      <c r="I11" s="400">
        <f>'[1]Pt 3 MLR and Rebate Calculation'!I11</f>
        <v>0</v>
      </c>
      <c r="J11" s="402">
        <f>'Pt 2 Premium and Claims'!K$17+'Pt 2 Premium and Claims'!M$17-'Pt 2 Premium and Claims'!N$17</f>
        <v>0</v>
      </c>
      <c r="K11" s="402">
        <f>SUM(H11:J11)</f>
        <v>0</v>
      </c>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7" customFormat="1" x14ac:dyDescent="0.2">
      <c r="A12" s="110"/>
      <c r="B12" s="418" t="s">
        <v>315</v>
      </c>
      <c r="C12" s="401">
        <f>SUM(C$6:C$7)+IF(AND(OR('Company Information'!$C$12="District of Columbia",'Company Information'!$C$12="Massachusetts",'Company Information'!$C$12="Vermont"),SUM($C$6:$F$11,$C$15:$F$16,$C$38:$D$38)&lt;&gt;0),SUM(H$6:H$7),0)</f>
        <v>0</v>
      </c>
      <c r="D12" s="402">
        <f>SUM(D$6:D$7) - SUM(D$8:D$11)+IF(AND(OR('Company Information'!$C$12="District of Columbia",'Company Information'!$C$12="Massachusetts",'Company Information'!$C$12="Vermont"),SUM($C$6:$F$11,$C$15:$F$16,$C$38:$D$38)&lt;&gt;0),SUM(I$6:I$7) - SUM(I$10:I$11),0)</f>
        <v>119938019.92343357</v>
      </c>
      <c r="E12" s="402">
        <f>SUM(E$6:E$7)-SUM(E$8:E$11)+IF(AND(OR('Company Information'!$C$12="District of Columbia",'Company Information'!$C$12="Massachusetts",'Company Information'!$C$12="Vermont"),SUM($C$6:$F$11,$C$15:$F$16,$C$38:$D$38)&lt;&gt;0),SUM(J$6:J$7)-SUM(J$10:J$11),0)</f>
        <v>101600299.35753945</v>
      </c>
      <c r="F12" s="402">
        <f>IFERROR(SUM(C$12:E$12)+C$17*MAX(0,E$50-C$50)+D$17*MAX(0,E$50-D$50),0)</f>
        <v>221538319.28097302</v>
      </c>
      <c r="G12" s="449"/>
      <c r="H12" s="401">
        <f>SUM(H$6:H$7)+IF(AND(OR('Company Information'!$C$12="District of Columbia",'Company Information'!$C$12="Massachusetts",'Company Information'!$C$12="Vermont"),SUM($H$6:$K$11,$H$15:$K$16,$H$38:$I$38)&lt;&gt;0),SUM(C$6:C$7),0)</f>
        <v>0</v>
      </c>
      <c r="I12" s="402">
        <f>SUM(I$6:I$7) - SUM(I$10:I$11)+IF(AND(OR('Company Information'!$C$12="District of Columbia",'Company Information'!$C$12="Massachusetts",'Company Information'!$C$12="Vermont"),SUM($H$6:$K$11,$H$15:$K$16,$H$38:$I$38)&lt;&gt;0),SUM(D$6:D$7) - SUM(D$8:D$11),0)</f>
        <v>2199616.0804104218</v>
      </c>
      <c r="J12" s="402">
        <f>SUM(J$6:J$7)-SUM(J$10:J$11)+IF(AND(OR('Company Information'!$C$12="District of Columbia",'Company Information'!$C$12="Massachusetts",'Company Information'!$C$12="Vermont"),SUM($H$6:$K$11,$H$15:$K$16,$H$38:$I$38)&lt;&gt;0),SUM(E$6:E$7)-SUM(E$8:E$11),0)</f>
        <v>3188696.7587604942</v>
      </c>
      <c r="K12" s="402">
        <f>IFERROR(SUM(H$12:J$12)+H$17*MAX(0,J$50-H$50)+I$17*MAX(0,J$50-I$50),0)</f>
        <v>5388312.839170916</v>
      </c>
      <c r="L12" s="449"/>
      <c r="M12" s="401">
        <f>SUM(M$6:M$7)</f>
        <v>0</v>
      </c>
      <c r="N12" s="402">
        <f>SUM(N$6:N$7)</f>
        <v>16650019.208326345</v>
      </c>
      <c r="O12" s="402">
        <f>SUM(O$6:O$7)</f>
        <v>18295019.929414287</v>
      </c>
      <c r="P12" s="1">
        <f>SUM(M$12:O$12)+M$17*MAX(0,O$50-M$50)+N$17*MAX(0,O$50-N$50)</f>
        <v>34945039.137740634</v>
      </c>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7" customFormat="1" ht="30" customHeight="1" x14ac:dyDescent="0.2">
      <c r="A13" s="110"/>
      <c r="B13" s="418" t="s">
        <v>316</v>
      </c>
      <c r="C13" s="446"/>
      <c r="D13" s="444"/>
      <c r="E13" s="444"/>
      <c r="F13" s="444"/>
      <c r="G13" s="449"/>
      <c r="H13" s="446"/>
      <c r="I13" s="444"/>
      <c r="J13" s="444"/>
      <c r="K13" s="444"/>
      <c r="L13" s="449"/>
      <c r="M13" s="446"/>
      <c r="N13" s="444"/>
      <c r="O13" s="444"/>
      <c r="P13" s="444"/>
      <c r="Q13" s="401">
        <v>0</v>
      </c>
      <c r="R13" s="402">
        <v>0</v>
      </c>
      <c r="S13" s="402">
        <v>0</v>
      </c>
      <c r="T13" s="402">
        <v>0</v>
      </c>
      <c r="U13" s="401">
        <v>0</v>
      </c>
      <c r="V13" s="402">
        <v>0</v>
      </c>
      <c r="W13" s="402">
        <v>0</v>
      </c>
      <c r="X13" s="402">
        <v>0</v>
      </c>
      <c r="Y13" s="401">
        <v>0</v>
      </c>
      <c r="Z13" s="402">
        <v>0</v>
      </c>
      <c r="AA13" s="402">
        <v>0</v>
      </c>
      <c r="AB13" s="402">
        <v>0</v>
      </c>
      <c r="AC13" s="445"/>
      <c r="AD13" s="443"/>
      <c r="AE13" s="443"/>
      <c r="AF13" s="443"/>
      <c r="AG13" s="445"/>
      <c r="AH13" s="443"/>
      <c r="AI13" s="443"/>
      <c r="AJ13" s="443"/>
      <c r="AK13" s="401">
        <v>0</v>
      </c>
      <c r="AL13" s="402">
        <v>0</v>
      </c>
      <c r="AM13" s="402">
        <v>0</v>
      </c>
      <c r="AN13" s="432">
        <v>0</v>
      </c>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f>'[1]Pt 3 MLR and Rebate Calculation'!C15</f>
        <v>0</v>
      </c>
      <c r="D15" s="405">
        <f>'[1]Pt 3 MLR and Rebate Calculation'!D15</f>
        <v>142609653</v>
      </c>
      <c r="E15" s="397">
        <f>SUM('Pt 1 Summary of Data'!E$5:E$7)+SUM('Pt 1 Summary of Data'!G$5:G$7)-SUM('Pt 1 Summary of Data'!H$5:H$7)-SUM(E$9:E$11)</f>
        <v>115750540.17250001</v>
      </c>
      <c r="F15" s="397">
        <f>SUM(C15:E15)</f>
        <v>258360193.17250001</v>
      </c>
      <c r="G15" s="398">
        <f>SUM('Pt 1 Summary of Data'!I$5:I$7)-SUM(G$9:G$10)</f>
        <v>115750540.17250001</v>
      </c>
      <c r="H15" s="404">
        <f>'[1]Pt 3 MLR and Rebate Calculation'!H15</f>
        <v>0</v>
      </c>
      <c r="I15" s="405">
        <f>'[1]Pt 3 MLR and Rebate Calculation'!I15</f>
        <v>2689694.3200000003</v>
      </c>
      <c r="J15" s="397">
        <f>SUM('Pt 1 Summary of Data'!K$5:K$7)+SUM('Pt 1 Summary of Data'!M$5:M$7)-SUM('Pt 1 Summary of Data'!N$5:N$7)-SUM(J$10:J$11)</f>
        <v>3357471.94</v>
      </c>
      <c r="K15" s="397">
        <f>SUM(H15:J15)</f>
        <v>6047166.2599999998</v>
      </c>
      <c r="L15" s="398">
        <f>SUM('Pt 1 Summary of Data'!O$5:O$7)-L$10</f>
        <v>3357471.94</v>
      </c>
      <c r="M15" s="404">
        <f>'[1]Pt 3 MLR and Rebate Calculation'!M15</f>
        <v>0</v>
      </c>
      <c r="N15" s="405">
        <f>'[1]Pt 3 MLR and Rebate Calculation'!N15</f>
        <v>19503269</v>
      </c>
      <c r="O15" s="397">
        <f>SUM('Pt 1 Summary of Data'!Q$5:Q$7)+SUM('Pt 1 Summary of Data'!S$5:S$7)-SUM('Pt 1 Summary of Data'!T$5:T$7)+N$56</f>
        <v>21871177.359999999</v>
      </c>
      <c r="P15" s="397">
        <f>SUM(M15:O15)</f>
        <v>41374446.359999999</v>
      </c>
      <c r="Q15" s="404">
        <v>0</v>
      </c>
      <c r="R15" s="405">
        <v>0</v>
      </c>
      <c r="S15" s="397">
        <v>0</v>
      </c>
      <c r="T15" s="397">
        <v>0</v>
      </c>
      <c r="U15" s="404">
        <v>0</v>
      </c>
      <c r="V15" s="405">
        <v>0</v>
      </c>
      <c r="W15" s="397">
        <v>0</v>
      </c>
      <c r="X15" s="397">
        <v>0</v>
      </c>
      <c r="Y15" s="404">
        <v>0</v>
      </c>
      <c r="Z15" s="405">
        <v>0</v>
      </c>
      <c r="AA15" s="397">
        <v>0</v>
      </c>
      <c r="AB15" s="397">
        <v>0</v>
      </c>
      <c r="AC15" s="457"/>
      <c r="AD15" s="456"/>
      <c r="AE15" s="456"/>
      <c r="AF15" s="456"/>
      <c r="AG15" s="457"/>
      <c r="AH15" s="456"/>
      <c r="AI15" s="456"/>
      <c r="AJ15" s="456"/>
      <c r="AK15" s="404">
        <v>0</v>
      </c>
      <c r="AL15" s="405">
        <v>0</v>
      </c>
      <c r="AM15" s="397">
        <v>0</v>
      </c>
      <c r="AN15" s="433">
        <v>0</v>
      </c>
    </row>
    <row r="16" spans="1:40" x14ac:dyDescent="0.2">
      <c r="B16" s="417" t="s">
        <v>311</v>
      </c>
      <c r="C16" s="399">
        <f>'[1]Pt 3 MLR and Rebate Calculation'!C16</f>
        <v>0</v>
      </c>
      <c r="D16" s="400">
        <f>'[1]Pt 3 MLR and Rebate Calculation'!D16</f>
        <v>14400188.232090507</v>
      </c>
      <c r="E16" s="402">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12218860.914423</v>
      </c>
      <c r="F16" s="402">
        <f>SUM(C16:E16)</f>
        <v>26619049.146513507</v>
      </c>
      <c r="G16" s="403">
        <f>SUM('Pt 1 Summary of Data'!I$25:I$28,'Pt 1 Summary of Data'!I$30,'Pt 1 Summary of Data'!I$34:I$35)+IF('Company Information'!$C$15="No",IF(MAX('Pt 1 Summary of Data'!I$31:I$32)=0,MIN('Pt 1 Summary of Data'!I$31:I$32),MAX('Pt 1 Summary of Data'!I$31:I$32)),SUM('Pt 1 Summary of Data'!I$31:I$32))</f>
        <v>12218860.914423</v>
      </c>
      <c r="H16" s="399">
        <f>'[1]Pt 3 MLR and Rebate Calculation'!H16</f>
        <v>0</v>
      </c>
      <c r="I16" s="400">
        <f>'[1]Pt 3 MLR and Rebate Calculation'!I16</f>
        <v>190565.92430975899</v>
      </c>
      <c r="J16" s="402">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260057.53310033333</v>
      </c>
      <c r="K16" s="402">
        <f>SUM(H16:J16)</f>
        <v>450623.45741009235</v>
      </c>
      <c r="L16" s="403">
        <f>SUM('Pt 1 Summary of Data'!O$25:O$28,'Pt 1 Summary of Data'!O$30,'Pt 1 Summary of Data'!O$34:O$35)+IF('Company Information'!$C$15="No",IF(MAX('Pt 1 Summary of Data'!O$31:O$32)=0,MIN('Pt 1 Summary of Data'!O$31:O$32),MAX('Pt 1 Summary of Data'!O$31:O$32)),SUM('Pt 1 Summary of Data'!O$31:O$32))</f>
        <v>260057.53310033333</v>
      </c>
      <c r="M16" s="399">
        <f>'[1]Pt 3 MLR and Rebate Calculation'!M16</f>
        <v>0</v>
      </c>
      <c r="N16" s="400">
        <f>'[1]Pt 3 MLR and Rebate Calculation'!N16</f>
        <v>1335276.8691209964</v>
      </c>
      <c r="O16" s="402">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1106261.707045</v>
      </c>
      <c r="P16" s="402">
        <f>SUM(M16:O16)</f>
        <v>2441538.5761659965</v>
      </c>
      <c r="Q16" s="399">
        <v>0</v>
      </c>
      <c r="R16" s="400">
        <v>0</v>
      </c>
      <c r="S16" s="402">
        <v>0</v>
      </c>
      <c r="T16" s="402">
        <v>0</v>
      </c>
      <c r="U16" s="399">
        <v>0</v>
      </c>
      <c r="V16" s="400">
        <v>0</v>
      </c>
      <c r="W16" s="402">
        <v>0</v>
      </c>
      <c r="X16" s="402">
        <v>0</v>
      </c>
      <c r="Y16" s="399">
        <v>0</v>
      </c>
      <c r="Z16" s="400">
        <v>0</v>
      </c>
      <c r="AA16" s="402">
        <v>0</v>
      </c>
      <c r="AB16" s="402">
        <v>0</v>
      </c>
      <c r="AC16" s="445"/>
      <c r="AD16" s="443"/>
      <c r="AE16" s="443"/>
      <c r="AF16" s="443"/>
      <c r="AG16" s="445"/>
      <c r="AH16" s="443"/>
      <c r="AI16" s="443"/>
      <c r="AJ16" s="443"/>
      <c r="AK16" s="399">
        <v>0</v>
      </c>
      <c r="AL16" s="400">
        <v>0</v>
      </c>
      <c r="AM16" s="402">
        <v>0</v>
      </c>
      <c r="AN16" s="432">
        <v>0</v>
      </c>
    </row>
    <row r="17" spans="1:40" s="67" customFormat="1" x14ac:dyDescent="0.2">
      <c r="A17" s="110"/>
      <c r="B17" s="418" t="s">
        <v>318</v>
      </c>
      <c r="C17" s="401">
        <f>C$15-C$16+IF(AND(OR('Company Information'!$C$12="District of Columbia",'Company Information'!$C$12="Massachusetts",'Company Information'!$C$12="Vermont"),SUM($C$6:$F$11,$C$15:$F$16,$C$38:$D$38)&lt;&gt;0),H$15-H$16,0)</f>
        <v>0</v>
      </c>
      <c r="D17" s="402">
        <f>D$15-D$16+IF(AND(OR('Company Information'!$C$12="District of Columbia",'Company Information'!$C$12="Massachusetts",'Company Information'!$C$12="Vermont"),SUM($C$6:$F$11,$C$15:$F$16,$C$38:$D$38)&lt;&gt;0),I$15-I$16,0)</f>
        <v>128209464.7679095</v>
      </c>
      <c r="E17" s="402">
        <f>E$15-E$16+IF(AND(OR('Company Information'!$C$12="District of Columbia",'Company Information'!$C$12="Massachusetts",'Company Information'!$C$12="Vermont"),SUM($C$6:$F$11,$C$15:$F$16,$C$38:$D$38)&lt;&gt;0),J$15-J$16,0)</f>
        <v>103531679.25807701</v>
      </c>
      <c r="F17" s="402">
        <f>F$15-F$16+IF(AND(OR('Company Information'!$C$12="District of Columbia",'Company Information'!$C$12="Massachusetts",'Company Information'!$C$12="Vermont"),SUM($C$6:$F$11,$C$15:$F$16,$C$38:$D$38)&lt;&gt;0),K$15-K$16,0)</f>
        <v>231741144.02598649</v>
      </c>
      <c r="G17" s="452"/>
      <c r="H17" s="401">
        <f>H$15-H$16+IF(AND(OR('Company Information'!$C$12="District of Columbia",'Company Information'!$C$12="Massachusetts",'Company Information'!$C$12="Vermont"),SUM($H$6:$K$11,$H$15:$K$16,$H$38:$I$38)&lt;&gt;0),C$15-C$16,0)</f>
        <v>0</v>
      </c>
      <c r="I17" s="402">
        <f>I$15-I$16+IF(AND(OR('Company Information'!$C$12="District of Columbia",'Company Information'!$C$12="Massachusetts",'Company Information'!$C$12="Vermont"),SUM($H$6:$K$11,$H$15:$K$16,$H$38:$I$38)&lt;&gt;0),D$15-D$16,0)</f>
        <v>2499128.3956902414</v>
      </c>
      <c r="J17" s="402">
        <f>J$15-J$16+IF(AND(OR('Company Information'!$C$12="District of Columbia",'Company Information'!$C$12="Massachusetts",'Company Information'!$C$12="Vermont"),SUM($H$6:$K$11,$H$15:$K$16,$H$38:$I$38)&lt;&gt;0),E$15-E$16,0)</f>
        <v>3097414.4068996664</v>
      </c>
      <c r="K17" s="402">
        <f>K$15-K$16+IF(AND(OR('Company Information'!$C$12="District of Columbia",'Company Information'!$C$12="Massachusetts",'Company Information'!$C$12="Vermont"),SUM($H$6:$K$11,$H$15:$K$16,$H$38:$I$38)&lt;&gt;0),F$15-F$16,0)</f>
        <v>5596542.8025899073</v>
      </c>
      <c r="L17" s="452"/>
      <c r="M17" s="401">
        <f>M$15-M$16</f>
        <v>0</v>
      </c>
      <c r="N17" s="402">
        <f>N$15-N$16</f>
        <v>18167992.130879004</v>
      </c>
      <c r="O17" s="402">
        <f>O$15-O$16</f>
        <v>20764915.652954999</v>
      </c>
      <c r="P17" s="402">
        <f>P$15-P$16</f>
        <v>38932907.783834003</v>
      </c>
      <c r="Q17" s="401">
        <v>0</v>
      </c>
      <c r="R17" s="402">
        <v>0</v>
      </c>
      <c r="S17" s="402">
        <v>0</v>
      </c>
      <c r="T17" s="402">
        <v>0</v>
      </c>
      <c r="U17" s="401">
        <v>0</v>
      </c>
      <c r="V17" s="402">
        <v>0</v>
      </c>
      <c r="W17" s="402">
        <v>0</v>
      </c>
      <c r="X17" s="402">
        <v>0</v>
      </c>
      <c r="Y17" s="401">
        <v>0</v>
      </c>
      <c r="Z17" s="402">
        <v>0</v>
      </c>
      <c r="AA17" s="402">
        <v>0</v>
      </c>
      <c r="AB17" s="402">
        <v>0</v>
      </c>
      <c r="AC17" s="445"/>
      <c r="AD17" s="443"/>
      <c r="AE17" s="443"/>
      <c r="AF17" s="443"/>
      <c r="AG17" s="445"/>
      <c r="AH17" s="443"/>
      <c r="AI17" s="443"/>
      <c r="AJ17" s="443"/>
      <c r="AK17" s="401">
        <v>0</v>
      </c>
      <c r="AL17" s="402">
        <v>0</v>
      </c>
      <c r="AM17" s="402">
        <v>0</v>
      </c>
      <c r="AN17" s="432">
        <v>0</v>
      </c>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f>SUM(G$6:G$7)-SUM(G$8:G$10)+IF(AND(OR('Company Information'!$C$12="District of Columbia",'Company Information'!$C$12="Massachusetts",'Company Information'!$C$12="Vermont"),SUM($G$6:$G$10,$G$15:$G$16)&lt;&gt;0),SUM(L$6:L$7)-L$10,0)+G$58</f>
        <v>101139300.93447693</v>
      </c>
      <c r="H19" s="457"/>
      <c r="I19" s="456"/>
      <c r="J19" s="456"/>
      <c r="K19" s="456"/>
      <c r="L19" s="398">
        <f>SUM(L$6:L$7)-L$10+IF(AND(OR('Company Information'!$C$12="District of Columbia",'Company Information'!$C$12="Massachusetts",'Company Information'!$C$12="Vermont"),SUM($L$6:$L$10,$L$15:$L$16)&lt;&gt;0),SUM(G$6:G$7)-SUM(G$8:G$10),0)+L$58</f>
        <v>3183944.6383500723</v>
      </c>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f>SUM('Pt 1 Summary of Data'!I$44:I$47,'Pt 1 Summary of Data'!I$49:I$51)+IF(AND(OR('Company Information'!$C$12="District of Columbia",'Company Information'!$C$12="Massachusetts",'Company Information'!$C$12="Vermont"),SUM($G$6:$G$10,$G$15:$G$16)&lt;&gt;0),SUM('Pt 1 Summary of Data'!O$44:O$47,'Pt 1 Summary of Data'!O$49:O$51),0)</f>
        <v>13288870</v>
      </c>
      <c r="H20" s="445"/>
      <c r="I20" s="443"/>
      <c r="J20" s="443"/>
      <c r="K20" s="443"/>
      <c r="L20" s="403">
        <f>SUM('Pt 1 Summary of Data'!O$44:O$47,'Pt 1 Summary of Data'!O$49:O$51)+IF(AND(OR('Company Information'!$C$12="District of Columbia",'Company Information'!$C$12="Massachusetts",'Company Information'!$C$12="Vermont"),SUM($L$6:$L$10,$L$15:$L$16)&lt;&gt;0),SUM('Pt 1 Summary of Data'!I$44:I$47,'Pt 1 Summary of Data'!I$49:I$51),0)</f>
        <v>309987</v>
      </c>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f>MAX(G$22,G$23)</f>
        <v>5176583.9629038507</v>
      </c>
      <c r="H21" s="445"/>
      <c r="I21" s="443"/>
      <c r="J21" s="443"/>
      <c r="K21" s="443"/>
      <c r="L21" s="403">
        <f>MAX(L$22,L$23)</f>
        <v>154870.72034498333</v>
      </c>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f>G$15-G$19-G$16-G$20+IF(AND(OR('Company Information'!$C$12="District of Columbia",'Company Information'!$C$12="Massachusetts",'Company Information'!$C$12="Vermont"),SUM($G$6:$G$10,$G$15:$G$16)&lt;&gt;0),L$15-L$16,0)</f>
        <v>-10896491.676399913</v>
      </c>
      <c r="H22" s="445"/>
      <c r="I22" s="443"/>
      <c r="J22" s="443"/>
      <c r="K22" s="443"/>
      <c r="L22" s="403">
        <f>L$15-L$19-L$16-L$20+IF(AND(OR('Company Information'!$C$12="District of Columbia",'Company Information'!$C$12="Massachusetts",'Company Information'!$C$12="Vermont"),SUM($L$6:$L$10,$L$15:$L$16)&lt;&gt;0),G$15-G$16,0)</f>
        <v>-396517.23145040567</v>
      </c>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f>(3%+2%)*(G$15-G$16+IF(AND(OR('Company Information'!$C$12="District of Columbia",'Company Information'!$C$12="Massachusetts",'Company Information'!$C$12="Vermont"),SUM($G$6:$G$10,$G$15:$G$16)&lt;&gt;0),L$15-L$16,0))</f>
        <v>5176583.9629038507</v>
      </c>
      <c r="H23" s="445"/>
      <c r="I23" s="443"/>
      <c r="J23" s="443"/>
      <c r="K23" s="443"/>
      <c r="L23" s="403">
        <f>(3%+2%)*(L$15-L$16+IF(AND(OR('Company Information'!$C$12="District of Columbia",'Company Information'!$C$12="Massachusetts",'Company Information'!$C$12="Vermont"),SUM($L$6:$L$10,$L$15:$L$16)&lt;&gt;0),G$15-G$16,0))</f>
        <v>154870.72034498333</v>
      </c>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f>3%*(G$15-G$16+IF(AND(OR('Company Information'!$C$12="District of Columbia",'Company Information'!$C$12="Massachusetts",'Company Information'!$C$12="Vermont"),SUM($G$6:$G$10,$G$15:$G$16)&lt;&gt;0),L$15-L$16,0))</f>
        <v>3105950.3777423101</v>
      </c>
      <c r="H24" s="445"/>
      <c r="I24" s="443"/>
      <c r="J24" s="443"/>
      <c r="K24" s="443"/>
      <c r="L24" s="403">
        <f>3%*(L$15-L$16+IF(AND(OR('Company Information'!$C$12="District of Columbia",'Company Information'!$C$12="Massachusetts",'Company Information'!$C$12="Vermont"),SUM($L$6:$L$10,$L$15:$L$16)&lt;&gt;0),G$15-G$16,0))</f>
        <v>92922.432206989994</v>
      </c>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f>MIN(G$26,G$27)</f>
        <v>30684314.87732685</v>
      </c>
      <c r="H25" s="445"/>
      <c r="I25" s="443"/>
      <c r="J25" s="443"/>
      <c r="K25" s="443"/>
      <c r="L25" s="403">
        <f>MIN(L$26,L$27)</f>
        <v>724915.25344531669</v>
      </c>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f>G$20+G$21+G$16+IF(AND(OR('Company Information'!$C$12="District of Columbia",'Company Information'!$C$12="Massachusetts",'Company Information'!$C$12="Vermont"),SUM($G$6:$G$10,$G$15:$G$16)&lt;&gt;0),L$16,0)</f>
        <v>30684314.87732685</v>
      </c>
      <c r="H26" s="445"/>
      <c r="I26" s="443"/>
      <c r="J26" s="443"/>
      <c r="K26" s="443"/>
      <c r="L26" s="403">
        <f>L$20+L$21+L$16+IF(AND(OR('Company Information'!$C$12="District of Columbia",'Company Information'!$C$12="Massachusetts",'Company Information'!$C$12="Vermont"),SUM($L$6:$L$10,$L$15:$L$16)&lt;&gt;0),G$16,0)</f>
        <v>724915.25344531669</v>
      </c>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34995830.35119994</v>
      </c>
      <c r="H27" s="445"/>
      <c r="I27" s="443"/>
      <c r="J27" s="443"/>
      <c r="K27" s="443"/>
      <c r="L27" s="403">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941488.70261825994</v>
      </c>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f>G$15+IF(AND(OR('Company Information'!$C$12="District of Columbia",'Company Information'!$C$12="Massachusetts",'Company Information'!$C$12="Vermont"),SUM($G$6:$G$10,$G$15:$G$16)&lt;&gt;0),L$15,0)-G$25</f>
        <v>85066225.295173168</v>
      </c>
      <c r="H28" s="445"/>
      <c r="I28" s="443"/>
      <c r="J28" s="443"/>
      <c r="K28" s="443"/>
      <c r="L28" s="403">
        <f>L$15+IF(AND(OR('Company Information'!$C$12="District of Columbia",'Company Information'!$C$12="Massachusetts",'Company Information'!$C$12="Vermont"),SUM($L$6:$L$10,$L$15:$L$16)&lt;&gt;0),G$15,0)-L$25</f>
        <v>2632556.6865546834</v>
      </c>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f>MIN(G$31,G$32)</f>
        <v>28613681.292165309</v>
      </c>
      <c r="H29" s="445"/>
      <c r="I29" s="443"/>
      <c r="J29" s="443"/>
      <c r="K29" s="443"/>
      <c r="L29" s="403">
        <f>MIN(L$31,L$32)</f>
        <v>662966.96530732326</v>
      </c>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f>MAX(G$22,G$24)</f>
        <v>3105950.3777423101</v>
      </c>
      <c r="H30" s="445"/>
      <c r="I30" s="443"/>
      <c r="J30" s="443"/>
      <c r="K30" s="443"/>
      <c r="L30" s="473">
        <f>MAX(L$22,L$24)</f>
        <v>92922.432206989994</v>
      </c>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f>G$20+G30+G$16+IF(AND(OR('Company Information'!$C$12="District of Columbia",'Company Information'!$C$12="Massachusetts",'Company Information'!$C$12="Vermont"),SUM($G$6:$G$10,$G$15:$G$16)&lt;&gt;0),L$16,0)</f>
        <v>28613681.292165309</v>
      </c>
      <c r="H31" s="445"/>
      <c r="I31" s="443"/>
      <c r="J31" s="443"/>
      <c r="K31" s="443"/>
      <c r="L31" s="403">
        <f>L$20+L30+L$16+IF(AND(OR('Company Information'!$C$12="District of Columbia",'Company Information'!$C$12="Massachusetts",'Company Information'!$C$12="Vermont"),SUM($L$6:$L$10,$L$15:$L$16)&lt;&gt;0),G$16,0)</f>
        <v>662966.96530732326</v>
      </c>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32925196.766038403</v>
      </c>
      <c r="H32" s="445"/>
      <c r="I32" s="443"/>
      <c r="J32" s="443"/>
      <c r="K32" s="443"/>
      <c r="L32" s="403">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879540.41448026663</v>
      </c>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f>G$15+IF(AND(OR('Company Information'!$C$12="District of Columbia",'Company Information'!$C$12="Massachusetts",'Company Information'!$C$12="Vermont"),SUM($G$6:$G$10,$G$15:$G$16)&lt;&gt;0),L$15,0)-G$29</f>
        <v>87136858.880334705</v>
      </c>
      <c r="H33" s="445"/>
      <c r="I33" s="443"/>
      <c r="J33" s="443"/>
      <c r="K33" s="443"/>
      <c r="L33" s="403">
        <f>L$15+IF(AND(OR('Company Information'!$C$12="District of Columbia",'Company Information'!$C$12="Massachusetts",'Company Information'!$C$12="Vermont"),SUM($L$6:$L$10,$L$15:$L$16)&lt;&gt;0),G$15,0)-L$29</f>
        <v>2694504.9746926767</v>
      </c>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f>IF(G$33=0,0,G$19/G$33)</f>
        <v>1.1606948223067326</v>
      </c>
      <c r="H34" s="464"/>
      <c r="I34" s="465"/>
      <c r="J34" s="465"/>
      <c r="K34" s="465"/>
      <c r="L34" s="471">
        <f>IF(L$33=0,0,L$19/L$33)</f>
        <v>1.1816436296293047</v>
      </c>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f>'[1]Pt 3 MLR and Rebate Calculation'!G35</f>
        <v>7803616.1469807234</v>
      </c>
      <c r="H35" s="445"/>
      <c r="I35" s="443"/>
      <c r="J35" s="443"/>
      <c r="K35" s="443"/>
      <c r="L35" s="479">
        <f>'[1]Pt 3 MLR and Rebate Calculation'!L35</f>
        <v>286466.03691290179</v>
      </c>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f>'[1]Pt 3 MLR and Rebate Calculation'!G36</f>
        <v>7803616.1469807224</v>
      </c>
      <c r="H36" s="445"/>
      <c r="I36" s="443"/>
      <c r="J36" s="443"/>
      <c r="K36" s="443"/>
      <c r="L36" s="480">
        <f>'[1]Pt 3 MLR and Rebate Calculation'!L36</f>
        <v>286466.03691290179</v>
      </c>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f>'[1]Pt 3 MLR and Rebate Calculation'!C38</f>
        <v>0</v>
      </c>
      <c r="D38" s="407">
        <f>'[1]Pt 3 MLR and Rebate Calculation'!D38</f>
        <v>33293</v>
      </c>
      <c r="E38" s="434">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23874.75</v>
      </c>
      <c r="F38" s="434">
        <f>SUM(C$38:E$38)+IF(AND(OR('Company Information'!$C$12="District of Columbia",'Company Information'!$C$12="Massachusetts",'Company Information'!$C$12="Vermont"),SUM($C$6:$F$11,$C$15:$F$16,$C$38:$D$38)&lt;&gt;0,SUM(C$38:D$38)&lt;&gt;SUM(H$38:I$38)),SUM(H$38:I$38),0)</f>
        <v>57167.75</v>
      </c>
      <c r="G38" s="450"/>
      <c r="H38" s="406">
        <f>'[1]Pt 3 MLR and Rebate Calculation'!H38</f>
        <v>0</v>
      </c>
      <c r="I38" s="407">
        <f>'[1]Pt 3 MLR and Rebate Calculation'!I38</f>
        <v>574.75</v>
      </c>
      <c r="J38" s="434">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551.66666666666663</v>
      </c>
      <c r="K38" s="434">
        <f>SUM(H$38:J$38)+IF(AND(OR('Company Information'!$C$12="District of Columbia",'Company Information'!$C$12="Massachusetts",'Company Information'!$C$12="Vermont"),SUM($H$6:$K$11,$H$15:$K$16,$H$38:$I$38)&lt;&gt;0,SUM(H$38:I$38)&lt;&gt;SUM(C$38:D$38)),SUM(C$38:D$38),0)</f>
        <v>1126.4166666666665</v>
      </c>
      <c r="L38" s="450"/>
      <c r="M38" s="406">
        <f>'[1]Pt 3 MLR and Rebate Calculation'!M38</f>
        <v>0</v>
      </c>
      <c r="N38" s="407">
        <f>'[1]Pt 3 MLR and Rebate Calculation'!N38</f>
        <v>3421.9166666666665</v>
      </c>
      <c r="O38" s="434">
        <f>('Pt 1 Summary of Data'!Q$59+'Pt 1 Summary of Data'!S$59-'Pt 1 Summary of Data'!T$59)/12</f>
        <v>3648.9166666666665</v>
      </c>
      <c r="P38" s="434">
        <f>SUM(M$38:O$38)</f>
        <v>7070.833333333333</v>
      </c>
      <c r="Q38" s="406">
        <v>0</v>
      </c>
      <c r="R38" s="407">
        <v>0</v>
      </c>
      <c r="S38" s="434">
        <v>0</v>
      </c>
      <c r="T38" s="434">
        <v>0</v>
      </c>
      <c r="U38" s="406">
        <v>0</v>
      </c>
      <c r="V38" s="407">
        <v>0</v>
      </c>
      <c r="W38" s="434">
        <v>0</v>
      </c>
      <c r="X38" s="434">
        <v>0</v>
      </c>
      <c r="Y38" s="406">
        <v>0</v>
      </c>
      <c r="Z38" s="407">
        <v>0</v>
      </c>
      <c r="AA38" s="434">
        <v>0</v>
      </c>
      <c r="AB38" s="434">
        <v>0</v>
      </c>
      <c r="AC38" s="457"/>
      <c r="AD38" s="456"/>
      <c r="AE38" s="456"/>
      <c r="AF38" s="456"/>
      <c r="AG38" s="457"/>
      <c r="AH38" s="456"/>
      <c r="AI38" s="456"/>
      <c r="AJ38" s="456"/>
      <c r="AK38" s="406">
        <v>0</v>
      </c>
      <c r="AL38" s="407">
        <v>0</v>
      </c>
      <c r="AM38" s="434">
        <v>0</v>
      </c>
      <c r="AN38" s="435">
        <v>0</v>
      </c>
    </row>
    <row r="39" spans="1:40" x14ac:dyDescent="0.2">
      <c r="B39" s="417" t="s">
        <v>320</v>
      </c>
      <c r="C39" s="461"/>
      <c r="D39" s="462"/>
      <c r="E39" s="462"/>
      <c r="F39" s="441">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8.5594799999999995E-3</v>
      </c>
      <c r="G39" s="463"/>
      <c r="H39" s="461"/>
      <c r="I39" s="462"/>
      <c r="J39" s="462"/>
      <c r="K39" s="441">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8.0387388888888897E-2</v>
      </c>
      <c r="L39" s="463"/>
      <c r="M39" s="461"/>
      <c r="N39" s="462"/>
      <c r="O39" s="462"/>
      <c r="P39" s="441">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3.2444166666666663E-2</v>
      </c>
      <c r="Q39" s="461"/>
      <c r="R39" s="462"/>
      <c r="S39" s="462"/>
      <c r="T39" s="441">
        <v>0</v>
      </c>
      <c r="U39" s="461"/>
      <c r="V39" s="462"/>
      <c r="W39" s="462"/>
      <c r="X39" s="441">
        <v>0</v>
      </c>
      <c r="Y39" s="461"/>
      <c r="Z39" s="462"/>
      <c r="AA39" s="462"/>
      <c r="AB39" s="441">
        <v>0</v>
      </c>
      <c r="AC39" s="464"/>
      <c r="AD39" s="465"/>
      <c r="AE39" s="465"/>
      <c r="AF39" s="465"/>
      <c r="AG39" s="464"/>
      <c r="AH39" s="465"/>
      <c r="AI39" s="465"/>
      <c r="AJ39" s="465"/>
      <c r="AK39" s="464"/>
      <c r="AL39" s="462"/>
      <c r="AM39" s="462"/>
      <c r="AN39" s="442">
        <v>0</v>
      </c>
    </row>
    <row r="40" spans="1:40" s="12" customFormat="1" x14ac:dyDescent="0.2">
      <c r="A40" s="109"/>
      <c r="B40" s="423" t="s">
        <v>321</v>
      </c>
      <c r="C40" s="445"/>
      <c r="D40" s="443"/>
      <c r="E40" s="443"/>
      <c r="F40" s="400">
        <f>'[1]Pt 3 MLR and Rebate Calculation'!F40</f>
        <v>0</v>
      </c>
      <c r="G40" s="449"/>
      <c r="H40" s="445"/>
      <c r="I40" s="443"/>
      <c r="J40" s="443"/>
      <c r="K40" s="400">
        <f>'[1]Pt 3 MLR and Rebate Calculation'!K40</f>
        <v>0</v>
      </c>
      <c r="L40" s="449"/>
      <c r="M40" s="445"/>
      <c r="N40" s="443"/>
      <c r="O40" s="443"/>
      <c r="P40" s="400">
        <f>'[1]Pt 3 MLR and Rebate Calculation'!P40</f>
        <v>0</v>
      </c>
      <c r="Q40" s="445"/>
      <c r="R40" s="443"/>
      <c r="S40" s="443"/>
      <c r="T40" s="400">
        <v>0</v>
      </c>
      <c r="U40" s="445"/>
      <c r="V40" s="443"/>
      <c r="W40" s="443"/>
      <c r="X40" s="400">
        <v>0</v>
      </c>
      <c r="Y40" s="445"/>
      <c r="Z40" s="443"/>
      <c r="AA40" s="443"/>
      <c r="AB40" s="400">
        <v>0</v>
      </c>
      <c r="AC40" s="445"/>
      <c r="AD40" s="443"/>
      <c r="AE40" s="443"/>
      <c r="AF40" s="443"/>
      <c r="AG40" s="445"/>
      <c r="AH40" s="443"/>
      <c r="AI40" s="443"/>
      <c r="AJ40" s="443"/>
      <c r="AK40" s="445"/>
      <c r="AL40" s="443"/>
      <c r="AM40" s="443"/>
      <c r="AN40" s="427">
        <v>0</v>
      </c>
    </row>
    <row r="41" spans="1:40" x14ac:dyDescent="0.2">
      <c r="A41" s="111"/>
      <c r="B41" s="417" t="s">
        <v>322</v>
      </c>
      <c r="C41" s="445"/>
      <c r="D41" s="443"/>
      <c r="E41" s="443"/>
      <c r="F41" s="436">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9"/>
      <c r="H41" s="445"/>
      <c r="I41" s="443"/>
      <c r="J41" s="443"/>
      <c r="K41" s="436">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9"/>
      <c r="M41" s="445"/>
      <c r="N41" s="443"/>
      <c r="O41" s="443"/>
      <c r="P41" s="436">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5"/>
      <c r="R41" s="443"/>
      <c r="S41" s="443"/>
      <c r="T41" s="436">
        <v>0</v>
      </c>
      <c r="U41" s="445"/>
      <c r="V41" s="443"/>
      <c r="W41" s="443"/>
      <c r="X41" s="436">
        <v>0</v>
      </c>
      <c r="Y41" s="445"/>
      <c r="Z41" s="443"/>
      <c r="AA41" s="443"/>
      <c r="AB41" s="436">
        <v>0</v>
      </c>
      <c r="AC41" s="445"/>
      <c r="AD41" s="443"/>
      <c r="AE41" s="443"/>
      <c r="AF41" s="443"/>
      <c r="AG41" s="445"/>
      <c r="AH41" s="443"/>
      <c r="AI41" s="443"/>
      <c r="AJ41" s="443"/>
      <c r="AK41" s="445"/>
      <c r="AL41" s="443"/>
      <c r="AM41" s="443"/>
      <c r="AN41" s="437">
        <v>0</v>
      </c>
    </row>
    <row r="42" spans="1:40" x14ac:dyDescent="0.2">
      <c r="B42" s="417" t="s">
        <v>323</v>
      </c>
      <c r="C42" s="445"/>
      <c r="D42" s="443"/>
      <c r="E42" s="443"/>
      <c r="F42" s="438">
        <f ca="1">IF(OR(F$38&lt;1000,F$38&gt;=75000),0,F$39*F$41)</f>
        <v>8.5594799999999995E-3</v>
      </c>
      <c r="G42" s="449"/>
      <c r="H42" s="445"/>
      <c r="I42" s="443"/>
      <c r="J42" s="443"/>
      <c r="K42" s="438">
        <f ca="1">IF(OR(K$38&lt;1000,K$38&gt;=75000),0,K$39*K$41)</f>
        <v>8.0387388888888897E-2</v>
      </c>
      <c r="L42" s="449"/>
      <c r="M42" s="445"/>
      <c r="N42" s="443"/>
      <c r="O42" s="443"/>
      <c r="P42" s="438">
        <f ca="1">IF(OR(P$38&lt;1000,P$38&gt;=75000),0,P$39*P$41)</f>
        <v>3.2444166666666663E-2</v>
      </c>
      <c r="Q42" s="445"/>
      <c r="R42" s="443"/>
      <c r="S42" s="443"/>
      <c r="T42" s="438">
        <v>0</v>
      </c>
      <c r="U42" s="445"/>
      <c r="V42" s="443"/>
      <c r="W42" s="443"/>
      <c r="X42" s="438">
        <v>0</v>
      </c>
      <c r="Y42" s="445"/>
      <c r="Z42" s="443"/>
      <c r="AA42" s="443"/>
      <c r="AB42" s="438">
        <v>0</v>
      </c>
      <c r="AC42" s="445"/>
      <c r="AD42" s="443"/>
      <c r="AE42" s="443"/>
      <c r="AF42" s="443"/>
      <c r="AG42" s="445"/>
      <c r="AH42" s="443"/>
      <c r="AI42" s="443"/>
      <c r="AJ42" s="443"/>
      <c r="AK42" s="445"/>
      <c r="AL42" s="443"/>
      <c r="AM42" s="443"/>
      <c r="AN42" s="439">
        <v>0</v>
      </c>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440" t="str">
        <f>IF(OR(C$38&lt;1000,C$17&lt;=0),"",C$12/C$17)</f>
        <v/>
      </c>
      <c r="D45" s="438">
        <f>IF(OR(D$38&lt;1000,D$17&lt;=0),"",D$12/D$17)</f>
        <v>0.93548491244816234</v>
      </c>
      <c r="E45" s="438">
        <f>IF(OR(E$38&lt;1000,E$17&lt;=0),"",E$12/E$17)</f>
        <v>0.9813450345403637</v>
      </c>
      <c r="F45" s="438">
        <f>IF(OR(F$38&lt;1000,F$17&lt;=0),"",F$12/F$17)</f>
        <v>0.95597318383882068</v>
      </c>
      <c r="G45" s="449"/>
      <c r="H45" s="440" t="str">
        <f>IF(OR(H$38&lt;1000,H$17&lt;=0),"",H$12/H$17)</f>
        <v/>
      </c>
      <c r="I45" s="438" t="str">
        <f>IF(OR(I$38&lt;1000,I$17&lt;=0),"",I$12/I$17)</f>
        <v/>
      </c>
      <c r="J45" s="438" t="str">
        <f>IF(OR(J$38&lt;1000,J$17&lt;=0),"",J$12/J$17)</f>
        <v/>
      </c>
      <c r="K45" s="438">
        <f>IF(OR(K$38&lt;1000,K$17&lt;=0),"",K$12/K$17)</f>
        <v>0.96279310803758544</v>
      </c>
      <c r="L45" s="449"/>
      <c r="M45" s="440" t="str">
        <f>IF(OR(M$38&lt;1000,M$17&lt;=0),"",M$12/M$17)</f>
        <v/>
      </c>
      <c r="N45" s="438">
        <f>IF(OR(N$38&lt;1000,N$17&lt;=0),"",N$12/N$17)</f>
        <v>0.91644795354283237</v>
      </c>
      <c r="O45" s="438">
        <f>IF(OR(O$38&lt;1000,O$17&lt;=0),"",O$12/O$17)</f>
        <v>0.88105438207309894</v>
      </c>
      <c r="P45" s="438">
        <f>IF(OR(P$38&lt;1000,P$17&lt;=0),"",P$12/P$17)</f>
        <v>0.89757074739356513</v>
      </c>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v>0</v>
      </c>
      <c r="R46" s="438">
        <v>0</v>
      </c>
      <c r="S46" s="438">
        <v>0</v>
      </c>
      <c r="T46" s="438">
        <v>0</v>
      </c>
      <c r="U46" s="440">
        <v>0</v>
      </c>
      <c r="V46" s="438">
        <v>0</v>
      </c>
      <c r="W46" s="438">
        <v>0</v>
      </c>
      <c r="X46" s="438">
        <v>0</v>
      </c>
      <c r="Y46" s="440">
        <v>0</v>
      </c>
      <c r="Z46" s="438">
        <v>0</v>
      </c>
      <c r="AA46" s="438">
        <v>0</v>
      </c>
      <c r="AB46" s="438">
        <v>0</v>
      </c>
      <c r="AC46" s="445"/>
      <c r="AD46" s="443"/>
      <c r="AE46" s="443"/>
      <c r="AF46" s="443"/>
      <c r="AG46" s="445"/>
      <c r="AH46" s="443"/>
      <c r="AI46" s="443"/>
      <c r="AJ46" s="443"/>
      <c r="AK46" s="440">
        <v>0</v>
      </c>
      <c r="AL46" s="438">
        <v>0</v>
      </c>
      <c r="AM46" s="438">
        <v>0</v>
      </c>
      <c r="AN46" s="439">
        <v>0</v>
      </c>
    </row>
    <row r="47" spans="1:40" s="67" customFormat="1" x14ac:dyDescent="0.2">
      <c r="A47" s="109"/>
      <c r="B47" s="423" t="s">
        <v>328</v>
      </c>
      <c r="C47" s="445"/>
      <c r="D47" s="443"/>
      <c r="E47" s="443"/>
      <c r="F47" s="438">
        <f ca="1">IF(F$45="","",F$42)</f>
        <v>8.5594799999999995E-3</v>
      </c>
      <c r="G47" s="449"/>
      <c r="H47" s="445"/>
      <c r="I47" s="443"/>
      <c r="J47" s="443"/>
      <c r="K47" s="438">
        <f ca="1">IF(K$45="","",K$42)</f>
        <v>8.0387388888888897E-2</v>
      </c>
      <c r="L47" s="449"/>
      <c r="M47" s="445"/>
      <c r="N47" s="443"/>
      <c r="O47" s="443"/>
      <c r="P47" s="438">
        <f ca="1">IF(P$45="","",P$42)</f>
        <v>3.2444166666666663E-2</v>
      </c>
      <c r="Q47" s="446"/>
      <c r="R47" s="444"/>
      <c r="S47" s="444"/>
      <c r="T47" s="438">
        <v>0</v>
      </c>
      <c r="U47" s="446"/>
      <c r="V47" s="444"/>
      <c r="W47" s="444"/>
      <c r="X47" s="438">
        <v>0</v>
      </c>
      <c r="Y47" s="446"/>
      <c r="Z47" s="444"/>
      <c r="AA47" s="444"/>
      <c r="AB47" s="438">
        <v>0</v>
      </c>
      <c r="AC47" s="445"/>
      <c r="AD47" s="443"/>
      <c r="AE47" s="443"/>
      <c r="AF47" s="443"/>
      <c r="AG47" s="445"/>
      <c r="AH47" s="443"/>
      <c r="AI47" s="443"/>
      <c r="AJ47" s="443"/>
      <c r="AK47" s="445"/>
      <c r="AL47" s="444"/>
      <c r="AM47" s="444"/>
      <c r="AN47" s="439">
        <v>0</v>
      </c>
    </row>
    <row r="48" spans="1:40" s="11" customFormat="1" x14ac:dyDescent="0.2">
      <c r="A48" s="110"/>
      <c r="B48" s="425" t="s">
        <v>327</v>
      </c>
      <c r="C48" s="445"/>
      <c r="D48" s="443"/>
      <c r="E48" s="443"/>
      <c r="F48" s="438">
        <f ca="1">IF(F$45="","",ROUND(F$45+MAX(0,F$47),3))</f>
        <v>0.96499999999999997</v>
      </c>
      <c r="G48" s="449"/>
      <c r="H48" s="445"/>
      <c r="I48" s="443"/>
      <c r="J48" s="443"/>
      <c r="K48" s="438">
        <f ca="1">IF(K$45="","",ROUND(K$45+MAX(0,K$47),3))</f>
        <v>1.0429999999999999</v>
      </c>
      <c r="L48" s="449"/>
      <c r="M48" s="445"/>
      <c r="N48" s="443"/>
      <c r="O48" s="443"/>
      <c r="P48" s="438">
        <f ca="1">IF(P$45="","",ROUND(P$45+MAX(0,P$47),3))</f>
        <v>0.93</v>
      </c>
      <c r="Q48" s="445"/>
      <c r="R48" s="443"/>
      <c r="S48" s="443"/>
      <c r="T48" s="438">
        <v>0</v>
      </c>
      <c r="U48" s="445"/>
      <c r="V48" s="443"/>
      <c r="W48" s="443"/>
      <c r="X48" s="438">
        <v>0</v>
      </c>
      <c r="Y48" s="445"/>
      <c r="Z48" s="443"/>
      <c r="AA48" s="443"/>
      <c r="AB48" s="438">
        <v>0</v>
      </c>
      <c r="AC48" s="445"/>
      <c r="AD48" s="443"/>
      <c r="AE48" s="443"/>
      <c r="AF48" s="443"/>
      <c r="AG48" s="445"/>
      <c r="AH48" s="443"/>
      <c r="AI48" s="443"/>
      <c r="AJ48" s="443"/>
      <c r="AK48" s="445"/>
      <c r="AL48" s="443"/>
      <c r="AM48" s="443"/>
      <c r="AN48" s="439">
        <v>0</v>
      </c>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1" customFormat="1" x14ac:dyDescent="0.2">
      <c r="A50" s="109"/>
      <c r="B50" s="416" t="s">
        <v>330</v>
      </c>
      <c r="C50" s="408">
        <f>'[1]Pt 3 MLR and Rebate Calculation'!C50</f>
        <v>0.8</v>
      </c>
      <c r="D50" s="409">
        <f>'[1]Pt 3 MLR and Rebate Calculation'!D50</f>
        <v>0.8</v>
      </c>
      <c r="E50" s="409">
        <f>'[1]Pt 3 MLR and Rebate Calculation'!E50</f>
        <v>0.8</v>
      </c>
      <c r="F50" s="409">
        <f>'[1]Pt 3 MLR and Rebate Calculation'!F50</f>
        <v>0.8</v>
      </c>
      <c r="G50" s="450"/>
      <c r="H50" s="408">
        <f>'[1]Pt 3 MLR and Rebate Calculation'!H50</f>
        <v>0.8</v>
      </c>
      <c r="I50" s="409">
        <f>'[1]Pt 3 MLR and Rebate Calculation'!I50</f>
        <v>0.8</v>
      </c>
      <c r="J50" s="409">
        <f>'[1]Pt 3 MLR and Rebate Calculation'!J50</f>
        <v>0.8</v>
      </c>
      <c r="K50" s="409">
        <f>'[1]Pt 3 MLR and Rebate Calculation'!K50</f>
        <v>0.8</v>
      </c>
      <c r="L50" s="450"/>
      <c r="M50" s="408">
        <f>'[1]Pt 3 MLR and Rebate Calculation'!M50</f>
        <v>0.85</v>
      </c>
      <c r="N50" s="409">
        <f>'[1]Pt 3 MLR and Rebate Calculation'!N50</f>
        <v>0.85</v>
      </c>
      <c r="O50" s="409">
        <f>'[1]Pt 3 MLR and Rebate Calculation'!O50</f>
        <v>0.85</v>
      </c>
      <c r="P50" s="409">
        <f>'[1]Pt 3 MLR and Rebate Calculation'!P50</f>
        <v>0.85</v>
      </c>
      <c r="Q50" s="408">
        <v>0</v>
      </c>
      <c r="R50" s="409">
        <v>0</v>
      </c>
      <c r="S50" s="409">
        <v>0</v>
      </c>
      <c r="T50" s="409">
        <v>0</v>
      </c>
      <c r="U50" s="408">
        <v>0</v>
      </c>
      <c r="V50" s="409">
        <v>0</v>
      </c>
      <c r="W50" s="409">
        <v>0</v>
      </c>
      <c r="X50" s="409">
        <v>0</v>
      </c>
      <c r="Y50" s="408">
        <v>0</v>
      </c>
      <c r="Z50" s="409">
        <v>0</v>
      </c>
      <c r="AA50" s="409">
        <v>0</v>
      </c>
      <c r="AB50" s="409">
        <v>0</v>
      </c>
      <c r="AC50" s="457"/>
      <c r="AD50" s="456"/>
      <c r="AE50" s="456"/>
      <c r="AF50" s="456"/>
      <c r="AG50" s="457"/>
      <c r="AH50" s="456"/>
      <c r="AI50" s="456"/>
      <c r="AJ50" s="456"/>
      <c r="AK50" s="408">
        <v>0</v>
      </c>
      <c r="AL50" s="409">
        <v>0</v>
      </c>
      <c r="AM50" s="409">
        <v>0</v>
      </c>
      <c r="AN50" s="428">
        <v>0</v>
      </c>
    </row>
    <row r="51" spans="1:40" x14ac:dyDescent="0.2">
      <c r="B51" s="423" t="s">
        <v>331</v>
      </c>
      <c r="C51" s="446"/>
      <c r="D51" s="444"/>
      <c r="E51" s="444"/>
      <c r="F51" s="438">
        <f ca="1">F$48</f>
        <v>0.96499999999999997</v>
      </c>
      <c r="G51" s="449"/>
      <c r="H51" s="446"/>
      <c r="I51" s="444"/>
      <c r="J51" s="444"/>
      <c r="K51" s="438">
        <f ca="1">K$48</f>
        <v>1.0429999999999999</v>
      </c>
      <c r="L51" s="449"/>
      <c r="M51" s="446"/>
      <c r="N51" s="444"/>
      <c r="O51" s="444"/>
      <c r="P51" s="438">
        <f ca="1">P$48</f>
        <v>0.93</v>
      </c>
      <c r="Q51" s="446"/>
      <c r="R51" s="444"/>
      <c r="S51" s="444"/>
      <c r="T51" s="438">
        <v>0</v>
      </c>
      <c r="U51" s="446"/>
      <c r="V51" s="444"/>
      <c r="W51" s="444"/>
      <c r="X51" s="438">
        <v>0</v>
      </c>
      <c r="Y51" s="446"/>
      <c r="Z51" s="444"/>
      <c r="AA51" s="444"/>
      <c r="AB51" s="438">
        <v>0</v>
      </c>
      <c r="AC51" s="445"/>
      <c r="AD51" s="443"/>
      <c r="AE51" s="443"/>
      <c r="AF51" s="443"/>
      <c r="AG51" s="445"/>
      <c r="AH51" s="443"/>
      <c r="AI51" s="443"/>
      <c r="AJ51" s="443"/>
      <c r="AK51" s="445"/>
      <c r="AL51" s="444"/>
      <c r="AM51" s="444"/>
      <c r="AN51" s="439">
        <v>0</v>
      </c>
    </row>
    <row r="52" spans="1:40" s="67" customFormat="1" ht="26.25" customHeight="1" x14ac:dyDescent="0.2">
      <c r="A52" s="109"/>
      <c r="B52" s="421" t="s">
        <v>332</v>
      </c>
      <c r="C52" s="445"/>
      <c r="D52" s="443"/>
      <c r="E52" s="443"/>
      <c r="F52" s="402">
        <f>IF(F$38&lt;1000,"",MAX(0,E$15-E$16))</f>
        <v>103531679.25807701</v>
      </c>
      <c r="G52" s="449"/>
      <c r="H52" s="445"/>
      <c r="I52" s="443"/>
      <c r="J52" s="443"/>
      <c r="K52" s="402">
        <f>IF(K$38&lt;1000,"",MAX(0,J$15-J$16))</f>
        <v>3097414.4068996664</v>
      </c>
      <c r="L52" s="449"/>
      <c r="M52" s="445"/>
      <c r="N52" s="443"/>
      <c r="O52" s="443"/>
      <c r="P52" s="402">
        <f>IF(P$38&lt;1000,"",MAX(0,O$15-O$16))</f>
        <v>20764915.652954999</v>
      </c>
      <c r="Q52" s="445"/>
      <c r="R52" s="443"/>
      <c r="S52" s="443"/>
      <c r="T52" s="402">
        <v>0</v>
      </c>
      <c r="U52" s="445"/>
      <c r="V52" s="443"/>
      <c r="W52" s="443"/>
      <c r="X52" s="402">
        <v>0</v>
      </c>
      <c r="Y52" s="445"/>
      <c r="Z52" s="443"/>
      <c r="AA52" s="443"/>
      <c r="AB52" s="402">
        <v>0</v>
      </c>
      <c r="AC52" s="445"/>
      <c r="AD52" s="443"/>
      <c r="AE52" s="443"/>
      <c r="AF52" s="443"/>
      <c r="AG52" s="445"/>
      <c r="AH52" s="443"/>
      <c r="AI52" s="443"/>
      <c r="AJ52" s="443"/>
      <c r="AK52" s="445"/>
      <c r="AL52" s="443"/>
      <c r="AM52" s="443"/>
      <c r="AN52" s="432">
        <v>0</v>
      </c>
    </row>
    <row r="53" spans="1:40" s="21" customFormat="1" ht="25.5" x14ac:dyDescent="0.2">
      <c r="A53" s="110"/>
      <c r="B53" s="418" t="s">
        <v>333</v>
      </c>
      <c r="C53" s="445"/>
      <c r="D53" s="443"/>
      <c r="E53" s="443"/>
      <c r="F53" s="402">
        <f ca="1">IF(OR(F$38&lt;1000,F$17&lt;=0),0,MAX(0,F$50-F$51)*F$52)</f>
        <v>0</v>
      </c>
      <c r="G53" s="449"/>
      <c r="H53" s="445"/>
      <c r="I53" s="443"/>
      <c r="J53" s="443"/>
      <c r="K53" s="402">
        <f ca="1">IF(OR(K$38&lt;1000,K$17&lt;=0),0,MAX(0,K$50-K$51)*K$52)</f>
        <v>0</v>
      </c>
      <c r="L53" s="449"/>
      <c r="M53" s="445"/>
      <c r="N53" s="443"/>
      <c r="O53" s="443"/>
      <c r="P53" s="402">
        <f ca="1">IF(OR(P$38&lt;1000,P$17&lt;=0),0,MAX(0,P$50-P$51)*P$52)</f>
        <v>0</v>
      </c>
      <c r="Q53" s="445"/>
      <c r="R53" s="443"/>
      <c r="S53" s="443"/>
      <c r="T53" s="402">
        <v>0</v>
      </c>
      <c r="U53" s="445"/>
      <c r="V53" s="443"/>
      <c r="W53" s="443"/>
      <c r="X53" s="402">
        <v>0</v>
      </c>
      <c r="Y53" s="445"/>
      <c r="Z53" s="443"/>
      <c r="AA53" s="443"/>
      <c r="AB53" s="402">
        <v>0</v>
      </c>
      <c r="AC53" s="445"/>
      <c r="AD53" s="443"/>
      <c r="AE53" s="443"/>
      <c r="AF53" s="443"/>
      <c r="AG53" s="445"/>
      <c r="AH53" s="443"/>
      <c r="AI53" s="443"/>
      <c r="AJ53" s="443"/>
      <c r="AK53" s="445"/>
      <c r="AL53" s="443"/>
      <c r="AM53" s="443"/>
      <c r="AN53" s="432">
        <v>0</v>
      </c>
    </row>
    <row r="54" spans="1:40" s="21" customFormat="1" ht="16.5" x14ac:dyDescent="0.25">
      <c r="A54" s="86"/>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1" customFormat="1" ht="18.75" customHeight="1" x14ac:dyDescent="0.2">
      <c r="A55" s="86"/>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1" customFormat="1" ht="26.25" customHeight="1" x14ac:dyDescent="0.2">
      <c r="A56" s="86"/>
      <c r="B56" s="421" t="s">
        <v>335</v>
      </c>
      <c r="C56" s="399">
        <f>'[1]Pt 3 MLR and Rebate Calculation'!C56</f>
        <v>0</v>
      </c>
      <c r="D56" s="443"/>
      <c r="E56" s="443"/>
      <c r="F56" s="443"/>
      <c r="G56" s="449"/>
      <c r="H56" s="399">
        <f>'[1]Pt 3 MLR and Rebate Calculation'!H56</f>
        <v>0</v>
      </c>
      <c r="I56" s="443"/>
      <c r="J56" s="443"/>
      <c r="K56" s="443"/>
      <c r="L56" s="449"/>
      <c r="M56" s="399">
        <f>'[1]Pt 3 MLR and Rebate Calculation'!M56</f>
        <v>0</v>
      </c>
      <c r="N56" s="443"/>
      <c r="O56" s="443"/>
      <c r="P56" s="443"/>
      <c r="Q56" s="399">
        <v>0</v>
      </c>
      <c r="R56" s="443"/>
      <c r="S56" s="443"/>
      <c r="T56" s="443"/>
      <c r="U56" s="399">
        <v>0</v>
      </c>
      <c r="V56" s="443"/>
      <c r="W56" s="443"/>
      <c r="X56" s="443"/>
      <c r="Y56" s="399">
        <v>0</v>
      </c>
      <c r="Z56" s="443"/>
      <c r="AA56" s="443"/>
      <c r="AB56" s="443"/>
      <c r="AC56" s="445"/>
      <c r="AD56" s="443"/>
      <c r="AE56" s="443"/>
      <c r="AF56" s="443"/>
      <c r="AG56" s="445"/>
      <c r="AH56" s="443"/>
      <c r="AI56" s="443"/>
      <c r="AJ56" s="443"/>
      <c r="AK56" s="399">
        <v>0</v>
      </c>
      <c r="AL56" s="443"/>
      <c r="AM56" s="443"/>
      <c r="AN56" s="460"/>
    </row>
    <row r="57" spans="1:40" s="21" customFormat="1" ht="25.5" x14ac:dyDescent="0.2">
      <c r="A57" s="86"/>
      <c r="B57" s="421" t="s">
        <v>336</v>
      </c>
      <c r="C57" s="399">
        <f>'[1]Pt 3 MLR and Rebate Calculation'!C57</f>
        <v>0</v>
      </c>
      <c r="D57" s="443"/>
      <c r="E57" s="443"/>
      <c r="F57" s="443"/>
      <c r="G57" s="449"/>
      <c r="H57" s="399">
        <f>'[1]Pt 3 MLR and Rebate Calculation'!H57</f>
        <v>0</v>
      </c>
      <c r="I57" s="443"/>
      <c r="J57" s="443"/>
      <c r="K57" s="443"/>
      <c r="L57" s="449"/>
      <c r="M57" s="399">
        <f>'[1]Pt 3 MLR and Rebate Calculation'!M57</f>
        <v>0</v>
      </c>
      <c r="N57" s="443"/>
      <c r="O57" s="443"/>
      <c r="P57" s="443"/>
      <c r="Q57" s="399">
        <v>0</v>
      </c>
      <c r="R57" s="443"/>
      <c r="S57" s="443"/>
      <c r="T57" s="443"/>
      <c r="U57" s="399">
        <v>0</v>
      </c>
      <c r="V57" s="443"/>
      <c r="W57" s="443"/>
      <c r="X57" s="443"/>
      <c r="Y57" s="399">
        <v>0</v>
      </c>
      <c r="Z57" s="443"/>
      <c r="AA57" s="443"/>
      <c r="AB57" s="443"/>
      <c r="AC57" s="445"/>
      <c r="AD57" s="443"/>
      <c r="AE57" s="443"/>
      <c r="AF57" s="443"/>
      <c r="AG57" s="445"/>
      <c r="AH57" s="443"/>
      <c r="AI57" s="443"/>
      <c r="AJ57" s="443"/>
      <c r="AK57" s="399">
        <v>0</v>
      </c>
      <c r="AL57" s="443"/>
      <c r="AM57" s="443"/>
      <c r="AN57" s="460"/>
    </row>
    <row r="58" spans="1:40" s="21" customFormat="1" ht="26.25" customHeight="1" x14ac:dyDescent="0.2">
      <c r="A58" s="86"/>
      <c r="B58" s="422" t="s">
        <v>485</v>
      </c>
      <c r="C58" s="454"/>
      <c r="D58" s="443"/>
      <c r="E58" s="455"/>
      <c r="F58" s="455"/>
      <c r="G58" s="402">
        <f>G60-G59</f>
        <v>282438.59693747759</v>
      </c>
      <c r="H58" s="454"/>
      <c r="I58" s="455"/>
      <c r="J58" s="455"/>
      <c r="K58" s="455"/>
      <c r="L58" s="402">
        <f>L60-L59</f>
        <v>-4752.1204104219796</v>
      </c>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1" customFormat="1" ht="25.5" x14ac:dyDescent="0.2">
      <c r="A59" s="86"/>
      <c r="B59" s="421" t="s">
        <v>486</v>
      </c>
      <c r="C59" s="445"/>
      <c r="D59" s="443"/>
      <c r="E59" s="443"/>
      <c r="F59" s="443"/>
      <c r="G59" s="400">
        <f>'[1]Pt 3 MLR and Rebate Calculation'!G59</f>
        <v>77121222.219578043</v>
      </c>
      <c r="H59" s="445"/>
      <c r="I59" s="443"/>
      <c r="J59" s="474"/>
      <c r="K59" s="443"/>
      <c r="L59" s="400">
        <f>'[1]Pt 3 MLR and Rebate Calculation'!L59</f>
        <v>1006261.3304104218</v>
      </c>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1" customFormat="1" ht="25.5" x14ac:dyDescent="0.2">
      <c r="A60" s="86"/>
      <c r="B60" s="421" t="s">
        <v>487</v>
      </c>
      <c r="C60" s="445"/>
      <c r="D60" s="443"/>
      <c r="E60" s="443"/>
      <c r="F60" s="443"/>
      <c r="G60" s="400">
        <f>'[1]Pt 3 MLR and Rebate Calculation'!G60</f>
        <v>77403660.81651552</v>
      </c>
      <c r="H60" s="445"/>
      <c r="I60" s="443"/>
      <c r="J60" s="474"/>
      <c r="K60" s="443"/>
      <c r="L60" s="400">
        <f>'[1]Pt 3 MLR and Rebate Calculation'!L60</f>
        <v>1001509.2099999998</v>
      </c>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1" customFormat="1" x14ac:dyDescent="0.2">
      <c r="A61" s="86"/>
      <c r="B61" s="421" t="s">
        <v>337</v>
      </c>
      <c r="C61" s="445"/>
      <c r="D61" s="443"/>
      <c r="E61" s="400">
        <f>'[1]Pt 3 MLR and Rebate Calculation'!E61</f>
        <v>0</v>
      </c>
      <c r="F61" s="443"/>
      <c r="G61" s="449"/>
      <c r="H61" s="445"/>
      <c r="I61" s="443"/>
      <c r="J61" s="400">
        <f>'[1]Pt 3 MLR and Rebate Calculation'!J61</f>
        <v>0</v>
      </c>
      <c r="K61" s="443"/>
      <c r="L61" s="449"/>
      <c r="M61" s="445"/>
      <c r="N61" s="443"/>
      <c r="O61" s="443"/>
      <c r="P61" s="443"/>
      <c r="Q61" s="445"/>
      <c r="R61" s="443"/>
      <c r="S61" s="400">
        <v>0</v>
      </c>
      <c r="T61" s="443"/>
      <c r="U61" s="445"/>
      <c r="V61" s="443"/>
      <c r="W61" s="400">
        <v>0</v>
      </c>
      <c r="X61" s="443"/>
      <c r="Y61" s="445"/>
      <c r="Z61" s="443"/>
      <c r="AA61" s="443"/>
      <c r="AB61" s="443"/>
      <c r="AC61" s="445"/>
      <c r="AD61" s="443"/>
      <c r="AE61" s="443"/>
      <c r="AF61" s="443"/>
      <c r="AG61" s="445"/>
      <c r="AH61" s="443"/>
      <c r="AI61" s="443"/>
      <c r="AJ61" s="443"/>
      <c r="AK61" s="445"/>
      <c r="AL61" s="443"/>
      <c r="AM61" s="400">
        <v>0</v>
      </c>
      <c r="AN61" s="460"/>
    </row>
    <row r="62" spans="1:40" s="21" customFormat="1" x14ac:dyDescent="0.2">
      <c r="A62" s="86"/>
      <c r="B62" s="421" t="s">
        <v>338</v>
      </c>
      <c r="C62" s="445"/>
      <c r="D62" s="443"/>
      <c r="E62" s="400">
        <f>'[1]Pt 3 MLR and Rebate Calculation'!E62</f>
        <v>0</v>
      </c>
      <c r="F62" s="443"/>
      <c r="G62" s="449"/>
      <c r="H62" s="445"/>
      <c r="I62" s="443"/>
      <c r="J62" s="400">
        <f>'[1]Pt 3 MLR and Rebate Calculation'!J62</f>
        <v>0</v>
      </c>
      <c r="K62" s="443"/>
      <c r="L62" s="449"/>
      <c r="M62" s="445"/>
      <c r="N62" s="443"/>
      <c r="O62" s="443"/>
      <c r="P62" s="443"/>
      <c r="Q62" s="445"/>
      <c r="R62" s="443"/>
      <c r="S62" s="400">
        <v>0</v>
      </c>
      <c r="T62" s="443"/>
      <c r="U62" s="445"/>
      <c r="V62" s="443"/>
      <c r="W62" s="400">
        <v>0</v>
      </c>
      <c r="X62" s="443"/>
      <c r="Y62" s="445"/>
      <c r="Z62" s="443"/>
      <c r="AA62" s="443"/>
      <c r="AB62" s="443"/>
      <c r="AC62" s="445"/>
      <c r="AD62" s="443"/>
      <c r="AE62" s="443"/>
      <c r="AF62" s="443"/>
      <c r="AG62" s="445"/>
      <c r="AH62" s="443"/>
      <c r="AI62" s="443"/>
      <c r="AJ62" s="443"/>
      <c r="AK62" s="445"/>
      <c r="AL62" s="443"/>
      <c r="AM62" s="400">
        <v>0</v>
      </c>
      <c r="AN62" s="460"/>
    </row>
    <row r="63" spans="1:40" s="21" customFormat="1" x14ac:dyDescent="0.2">
      <c r="A63" s="86"/>
      <c r="B63" s="421" t="s">
        <v>339</v>
      </c>
      <c r="C63" s="445"/>
      <c r="D63" s="443"/>
      <c r="E63" s="400">
        <f>'[1]Pt 3 MLR and Rebate Calculation'!E63</f>
        <v>0</v>
      </c>
      <c r="F63" s="443"/>
      <c r="G63" s="449"/>
      <c r="H63" s="445"/>
      <c r="I63" s="443"/>
      <c r="J63" s="400">
        <f>'[1]Pt 3 MLR and Rebate Calculation'!J63</f>
        <v>0</v>
      </c>
      <c r="K63" s="443"/>
      <c r="L63" s="449"/>
      <c r="M63" s="445"/>
      <c r="N63" s="443"/>
      <c r="O63" s="443"/>
      <c r="P63" s="443"/>
      <c r="Q63" s="445"/>
      <c r="R63" s="443"/>
      <c r="S63" s="400">
        <v>0</v>
      </c>
      <c r="T63" s="443"/>
      <c r="U63" s="445"/>
      <c r="V63" s="443"/>
      <c r="W63" s="400">
        <v>0</v>
      </c>
      <c r="X63" s="443"/>
      <c r="Y63" s="445"/>
      <c r="Z63" s="443"/>
      <c r="AA63" s="443"/>
      <c r="AB63" s="443"/>
      <c r="AC63" s="445"/>
      <c r="AD63" s="443"/>
      <c r="AE63" s="443"/>
      <c r="AF63" s="443"/>
      <c r="AG63" s="445"/>
      <c r="AH63" s="443"/>
      <c r="AI63" s="443"/>
      <c r="AJ63" s="443"/>
      <c r="AK63" s="445"/>
      <c r="AL63" s="443"/>
      <c r="AM63" s="400">
        <v>0</v>
      </c>
      <c r="AN63" s="460"/>
    </row>
    <row r="64" spans="1:40" s="13" customFormat="1" x14ac:dyDescent="0.2">
      <c r="A64" s="86"/>
      <c r="B64" s="430" t="s">
        <v>340</v>
      </c>
      <c r="C64" s="467"/>
      <c r="D64" s="468"/>
      <c r="E64" s="415">
        <f>'[1]Pt 3 MLR and Rebate Calculation'!E64</f>
        <v>0</v>
      </c>
      <c r="F64" s="468"/>
      <c r="G64" s="469"/>
      <c r="H64" s="467"/>
      <c r="I64" s="468"/>
      <c r="J64" s="415">
        <f>'[1]Pt 3 MLR and Rebate Calculation'!J64</f>
        <v>0</v>
      </c>
      <c r="K64" s="468"/>
      <c r="L64" s="469"/>
      <c r="M64" s="467"/>
      <c r="N64" s="468"/>
      <c r="O64" s="468"/>
      <c r="P64" s="468"/>
      <c r="Q64" s="467"/>
      <c r="R64" s="468"/>
      <c r="S64" s="415">
        <v>0</v>
      </c>
      <c r="T64" s="468"/>
      <c r="U64" s="467"/>
      <c r="V64" s="468"/>
      <c r="W64" s="415">
        <v>0</v>
      </c>
      <c r="X64" s="468"/>
      <c r="Y64" s="467"/>
      <c r="Z64" s="468"/>
      <c r="AA64" s="468"/>
      <c r="AB64" s="468"/>
      <c r="AC64" s="467"/>
      <c r="AD64" s="468"/>
      <c r="AE64" s="468"/>
      <c r="AF64" s="468"/>
      <c r="AG64" s="467"/>
      <c r="AH64" s="468"/>
      <c r="AI64" s="468"/>
      <c r="AJ64" s="468"/>
      <c r="AK64" s="467"/>
      <c r="AL64" s="468"/>
      <c r="AM64" s="415">
        <v>0</v>
      </c>
      <c r="AN64" s="470"/>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f>'Pt 1 Summary of Data'!$E$56+'Pt 1 Summary of Data'!$G$56-'Pt 1 Summary of Data'!$H$56</f>
        <v>17886</v>
      </c>
      <c r="D4" s="106">
        <f>'Pt 1 Summary of Data'!$K$56+'Pt 1 Summary of Data'!$M$56-'Pt 1 Summary of Data'!$N$56</f>
        <v>644</v>
      </c>
      <c r="E4" s="106">
        <f>'Pt 1 Summary of Data'!$Q$56+'Pt 1 Summary of Data'!$S$56-'Pt 1 Summary of Data'!$T$56</f>
        <v>1907</v>
      </c>
      <c r="F4" s="106">
        <f>'Pt 1 Summary of Data'!$V$56</f>
        <v>0</v>
      </c>
      <c r="G4" s="106">
        <f>'Pt 1 Summary of Data'!$Y$56</f>
        <v>0</v>
      </c>
      <c r="H4" s="106">
        <f>'Pt 1 Summary of Data'!$AB$56</f>
        <v>0</v>
      </c>
      <c r="I4" s="187"/>
      <c r="J4" s="187"/>
      <c r="K4" s="193">
        <f>'Pt 1 Summary of Data'!$AO$56+'Pt 1 Summary of Data'!$AQ$56-'Pt 1 Summary of Data'!$AR$56</f>
        <v>0</v>
      </c>
    </row>
    <row r="5" spans="2:11" ht="16.5" x14ac:dyDescent="0.25">
      <c r="B5" s="124" t="s">
        <v>342</v>
      </c>
      <c r="C5" s="165"/>
      <c r="D5" s="166"/>
      <c r="E5" s="166"/>
      <c r="F5" s="166"/>
      <c r="G5" s="166"/>
      <c r="H5" s="166"/>
      <c r="I5" s="166"/>
      <c r="J5" s="166"/>
      <c r="K5" s="194"/>
    </row>
    <row r="6" spans="2:11" x14ac:dyDescent="0.2">
      <c r="B6" s="125" t="s">
        <v>101</v>
      </c>
      <c r="C6" s="185"/>
      <c r="D6" s="102">
        <f>'[1]Pt 4 Rebate Disbursement'!D6</f>
        <v>0</v>
      </c>
      <c r="E6" s="102">
        <f>'[1]Pt 4 Rebate Disbursement'!E6</f>
        <v>0</v>
      </c>
      <c r="F6" s="186"/>
      <c r="G6" s="102">
        <f>'[1]Pt 4 Rebate Disbursement'!G6</f>
        <v>0</v>
      </c>
      <c r="H6" s="102">
        <f>'[1]Pt 4 Rebate Disbursement'!H6</f>
        <v>0</v>
      </c>
      <c r="I6" s="186"/>
      <c r="J6" s="186"/>
      <c r="K6" s="191"/>
    </row>
    <row r="7" spans="2:11" x14ac:dyDescent="0.2">
      <c r="B7" s="118" t="s">
        <v>102</v>
      </c>
      <c r="C7" s="103">
        <f>'[1]Pt 4 Rebate Disbursement'!C7</f>
        <v>0</v>
      </c>
      <c r="D7" s="104">
        <f>'[1]Pt 4 Rebate Disbursement'!D7</f>
        <v>0</v>
      </c>
      <c r="E7" s="104">
        <f>'[1]Pt 4 Rebate Disbursement'!E7</f>
        <v>0</v>
      </c>
      <c r="F7" s="104">
        <f>'[1]Pt 4 Rebate Disbursement'!F7</f>
        <v>0</v>
      </c>
      <c r="G7" s="104">
        <f>'[1]Pt 4 Rebate Disbursement'!G7</f>
        <v>0</v>
      </c>
      <c r="H7" s="104">
        <f>'[1]Pt 4 Rebate Disbursement'!H7</f>
        <v>0</v>
      </c>
      <c r="I7" s="192"/>
      <c r="J7" s="192"/>
      <c r="K7" s="195">
        <f>'[1]Pt 4 Rebate Disbursement'!K7</f>
        <v>0</v>
      </c>
    </row>
    <row r="8" spans="2:11" x14ac:dyDescent="0.2">
      <c r="B8" s="118" t="s">
        <v>103</v>
      </c>
      <c r="C8" s="184"/>
      <c r="D8" s="104">
        <f>'[1]Pt 4 Rebate Disbursement'!D8</f>
        <v>0</v>
      </c>
      <c r="E8" s="104">
        <f>'[1]Pt 4 Rebate Disbursement'!E8</f>
        <v>0</v>
      </c>
      <c r="F8" s="187"/>
      <c r="G8" s="104">
        <f>'[1]Pt 4 Rebate Disbursement'!G8</f>
        <v>0</v>
      </c>
      <c r="H8" s="104">
        <f>'[1]Pt 4 Rebate Disbursement'!H8</f>
        <v>0</v>
      </c>
      <c r="I8" s="192"/>
      <c r="J8" s="192"/>
      <c r="K8" s="196"/>
    </row>
    <row r="9" spans="2:11" ht="13.15" customHeight="1" x14ac:dyDescent="0.2">
      <c r="B9" s="118" t="s">
        <v>104</v>
      </c>
      <c r="C9" s="103">
        <f>'[1]Pt 4 Rebate Disbursement'!C9</f>
        <v>0</v>
      </c>
      <c r="D9" s="104">
        <f>'[1]Pt 4 Rebate Disbursement'!D9</f>
        <v>0</v>
      </c>
      <c r="E9" s="104">
        <f>'[1]Pt 4 Rebate Disbursement'!E9</f>
        <v>0</v>
      </c>
      <c r="F9" s="104">
        <f>'[1]Pt 4 Rebate Disbursement'!F9</f>
        <v>0</v>
      </c>
      <c r="G9" s="104">
        <f>'[1]Pt 4 Rebate Disbursement'!G9</f>
        <v>0</v>
      </c>
      <c r="H9" s="104">
        <f>'[1]Pt 4 Rebate Disbursement'!H9</f>
        <v>0</v>
      </c>
      <c r="I9" s="192"/>
      <c r="J9" s="192"/>
      <c r="K9" s="195">
        <f>'[1]Pt 4 Rebate Disbursement'!K9</f>
        <v>0</v>
      </c>
    </row>
    <row r="10" spans="2:11" ht="16.5" x14ac:dyDescent="0.25">
      <c r="B10" s="124" t="s">
        <v>343</v>
      </c>
      <c r="C10" s="65"/>
      <c r="D10" s="66"/>
      <c r="E10" s="66"/>
      <c r="F10" s="66"/>
      <c r="G10" s="66"/>
      <c r="H10" s="66"/>
      <c r="I10" s="66"/>
      <c r="J10" s="66"/>
      <c r="K10" s="197"/>
    </row>
    <row r="11" spans="2:11" s="7" customFormat="1" x14ac:dyDescent="0.2">
      <c r="B11" s="125" t="s">
        <v>417</v>
      </c>
      <c r="C11" s="98">
        <f ca="1">'Pt 3 MLR and Rebate Calculation'!$F$53</f>
        <v>0</v>
      </c>
      <c r="D11" s="99">
        <f ca="1">'Pt 3 MLR and Rebate Calculation'!$K$53</f>
        <v>0</v>
      </c>
      <c r="E11" s="99">
        <f ca="1">'Pt 3 MLR and Rebate Calculation'!$P$53</f>
        <v>0</v>
      </c>
      <c r="F11" s="99">
        <f>'Pt 3 MLR and Rebate Calculation'!$T$53</f>
        <v>0</v>
      </c>
      <c r="G11" s="99">
        <f>'Pt 3 MLR and Rebate Calculation'!$X$53</f>
        <v>0</v>
      </c>
      <c r="H11" s="99">
        <f>'Pt 3 MLR and Rebate Calculation'!$AB$53</f>
        <v>0</v>
      </c>
      <c r="I11" s="180"/>
      <c r="J11" s="180"/>
      <c r="K11" s="198">
        <f>'Pt 3 MLR and Rebate Calculation'!$AN$53</f>
        <v>0</v>
      </c>
    </row>
    <row r="12" spans="2:11" x14ac:dyDescent="0.2">
      <c r="B12" s="126" t="s">
        <v>93</v>
      </c>
      <c r="C12" s="96">
        <f>'[1]Pt 4 Rebate Disbursement'!C12</f>
        <v>0</v>
      </c>
      <c r="D12" s="97">
        <f>'[1]Pt 4 Rebate Disbursement'!D12</f>
        <v>0</v>
      </c>
      <c r="E12" s="97">
        <f>'[1]Pt 4 Rebate Disbursement'!E12</f>
        <v>0</v>
      </c>
      <c r="F12" s="97">
        <f>'[1]Pt 4 Rebate Disbursement'!F12</f>
        <v>0</v>
      </c>
      <c r="G12" s="97">
        <f>'[1]Pt 4 Rebate Disbursement'!G12</f>
        <v>0</v>
      </c>
      <c r="H12" s="97">
        <f>'[1]Pt 4 Rebate Disbursement'!H12</f>
        <v>0</v>
      </c>
      <c r="I12" s="179"/>
      <c r="J12" s="179"/>
      <c r="K12" s="199">
        <f>'[1]Pt 4 Rebate Disbursement'!K12</f>
        <v>0</v>
      </c>
    </row>
    <row r="13" spans="2:11" x14ac:dyDescent="0.2">
      <c r="B13" s="126" t="s">
        <v>94</v>
      </c>
      <c r="C13" s="96">
        <f>'[1]Pt 4 Rebate Disbursement'!C13</f>
        <v>0</v>
      </c>
      <c r="D13" s="97">
        <f>'[1]Pt 4 Rebate Disbursement'!D13</f>
        <v>0</v>
      </c>
      <c r="E13" s="97">
        <f>'[1]Pt 4 Rebate Disbursement'!E13</f>
        <v>0</v>
      </c>
      <c r="F13" s="97">
        <f>'[1]Pt 4 Rebate Disbursement'!F13</f>
        <v>0</v>
      </c>
      <c r="G13" s="97">
        <f>'[1]Pt 4 Rebate Disbursement'!G13</f>
        <v>0</v>
      </c>
      <c r="H13" s="97">
        <f>'[1]Pt 4 Rebate Disbursement'!H13</f>
        <v>0</v>
      </c>
      <c r="I13" s="179"/>
      <c r="J13" s="179"/>
      <c r="K13" s="199">
        <f>'[1]Pt 4 Rebate Disbursement'!K13</f>
        <v>0</v>
      </c>
    </row>
    <row r="14" spans="2:11" x14ac:dyDescent="0.2">
      <c r="B14" s="126" t="s">
        <v>95</v>
      </c>
      <c r="C14" s="96">
        <f>'[1]Pt 4 Rebate Disbursement'!C14</f>
        <v>0</v>
      </c>
      <c r="D14" s="97">
        <f>'[1]Pt 4 Rebate Disbursement'!D14</f>
        <v>0</v>
      </c>
      <c r="E14" s="97">
        <f>'[1]Pt 4 Rebate Disbursement'!E14</f>
        <v>0</v>
      </c>
      <c r="F14" s="97">
        <f>'[1]Pt 4 Rebate Disbursement'!F14</f>
        <v>0</v>
      </c>
      <c r="G14" s="97">
        <f>'[1]Pt 4 Rebate Disbursement'!G14</f>
        <v>0</v>
      </c>
      <c r="H14" s="97">
        <f>'[1]Pt 4 Rebate Disbursement'!H14</f>
        <v>0</v>
      </c>
      <c r="I14" s="179"/>
      <c r="J14" s="179"/>
      <c r="K14" s="199">
        <f>'[1]Pt 4 Rebate Disbursement'!K14</f>
        <v>0</v>
      </c>
    </row>
    <row r="15" spans="2:11" ht="16.5" x14ac:dyDescent="0.25">
      <c r="B15" s="124" t="s">
        <v>344</v>
      </c>
      <c r="C15" s="65"/>
      <c r="D15" s="66"/>
      <c r="E15" s="66"/>
      <c r="F15" s="66"/>
      <c r="G15" s="66"/>
      <c r="H15" s="66"/>
      <c r="I15" s="66"/>
      <c r="J15" s="66"/>
      <c r="K15" s="197"/>
    </row>
    <row r="16" spans="2:11" s="7" customFormat="1" x14ac:dyDescent="0.2">
      <c r="B16" s="125" t="s">
        <v>206</v>
      </c>
      <c r="C16" s="100">
        <f>'[1]Pt 4 Rebate Disbursement'!C16</f>
        <v>0</v>
      </c>
      <c r="D16" s="101">
        <f>'[1]Pt 4 Rebate Disbursement'!D16</f>
        <v>0</v>
      </c>
      <c r="E16" s="101">
        <f>'[1]Pt 4 Rebate Disbursement'!E16</f>
        <v>0</v>
      </c>
      <c r="F16" s="101">
        <f>'[1]Pt 4 Rebate Disbursement'!F16</f>
        <v>0</v>
      </c>
      <c r="G16" s="101">
        <f>'[1]Pt 4 Rebate Disbursement'!G16</f>
        <v>0</v>
      </c>
      <c r="H16" s="101">
        <f>'[1]Pt 4 Rebate Disbursement'!H16</f>
        <v>0</v>
      </c>
      <c r="I16" s="180"/>
      <c r="J16" s="180"/>
      <c r="K16" s="188">
        <f>'[1]Pt 4 Rebate Disbursement'!K16</f>
        <v>0</v>
      </c>
    </row>
    <row r="17" spans="2:12" s="7" customFormat="1" x14ac:dyDescent="0.2">
      <c r="B17" s="126" t="s">
        <v>203</v>
      </c>
      <c r="C17" s="96">
        <f>'[1]Pt 4 Rebate Disbursement'!C17</f>
        <v>0</v>
      </c>
      <c r="D17" s="97">
        <f>'[1]Pt 4 Rebate Disbursement'!D17</f>
        <v>0</v>
      </c>
      <c r="E17" s="97">
        <f>'[1]Pt 4 Rebate Disbursement'!E17</f>
        <v>0</v>
      </c>
      <c r="F17" s="97">
        <f>'[1]Pt 4 Rebate Disbursement'!F17</f>
        <v>0</v>
      </c>
      <c r="G17" s="97">
        <f>'[1]Pt 4 Rebate Disbursement'!G17</f>
        <v>0</v>
      </c>
      <c r="H17" s="97">
        <f>'[1]Pt 4 Rebate Disbursement'!H17</f>
        <v>0</v>
      </c>
      <c r="I17" s="179"/>
      <c r="J17" s="179"/>
      <c r="K17" s="199">
        <f>'[1]Pt 4 Rebate Disbursement'!K17</f>
        <v>0</v>
      </c>
    </row>
    <row r="18" spans="2:12" ht="25.5" x14ac:dyDescent="0.2">
      <c r="B18" s="118" t="s">
        <v>207</v>
      </c>
      <c r="C18" s="189">
        <f>'[1]Pt 4 Rebate Disbursement'!C18</f>
        <v>0</v>
      </c>
      <c r="D18" s="108">
        <f>'[1]Pt 4 Rebate Disbursement'!D18</f>
        <v>0</v>
      </c>
      <c r="E18" s="108">
        <f>'[1]Pt 4 Rebate Disbursement'!E18</f>
        <v>0</v>
      </c>
      <c r="F18" s="108">
        <f>'[1]Pt 4 Rebate Disbursement'!F18</f>
        <v>0</v>
      </c>
      <c r="G18" s="108">
        <f>'[1]Pt 4 Rebate Disbursement'!G18</f>
        <v>0</v>
      </c>
      <c r="H18" s="108">
        <f>'[1]Pt 4 Rebate Disbursement'!H18</f>
        <v>0</v>
      </c>
      <c r="I18" s="182"/>
      <c r="J18" s="182"/>
      <c r="K18" s="200">
        <f>'[1]Pt 4 Rebate Disbursement'!K18</f>
        <v>0</v>
      </c>
    </row>
    <row r="19" spans="2:12" ht="25.5" x14ac:dyDescent="0.2">
      <c r="B19" s="118" t="s">
        <v>208</v>
      </c>
      <c r="C19" s="181"/>
      <c r="D19" s="108">
        <f>'[1]Pt 4 Rebate Disbursement'!D19</f>
        <v>0</v>
      </c>
      <c r="E19" s="108">
        <f>'[1]Pt 4 Rebate Disbursement'!E19</f>
        <v>0</v>
      </c>
      <c r="F19" s="190"/>
      <c r="G19" s="108">
        <f>'[1]Pt 4 Rebate Disbursement'!G19</f>
        <v>0</v>
      </c>
      <c r="H19" s="108">
        <f>'[1]Pt 4 Rebate Disbursement'!H19</f>
        <v>0</v>
      </c>
      <c r="I19" s="182"/>
      <c r="J19" s="182"/>
      <c r="K19" s="201"/>
    </row>
    <row r="20" spans="2:12" ht="25.5" x14ac:dyDescent="0.2">
      <c r="B20" s="118" t="s">
        <v>209</v>
      </c>
      <c r="C20" s="189">
        <f>'[1]Pt 4 Rebate Disbursement'!C20</f>
        <v>0</v>
      </c>
      <c r="D20" s="108">
        <f>'[1]Pt 4 Rebate Disbursement'!D20</f>
        <v>0</v>
      </c>
      <c r="E20" s="108">
        <f>'[1]Pt 4 Rebate Disbursement'!E20</f>
        <v>0</v>
      </c>
      <c r="F20" s="108">
        <f>'[1]Pt 4 Rebate Disbursement'!F20</f>
        <v>0</v>
      </c>
      <c r="G20" s="108">
        <f>'[1]Pt 4 Rebate Disbursement'!G20</f>
        <v>0</v>
      </c>
      <c r="H20" s="108">
        <f>'[1]Pt 4 Rebate Disbursement'!H20</f>
        <v>0</v>
      </c>
      <c r="I20" s="182"/>
      <c r="J20" s="182"/>
      <c r="K20" s="200">
        <f>'[1]Pt 4 Rebate Disbursement'!K20</f>
        <v>0</v>
      </c>
    </row>
    <row r="21" spans="2:12" ht="25.5" x14ac:dyDescent="0.2">
      <c r="B21" s="118" t="s">
        <v>210</v>
      </c>
      <c r="C21" s="181"/>
      <c r="D21" s="108">
        <f>'[1]Pt 4 Rebate Disbursement'!D21</f>
        <v>0</v>
      </c>
      <c r="E21" s="108">
        <f>'[1]Pt 4 Rebate Disbursement'!E21</f>
        <v>0</v>
      </c>
      <c r="F21" s="190"/>
      <c r="G21" s="108">
        <f>'[1]Pt 4 Rebate Disbursement'!G21</f>
        <v>0</v>
      </c>
      <c r="H21" s="108">
        <f>'[1]Pt 4 Rebate Disbursement'!H21</f>
        <v>0</v>
      </c>
      <c r="I21" s="182"/>
      <c r="J21" s="182"/>
      <c r="K21" s="201"/>
    </row>
    <row r="22" spans="2:12" s="7" customFormat="1" x14ac:dyDescent="0.2">
      <c r="B22" s="128" t="s">
        <v>211</v>
      </c>
      <c r="C22" s="123">
        <f>'[1]Pt 4 Rebate Disbursement'!C22</f>
        <v>0</v>
      </c>
      <c r="D22" s="129">
        <f>'[1]Pt 4 Rebate Disbursement'!D22</f>
        <v>0</v>
      </c>
      <c r="E22" s="129">
        <f>'[1]Pt 4 Rebate Disbursement'!E22</f>
        <v>0</v>
      </c>
      <c r="F22" s="129">
        <f>'[1]Pt 4 Rebate Disbursement'!F22</f>
        <v>0</v>
      </c>
      <c r="G22" s="129">
        <f>'[1]Pt 4 Rebate Disbursement'!G22</f>
        <v>0</v>
      </c>
      <c r="H22" s="129">
        <f>'[1]Pt 4 Rebate Disbursement'!H22</f>
        <v>0</v>
      </c>
      <c r="I22" s="183"/>
      <c r="J22" s="183"/>
      <c r="K22" s="202">
        <f>'[1]Pt 4 Rebate Disbursement'!K22</f>
        <v>0</v>
      </c>
    </row>
    <row r="23" spans="2:12" s="7" customFormat="1" ht="100.15" customHeight="1" x14ac:dyDescent="0.2">
      <c r="B23" s="93" t="s">
        <v>212</v>
      </c>
      <c r="C23" s="485"/>
      <c r="D23" s="486"/>
      <c r="E23" s="486"/>
      <c r="F23" s="486"/>
      <c r="G23" s="486"/>
      <c r="H23" s="486"/>
      <c r="I23" s="486"/>
      <c r="J23" s="486"/>
      <c r="K23" s="487"/>
    </row>
    <row r="24" spans="2:12" s="7" customFormat="1" ht="100.15" customHeight="1" x14ac:dyDescent="0.2">
      <c r="B24" s="92" t="s">
        <v>213</v>
      </c>
      <c r="C24" s="488"/>
      <c r="D24" s="489"/>
      <c r="E24" s="489"/>
      <c r="F24" s="489"/>
      <c r="G24" s="489"/>
      <c r="H24" s="489"/>
      <c r="I24" s="489"/>
      <c r="J24" s="489"/>
      <c r="K24" s="490"/>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41" t="s">
        <v>420</v>
      </c>
      <c r="C3" s="142" t="s">
        <v>421</v>
      </c>
      <c r="D3" s="143" t="s">
        <v>422</v>
      </c>
    </row>
    <row r="4" spans="1:5" ht="15" x14ac:dyDescent="0.25">
      <c r="B4" s="167" t="s">
        <v>54</v>
      </c>
      <c r="C4" s="168"/>
      <c r="D4" s="169"/>
      <c r="E4" s="9"/>
    </row>
    <row r="5" spans="1:5" ht="35.25" customHeight="1" x14ac:dyDescent="0.2">
      <c r="B5" s="136" t="str">
        <f>'[1]Pt 6 Expense Allocation'!B5</f>
        <v>2.1a  Claims paid during the MLR reporting year regardless of incurred date</v>
      </c>
      <c r="C5" s="115"/>
      <c r="D5" s="138" t="str">
        <f>'[1]Pt 6 Expense Allocation'!D5</f>
        <v>Adjudicated claims are paid weekly.  Each line of business is paid separately to each provider.  Each payment is listed on a weekly LOB Disbursement Register.</v>
      </c>
      <c r="E5" s="9"/>
    </row>
    <row r="6" spans="1:5" ht="35.25" customHeight="1" x14ac:dyDescent="0.2">
      <c r="B6" s="136" t="str">
        <f>'[1]Pt 6 Expense Allocation'!B6</f>
        <v>2.1b  Claims incurred only during the MLR reporting year, paid through 3/31 of the following year</v>
      </c>
      <c r="C6" s="115"/>
      <c r="D6" s="139" t="str">
        <f>'[1]Pt 6 Expense Allocation'!D6</f>
        <v>Underlying service dates for all claims are captured in the claim adjudication system along with payment history.   All claims are identifed and tracked by line of business.</v>
      </c>
      <c r="E6" s="9"/>
    </row>
    <row r="7" spans="1:5" ht="35.25" customHeight="1" x14ac:dyDescent="0.2">
      <c r="B7" s="136" t="str">
        <f>'[1]Pt 6 Expense Allocation'!B7</f>
        <v>2.2a Liability as of 12/31 of MLR reporting year for all claims regardless of incurred date</v>
      </c>
      <c r="C7" s="115"/>
      <c r="D7" s="139" t="str">
        <f>'[1]Pt 6 Expense Allocation'!D7</f>
        <v>Unpaid Claim Liabilities (UCL) are separately developed quarterly and reported for each line of business, based on claim service and payment dates. Line of business UCL's are developed for inpatient and outpatient medical, and other coverages such as dental and pharmacy.</v>
      </c>
      <c r="E7" s="9"/>
    </row>
    <row r="8" spans="1:5" ht="35.25" customHeight="1" x14ac:dyDescent="0.2">
      <c r="B8" s="136" t="str">
        <f>'[1]Pt 6 Expense Allocation'!B8</f>
        <v>2.2b Liability for claims incurred only during the MLR reporting year, calculated as of 3/31 of the following year</v>
      </c>
      <c r="C8" s="115"/>
      <c r="D8" s="139" t="str">
        <f>'[1]Pt 6 Expense Allocation'!D8</f>
        <v>Unpaid Claim Liabilities (UCL) are separately developed quarterly and reported for each line of business, based on claim service and payment dates. Line of business UCL's are developed for inpatient and outpatient medical, and other coverages such as dental and pharmacy.</v>
      </c>
      <c r="E8" s="9"/>
    </row>
    <row r="9" spans="1:5" ht="35.25" customHeight="1" x14ac:dyDescent="0.2">
      <c r="B9" s="136" t="str">
        <f>'[1]Pt 6 Expense Allocation'!B9</f>
        <v>2.3 Direct claim liability prior year</v>
      </c>
      <c r="C9" s="115"/>
      <c r="D9" s="139" t="str">
        <f>'[1]Pt 6 Expense Allocation'!D9</f>
        <v>All business is direct, the company does not cede or assume reinsurance. Unpaid Claim Liabilities (UCL) are separately developed quarterly and reported for each line of business, based on claim service and payment dates. Line of business UCL's are developed for inpatient and outpatient medical, and other coverages such as dental and pharmacy.</v>
      </c>
      <c r="E9" s="9"/>
    </row>
    <row r="10" spans="1:5" ht="35.25" customHeight="1" x14ac:dyDescent="0.2">
      <c r="B10" s="136" t="str">
        <f>'[1]Pt 6 Expense Allocation'!B10</f>
        <v>2.11a  Paid medical incentive pools and bonuses MLR Reporting year</v>
      </c>
      <c r="C10" s="115"/>
      <c r="D10" s="139" t="str">
        <f>'[1]Pt 6 Expense Allocation'!D10</f>
        <v>Medical incentive pools are developed for each line of business for which pools exist.  Amounts are calculated for each participating line of business basedon incurred claim data captured by the Company's payment systems.   Incentive payments are generally made during the year following the reporting year.</v>
      </c>
      <c r="E10" s="9"/>
    </row>
    <row r="11" spans="1:5" ht="35.25" customHeight="1" x14ac:dyDescent="0.2">
      <c r="B11" s="136" t="str">
        <f>'[1]Pt 6 Expense Allocation'!B11</f>
        <v>2.11b  Accrued medical incentive pools and bonuses MLR Reporting year</v>
      </c>
      <c r="C11" s="115"/>
      <c r="D11" s="139" t="str">
        <f>'[1]Pt 6 Expense Allocation'!D11</f>
        <v>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  Incentive pool results are determined for each incentive or risk reporting year.</v>
      </c>
      <c r="E11" s="9"/>
    </row>
    <row r="12" spans="1:5" ht="35.25" customHeight="1" x14ac:dyDescent="0.2">
      <c r="B12" s="137" t="str">
        <f>'[1]Pt 6 Expense Allocation'!B12</f>
        <v>2.11c  Accrued medical incentive pools and bonuses prior year</v>
      </c>
      <c r="C12" s="115"/>
      <c r="D12" s="139" t="str">
        <f>'[1]Pt 6 Expense Allocation'!D12</f>
        <v>Medical incentive pools are developed for each line of business for which pools exist, and estimated on a quarterly basis during the reporting year and in the periods subsequent to the reporting year, as appropriate for completion of underlying claims.  Accruals reflect any interim payments.</v>
      </c>
      <c r="E12" s="9"/>
    </row>
    <row r="13" spans="1:5" ht="35.25" customHeight="1" x14ac:dyDescent="0.2">
      <c r="B13" s="136" t="str">
        <f>'[1]Pt 6 Expense Allocation'!B13</f>
        <v>All other lines in this section</v>
      </c>
      <c r="C13" s="115"/>
      <c r="D13" s="139" t="str">
        <f>'[1]Pt 6 Expense Allocation'!D13</f>
        <v>Not applicable to MetroPlus</v>
      </c>
      <c r="E13" s="9"/>
    </row>
    <row r="14" spans="1:5" ht="35.25" customHeight="1" x14ac:dyDescent="0.2">
      <c r="B14" s="136"/>
      <c r="C14" s="115"/>
      <c r="D14" s="139"/>
      <c r="E14" s="9"/>
    </row>
    <row r="15" spans="1:5" ht="35.25" customHeight="1" x14ac:dyDescent="0.2">
      <c r="B15" s="136"/>
      <c r="C15" s="115"/>
      <c r="D15" s="139"/>
      <c r="E15" s="9"/>
    </row>
    <row r="16" spans="1:5" ht="35.25" customHeight="1" x14ac:dyDescent="0.2">
      <c r="B16" s="136"/>
      <c r="C16" s="115"/>
      <c r="D16" s="139"/>
      <c r="E16" s="9"/>
    </row>
    <row r="17" spans="2:5" ht="35.25" customHeight="1" x14ac:dyDescent="0.2">
      <c r="B17" s="136"/>
      <c r="C17" s="115"/>
      <c r="D17" s="139"/>
      <c r="E17" s="9"/>
    </row>
    <row r="18" spans="2:5" ht="35.25" customHeight="1" x14ac:dyDescent="0.2">
      <c r="B18" s="136"/>
      <c r="C18" s="115"/>
      <c r="D18" s="139"/>
      <c r="E18" s="9"/>
    </row>
    <row r="19" spans="2:5" ht="35.25" customHeight="1" x14ac:dyDescent="0.2">
      <c r="B19" s="136"/>
      <c r="C19" s="115"/>
      <c r="D19" s="139"/>
      <c r="E19" s="9"/>
    </row>
    <row r="20" spans="2:5" ht="35.25" customHeight="1" x14ac:dyDescent="0.2">
      <c r="B20" s="136"/>
      <c r="C20" s="115"/>
      <c r="D20" s="139"/>
      <c r="E20" s="9"/>
    </row>
    <row r="21" spans="2:5" ht="35.25" customHeight="1" x14ac:dyDescent="0.2">
      <c r="B21" s="136"/>
      <c r="C21" s="115"/>
      <c r="D21" s="139"/>
      <c r="E21" s="9"/>
    </row>
    <row r="22" spans="2:5" ht="35.25" customHeight="1" x14ac:dyDescent="0.2">
      <c r="B22" s="136"/>
      <c r="C22" s="115"/>
      <c r="D22" s="139"/>
      <c r="E22" s="9"/>
    </row>
    <row r="23" spans="2:5" ht="35.25" customHeight="1" x14ac:dyDescent="0.2">
      <c r="B23" s="136"/>
      <c r="C23" s="115"/>
      <c r="D23" s="139"/>
      <c r="E23" s="9"/>
    </row>
    <row r="24" spans="2:5" ht="35.25" customHeight="1" x14ac:dyDescent="0.2">
      <c r="B24" s="136"/>
      <c r="C24" s="116"/>
      <c r="D24" s="139"/>
      <c r="E24" s="9"/>
    </row>
    <row r="25" spans="2:5" ht="16.5" x14ac:dyDescent="0.25">
      <c r="B25" s="170" t="s">
        <v>55</v>
      </c>
      <c r="C25" s="171"/>
      <c r="D25" s="172"/>
      <c r="E25" s="9"/>
    </row>
    <row r="26" spans="2:5" ht="15" x14ac:dyDescent="0.25">
      <c r="B26" s="173" t="s">
        <v>67</v>
      </c>
      <c r="C26" s="174"/>
      <c r="D26" s="175"/>
      <c r="E26" s="9"/>
    </row>
    <row r="27" spans="2:5" ht="35.25" customHeight="1" x14ac:dyDescent="0.2">
      <c r="B27" s="136" t="str">
        <f>'[1]Pt 6 Expense Allocation'!B27</f>
        <v>3.1a Federal income taxes deductible from premium in MLR calculations</v>
      </c>
      <c r="C27" s="115"/>
      <c r="D27" s="140" t="str">
        <f>'[1]Pt 6 Expense Allocation'!D27</f>
        <v>MetroPlus, a public benefit corporation, is exempt from federal and New York State income tax under Section 501(a) of the IRC as a 501(c)3 organization.</v>
      </c>
      <c r="E27" s="9"/>
    </row>
    <row r="28" spans="2:5" ht="35.25" customHeight="1" x14ac:dyDescent="0.2">
      <c r="B28" s="136" t="str">
        <f>'[1]Pt 6 Expense Allocation'!B28</f>
        <v>3.1b Patient Centered Outcomes Research Institute (PCORI) Fee</v>
      </c>
      <c r="C28" s="115"/>
      <c r="D28" s="139" t="str">
        <f>'[1]Pt 6 Expense Allocation'!D28</f>
        <v xml:space="preserve">Patient-Centered Outcomes Research Institute Fee (PCORI) is assessed to individual and group policies to fund comparative effectiveness research.  The fee is $0.17 PMPM.  </v>
      </c>
      <c r="E28" s="9"/>
    </row>
    <row r="29" spans="2:5" ht="35.25" customHeight="1" x14ac:dyDescent="0.2">
      <c r="B29" s="136" t="str">
        <f>'[1]Pt 6 Expense Allocation'!B29</f>
        <v>3.1c Affordable Care Act section 9010 Fee</v>
      </c>
      <c r="C29" s="115"/>
      <c r="D29" s="139" t="str">
        <f>'[1]Pt 6 Expense Allocation'!D29</f>
        <v>MetroPlus is exempt as a qualifying 501( c)3 organization.  Additionally, MetroPlus is exempt as a component unit of The City of New York.</v>
      </c>
      <c r="E29" s="9"/>
    </row>
    <row r="30" spans="2:5" ht="35.25" customHeight="1" x14ac:dyDescent="0.2">
      <c r="B30" s="136" t="str">
        <f>'[1]Pt 6 Expense Allocation'!B30</f>
        <v>3.1d Other Federal Taxes and assessments deductible from premium</v>
      </c>
      <c r="C30" s="115"/>
      <c r="D30" s="139" t="str">
        <f>'[1]Pt 6 Expense Allocation'!D30</f>
        <v>MetroPlus, a public benefit corporation, is exempt from federal and New York State income tax under Section 501(a) of the IRC as a 501(c)3 organization.</v>
      </c>
      <c r="E30" s="9"/>
    </row>
    <row r="31" spans="2:5" ht="35.25" customHeight="1" x14ac:dyDescent="0.2">
      <c r="B31" s="136"/>
      <c r="C31" s="115"/>
      <c r="D31" s="139"/>
      <c r="E31" s="9"/>
    </row>
    <row r="32" spans="2:5" ht="35.25" customHeight="1" x14ac:dyDescent="0.2">
      <c r="B32" s="136"/>
      <c r="C32" s="115"/>
      <c r="D32" s="139"/>
      <c r="E32" s="9"/>
    </row>
    <row r="33" spans="2:5" ht="15" x14ac:dyDescent="0.25">
      <c r="B33" s="176" t="s">
        <v>68</v>
      </c>
      <c r="C33" s="177"/>
      <c r="D33" s="178"/>
      <c r="E33" s="9"/>
    </row>
    <row r="34" spans="2:5" ht="35.25" customHeight="1" x14ac:dyDescent="0.2">
      <c r="B34" s="136" t="str">
        <f>'[1]Pt 6 Expense Allocation'!B34</f>
        <v>3.2a State income, excise, business, and other taxes</v>
      </c>
      <c r="C34" s="115"/>
      <c r="D34" s="139" t="str">
        <f>'[1]Pt 6 Expense Allocation'!D34</f>
        <v>MetroPlus, a public benefit corporation, is exempt from federal and New York State income tax under Section 501(a) of the IRC as a 501(c)3 organization.</v>
      </c>
      <c r="E34" s="9"/>
    </row>
    <row r="35" spans="2:5" ht="35.25" customHeight="1" x14ac:dyDescent="0.2">
      <c r="B35" s="136" t="str">
        <f>'[1]Pt 6 Expense Allocation'!B35</f>
        <v>3.2b State premium taxes</v>
      </c>
      <c r="C35" s="115"/>
      <c r="D35" s="139" t="str">
        <f>'[1]Pt 6 Expense Allocation'!D35</f>
        <v xml:space="preserve">Consists of GME and HCRA payments for specific lines of business and estimated 332 Assessments for lines of business subject to such assessments.  </v>
      </c>
      <c r="E35" s="9"/>
    </row>
    <row r="36" spans="2:5" ht="35.25" customHeight="1" x14ac:dyDescent="0.2">
      <c r="B36" s="136"/>
      <c r="C36" s="115"/>
      <c r="D36" s="139"/>
      <c r="E36" s="9"/>
    </row>
    <row r="37" spans="2:5" ht="35.25" customHeight="1" x14ac:dyDescent="0.2">
      <c r="B37" s="136"/>
      <c r="C37" s="115"/>
      <c r="D37" s="139"/>
      <c r="E37" s="9"/>
    </row>
    <row r="38" spans="2:5" ht="35.25" customHeight="1" x14ac:dyDescent="0.2">
      <c r="B38" s="136"/>
      <c r="C38" s="115"/>
      <c r="D38" s="139"/>
      <c r="E38" s="9"/>
    </row>
    <row r="39" spans="2:5" ht="35.25" customHeight="1" x14ac:dyDescent="0.2">
      <c r="B39" s="136"/>
      <c r="C39" s="116"/>
      <c r="D39" s="139"/>
      <c r="E39" s="9"/>
    </row>
    <row r="40" spans="2:5" ht="15" x14ac:dyDescent="0.25">
      <c r="B40" s="176" t="s">
        <v>126</v>
      </c>
      <c r="C40" s="177"/>
      <c r="D40" s="178"/>
      <c r="E40" s="9"/>
    </row>
    <row r="41" spans="2:5" ht="35.25" customHeight="1" x14ac:dyDescent="0.2">
      <c r="B41" s="136" t="str">
        <f>'[1]Pt 6 Expense Allocation'!B41</f>
        <v>3.2c Community benefit expenditures deductible from premium in MLR calculations</v>
      </c>
      <c r="C41" s="115"/>
      <c r="D41" s="139" t="str">
        <f>'[1]Pt 6 Expense Allocation'!D41</f>
        <v>Not applicable to MetroPlus</v>
      </c>
      <c r="E41" s="9"/>
    </row>
    <row r="42" spans="2:5" ht="35.25" customHeight="1" x14ac:dyDescent="0.2">
      <c r="B42" s="136"/>
      <c r="C42" s="115"/>
      <c r="D42" s="139"/>
      <c r="E42" s="9"/>
    </row>
    <row r="43" spans="2:5" ht="35.25" customHeight="1" x14ac:dyDescent="0.2">
      <c r="B43" s="136"/>
      <c r="C43" s="115"/>
      <c r="D43" s="139"/>
      <c r="E43" s="9"/>
    </row>
    <row r="44" spans="2:5" ht="35.25" customHeight="1" x14ac:dyDescent="0.2">
      <c r="B44" s="136"/>
      <c r="C44" s="115"/>
      <c r="D44" s="139"/>
      <c r="E44" s="9"/>
    </row>
    <row r="45" spans="2:5" ht="35.25" customHeight="1" x14ac:dyDescent="0.2">
      <c r="B45" s="136"/>
      <c r="C45" s="115"/>
      <c r="D45" s="139"/>
      <c r="E45" s="9"/>
    </row>
    <row r="46" spans="2:5" ht="35.25" customHeight="1" x14ac:dyDescent="0.2">
      <c r="B46" s="136"/>
      <c r="C46" s="116"/>
      <c r="D46" s="139"/>
      <c r="E46" s="9"/>
    </row>
    <row r="47" spans="2:5" ht="15" x14ac:dyDescent="0.25">
      <c r="B47" s="176" t="s">
        <v>69</v>
      </c>
      <c r="C47" s="177"/>
      <c r="D47" s="178"/>
      <c r="E47" s="9"/>
    </row>
    <row r="48" spans="2:5" ht="35.25" customHeight="1" x14ac:dyDescent="0.2">
      <c r="B48" s="136" t="str">
        <f>'[1]Pt 6 Expense Allocation'!B48</f>
        <v>3.3a Federal Transitional Reinsurance Program contributions</v>
      </c>
      <c r="C48" s="115"/>
      <c r="D48" s="139" t="str">
        <f>'[1]Pt 6 Expense Allocation'!D48</f>
        <v>Calculated based on specific covered lines of business data and paid by MetroPlus to HHS for participation in the Federal Reinsurance Program.</v>
      </c>
      <c r="E48" s="9"/>
    </row>
    <row r="49" spans="2:5" ht="35.25" customHeight="1" x14ac:dyDescent="0.2">
      <c r="B49" s="136" t="str">
        <f>'[1]Pt 6 Expense Allocation'!B49</f>
        <v>3.3b Other Federal and State regulatory authority licenses and fees</v>
      </c>
      <c r="C49" s="115"/>
      <c r="D49" s="139" t="str">
        <f>'[1]Pt 6 Expense Allocation'!D49</f>
        <v>Not applicable to MetroPlus</v>
      </c>
      <c r="E49" s="9"/>
    </row>
    <row r="50" spans="2:5" ht="35.25" customHeight="1" x14ac:dyDescent="0.2">
      <c r="B50" s="136"/>
      <c r="C50" s="115"/>
      <c r="D50" s="139"/>
      <c r="E50" s="9"/>
    </row>
    <row r="51" spans="2:5" ht="35.25" customHeight="1" x14ac:dyDescent="0.2">
      <c r="B51" s="136"/>
      <c r="C51" s="115"/>
      <c r="D51" s="139"/>
      <c r="E51" s="9"/>
    </row>
    <row r="52" spans="2:5" ht="35.25" customHeight="1" x14ac:dyDescent="0.2">
      <c r="B52" s="136"/>
      <c r="C52" s="115"/>
      <c r="D52" s="139"/>
      <c r="E52" s="9"/>
    </row>
    <row r="53" spans="2:5" ht="35.25" customHeight="1" x14ac:dyDescent="0.2">
      <c r="B53" s="136"/>
      <c r="C53" s="116"/>
      <c r="D53" s="139"/>
      <c r="E53" s="9"/>
    </row>
    <row r="54" spans="2:5" ht="16.5" x14ac:dyDescent="0.25">
      <c r="B54" s="170" t="s">
        <v>56</v>
      </c>
      <c r="C54" s="171"/>
      <c r="D54" s="172"/>
      <c r="E54" s="9"/>
    </row>
    <row r="55" spans="2:5" ht="15" x14ac:dyDescent="0.25">
      <c r="B55" s="173" t="s">
        <v>127</v>
      </c>
      <c r="C55" s="174"/>
      <c r="D55" s="175"/>
      <c r="E55" s="9"/>
    </row>
    <row r="56" spans="2:5" ht="35.25" customHeight="1" x14ac:dyDescent="0.2">
      <c r="B56" s="136" t="str">
        <f>'[1]Pt 6 Expense Allocation'!B56</f>
        <v>4.1 Improve health outcomes</v>
      </c>
      <c r="C56" s="117"/>
      <c r="D56" s="139" t="str">
        <f>'[1]Pt 6 Expense Allocation'!D56</f>
        <v>Not applicable to MetroPlus</v>
      </c>
      <c r="E56" s="9"/>
    </row>
    <row r="57" spans="2:5" ht="35.25" customHeight="1" x14ac:dyDescent="0.2">
      <c r="B57" s="136"/>
      <c r="C57" s="117"/>
      <c r="D57" s="139"/>
      <c r="E57" s="9"/>
    </row>
    <row r="58" spans="2:5" ht="35.25" customHeight="1" x14ac:dyDescent="0.2">
      <c r="B58" s="136"/>
      <c r="C58" s="117"/>
      <c r="D58" s="139"/>
      <c r="E58" s="9"/>
    </row>
    <row r="59" spans="2:5" ht="35.25" customHeight="1" x14ac:dyDescent="0.2">
      <c r="B59" s="136"/>
      <c r="C59" s="117"/>
      <c r="D59" s="139"/>
      <c r="E59" s="9"/>
    </row>
    <row r="60" spans="2:5" ht="35.25" customHeight="1" x14ac:dyDescent="0.2">
      <c r="B60" s="136"/>
      <c r="C60" s="117"/>
      <c r="D60" s="139"/>
      <c r="E60" s="9"/>
    </row>
    <row r="61" spans="2:5" ht="35.25" customHeight="1" x14ac:dyDescent="0.2">
      <c r="B61" s="136"/>
      <c r="C61" s="117"/>
      <c r="D61" s="139"/>
      <c r="E61" s="9"/>
    </row>
    <row r="62" spans="2:5" ht="35.25" customHeight="1" x14ac:dyDescent="0.2">
      <c r="B62" s="136"/>
      <c r="C62" s="117"/>
      <c r="D62" s="139"/>
      <c r="E62" s="9"/>
    </row>
    <row r="63" spans="2:5" ht="35.25" customHeight="1" x14ac:dyDescent="0.2">
      <c r="B63" s="136"/>
      <c r="C63" s="117"/>
      <c r="D63" s="139"/>
      <c r="E63" s="9"/>
    </row>
    <row r="64" spans="2:5" ht="35.25" customHeight="1" x14ac:dyDescent="0.2">
      <c r="B64" s="136"/>
      <c r="C64" s="117"/>
      <c r="D64" s="139"/>
      <c r="E64" s="9"/>
    </row>
    <row r="65" spans="2:5" ht="35.25" customHeight="1" x14ac:dyDescent="0.2">
      <c r="B65" s="136"/>
      <c r="C65" s="117"/>
      <c r="D65" s="139"/>
      <c r="E65" s="9"/>
    </row>
    <row r="66" spans="2:5" ht="15" x14ac:dyDescent="0.25">
      <c r="B66" s="176" t="s">
        <v>113</v>
      </c>
      <c r="C66" s="177"/>
      <c r="D66" s="178"/>
      <c r="E66" s="9"/>
    </row>
    <row r="67" spans="2:5" ht="35.25" customHeight="1" x14ac:dyDescent="0.2">
      <c r="B67" s="136" t="str">
        <f>'[1]Pt 6 Expense Allocation'!B67</f>
        <v>4.2 Activities to prevent hospital readmission</v>
      </c>
      <c r="C67" s="117"/>
      <c r="D67" s="139" t="str">
        <f>'[1]Pt 6 Expense Allocation'!D67</f>
        <v>Not applicable to MetroPlus</v>
      </c>
      <c r="E67" s="9"/>
    </row>
    <row r="68" spans="2:5" ht="35.25" customHeight="1" x14ac:dyDescent="0.2">
      <c r="B68" s="136"/>
      <c r="C68" s="117"/>
      <c r="D68" s="139"/>
      <c r="E68" s="9"/>
    </row>
    <row r="69" spans="2:5" ht="35.25" customHeight="1" x14ac:dyDescent="0.2">
      <c r="B69" s="136"/>
      <c r="C69" s="117"/>
      <c r="D69" s="139"/>
      <c r="E69" s="9"/>
    </row>
    <row r="70" spans="2:5" ht="35.25" customHeight="1" x14ac:dyDescent="0.2">
      <c r="B70" s="136"/>
      <c r="C70" s="117"/>
      <c r="D70" s="139"/>
      <c r="E70" s="9"/>
    </row>
    <row r="71" spans="2:5" ht="35.25" customHeight="1" x14ac:dyDescent="0.2">
      <c r="B71" s="136"/>
      <c r="C71" s="117"/>
      <c r="D71" s="139"/>
      <c r="E71" s="9"/>
    </row>
    <row r="72" spans="2:5" ht="35.25" customHeight="1" x14ac:dyDescent="0.2">
      <c r="B72" s="136"/>
      <c r="C72" s="117"/>
      <c r="D72" s="139"/>
      <c r="E72" s="9"/>
    </row>
    <row r="73" spans="2:5" ht="35.25" customHeight="1" x14ac:dyDescent="0.2">
      <c r="B73" s="136"/>
      <c r="C73" s="117"/>
      <c r="D73" s="139"/>
      <c r="E73" s="9"/>
    </row>
    <row r="74" spans="2:5" ht="35.25" customHeight="1" x14ac:dyDescent="0.2">
      <c r="B74" s="136"/>
      <c r="C74" s="117"/>
      <c r="D74" s="139"/>
      <c r="E74" s="9"/>
    </row>
    <row r="75" spans="2:5" ht="35.25" customHeight="1" x14ac:dyDescent="0.2">
      <c r="B75" s="136"/>
      <c r="C75" s="117"/>
      <c r="D75" s="139"/>
      <c r="E75" s="9"/>
    </row>
    <row r="76" spans="2:5" ht="35.25" customHeight="1" x14ac:dyDescent="0.2">
      <c r="B76" s="136"/>
      <c r="C76" s="117"/>
      <c r="D76" s="139"/>
      <c r="E76" s="9"/>
    </row>
    <row r="77" spans="2:5" ht="15" x14ac:dyDescent="0.25">
      <c r="B77" s="176" t="s">
        <v>70</v>
      </c>
      <c r="C77" s="177"/>
      <c r="D77" s="178"/>
      <c r="E77" s="9"/>
    </row>
    <row r="78" spans="2:5" ht="35.25" customHeight="1" x14ac:dyDescent="0.2">
      <c r="B78" s="136" t="str">
        <f>'[1]Pt 6 Expense Allocation'!B78</f>
        <v>4.3 Improve patient safety and reduce medical errors</v>
      </c>
      <c r="C78" s="117"/>
      <c r="D78" s="139" t="str">
        <f>'[1]Pt 6 Expense Allocation'!D78</f>
        <v>Not applicable to MetroPlus</v>
      </c>
      <c r="E78" s="9"/>
    </row>
    <row r="79" spans="2:5" ht="35.25" customHeight="1" x14ac:dyDescent="0.2">
      <c r="B79" s="136"/>
      <c r="C79" s="117"/>
      <c r="D79" s="139"/>
      <c r="E79" s="9"/>
    </row>
    <row r="80" spans="2:5" ht="35.25" customHeight="1" x14ac:dyDescent="0.2">
      <c r="B80" s="136"/>
      <c r="C80" s="117"/>
      <c r="D80" s="139"/>
      <c r="E80" s="9"/>
    </row>
    <row r="81" spans="2:5" ht="35.25" customHeight="1" x14ac:dyDescent="0.2">
      <c r="B81" s="136"/>
      <c r="C81" s="117"/>
      <c r="D81" s="139"/>
      <c r="E81" s="9"/>
    </row>
    <row r="82" spans="2:5" ht="35.25" customHeight="1" x14ac:dyDescent="0.2">
      <c r="B82" s="136"/>
      <c r="C82" s="117"/>
      <c r="D82" s="139"/>
      <c r="E82" s="9"/>
    </row>
    <row r="83" spans="2:5" ht="35.25" customHeight="1" x14ac:dyDescent="0.2">
      <c r="B83" s="136"/>
      <c r="C83" s="117"/>
      <c r="D83" s="139"/>
      <c r="E83" s="9"/>
    </row>
    <row r="84" spans="2:5" ht="35.25" customHeight="1" x14ac:dyDescent="0.2">
      <c r="B84" s="136"/>
      <c r="C84" s="117"/>
      <c r="D84" s="139"/>
      <c r="E84" s="9"/>
    </row>
    <row r="85" spans="2:5" ht="35.25" customHeight="1" x14ac:dyDescent="0.2">
      <c r="B85" s="136"/>
      <c r="C85" s="117"/>
      <c r="D85" s="139"/>
      <c r="E85" s="9"/>
    </row>
    <row r="86" spans="2:5" ht="35.25" customHeight="1" x14ac:dyDescent="0.2">
      <c r="B86" s="136"/>
      <c r="C86" s="117"/>
      <c r="D86" s="139"/>
      <c r="E86" s="9"/>
    </row>
    <row r="87" spans="2:5" ht="35.25" customHeight="1" x14ac:dyDescent="0.2">
      <c r="B87" s="136"/>
      <c r="C87" s="117"/>
      <c r="D87" s="139"/>
      <c r="E87" s="9"/>
    </row>
    <row r="88" spans="2:5" ht="15" x14ac:dyDescent="0.25">
      <c r="B88" s="176" t="s">
        <v>71</v>
      </c>
      <c r="C88" s="177"/>
      <c r="D88" s="178"/>
      <c r="E88" s="9"/>
    </row>
    <row r="89" spans="2:5" ht="35.25" customHeight="1" x14ac:dyDescent="0.2">
      <c r="B89" s="136" t="str">
        <f>'[1]Pt 6 Expense Allocation'!B89</f>
        <v>4.4 Wellness and health promotion activities</v>
      </c>
      <c r="C89" s="117"/>
      <c r="D89" s="139" t="str">
        <f>'[1]Pt 6 Expense Allocation'!D89</f>
        <v>Not applicable to MetroPlus</v>
      </c>
      <c r="E89" s="9"/>
    </row>
    <row r="90" spans="2:5" ht="35.25" customHeight="1" x14ac:dyDescent="0.2">
      <c r="B90" s="136"/>
      <c r="C90" s="117"/>
      <c r="D90" s="139"/>
      <c r="E90" s="9"/>
    </row>
    <row r="91" spans="2:5" ht="35.25" customHeight="1" x14ac:dyDescent="0.2">
      <c r="B91" s="136"/>
      <c r="C91" s="117"/>
      <c r="D91" s="139"/>
      <c r="E91" s="9"/>
    </row>
    <row r="92" spans="2:5" ht="35.25" customHeight="1" x14ac:dyDescent="0.2">
      <c r="B92" s="136"/>
      <c r="C92" s="117"/>
      <c r="D92" s="139"/>
      <c r="E92" s="9"/>
    </row>
    <row r="93" spans="2:5" ht="35.25" customHeight="1" x14ac:dyDescent="0.2">
      <c r="B93" s="136"/>
      <c r="C93" s="117"/>
      <c r="D93" s="139"/>
      <c r="E93" s="9"/>
    </row>
    <row r="94" spans="2:5" ht="35.25" customHeight="1" x14ac:dyDescent="0.2">
      <c r="B94" s="136"/>
      <c r="C94" s="117"/>
      <c r="D94" s="139"/>
      <c r="E94" s="9"/>
    </row>
    <row r="95" spans="2:5" ht="35.25" customHeight="1" x14ac:dyDescent="0.2">
      <c r="B95" s="136"/>
      <c r="C95" s="117"/>
      <c r="D95" s="139"/>
      <c r="E95" s="9"/>
    </row>
    <row r="96" spans="2:5" ht="35.25" customHeight="1" x14ac:dyDescent="0.2">
      <c r="B96" s="136"/>
      <c r="C96" s="117"/>
      <c r="D96" s="139"/>
      <c r="E96" s="9"/>
    </row>
    <row r="97" spans="2:5" ht="35.25" customHeight="1" x14ac:dyDescent="0.2">
      <c r="B97" s="136"/>
      <c r="C97" s="117"/>
      <c r="D97" s="139"/>
      <c r="E97" s="9"/>
    </row>
    <row r="98" spans="2:5" ht="35.25" customHeight="1" x14ac:dyDescent="0.2">
      <c r="B98" s="136"/>
      <c r="C98" s="117"/>
      <c r="D98" s="139"/>
      <c r="E98" s="9"/>
    </row>
    <row r="99" spans="2:5" ht="15" x14ac:dyDescent="0.25">
      <c r="B99" s="176" t="s">
        <v>199</v>
      </c>
      <c r="C99" s="177"/>
      <c r="D99" s="178"/>
      <c r="E99" s="9"/>
    </row>
    <row r="100" spans="2:5" ht="35.25" customHeight="1" x14ac:dyDescent="0.2">
      <c r="B100" s="136" t="str">
        <f>'[1]Pt 6 Expense Allocation'!B100</f>
        <v>4.5 Health information technology expenses related to improving health care quality</v>
      </c>
      <c r="C100" s="117"/>
      <c r="D100" s="139" t="str">
        <f>'[1]Pt 6 Expense Allocation'!D100</f>
        <v>Quality improvements helping members with chronic conditions stay healthy and provide support to help them manage their illness.  Programs include Diabetes, Asthma, Behavioral Health, Complex Medical.  (did not specifically assigned any expenses to this bucket)</v>
      </c>
      <c r="E100" s="9"/>
    </row>
    <row r="101" spans="2:5" ht="35.25" customHeight="1" x14ac:dyDescent="0.2">
      <c r="B101" s="136"/>
      <c r="C101" s="117"/>
      <c r="D101" s="139"/>
      <c r="E101" s="9"/>
    </row>
    <row r="102" spans="2:5" ht="35.25" customHeight="1" x14ac:dyDescent="0.2">
      <c r="B102" s="136"/>
      <c r="C102" s="117"/>
      <c r="D102" s="139"/>
      <c r="E102" s="9"/>
    </row>
    <row r="103" spans="2:5" ht="35.25" customHeight="1" x14ac:dyDescent="0.2">
      <c r="B103" s="136"/>
      <c r="C103" s="117"/>
      <c r="D103" s="139"/>
      <c r="E103" s="9"/>
    </row>
    <row r="104" spans="2:5" ht="35.25" customHeight="1" x14ac:dyDescent="0.2">
      <c r="B104" s="136"/>
      <c r="C104" s="117"/>
      <c r="D104" s="139"/>
      <c r="E104" s="9"/>
    </row>
    <row r="105" spans="2:5" ht="35.25" customHeight="1" x14ac:dyDescent="0.2">
      <c r="B105" s="136"/>
      <c r="C105" s="117"/>
      <c r="D105" s="139"/>
      <c r="E105" s="9"/>
    </row>
    <row r="106" spans="2:5" ht="35.25" customHeight="1" x14ac:dyDescent="0.2">
      <c r="B106" s="136"/>
      <c r="C106" s="117"/>
      <c r="D106" s="139"/>
      <c r="E106" s="9"/>
    </row>
    <row r="107" spans="2:5" ht="35.25" customHeight="1" x14ac:dyDescent="0.2">
      <c r="B107" s="136"/>
      <c r="C107" s="117"/>
      <c r="D107" s="139"/>
      <c r="E107" s="9"/>
    </row>
    <row r="108" spans="2:5" ht="35.25" customHeight="1" x14ac:dyDescent="0.2">
      <c r="B108" s="136"/>
      <c r="C108" s="117"/>
      <c r="D108" s="139"/>
      <c r="E108" s="9"/>
    </row>
    <row r="109" spans="2:5" ht="35.25" customHeight="1" x14ac:dyDescent="0.2">
      <c r="B109" s="136"/>
      <c r="C109" s="117"/>
      <c r="D109" s="139"/>
      <c r="E109" s="9"/>
    </row>
    <row r="110" spans="2:5" s="7" customFormat="1" ht="15" x14ac:dyDescent="0.25">
      <c r="B110" s="176" t="s">
        <v>100</v>
      </c>
      <c r="C110" s="177"/>
      <c r="D110" s="178"/>
      <c r="E110" s="29"/>
    </row>
    <row r="111" spans="2:5" s="7" customFormat="1" ht="35.25" customHeight="1" x14ac:dyDescent="0.2">
      <c r="B111" s="136" t="str">
        <f>'[1]Pt 6 Expense Allocation'!B111</f>
        <v>4.6 Allowable Implementation ICD-10 expenses (not to exceed 0.3% of premium)</v>
      </c>
      <c r="C111" s="117"/>
      <c r="D111" s="139" t="str">
        <f>'[1]Pt 6 Expense Allocation'!D111</f>
        <v>Not applicable to MetroPlus</v>
      </c>
      <c r="E111" s="29"/>
    </row>
    <row r="112" spans="2:5" s="7" customFormat="1" ht="35.25" customHeight="1" x14ac:dyDescent="0.2">
      <c r="B112" s="136"/>
      <c r="C112" s="117"/>
      <c r="D112" s="139"/>
      <c r="E112" s="29"/>
    </row>
    <row r="113" spans="2:5" s="7" customFormat="1" ht="35.25" customHeight="1" x14ac:dyDescent="0.2">
      <c r="B113" s="136"/>
      <c r="C113" s="117"/>
      <c r="D113" s="139"/>
      <c r="E113" s="29"/>
    </row>
    <row r="114" spans="2:5" s="7" customFormat="1" ht="35.25" customHeight="1" x14ac:dyDescent="0.2">
      <c r="B114" s="136"/>
      <c r="C114" s="117"/>
      <c r="D114" s="139"/>
      <c r="E114" s="29"/>
    </row>
    <row r="115" spans="2:5" s="7" customFormat="1" ht="35.25" customHeight="1" x14ac:dyDescent="0.2">
      <c r="B115" s="136"/>
      <c r="C115" s="117"/>
      <c r="D115" s="139"/>
      <c r="E115" s="29"/>
    </row>
    <row r="116" spans="2:5" s="7" customFormat="1" ht="35.25" customHeight="1" x14ac:dyDescent="0.2">
      <c r="B116" s="136"/>
      <c r="C116" s="117"/>
      <c r="D116" s="139"/>
      <c r="E116" s="29"/>
    </row>
    <row r="117" spans="2:5" s="7" customFormat="1" ht="35.25" customHeight="1" x14ac:dyDescent="0.2">
      <c r="B117" s="136"/>
      <c r="C117" s="117"/>
      <c r="D117" s="139"/>
      <c r="E117" s="29"/>
    </row>
    <row r="118" spans="2:5" s="7" customFormat="1" ht="35.25" customHeight="1" x14ac:dyDescent="0.2">
      <c r="B118" s="136"/>
      <c r="C118" s="117"/>
      <c r="D118" s="139"/>
      <c r="E118" s="29"/>
    </row>
    <row r="119" spans="2:5" s="7" customFormat="1" ht="35.25" customHeight="1" x14ac:dyDescent="0.2">
      <c r="B119" s="136"/>
      <c r="C119" s="117"/>
      <c r="D119" s="139"/>
      <c r="E119" s="29"/>
    </row>
    <row r="120" spans="2:5" s="7" customFormat="1" ht="35.25" customHeight="1" x14ac:dyDescent="0.2">
      <c r="B120" s="136"/>
      <c r="C120" s="117"/>
      <c r="D120" s="139"/>
      <c r="E120" s="29"/>
    </row>
    <row r="121" spans="2:5" ht="16.5" x14ac:dyDescent="0.25">
      <c r="B121" s="170" t="s">
        <v>57</v>
      </c>
      <c r="C121" s="171"/>
      <c r="D121" s="172"/>
      <c r="E121" s="9"/>
    </row>
    <row r="122" spans="2:5" ht="15" x14ac:dyDescent="0.25">
      <c r="B122" s="176" t="s">
        <v>72</v>
      </c>
      <c r="C122" s="177"/>
      <c r="D122" s="178"/>
      <c r="E122" s="9"/>
    </row>
    <row r="123" spans="2:5" ht="35.25" customHeight="1" x14ac:dyDescent="0.2">
      <c r="B123" s="136" t="str">
        <f>'[1]Pt 6 Expense Allocation'!B123</f>
        <v>5.1 Cost containment expenses not included in quality improvement expenses in Section 4</v>
      </c>
      <c r="C123" s="115"/>
      <c r="D123" s="139" t="str">
        <f>'[1]Pt 6 Expense Allocation'!D123</f>
        <v>Medical management costs are generally allocated to lines of business based on the proportion of member months of each line to the total. Admin costs of medical management units that support specific lines of business are generally charged directly to that line.</v>
      </c>
      <c r="E123" s="9"/>
    </row>
    <row r="124" spans="2:5" s="7" customFormat="1" ht="35.25" customHeight="1" x14ac:dyDescent="0.2">
      <c r="B124" s="136"/>
      <c r="C124" s="115"/>
      <c r="D124" s="139"/>
      <c r="E124" s="29"/>
    </row>
    <row r="125" spans="2:5" s="7" customFormat="1" ht="35.25" customHeight="1" x14ac:dyDescent="0.2">
      <c r="B125" s="136"/>
      <c r="C125" s="115"/>
      <c r="D125" s="139"/>
      <c r="E125" s="29"/>
    </row>
    <row r="126" spans="2:5" s="7" customFormat="1" ht="35.25" customHeight="1" x14ac:dyDescent="0.2">
      <c r="B126" s="136"/>
      <c r="C126" s="115"/>
      <c r="D126" s="139"/>
      <c r="E126" s="29"/>
    </row>
    <row r="127" spans="2:5" s="7" customFormat="1" ht="35.25" customHeight="1" x14ac:dyDescent="0.2">
      <c r="B127" s="136"/>
      <c r="C127" s="115"/>
      <c r="D127" s="139"/>
      <c r="E127" s="29"/>
    </row>
    <row r="128" spans="2:5" s="7" customFormat="1" ht="35.25" customHeight="1" x14ac:dyDescent="0.2">
      <c r="B128" s="136"/>
      <c r="C128" s="115"/>
      <c r="D128" s="139"/>
      <c r="E128" s="29"/>
    </row>
    <row r="129" spans="2:5" s="7" customFormat="1" ht="35.25" customHeight="1" x14ac:dyDescent="0.2">
      <c r="B129" s="136"/>
      <c r="C129" s="115"/>
      <c r="D129" s="139"/>
      <c r="E129" s="29"/>
    </row>
    <row r="130" spans="2:5" s="7" customFormat="1" ht="35.25" customHeight="1" x14ac:dyDescent="0.2">
      <c r="B130" s="136"/>
      <c r="C130" s="115"/>
      <c r="D130" s="139"/>
      <c r="E130" s="29"/>
    </row>
    <row r="131" spans="2:5" s="7" customFormat="1" ht="35.25" customHeight="1" x14ac:dyDescent="0.2">
      <c r="B131" s="136"/>
      <c r="C131" s="115"/>
      <c r="D131" s="139"/>
      <c r="E131" s="29"/>
    </row>
    <row r="132" spans="2:5" s="7" customFormat="1" ht="35.25" customHeight="1" x14ac:dyDescent="0.2">
      <c r="B132" s="136"/>
      <c r="C132" s="116"/>
      <c r="D132" s="139"/>
      <c r="E132" s="29"/>
    </row>
    <row r="133" spans="2:5" ht="15" x14ac:dyDescent="0.25">
      <c r="B133" s="176" t="s">
        <v>73</v>
      </c>
      <c r="C133" s="177"/>
      <c r="D133" s="178"/>
      <c r="E133" s="9"/>
    </row>
    <row r="134" spans="2:5" s="7" customFormat="1" ht="35.25" customHeight="1" x14ac:dyDescent="0.2">
      <c r="B134" s="136" t="str">
        <f>'[1]Pt 6 Expense Allocation'!B134</f>
        <v>5.2 All other claims adjustment expenses</v>
      </c>
      <c r="C134" s="115"/>
      <c r="D134" s="139" t="str">
        <f>'[1]Pt 6 Expense Allocation'!D134</f>
        <v>Claim adjustment expenses for services performed by third party vendors are charged to the line of business being serviced. Claim adjustment expenses for services performed by internal staff are generally allocated to lines of business based on the proportion of member months of each of line to the total member months.</v>
      </c>
      <c r="E134" s="29"/>
    </row>
    <row r="135" spans="2:5" s="7" customFormat="1" ht="35.25" customHeight="1" x14ac:dyDescent="0.2">
      <c r="B135" s="136"/>
      <c r="C135" s="115"/>
      <c r="D135" s="139"/>
      <c r="E135" s="29"/>
    </row>
    <row r="136" spans="2:5" s="7" customFormat="1" ht="35.25" customHeight="1" x14ac:dyDescent="0.2">
      <c r="B136" s="136"/>
      <c r="C136" s="115"/>
      <c r="D136" s="139"/>
      <c r="E136" s="29"/>
    </row>
    <row r="137" spans="2:5" s="7" customFormat="1" ht="35.25" customHeight="1" x14ac:dyDescent="0.2">
      <c r="B137" s="136"/>
      <c r="C137" s="115"/>
      <c r="D137" s="139"/>
      <c r="E137" s="29"/>
    </row>
    <row r="138" spans="2:5" s="7" customFormat="1" ht="35.25" customHeight="1" x14ac:dyDescent="0.2">
      <c r="B138" s="136"/>
      <c r="C138" s="115"/>
      <c r="D138" s="139"/>
      <c r="E138" s="29"/>
    </row>
    <row r="139" spans="2:5" s="7" customFormat="1" ht="35.25" customHeight="1" x14ac:dyDescent="0.2">
      <c r="B139" s="136"/>
      <c r="C139" s="115"/>
      <c r="D139" s="139"/>
      <c r="E139" s="29"/>
    </row>
    <row r="140" spans="2:5" s="7" customFormat="1" ht="35.25" customHeight="1" x14ac:dyDescent="0.2">
      <c r="B140" s="136"/>
      <c r="C140" s="115"/>
      <c r="D140" s="139"/>
      <c r="E140" s="29"/>
    </row>
    <row r="141" spans="2:5" s="7" customFormat="1" ht="35.25" customHeight="1" x14ac:dyDescent="0.2">
      <c r="B141" s="136"/>
      <c r="C141" s="115"/>
      <c r="D141" s="139"/>
      <c r="E141" s="29"/>
    </row>
    <row r="142" spans="2:5" s="7" customFormat="1" ht="35.25" customHeight="1" x14ac:dyDescent="0.2">
      <c r="B142" s="136"/>
      <c r="C142" s="115"/>
      <c r="D142" s="139"/>
      <c r="E142" s="29"/>
    </row>
    <row r="143" spans="2:5" s="7" customFormat="1" ht="35.25" customHeight="1" x14ac:dyDescent="0.2">
      <c r="B143" s="136"/>
      <c r="C143" s="116"/>
      <c r="D143" s="139"/>
      <c r="E143" s="29"/>
    </row>
    <row r="144" spans="2:5" ht="15" x14ac:dyDescent="0.25">
      <c r="B144" s="176" t="s">
        <v>74</v>
      </c>
      <c r="C144" s="177"/>
      <c r="D144" s="178"/>
      <c r="E144" s="9"/>
    </row>
    <row r="145" spans="2:5" s="7" customFormat="1" ht="35.25" customHeight="1" x14ac:dyDescent="0.2">
      <c r="B145" s="136" t="str">
        <f>'[1]Pt 6 Expense Allocation'!B145</f>
        <v>5.3 Direct sales salaries and benefits</v>
      </c>
      <c r="C145" s="115"/>
      <c r="D145" s="139" t="str">
        <f>'[1]Pt 6 Expense Allocation'!D145</f>
        <v>MetroPlus employs non-commissioned marketing staff to help enlist Medicaid, Medicare and NY Health Exchange members.   Costs are charged directly for the business line served, where applicable, or allocated based on member months of the lines of business for the reporting period.</v>
      </c>
      <c r="E145" s="29"/>
    </row>
    <row r="146" spans="2:5" s="7" customFormat="1" ht="35.25" customHeight="1" x14ac:dyDescent="0.2">
      <c r="B146" s="136"/>
      <c r="C146" s="115"/>
      <c r="D146" s="139"/>
      <c r="E146" s="29"/>
    </row>
    <row r="147" spans="2:5" s="7" customFormat="1" ht="35.25" customHeight="1" x14ac:dyDescent="0.2">
      <c r="B147" s="136"/>
      <c r="C147" s="115"/>
      <c r="D147" s="139"/>
      <c r="E147" s="29"/>
    </row>
    <row r="148" spans="2:5" s="7" customFormat="1" ht="35.25" customHeight="1" x14ac:dyDescent="0.2">
      <c r="B148" s="136"/>
      <c r="C148" s="115"/>
      <c r="D148" s="139"/>
      <c r="E148" s="29"/>
    </row>
    <row r="149" spans="2:5" s="7" customFormat="1" ht="35.25" customHeight="1" x14ac:dyDescent="0.2">
      <c r="B149" s="136"/>
      <c r="C149" s="115"/>
      <c r="D149" s="139"/>
      <c r="E149" s="29"/>
    </row>
    <row r="150" spans="2:5" s="7" customFormat="1" ht="35.25" customHeight="1" x14ac:dyDescent="0.2">
      <c r="B150" s="136"/>
      <c r="C150" s="115"/>
      <c r="D150" s="139"/>
      <c r="E150" s="29"/>
    </row>
    <row r="151" spans="2:5" s="7" customFormat="1" ht="35.25" customHeight="1" x14ac:dyDescent="0.2">
      <c r="B151" s="136"/>
      <c r="C151" s="115"/>
      <c r="D151" s="139"/>
      <c r="E151" s="29"/>
    </row>
    <row r="152" spans="2:5" s="7" customFormat="1" ht="35.25" customHeight="1" x14ac:dyDescent="0.2">
      <c r="B152" s="136"/>
      <c r="C152" s="115"/>
      <c r="D152" s="139"/>
      <c r="E152" s="29"/>
    </row>
    <row r="153" spans="2:5" s="7" customFormat="1" ht="35.25" customHeight="1" x14ac:dyDescent="0.2">
      <c r="B153" s="136"/>
      <c r="C153" s="115"/>
      <c r="D153" s="139"/>
      <c r="E153" s="29"/>
    </row>
    <row r="154" spans="2:5" s="7" customFormat="1" ht="35.25" customHeight="1" x14ac:dyDescent="0.2">
      <c r="B154" s="136"/>
      <c r="C154" s="116"/>
      <c r="D154" s="139"/>
      <c r="E154" s="29"/>
    </row>
    <row r="155" spans="2:5" ht="15" x14ac:dyDescent="0.25">
      <c r="B155" s="176" t="s">
        <v>75</v>
      </c>
      <c r="C155" s="177"/>
      <c r="D155" s="178"/>
      <c r="E155" s="9"/>
    </row>
    <row r="156" spans="2:5" s="7" customFormat="1" ht="35.25" customHeight="1" x14ac:dyDescent="0.2">
      <c r="B156" s="136" t="str">
        <f>'[1]Pt 6 Expense Allocation'!B156</f>
        <v>5.4 Agents and brokers fees and commissions</v>
      </c>
      <c r="C156" s="115"/>
      <c r="D156" s="139" t="str">
        <f>'[1]Pt 6 Expense Allocation'!D156</f>
        <v>MetroPlus does not engage agents and brokers.</v>
      </c>
      <c r="E156" s="29"/>
    </row>
    <row r="157" spans="2:5" s="7" customFormat="1" ht="35.25" customHeight="1" x14ac:dyDescent="0.2">
      <c r="B157" s="136"/>
      <c r="C157" s="115"/>
      <c r="D157" s="139"/>
      <c r="E157" s="29"/>
    </row>
    <row r="158" spans="2:5" s="7" customFormat="1" ht="35.25" customHeight="1" x14ac:dyDescent="0.2">
      <c r="B158" s="136"/>
      <c r="C158" s="115"/>
      <c r="D158" s="139"/>
      <c r="E158" s="29"/>
    </row>
    <row r="159" spans="2:5" s="7" customFormat="1" ht="35.25" customHeight="1" x14ac:dyDescent="0.2">
      <c r="B159" s="136"/>
      <c r="C159" s="115"/>
      <c r="D159" s="139"/>
      <c r="E159" s="29"/>
    </row>
    <row r="160" spans="2:5" s="7" customFormat="1" ht="35.25" customHeight="1" x14ac:dyDescent="0.2">
      <c r="B160" s="136"/>
      <c r="C160" s="115"/>
      <c r="D160" s="139"/>
      <c r="E160" s="29"/>
    </row>
    <row r="161" spans="2:5" s="7" customFormat="1" ht="35.25" customHeight="1" x14ac:dyDescent="0.2">
      <c r="B161" s="136"/>
      <c r="C161" s="115"/>
      <c r="D161" s="139"/>
      <c r="E161" s="29"/>
    </row>
    <row r="162" spans="2:5" s="7" customFormat="1" ht="35.25" customHeight="1" x14ac:dyDescent="0.2">
      <c r="B162" s="136"/>
      <c r="C162" s="115"/>
      <c r="D162" s="139"/>
      <c r="E162" s="29"/>
    </row>
    <row r="163" spans="2:5" s="7" customFormat="1" ht="35.25" customHeight="1" x14ac:dyDescent="0.2">
      <c r="B163" s="136"/>
      <c r="C163" s="115"/>
      <c r="D163" s="139"/>
      <c r="E163" s="29"/>
    </row>
    <row r="164" spans="2:5" s="7" customFormat="1" ht="35.25" customHeight="1" x14ac:dyDescent="0.2">
      <c r="B164" s="136"/>
      <c r="C164" s="115"/>
      <c r="D164" s="139"/>
      <c r="E164" s="29"/>
    </row>
    <row r="165" spans="2:5" s="7" customFormat="1" ht="35.25" customHeight="1" x14ac:dyDescent="0.2">
      <c r="B165" s="136"/>
      <c r="C165" s="116"/>
      <c r="D165" s="139"/>
      <c r="E165" s="29"/>
    </row>
    <row r="166" spans="2:5" ht="15" x14ac:dyDescent="0.25">
      <c r="B166" s="176" t="s">
        <v>76</v>
      </c>
      <c r="C166" s="177"/>
      <c r="D166" s="178"/>
      <c r="E166" s="9"/>
    </row>
    <row r="167" spans="2:5" s="7" customFormat="1" ht="35.25" customHeight="1" x14ac:dyDescent="0.2">
      <c r="B167" s="136" t="str">
        <f>'[1]Pt 6 Expense Allocation'!B167</f>
        <v>5.5a Taxes and assessments (exclude amounts reported in Section 3 or Line 9)</v>
      </c>
      <c r="C167" s="115"/>
      <c r="D167" s="139" t="str">
        <f>'[1]Pt 6 Expense Allocation'!D167</f>
        <v>Not applicable to MetroPlus</v>
      </c>
      <c r="E167" s="29"/>
    </row>
    <row r="168" spans="2:5" s="7" customFormat="1" ht="35.25" customHeight="1" x14ac:dyDescent="0.2">
      <c r="B168" s="136" t="str">
        <f>'[1]Pt 6 Expense Allocation'!B168</f>
        <v>5.5b Fines and penalties of regulatory authorities (exclude amounts reported in Line 3.3)</v>
      </c>
      <c r="C168" s="115"/>
      <c r="D168" s="139" t="str">
        <f>'[1]Pt 6 Expense Allocation'!D168</f>
        <v xml:space="preserve">Payments are charged to the underlying line of business.  </v>
      </c>
      <c r="E168" s="29"/>
    </row>
    <row r="169" spans="2:5" s="7" customFormat="1" ht="35.25" customHeight="1" x14ac:dyDescent="0.2">
      <c r="B169" s="136"/>
      <c r="C169" s="115"/>
      <c r="D169" s="139"/>
      <c r="E169" s="29"/>
    </row>
    <row r="170" spans="2:5" s="7" customFormat="1" ht="35.25" customHeight="1" x14ac:dyDescent="0.2">
      <c r="B170" s="136"/>
      <c r="C170" s="115"/>
      <c r="D170" s="139"/>
      <c r="E170" s="29"/>
    </row>
    <row r="171" spans="2:5" s="7" customFormat="1" ht="35.25" customHeight="1" x14ac:dyDescent="0.2">
      <c r="B171" s="136"/>
      <c r="C171" s="115"/>
      <c r="D171" s="139"/>
      <c r="E171" s="29"/>
    </row>
    <row r="172" spans="2:5" s="7" customFormat="1" ht="35.25" customHeight="1" x14ac:dyDescent="0.2">
      <c r="B172" s="136"/>
      <c r="C172" s="115"/>
      <c r="D172" s="139"/>
      <c r="E172" s="29"/>
    </row>
    <row r="173" spans="2:5" s="7" customFormat="1" ht="35.25" customHeight="1" x14ac:dyDescent="0.2">
      <c r="B173" s="136"/>
      <c r="C173" s="115"/>
      <c r="D173" s="139"/>
      <c r="E173" s="29"/>
    </row>
    <row r="174" spans="2:5" s="7" customFormat="1" ht="35.25" customHeight="1" x14ac:dyDescent="0.2">
      <c r="B174" s="136"/>
      <c r="C174" s="115"/>
      <c r="D174" s="139"/>
      <c r="E174" s="29"/>
    </row>
    <row r="175" spans="2:5" s="7" customFormat="1" ht="35.25" customHeight="1" x14ac:dyDescent="0.2">
      <c r="B175" s="136"/>
      <c r="C175" s="115"/>
      <c r="D175" s="139"/>
      <c r="E175" s="29"/>
    </row>
    <row r="176" spans="2:5" s="7" customFormat="1" ht="35.25" customHeight="1" x14ac:dyDescent="0.2">
      <c r="B176" s="136"/>
      <c r="C176" s="116"/>
      <c r="D176" s="139"/>
      <c r="E176" s="29"/>
    </row>
    <row r="177" spans="2:5" ht="15" x14ac:dyDescent="0.25">
      <c r="B177" s="176" t="s">
        <v>78</v>
      </c>
      <c r="C177" s="177"/>
      <c r="D177" s="178"/>
      <c r="E177" s="3"/>
    </row>
    <row r="178" spans="2:5" s="7" customFormat="1" ht="35.25" customHeight="1" x14ac:dyDescent="0.2">
      <c r="B178" s="136" t="str">
        <f>'[1]Pt 6 Expense Allocation'!B178</f>
        <v>5.6 Other general and administrative expenses</v>
      </c>
      <c r="C178" s="115"/>
      <c r="D178" s="139" t="str">
        <f>'[1]Pt 6 Expense Allocation'!D178</f>
        <v>Administrative costs that are incurred directly in support of a specific line business are charged to the respective lines of business. Directly chargeable  costs include compensation and benefits, and payments to third party vendors. All remaining admin costs not charged directly to a line, are then allocated to all  lines of business, generally based on the proportion of member months of each line to the total of all lines of business for the reporting year.</v>
      </c>
      <c r="E178" s="29"/>
    </row>
    <row r="179" spans="2:5" s="7" customFormat="1" ht="35.25" customHeight="1" x14ac:dyDescent="0.2">
      <c r="B179" s="136"/>
      <c r="C179" s="115"/>
      <c r="D179" s="139"/>
      <c r="E179" s="29"/>
    </row>
    <row r="180" spans="2:5" s="7" customFormat="1" ht="35.25" customHeight="1" x14ac:dyDescent="0.2">
      <c r="B180" s="136"/>
      <c r="C180" s="115"/>
      <c r="D180" s="139"/>
      <c r="E180" s="29"/>
    </row>
    <row r="181" spans="2:5" s="7" customFormat="1" ht="35.25" customHeight="1" x14ac:dyDescent="0.2">
      <c r="B181" s="136"/>
      <c r="C181" s="115"/>
      <c r="D181" s="139"/>
      <c r="E181" s="29"/>
    </row>
    <row r="182" spans="2:5" s="7" customFormat="1" ht="35.25" customHeight="1" x14ac:dyDescent="0.2">
      <c r="B182" s="136"/>
      <c r="C182" s="115"/>
      <c r="D182" s="139"/>
      <c r="E182" s="29"/>
    </row>
    <row r="183" spans="2:5" s="7" customFormat="1" ht="35.25" customHeight="1" x14ac:dyDescent="0.2">
      <c r="B183" s="136"/>
      <c r="C183" s="115"/>
      <c r="D183" s="139"/>
      <c r="E183" s="29"/>
    </row>
    <row r="184" spans="2:5" s="7" customFormat="1" ht="35.25" customHeight="1" x14ac:dyDescent="0.2">
      <c r="B184" s="136"/>
      <c r="C184" s="115"/>
      <c r="D184" s="139"/>
      <c r="E184" s="29"/>
    </row>
    <row r="185" spans="2:5" s="7" customFormat="1" ht="35.25" customHeight="1" x14ac:dyDescent="0.2">
      <c r="B185" s="136"/>
      <c r="C185" s="115"/>
      <c r="D185" s="139"/>
      <c r="E185" s="29"/>
    </row>
    <row r="186" spans="2:5" s="7" customFormat="1" ht="35.25" customHeight="1" x14ac:dyDescent="0.2">
      <c r="B186" s="136"/>
      <c r="C186" s="115"/>
      <c r="D186" s="139"/>
      <c r="E186" s="29"/>
    </row>
    <row r="187" spans="2:5" s="7" customFormat="1" ht="35.25" customHeight="1" x14ac:dyDescent="0.2">
      <c r="B187" s="136"/>
      <c r="C187" s="116"/>
      <c r="D187" s="139"/>
    </row>
    <row r="188" spans="2:5" ht="15" x14ac:dyDescent="0.25">
      <c r="B188" s="176" t="s">
        <v>79</v>
      </c>
      <c r="C188" s="177"/>
      <c r="D188" s="178"/>
      <c r="E188" s="3"/>
    </row>
    <row r="189" spans="2:5" s="7" customFormat="1" ht="35.25" customHeight="1" x14ac:dyDescent="0.2">
      <c r="B189" s="136" t="str">
        <f>'[1]Pt 6 Expense Allocation'!B189</f>
        <v>5.7 Community benefit expenditures (informational only include amounts reported in Lines 3.2c and 5.6)</v>
      </c>
      <c r="C189" s="115"/>
      <c r="D189" s="139" t="str">
        <f>'[1]Pt 6 Expense Allocation'!D189</f>
        <v>Not applicable to MetroPlus</v>
      </c>
      <c r="E189" s="29"/>
    </row>
    <row r="190" spans="2:5" s="7" customFormat="1" ht="35.25" customHeight="1" x14ac:dyDescent="0.2">
      <c r="B190" s="136"/>
      <c r="C190" s="115"/>
      <c r="D190" s="139"/>
      <c r="E190" s="29"/>
    </row>
    <row r="191" spans="2:5" s="7" customFormat="1" ht="35.25" customHeight="1" x14ac:dyDescent="0.2">
      <c r="B191" s="136"/>
      <c r="C191" s="115"/>
      <c r="D191" s="139"/>
      <c r="E191" s="29"/>
    </row>
    <row r="192" spans="2:5" s="7" customFormat="1" ht="35.25" customHeight="1" x14ac:dyDescent="0.2">
      <c r="B192" s="136"/>
      <c r="C192" s="115"/>
      <c r="D192" s="139"/>
      <c r="E192" s="29"/>
    </row>
    <row r="193" spans="2:5" s="7" customFormat="1" ht="35.25" customHeight="1" x14ac:dyDescent="0.2">
      <c r="B193" s="136"/>
      <c r="C193" s="115"/>
      <c r="D193" s="139"/>
      <c r="E193" s="29"/>
    </row>
    <row r="194" spans="2:5" s="7" customFormat="1" ht="35.25" customHeight="1" x14ac:dyDescent="0.2">
      <c r="B194" s="136"/>
      <c r="C194" s="115"/>
      <c r="D194" s="139"/>
      <c r="E194" s="29"/>
    </row>
    <row r="195" spans="2:5" s="7" customFormat="1" ht="35.25" customHeight="1" x14ac:dyDescent="0.2">
      <c r="B195" s="136"/>
      <c r="C195" s="115"/>
      <c r="D195" s="139"/>
      <c r="E195" s="29"/>
    </row>
    <row r="196" spans="2:5" s="7" customFormat="1" ht="35.25" customHeight="1" x14ac:dyDescent="0.2">
      <c r="B196" s="136"/>
      <c r="C196" s="115"/>
      <c r="D196" s="139"/>
      <c r="E196" s="29"/>
    </row>
    <row r="197" spans="2:5" s="7" customFormat="1" ht="35.25" customHeight="1" x14ac:dyDescent="0.2">
      <c r="B197" s="136"/>
      <c r="C197" s="115"/>
      <c r="D197" s="139"/>
      <c r="E197" s="29"/>
    </row>
    <row r="198" spans="2:5" s="7" customFormat="1" ht="35.25" customHeight="1" x14ac:dyDescent="0.2">
      <c r="B198" s="136"/>
      <c r="C198" s="116"/>
      <c r="D198" s="139"/>
    </row>
    <row r="199" spans="2:5" ht="15" x14ac:dyDescent="0.25">
      <c r="B199" s="176" t="s">
        <v>81</v>
      </c>
      <c r="C199" s="177"/>
      <c r="D199" s="178"/>
      <c r="E199" s="3"/>
    </row>
    <row r="200" spans="2:5" s="7" customFormat="1" ht="35.25" customHeight="1" x14ac:dyDescent="0.2">
      <c r="B200" s="136" t="str">
        <f>'[1]Pt 6 Expense Allocation'!B200</f>
        <v>5.8 ICD-10 implementation expenses (informational only include amounts reported in Lines 4.6 and 5.6)</v>
      </c>
      <c r="C200" s="115"/>
      <c r="D200" s="139" t="str">
        <f>'[1]Pt 6 Expense Allocation'!D200</f>
        <v>Any costs would be allocated based on member months.</v>
      </c>
      <c r="E200" s="29"/>
    </row>
    <row r="201" spans="2:5" s="7" customFormat="1" ht="35.25" customHeight="1" x14ac:dyDescent="0.2">
      <c r="B201" s="136"/>
      <c r="C201" s="115"/>
      <c r="D201" s="139"/>
      <c r="E201" s="29"/>
    </row>
    <row r="202" spans="2:5" s="7" customFormat="1" ht="35.25" customHeight="1" x14ac:dyDescent="0.2">
      <c r="B202" s="136"/>
      <c r="C202" s="115"/>
      <c r="D202" s="139"/>
      <c r="E202" s="29"/>
    </row>
    <row r="203" spans="2:5" s="7" customFormat="1" ht="35.25" customHeight="1" x14ac:dyDescent="0.2">
      <c r="B203" s="136"/>
      <c r="C203" s="115"/>
      <c r="D203" s="139"/>
      <c r="E203" s="29"/>
    </row>
    <row r="204" spans="2:5" s="7" customFormat="1" ht="35.25" customHeight="1" x14ac:dyDescent="0.2">
      <c r="B204" s="136"/>
      <c r="C204" s="115"/>
      <c r="D204" s="139"/>
      <c r="E204" s="29"/>
    </row>
    <row r="205" spans="2:5" s="7" customFormat="1" ht="35.25" customHeight="1" x14ac:dyDescent="0.2">
      <c r="B205" s="136"/>
      <c r="C205" s="115"/>
      <c r="D205" s="139"/>
      <c r="E205" s="29"/>
    </row>
    <row r="206" spans="2:5" s="7" customFormat="1" ht="35.25" customHeight="1" x14ac:dyDescent="0.2">
      <c r="B206" s="136"/>
      <c r="C206" s="115"/>
      <c r="D206" s="139"/>
      <c r="E206" s="29"/>
    </row>
    <row r="207" spans="2:5" s="7" customFormat="1" ht="35.25" customHeight="1" x14ac:dyDescent="0.2">
      <c r="B207" s="136"/>
      <c r="C207" s="115"/>
      <c r="D207" s="139"/>
      <c r="E207" s="29"/>
    </row>
    <row r="208" spans="2:5" s="7" customFormat="1" ht="35.25" customHeight="1" x14ac:dyDescent="0.2">
      <c r="B208" s="136"/>
      <c r="C208" s="115"/>
      <c r="D208" s="139"/>
      <c r="E208" s="29"/>
    </row>
    <row r="209" spans="1:4" s="7" customFormat="1" ht="35.25" customHeight="1" x14ac:dyDescent="0.2">
      <c r="B209" s="144"/>
      <c r="C209" s="145"/>
      <c r="D209" s="146"/>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4" t="s">
        <v>130</v>
      </c>
      <c r="B3" s="155" t="s">
        <v>131</v>
      </c>
      <c r="C3" s="75"/>
      <c r="D3" s="72" t="s">
        <v>132</v>
      </c>
      <c r="E3" s="75"/>
      <c r="F3" s="77">
        <v>2011</v>
      </c>
      <c r="G3" s="75"/>
      <c r="H3" s="78" t="s">
        <v>133</v>
      </c>
    </row>
    <row r="4" spans="1:8" x14ac:dyDescent="0.2">
      <c r="A4" s="152">
        <v>0</v>
      </c>
      <c r="B4" s="153">
        <v>0</v>
      </c>
      <c r="C4" s="75"/>
      <c r="D4" s="79" t="s">
        <v>134</v>
      </c>
      <c r="E4" s="75"/>
      <c r="F4" s="80">
        <v>2012</v>
      </c>
      <c r="G4" s="75"/>
      <c r="H4" s="81" t="s">
        <v>135</v>
      </c>
    </row>
    <row r="5" spans="1:8" x14ac:dyDescent="0.2">
      <c r="A5" s="152">
        <v>1000</v>
      </c>
      <c r="B5" s="153">
        <v>8.3000000000000004E-2</v>
      </c>
      <c r="C5" s="75"/>
      <c r="D5" s="79" t="s">
        <v>136</v>
      </c>
      <c r="E5" s="75"/>
      <c r="F5" s="80">
        <v>2013</v>
      </c>
      <c r="G5" s="75"/>
      <c r="H5" s="75"/>
    </row>
    <row r="6" spans="1:8" x14ac:dyDescent="0.2">
      <c r="A6" s="152">
        <v>2500</v>
      </c>
      <c r="B6" s="153">
        <v>5.1999999999999998E-2</v>
      </c>
      <c r="C6" s="75"/>
      <c r="D6" s="79" t="s">
        <v>137</v>
      </c>
      <c r="E6" s="75"/>
      <c r="F6" s="80">
        <v>2014</v>
      </c>
      <c r="G6" s="75"/>
      <c r="H6" s="75"/>
    </row>
    <row r="7" spans="1:8" x14ac:dyDescent="0.2">
      <c r="A7" s="152">
        <v>5000</v>
      </c>
      <c r="B7" s="153">
        <v>3.6999999999999998E-2</v>
      </c>
      <c r="C7" s="75"/>
      <c r="D7" s="79" t="s">
        <v>138</v>
      </c>
      <c r="E7" s="75"/>
      <c r="F7" s="80">
        <v>2015</v>
      </c>
      <c r="G7" s="75"/>
      <c r="H7" s="75"/>
    </row>
    <row r="8" spans="1:8" x14ac:dyDescent="0.2">
      <c r="A8" s="152">
        <v>10000</v>
      </c>
      <c r="B8" s="153">
        <v>2.5999999999999999E-2</v>
      </c>
      <c r="C8" s="75"/>
      <c r="D8" s="79" t="s">
        <v>139</v>
      </c>
      <c r="E8" s="75"/>
      <c r="F8" s="80">
        <v>2016</v>
      </c>
      <c r="G8" s="75"/>
      <c r="H8" s="75"/>
    </row>
    <row r="9" spans="1:8" x14ac:dyDescent="0.2">
      <c r="A9" s="152">
        <v>25000</v>
      </c>
      <c r="B9" s="153">
        <v>1.6E-2</v>
      </c>
      <c r="C9" s="75"/>
      <c r="D9" s="79" t="s">
        <v>140</v>
      </c>
      <c r="E9" s="75"/>
      <c r="F9" s="80">
        <v>2017</v>
      </c>
      <c r="G9" s="75"/>
      <c r="H9" s="75"/>
    </row>
    <row r="10" spans="1:8" x14ac:dyDescent="0.2">
      <c r="A10" s="152">
        <v>50000</v>
      </c>
      <c r="B10" s="153">
        <v>1.2E-2</v>
      </c>
      <c r="C10" s="75"/>
      <c r="D10" s="79" t="s">
        <v>141</v>
      </c>
      <c r="E10" s="75"/>
      <c r="F10" s="80">
        <v>2018</v>
      </c>
      <c r="G10" s="75"/>
      <c r="H10" s="75"/>
    </row>
    <row r="11" spans="1:8" x14ac:dyDescent="0.2">
      <c r="A11" s="156">
        <v>75000</v>
      </c>
      <c r="B11" s="157">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4" t="s">
        <v>147</v>
      </c>
      <c r="B16" s="155" t="s">
        <v>148</v>
      </c>
      <c r="C16" s="75"/>
      <c r="D16" s="79" t="s">
        <v>150</v>
      </c>
      <c r="E16" s="75"/>
      <c r="F16" s="80">
        <v>2024</v>
      </c>
      <c r="G16" s="75"/>
      <c r="H16" s="75"/>
    </row>
    <row r="17" spans="1:8" x14ac:dyDescent="0.2">
      <c r="A17" s="158">
        <v>0</v>
      </c>
      <c r="B17" s="160">
        <v>1</v>
      </c>
      <c r="C17" s="75"/>
      <c r="D17" s="79" t="s">
        <v>151</v>
      </c>
      <c r="E17" s="75"/>
      <c r="F17" s="80">
        <v>2025</v>
      </c>
      <c r="G17" s="75"/>
      <c r="H17" s="75"/>
    </row>
    <row r="18" spans="1:8" x14ac:dyDescent="0.2">
      <c r="A18" s="159">
        <v>2500</v>
      </c>
      <c r="B18" s="161">
        <v>1.1639999999999999</v>
      </c>
      <c r="C18" s="75"/>
      <c r="D18" s="79" t="s">
        <v>152</v>
      </c>
      <c r="E18" s="75"/>
      <c r="F18" s="80">
        <v>2026</v>
      </c>
      <c r="G18" s="75"/>
      <c r="H18" s="75"/>
    </row>
    <row r="19" spans="1:8" x14ac:dyDescent="0.2">
      <c r="A19" s="159">
        <v>5000</v>
      </c>
      <c r="B19" s="161">
        <v>1.4019999999999999</v>
      </c>
      <c r="C19" s="75"/>
      <c r="D19" s="79" t="s">
        <v>153</v>
      </c>
      <c r="E19" s="75"/>
      <c r="F19" s="80">
        <v>2027</v>
      </c>
      <c r="G19" s="75"/>
      <c r="H19" s="75"/>
    </row>
    <row r="20" spans="1:8" x14ac:dyDescent="0.2">
      <c r="A20" s="162">
        <v>10000</v>
      </c>
      <c r="B20" s="163">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pascarem</cp:lastModifiedBy>
  <cp:lastPrinted>2014-12-18T11:24:00Z</cp:lastPrinted>
  <dcterms:created xsi:type="dcterms:W3CDTF">2012-03-15T16:14:51Z</dcterms:created>
  <dcterms:modified xsi:type="dcterms:W3CDTF">2016-07-25T20:45:52Z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