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For Alisa\MLR 2015\SUBMITTED 20160721\"/>
    </mc:Choice>
  </mc:AlternateContent>
  <workbookProtection lockStructure="1"/>
  <bookViews>
    <workbookView xWindow="0" yWindow="0" windowWidth="24000" windowHeight="883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P45" i="10" l="1"/>
  <c r="O45" i="10"/>
  <c r="N45" i="10"/>
  <c r="M45" i="10"/>
  <c r="K45" i="10"/>
  <c r="J45" i="10"/>
  <c r="I45" i="10"/>
  <c r="H45" i="10"/>
  <c r="F45" i="10"/>
  <c r="E45" i="10"/>
  <c r="D45" i="10"/>
  <c r="C45" i="10"/>
  <c r="Q46" i="18" l="1"/>
  <c r="P47" i="18"/>
  <c r="P46" i="18"/>
  <c r="P45" i="18"/>
  <c r="AS45" i="18"/>
  <c r="AS46" i="18"/>
  <c r="J14" i="4" l="1"/>
  <c r="I14" i="4" l="1"/>
  <c r="F14" i="4"/>
  <c r="E14" i="4"/>
  <c r="D14" i="4"/>
  <c r="AS23" i="18" l="1"/>
  <c r="AI55" i="18" l="1"/>
  <c r="AI54" i="18"/>
  <c r="AD55" i="18"/>
  <c r="D200" i="8" l="1"/>
  <c r="B200" i="8"/>
  <c r="D189" i="8"/>
  <c r="B189" i="8"/>
  <c r="D178" i="8"/>
  <c r="B178" i="8"/>
  <c r="D168" i="8"/>
  <c r="B168" i="8"/>
  <c r="D167" i="8"/>
  <c r="B167" i="8"/>
  <c r="D156" i="8"/>
  <c r="B156" i="8"/>
  <c r="D145" i="8"/>
  <c r="B145" i="8"/>
  <c r="D134" i="8"/>
  <c r="B134" i="8"/>
  <c r="D123" i="8"/>
  <c r="B123" i="8"/>
  <c r="D111" i="8"/>
  <c r="B111" i="8"/>
  <c r="D100" i="8"/>
  <c r="B100" i="8"/>
  <c r="D89" i="8" l="1"/>
  <c r="B89" i="8"/>
  <c r="D78" i="8"/>
  <c r="B78" i="8"/>
  <c r="D67" i="8"/>
  <c r="B67" i="8"/>
  <c r="D56" i="8"/>
  <c r="B56" i="8"/>
  <c r="D49" i="8"/>
  <c r="B49" i="8"/>
  <c r="D48" i="8"/>
  <c r="B48" i="8"/>
  <c r="D41" i="8"/>
  <c r="B41" i="8"/>
  <c r="D35" i="8"/>
  <c r="D34" i="8"/>
  <c r="B35" i="8"/>
  <c r="B34" i="8"/>
  <c r="D30" i="8"/>
  <c r="D29" i="8"/>
  <c r="D28" i="8"/>
  <c r="D27" i="8"/>
  <c r="B30" i="8"/>
  <c r="B29" i="8"/>
  <c r="B28" i="8"/>
  <c r="B27" i="8"/>
  <c r="D13" i="8"/>
  <c r="D12" i="8"/>
  <c r="D11" i="8"/>
  <c r="D10" i="8"/>
  <c r="D9" i="8"/>
  <c r="D8" i="8"/>
  <c r="D7" i="8"/>
  <c r="D6" i="8"/>
  <c r="D5" i="8"/>
  <c r="B13" i="8"/>
  <c r="B12" i="8"/>
  <c r="B11" i="8"/>
  <c r="B10" i="8"/>
  <c r="B9" i="8"/>
  <c r="B8" i="8"/>
  <c r="B7" i="8"/>
  <c r="B6" i="8"/>
  <c r="B5" i="8"/>
  <c r="K22" i="16"/>
  <c r="K20" i="16"/>
  <c r="K18" i="16"/>
  <c r="K17" i="16"/>
  <c r="K16" i="16"/>
  <c r="K14" i="16"/>
  <c r="K13" i="16"/>
  <c r="K12" i="16"/>
  <c r="K9" i="16"/>
  <c r="K7" i="16"/>
  <c r="H9" i="16"/>
  <c r="G9" i="16"/>
  <c r="H8" i="16"/>
  <c r="G8" i="16"/>
  <c r="H7" i="16"/>
  <c r="G7" i="16"/>
  <c r="H6" i="16"/>
  <c r="G6" i="16"/>
  <c r="H14" i="16"/>
  <c r="G14" i="16"/>
  <c r="H13" i="16"/>
  <c r="G13" i="16"/>
  <c r="H12" i="16"/>
  <c r="G12" i="16"/>
  <c r="H22" i="16"/>
  <c r="G22" i="16"/>
  <c r="H21" i="16"/>
  <c r="G21" i="16"/>
  <c r="H20" i="16"/>
  <c r="G20" i="16"/>
  <c r="H19" i="16"/>
  <c r="G19" i="16"/>
  <c r="H18" i="16"/>
  <c r="G18" i="16"/>
  <c r="H17" i="16"/>
  <c r="G17" i="16"/>
  <c r="H16" i="16"/>
  <c r="G16" i="16"/>
  <c r="E22" i="16"/>
  <c r="D22" i="16"/>
  <c r="E21" i="16"/>
  <c r="D21" i="16"/>
  <c r="E20" i="16"/>
  <c r="D20" i="16"/>
  <c r="E19" i="16"/>
  <c r="D19" i="16"/>
  <c r="E18" i="16"/>
  <c r="D18" i="16"/>
  <c r="E17" i="16"/>
  <c r="D17" i="16"/>
  <c r="E16" i="16"/>
  <c r="D16" i="16"/>
  <c r="E14" i="16"/>
  <c r="D14" i="16"/>
  <c r="E13" i="16"/>
  <c r="D13" i="16"/>
  <c r="E12" i="16"/>
  <c r="D12" i="16"/>
  <c r="E9" i="16"/>
  <c r="D9" i="16"/>
  <c r="E8" i="16"/>
  <c r="D8" i="16"/>
  <c r="E7" i="16"/>
  <c r="D7" i="16"/>
  <c r="E6" i="16"/>
  <c r="D6" i="16"/>
  <c r="F7" i="16"/>
  <c r="F9" i="16"/>
  <c r="F14" i="16"/>
  <c r="F13" i="16"/>
  <c r="F12" i="16"/>
  <c r="F18" i="16"/>
  <c r="F17" i="16"/>
  <c r="F16" i="16"/>
  <c r="F22" i="16"/>
  <c r="F20" i="16"/>
  <c r="C22" i="16"/>
  <c r="C20" i="16"/>
  <c r="C18" i="16"/>
  <c r="C17" i="16"/>
  <c r="C16" i="16"/>
  <c r="C14" i="16"/>
  <c r="C13" i="16"/>
  <c r="C12" i="16"/>
  <c r="C9" i="16"/>
  <c r="C7" i="16"/>
  <c r="N7" i="10"/>
  <c r="M7" i="10"/>
  <c r="N6" i="10"/>
  <c r="M6" i="10"/>
  <c r="N5" i="10"/>
  <c r="M5" i="10"/>
  <c r="N16" i="10"/>
  <c r="M16" i="10"/>
  <c r="N15" i="10"/>
  <c r="M15" i="10"/>
  <c r="N38" i="10"/>
  <c r="M38" i="10"/>
  <c r="P40" i="10"/>
  <c r="P50" i="10"/>
  <c r="O50" i="10"/>
  <c r="N50" i="10"/>
  <c r="M50" i="10"/>
  <c r="M57" i="10"/>
  <c r="M56" i="10"/>
  <c r="J64" i="10"/>
  <c r="J63" i="10"/>
  <c r="J62" i="10"/>
  <c r="J61" i="10"/>
  <c r="L60" i="10"/>
  <c r="L59" i="10"/>
  <c r="H57" i="10"/>
  <c r="H56" i="10"/>
  <c r="K50" i="10"/>
  <c r="J50" i="10"/>
  <c r="I50" i="10"/>
  <c r="H50" i="10"/>
  <c r="I38" i="10"/>
  <c r="H38" i="10"/>
  <c r="K40" i="10"/>
  <c r="I16" i="10"/>
  <c r="H16" i="10"/>
  <c r="I15" i="10"/>
  <c r="H15" i="10"/>
  <c r="I11" i="10"/>
  <c r="I10" i="10"/>
  <c r="I7" i="10"/>
  <c r="H7" i="10"/>
  <c r="I6" i="10"/>
  <c r="H6" i="10"/>
  <c r="I5" i="10"/>
  <c r="H5" i="10"/>
  <c r="E64" i="10"/>
  <c r="E63" i="10"/>
  <c r="E62" i="10"/>
  <c r="E61" i="10"/>
  <c r="G60" i="10"/>
  <c r="G59" i="10"/>
  <c r="F50" i="10"/>
  <c r="E50" i="10"/>
  <c r="D50" i="10"/>
  <c r="C50" i="10"/>
  <c r="C57" i="10"/>
  <c r="C56" i="10"/>
  <c r="F40" i="10"/>
  <c r="D38" i="10"/>
  <c r="C38" i="10"/>
  <c r="D16" i="10"/>
  <c r="C16" i="10"/>
  <c r="D15" i="10"/>
  <c r="C15" i="10"/>
  <c r="D11" i="10"/>
  <c r="D10" i="10"/>
  <c r="D9" i="10"/>
  <c r="D8" i="10"/>
  <c r="D7" i="10"/>
  <c r="C7" i="10"/>
  <c r="D6" i="10"/>
  <c r="C6" i="10"/>
  <c r="D5" i="10"/>
  <c r="C5" i="10"/>
  <c r="AW62" i="4"/>
  <c r="AW61" i="4"/>
  <c r="AV58" i="4"/>
  <c r="AU58" i="4"/>
  <c r="AT58" i="4"/>
  <c r="AS58" i="4"/>
  <c r="AV59" i="4"/>
  <c r="AU59" i="4"/>
  <c r="AT59" i="4"/>
  <c r="AS59" i="4"/>
  <c r="AR59" i="4"/>
  <c r="AQ59" i="4"/>
  <c r="AP59" i="4"/>
  <c r="AO59" i="4"/>
  <c r="AN59" i="4"/>
  <c r="AV57" i="4"/>
  <c r="AU57" i="4"/>
  <c r="AT57" i="4"/>
  <c r="AS57" i="4"/>
  <c r="AR57" i="4"/>
  <c r="AQ57" i="4"/>
  <c r="AP57" i="4"/>
  <c r="AO57" i="4"/>
  <c r="AN57" i="4"/>
  <c r="AV56" i="4"/>
  <c r="AU56" i="4"/>
  <c r="AT56" i="4"/>
  <c r="AS56" i="4"/>
  <c r="AR56" i="4"/>
  <c r="AQ56" i="4"/>
  <c r="AP56" i="4"/>
  <c r="AO56" i="4"/>
  <c r="AN56" i="4"/>
  <c r="AP53" i="4"/>
  <c r="AO53" i="4"/>
  <c r="AN53" i="4"/>
  <c r="AU53" i="4"/>
  <c r="AT53" i="4"/>
  <c r="AS53" i="4"/>
  <c r="AV54" i="4"/>
  <c r="AV53" i="4"/>
  <c r="AV52" i="4"/>
  <c r="AU52" i="4"/>
  <c r="AT52" i="4"/>
  <c r="AS52" i="4"/>
  <c r="AR52" i="4"/>
  <c r="AQ52" i="4"/>
  <c r="AP52" i="4"/>
  <c r="AO52" i="4"/>
  <c r="AN52" i="4"/>
  <c r="AV51" i="4"/>
  <c r="AU51" i="4"/>
  <c r="AT51" i="4"/>
  <c r="AS51" i="4"/>
  <c r="AR51" i="4"/>
  <c r="AQ51" i="4"/>
  <c r="AP51" i="4"/>
  <c r="AO51" i="4"/>
  <c r="AN51" i="4"/>
  <c r="AV50" i="4"/>
  <c r="AU50" i="4"/>
  <c r="AT50" i="4"/>
  <c r="AS50" i="4"/>
  <c r="AR50" i="4"/>
  <c r="AQ50" i="4"/>
  <c r="AP50" i="4"/>
  <c r="AO50" i="4"/>
  <c r="AN50" i="4"/>
  <c r="AV49" i="4"/>
  <c r="AU49" i="4"/>
  <c r="AT49" i="4"/>
  <c r="AS49" i="4"/>
  <c r="AR49" i="4"/>
  <c r="AQ49" i="4"/>
  <c r="AP49" i="4"/>
  <c r="AO49" i="4"/>
  <c r="AN49" i="4"/>
  <c r="AV47" i="4"/>
  <c r="AU47" i="4"/>
  <c r="AT47" i="4"/>
  <c r="AS47" i="4"/>
  <c r="AR47" i="4"/>
  <c r="AQ47" i="4"/>
  <c r="AP47" i="4"/>
  <c r="AO47" i="4"/>
  <c r="AN47" i="4"/>
  <c r="AV46" i="4"/>
  <c r="AU46" i="4"/>
  <c r="AT46" i="4"/>
  <c r="AS46" i="4"/>
  <c r="AR46" i="4"/>
  <c r="AQ46" i="4"/>
  <c r="AP46" i="4"/>
  <c r="AO46" i="4"/>
  <c r="AN46" i="4"/>
  <c r="AV45" i="4"/>
  <c r="AU45" i="4"/>
  <c r="AT45" i="4"/>
  <c r="AS45" i="4"/>
  <c r="AR45" i="4"/>
  <c r="AQ45" i="4"/>
  <c r="AP45" i="4"/>
  <c r="AO45" i="4"/>
  <c r="AN45" i="4"/>
  <c r="AV44" i="4"/>
  <c r="AU44" i="4"/>
  <c r="AT44" i="4"/>
  <c r="AS44" i="4"/>
  <c r="AR44" i="4"/>
  <c r="AQ44" i="4"/>
  <c r="AP44" i="4"/>
  <c r="AO44" i="4"/>
  <c r="AN44" i="4"/>
  <c r="AV42" i="4"/>
  <c r="AU42" i="4"/>
  <c r="AT42" i="4"/>
  <c r="AS42" i="4"/>
  <c r="AR42" i="4"/>
  <c r="AQ42" i="4"/>
  <c r="AP42" i="4"/>
  <c r="AO42" i="4"/>
  <c r="AN42" i="4"/>
  <c r="AV41" i="4"/>
  <c r="AU41" i="4"/>
  <c r="AT41" i="4"/>
  <c r="AS41" i="4"/>
  <c r="AR41" i="4"/>
  <c r="AQ41" i="4"/>
  <c r="AP41" i="4"/>
  <c r="AO41" i="4"/>
  <c r="AN41" i="4"/>
  <c r="AV40" i="4"/>
  <c r="AU40" i="4"/>
  <c r="AT40" i="4"/>
  <c r="AS40" i="4"/>
  <c r="AR40" i="4"/>
  <c r="AQ40" i="4"/>
  <c r="AP40" i="4"/>
  <c r="AO40" i="4"/>
  <c r="AN40" i="4"/>
  <c r="AV39" i="4"/>
  <c r="AU39" i="4"/>
  <c r="AT39" i="4"/>
  <c r="AS39" i="4"/>
  <c r="AR39" i="4"/>
  <c r="AQ39" i="4"/>
  <c r="AP39" i="4"/>
  <c r="AO39" i="4"/>
  <c r="AN39" i="4"/>
  <c r="AV38" i="4"/>
  <c r="AU38" i="4"/>
  <c r="AT38" i="4"/>
  <c r="AS38" i="4"/>
  <c r="AR38" i="4"/>
  <c r="AQ38" i="4"/>
  <c r="AP38" i="4"/>
  <c r="AO38" i="4"/>
  <c r="AN38" i="4"/>
  <c r="AV37" i="4"/>
  <c r="AU37" i="4"/>
  <c r="AT37" i="4"/>
  <c r="AS37" i="4"/>
  <c r="AR37" i="4"/>
  <c r="AQ37" i="4"/>
  <c r="AP37" i="4"/>
  <c r="AO37" i="4"/>
  <c r="AN37" i="4"/>
  <c r="AR35" i="4"/>
  <c r="AQ35" i="4"/>
  <c r="AP35" i="4"/>
  <c r="AO35" i="4"/>
  <c r="AN35" i="4"/>
  <c r="AR34" i="4"/>
  <c r="AQ34" i="4"/>
  <c r="AP34" i="4"/>
  <c r="AO34" i="4"/>
  <c r="AN34" i="4"/>
  <c r="AS35" i="4"/>
  <c r="AV35" i="4"/>
  <c r="AU35" i="4"/>
  <c r="AT35" i="4"/>
  <c r="AV34" i="4"/>
  <c r="AU34" i="4"/>
  <c r="AT34" i="4"/>
  <c r="AV32" i="4"/>
  <c r="AU32" i="4"/>
  <c r="AT32" i="4"/>
  <c r="AS32" i="4"/>
  <c r="AR32" i="4"/>
  <c r="AQ32" i="4"/>
  <c r="AP32" i="4"/>
  <c r="AO32" i="4"/>
  <c r="AN32" i="4"/>
  <c r="AV31" i="4"/>
  <c r="AU31" i="4"/>
  <c r="AT31" i="4"/>
  <c r="AS31" i="4"/>
  <c r="AR31" i="4"/>
  <c r="AQ31" i="4"/>
  <c r="AP31" i="4"/>
  <c r="AO31" i="4"/>
  <c r="AN31" i="4"/>
  <c r="AV30" i="4"/>
  <c r="AU30" i="4"/>
  <c r="AT30" i="4"/>
  <c r="AS30" i="4"/>
  <c r="AR30" i="4"/>
  <c r="AQ30" i="4"/>
  <c r="AP30" i="4"/>
  <c r="AO30" i="4"/>
  <c r="AN30" i="4"/>
  <c r="AV28" i="4"/>
  <c r="AV26" i="4"/>
  <c r="AV25" i="4"/>
  <c r="AU28" i="4"/>
  <c r="AT28" i="4"/>
  <c r="AS28" i="4"/>
  <c r="AR28" i="4"/>
  <c r="AQ28" i="4"/>
  <c r="AP28" i="4"/>
  <c r="AO28" i="4"/>
  <c r="AN28" i="4"/>
  <c r="AU27" i="4"/>
  <c r="AT27" i="4"/>
  <c r="AS27" i="4"/>
  <c r="AR27" i="4"/>
  <c r="AQ27" i="4"/>
  <c r="AP27" i="4"/>
  <c r="AO27" i="4"/>
  <c r="AN27" i="4"/>
  <c r="AU26" i="4"/>
  <c r="AT26" i="4"/>
  <c r="AS26" i="4"/>
  <c r="AR26" i="4"/>
  <c r="AQ26" i="4"/>
  <c r="AP26" i="4"/>
  <c r="AO26" i="4"/>
  <c r="AN26" i="4"/>
  <c r="AU25" i="4"/>
  <c r="AT25" i="4"/>
  <c r="AS25" i="4"/>
  <c r="AR25" i="4"/>
  <c r="AQ25" i="4"/>
  <c r="AP25" i="4"/>
  <c r="AO25" i="4"/>
  <c r="AN25" i="4"/>
  <c r="AU21" i="4"/>
  <c r="AT21" i="4"/>
  <c r="AS21" i="4"/>
  <c r="AU20" i="4"/>
  <c r="AT20" i="4"/>
  <c r="AS20" i="4"/>
  <c r="AU19" i="4"/>
  <c r="AT19" i="4"/>
  <c r="AS19" i="4"/>
  <c r="AU18" i="4"/>
  <c r="AT18" i="4"/>
  <c r="AS18" i="4"/>
  <c r="AU17" i="4"/>
  <c r="AT17" i="4"/>
  <c r="AS17" i="4"/>
  <c r="AU16" i="4"/>
  <c r="AT16" i="4"/>
  <c r="AS16" i="4"/>
  <c r="AU15" i="4"/>
  <c r="AT15" i="4"/>
  <c r="AS15" i="4"/>
  <c r="AU14" i="4"/>
  <c r="AT14" i="4"/>
  <c r="AS14" i="4"/>
  <c r="AU13" i="4"/>
  <c r="AT13" i="4"/>
  <c r="AS13" i="4"/>
  <c r="AN21" i="4"/>
  <c r="AN20" i="4"/>
  <c r="AN19" i="4"/>
  <c r="AN18" i="4"/>
  <c r="AN17" i="4"/>
  <c r="AN16" i="4"/>
  <c r="AP15" i="4"/>
  <c r="AO15" i="4"/>
  <c r="AN15" i="4"/>
  <c r="AP14" i="4"/>
  <c r="AO14" i="4"/>
  <c r="AN14" i="4"/>
  <c r="AP13" i="4"/>
  <c r="AO13" i="4"/>
  <c r="AN13" i="4"/>
  <c r="W59" i="4"/>
  <c r="V59" i="4"/>
  <c r="U59" i="4"/>
  <c r="W57" i="4"/>
  <c r="V57" i="4"/>
  <c r="U57" i="4"/>
  <c r="W56" i="4"/>
  <c r="V56" i="4"/>
  <c r="U56" i="4"/>
  <c r="AC59" i="4"/>
  <c r="AB59" i="4"/>
  <c r="AA59" i="4"/>
  <c r="Z59" i="4"/>
  <c r="Y59" i="4"/>
  <c r="X59" i="4"/>
  <c r="AC58" i="4"/>
  <c r="AB58" i="4"/>
  <c r="AA58" i="4"/>
  <c r="Z58" i="4"/>
  <c r="Y58" i="4"/>
  <c r="X58" i="4"/>
  <c r="AC57" i="4"/>
  <c r="AB57" i="4"/>
  <c r="AA57" i="4"/>
  <c r="Z57" i="4"/>
  <c r="Y57" i="4"/>
  <c r="X57" i="4"/>
  <c r="AC56" i="4"/>
  <c r="AB56" i="4"/>
  <c r="AA56" i="4"/>
  <c r="Z56" i="4"/>
  <c r="Y56" i="4"/>
  <c r="X56" i="4"/>
  <c r="AC53" i="4"/>
  <c r="AB53" i="4"/>
  <c r="AA53" i="4"/>
  <c r="Z53" i="4"/>
  <c r="Y53" i="4"/>
  <c r="X53" i="4"/>
  <c r="W53" i="4"/>
  <c r="V53" i="4"/>
  <c r="U53" i="4"/>
  <c r="AC52" i="4"/>
  <c r="AB52" i="4"/>
  <c r="AA52" i="4"/>
  <c r="Z52" i="4"/>
  <c r="Y52" i="4"/>
  <c r="X52" i="4"/>
  <c r="W52" i="4"/>
  <c r="V52" i="4"/>
  <c r="U52" i="4"/>
  <c r="AC51" i="4"/>
  <c r="AB51" i="4"/>
  <c r="AA51" i="4"/>
  <c r="Z51" i="4"/>
  <c r="Y51" i="4"/>
  <c r="X51" i="4"/>
  <c r="W51" i="4"/>
  <c r="V51" i="4"/>
  <c r="U51" i="4"/>
  <c r="AC50" i="4"/>
  <c r="AB50" i="4"/>
  <c r="AA50" i="4"/>
  <c r="Z50" i="4"/>
  <c r="Y50" i="4"/>
  <c r="X50" i="4"/>
  <c r="W50" i="4"/>
  <c r="V50" i="4"/>
  <c r="U50" i="4"/>
  <c r="AC49" i="4"/>
  <c r="AB49" i="4"/>
  <c r="AA49" i="4"/>
  <c r="Z49" i="4"/>
  <c r="Y49" i="4"/>
  <c r="X49" i="4"/>
  <c r="W49" i="4"/>
  <c r="V49" i="4"/>
  <c r="U49" i="4"/>
  <c r="AC47" i="4"/>
  <c r="AB47" i="4"/>
  <c r="AA47" i="4"/>
  <c r="Z47" i="4"/>
  <c r="Y47" i="4"/>
  <c r="X47" i="4"/>
  <c r="W47" i="4"/>
  <c r="V47" i="4"/>
  <c r="U47" i="4"/>
  <c r="AC46" i="4"/>
  <c r="AB46" i="4"/>
  <c r="AA46" i="4"/>
  <c r="Z46" i="4"/>
  <c r="Y46" i="4"/>
  <c r="X46" i="4"/>
  <c r="W46" i="4"/>
  <c r="V46" i="4"/>
  <c r="U46" i="4"/>
  <c r="AC45" i="4"/>
  <c r="AB45" i="4"/>
  <c r="AA45" i="4"/>
  <c r="Z45" i="4"/>
  <c r="Y45" i="4"/>
  <c r="X45" i="4"/>
  <c r="W45" i="4"/>
  <c r="V45" i="4"/>
  <c r="U45" i="4"/>
  <c r="AC44" i="4"/>
  <c r="AB44" i="4"/>
  <c r="AA44" i="4"/>
  <c r="Z44" i="4"/>
  <c r="Y44" i="4"/>
  <c r="X44" i="4"/>
  <c r="W44" i="4"/>
  <c r="V44" i="4"/>
  <c r="U44" i="4"/>
  <c r="AC42" i="4"/>
  <c r="AB42" i="4"/>
  <c r="AA42" i="4"/>
  <c r="Z42" i="4"/>
  <c r="Y42" i="4"/>
  <c r="X42" i="4"/>
  <c r="W42" i="4"/>
  <c r="V42" i="4"/>
  <c r="U42" i="4"/>
  <c r="AC41" i="4"/>
  <c r="AB41" i="4"/>
  <c r="AA41" i="4"/>
  <c r="Z41" i="4"/>
  <c r="Y41" i="4"/>
  <c r="X41" i="4"/>
  <c r="W41" i="4"/>
  <c r="V41" i="4"/>
  <c r="U41" i="4"/>
  <c r="AC40" i="4"/>
  <c r="AB40" i="4"/>
  <c r="AA40" i="4"/>
  <c r="Z40" i="4"/>
  <c r="Y40" i="4"/>
  <c r="X40" i="4"/>
  <c r="W40" i="4"/>
  <c r="V40" i="4"/>
  <c r="U40" i="4"/>
  <c r="AC39" i="4"/>
  <c r="AB39" i="4"/>
  <c r="AA39" i="4"/>
  <c r="Z39" i="4"/>
  <c r="Y39" i="4"/>
  <c r="X39" i="4"/>
  <c r="W39" i="4"/>
  <c r="V39" i="4"/>
  <c r="U39" i="4"/>
  <c r="AC38" i="4"/>
  <c r="AB38" i="4"/>
  <c r="AA38" i="4"/>
  <c r="Z38" i="4"/>
  <c r="Y38" i="4"/>
  <c r="X38" i="4"/>
  <c r="W38" i="4"/>
  <c r="V38" i="4"/>
  <c r="U38" i="4"/>
  <c r="AC37" i="4"/>
  <c r="AB37" i="4"/>
  <c r="AA37" i="4"/>
  <c r="Z37" i="4"/>
  <c r="Y37" i="4"/>
  <c r="X37" i="4"/>
  <c r="W37" i="4"/>
  <c r="V37" i="4"/>
  <c r="U37" i="4"/>
  <c r="AC35" i="4"/>
  <c r="AB35" i="4"/>
  <c r="AA35" i="4"/>
  <c r="Z35" i="4"/>
  <c r="Y35" i="4"/>
  <c r="X35" i="4"/>
  <c r="W35" i="4"/>
  <c r="V35" i="4"/>
  <c r="U35" i="4"/>
  <c r="AC34" i="4"/>
  <c r="AB34" i="4"/>
  <c r="AA34" i="4"/>
  <c r="Z34" i="4"/>
  <c r="Y34" i="4"/>
  <c r="X34" i="4"/>
  <c r="W34" i="4"/>
  <c r="V34" i="4"/>
  <c r="U34" i="4"/>
  <c r="AC32" i="4"/>
  <c r="AB32" i="4"/>
  <c r="AA32" i="4"/>
  <c r="Z32" i="4"/>
  <c r="Y32" i="4"/>
  <c r="X32" i="4"/>
  <c r="W32" i="4"/>
  <c r="V32" i="4"/>
  <c r="U32" i="4"/>
  <c r="AC31" i="4"/>
  <c r="AB31" i="4"/>
  <c r="AA31" i="4"/>
  <c r="Z31" i="4"/>
  <c r="Y31" i="4"/>
  <c r="X31" i="4"/>
  <c r="W31" i="4"/>
  <c r="V31" i="4"/>
  <c r="U31" i="4"/>
  <c r="AC30" i="4"/>
  <c r="AB30" i="4"/>
  <c r="AA30" i="4"/>
  <c r="Z30" i="4"/>
  <c r="Y30" i="4"/>
  <c r="X30" i="4"/>
  <c r="W30" i="4"/>
  <c r="V30" i="4"/>
  <c r="U30" i="4"/>
  <c r="AC28" i="4"/>
  <c r="AB28" i="4"/>
  <c r="AA28" i="4"/>
  <c r="Z28" i="4"/>
  <c r="Y28" i="4"/>
  <c r="X28" i="4"/>
  <c r="W28" i="4"/>
  <c r="V28" i="4"/>
  <c r="U28" i="4"/>
  <c r="AC27" i="4"/>
  <c r="AB27" i="4"/>
  <c r="AA27" i="4"/>
  <c r="Z27" i="4"/>
  <c r="Y27" i="4"/>
  <c r="X27" i="4"/>
  <c r="W27" i="4"/>
  <c r="V27" i="4"/>
  <c r="U27" i="4"/>
  <c r="AC26" i="4"/>
  <c r="AB26" i="4"/>
  <c r="AA26" i="4"/>
  <c r="Z26" i="4"/>
  <c r="Y26" i="4"/>
  <c r="X26" i="4"/>
  <c r="W26" i="4"/>
  <c r="V26" i="4"/>
  <c r="U26" i="4"/>
  <c r="AC25" i="4"/>
  <c r="AB25" i="4"/>
  <c r="AA25" i="4"/>
  <c r="Z25" i="4"/>
  <c r="Y25" i="4"/>
  <c r="X25" i="4"/>
  <c r="W25" i="4"/>
  <c r="V25" i="4"/>
  <c r="U25" i="4"/>
  <c r="AA21" i="4"/>
  <c r="AA20" i="4"/>
  <c r="AA19" i="4"/>
  <c r="AA18" i="4"/>
  <c r="AA17" i="4"/>
  <c r="AA16" i="4"/>
  <c r="X21" i="4"/>
  <c r="X20" i="4"/>
  <c r="X19" i="4"/>
  <c r="X18" i="4"/>
  <c r="X17" i="4"/>
  <c r="X16" i="4"/>
  <c r="U21" i="4"/>
  <c r="U20" i="4"/>
  <c r="U19" i="4"/>
  <c r="U18" i="4"/>
  <c r="U17" i="4"/>
  <c r="U16" i="4"/>
  <c r="AC15" i="4"/>
  <c r="AB15" i="4"/>
  <c r="AA15" i="4"/>
  <c r="Z15" i="4"/>
  <c r="Y15" i="4"/>
  <c r="X15" i="4"/>
  <c r="W15" i="4"/>
  <c r="V15" i="4"/>
  <c r="U15" i="4"/>
  <c r="AC14" i="4"/>
  <c r="AB14" i="4"/>
  <c r="AA14" i="4"/>
  <c r="Z14" i="4"/>
  <c r="Y14" i="4"/>
  <c r="X14" i="4"/>
  <c r="W14" i="4"/>
  <c r="V14" i="4"/>
  <c r="U14" i="4"/>
  <c r="AC13" i="4"/>
  <c r="AB13" i="4"/>
  <c r="AA13" i="4"/>
  <c r="Z13" i="4"/>
  <c r="Y13" i="4"/>
  <c r="X13" i="4"/>
  <c r="W13" i="4"/>
  <c r="V13" i="4"/>
  <c r="U13" i="4"/>
  <c r="T59" i="4"/>
  <c r="S59" i="4"/>
  <c r="R59" i="4"/>
  <c r="Q59" i="4"/>
  <c r="P59" i="4"/>
  <c r="T58" i="4"/>
  <c r="S58" i="4"/>
  <c r="R58" i="4"/>
  <c r="Q58" i="4"/>
  <c r="P58" i="4"/>
  <c r="T57" i="4"/>
  <c r="S57" i="4"/>
  <c r="R57" i="4"/>
  <c r="Q57" i="4"/>
  <c r="P57" i="4"/>
  <c r="T56" i="4"/>
  <c r="S56" i="4"/>
  <c r="R56" i="4"/>
  <c r="Q56" i="4"/>
  <c r="P56" i="4"/>
  <c r="R53" i="4"/>
  <c r="Q53" i="4"/>
  <c r="P53" i="4"/>
  <c r="T52" i="4"/>
  <c r="S52" i="4"/>
  <c r="R52" i="4"/>
  <c r="Q52" i="4"/>
  <c r="P52" i="4"/>
  <c r="T51" i="4"/>
  <c r="S51" i="4"/>
  <c r="R51" i="4"/>
  <c r="Q51" i="4"/>
  <c r="P51" i="4"/>
  <c r="T50" i="4"/>
  <c r="S50" i="4"/>
  <c r="R50" i="4"/>
  <c r="Q50" i="4"/>
  <c r="P50" i="4"/>
  <c r="T49" i="4"/>
  <c r="S49" i="4"/>
  <c r="R49" i="4"/>
  <c r="Q49" i="4"/>
  <c r="P49" i="4"/>
  <c r="T47" i="4"/>
  <c r="S47" i="4"/>
  <c r="R47" i="4"/>
  <c r="Q47" i="4"/>
  <c r="P47" i="4"/>
  <c r="T46" i="4"/>
  <c r="S46" i="4"/>
  <c r="R46" i="4"/>
  <c r="Q46" i="4"/>
  <c r="P46" i="4"/>
  <c r="T45" i="4"/>
  <c r="S45" i="4"/>
  <c r="R45" i="4"/>
  <c r="Q45" i="4"/>
  <c r="P45" i="4"/>
  <c r="T44" i="4"/>
  <c r="S44" i="4"/>
  <c r="R44" i="4"/>
  <c r="Q44" i="4"/>
  <c r="P44" i="4"/>
  <c r="T42" i="4"/>
  <c r="S42" i="4"/>
  <c r="R42" i="4"/>
  <c r="Q42" i="4"/>
  <c r="P42" i="4"/>
  <c r="T41" i="4"/>
  <c r="S41" i="4"/>
  <c r="R41" i="4"/>
  <c r="Q41" i="4"/>
  <c r="P41" i="4"/>
  <c r="T40" i="4"/>
  <c r="S40" i="4"/>
  <c r="R40" i="4"/>
  <c r="Q40" i="4"/>
  <c r="P40" i="4"/>
  <c r="T39" i="4"/>
  <c r="S39" i="4"/>
  <c r="R39" i="4"/>
  <c r="Q39" i="4"/>
  <c r="P39" i="4"/>
  <c r="T38" i="4"/>
  <c r="S38" i="4"/>
  <c r="R38" i="4"/>
  <c r="Q38" i="4"/>
  <c r="P38" i="4"/>
  <c r="T37" i="4"/>
  <c r="S37" i="4"/>
  <c r="R37" i="4"/>
  <c r="Q37" i="4"/>
  <c r="P37" i="4"/>
  <c r="T35" i="4"/>
  <c r="S35" i="4"/>
  <c r="R35" i="4"/>
  <c r="Q35" i="4"/>
  <c r="P35" i="4"/>
  <c r="T34" i="4"/>
  <c r="S34" i="4"/>
  <c r="R34" i="4"/>
  <c r="Q34" i="4"/>
  <c r="P34" i="4"/>
  <c r="T32" i="4"/>
  <c r="S32" i="4"/>
  <c r="R32" i="4"/>
  <c r="Q32" i="4"/>
  <c r="P32" i="4"/>
  <c r="T31" i="4"/>
  <c r="S31" i="4"/>
  <c r="R31" i="4"/>
  <c r="Q31" i="4"/>
  <c r="P31" i="4"/>
  <c r="T30" i="4"/>
  <c r="S30" i="4"/>
  <c r="R30" i="4"/>
  <c r="Q30" i="4"/>
  <c r="P30" i="4"/>
  <c r="T28" i="4"/>
  <c r="S28" i="4"/>
  <c r="R28" i="4"/>
  <c r="Q28" i="4"/>
  <c r="P28" i="4"/>
  <c r="T27" i="4"/>
  <c r="S27" i="4"/>
  <c r="R27" i="4"/>
  <c r="Q27" i="4"/>
  <c r="P27" i="4"/>
  <c r="T26" i="4"/>
  <c r="S26" i="4"/>
  <c r="R26" i="4"/>
  <c r="Q26" i="4"/>
  <c r="P26" i="4"/>
  <c r="T25" i="4"/>
  <c r="S25" i="4"/>
  <c r="R25" i="4"/>
  <c r="Q25" i="4"/>
  <c r="P25" i="4"/>
  <c r="P21" i="4"/>
  <c r="P20" i="4"/>
  <c r="P19" i="4"/>
  <c r="P18" i="4"/>
  <c r="P17" i="4"/>
  <c r="P16" i="4"/>
  <c r="R15" i="4"/>
  <c r="Q15" i="4"/>
  <c r="P15" i="4"/>
  <c r="R14" i="4"/>
  <c r="Q14" i="4"/>
  <c r="P14" i="4"/>
  <c r="R13" i="4"/>
  <c r="Q13" i="4"/>
  <c r="P13" i="4"/>
  <c r="O59" i="4"/>
  <c r="N59" i="4"/>
  <c r="M59" i="4"/>
  <c r="L59" i="4"/>
  <c r="K59" i="4"/>
  <c r="J59" i="4"/>
  <c r="O58" i="4"/>
  <c r="N58" i="4"/>
  <c r="M58" i="4"/>
  <c r="L58" i="4"/>
  <c r="K58" i="4"/>
  <c r="J58" i="4"/>
  <c r="O57" i="4"/>
  <c r="N57" i="4"/>
  <c r="M57" i="4"/>
  <c r="L57" i="4"/>
  <c r="K57" i="4"/>
  <c r="J57" i="4"/>
  <c r="O56" i="4"/>
  <c r="N56" i="4"/>
  <c r="M56" i="4"/>
  <c r="L56" i="4"/>
  <c r="K56" i="4"/>
  <c r="J56" i="4"/>
  <c r="L53" i="4"/>
  <c r="K53" i="4"/>
  <c r="J53" i="4"/>
  <c r="O53" i="4"/>
  <c r="O52" i="4"/>
  <c r="N52" i="4"/>
  <c r="M52" i="4"/>
  <c r="L52" i="4"/>
  <c r="K52" i="4"/>
  <c r="J52" i="4"/>
  <c r="O51" i="4"/>
  <c r="N51" i="4"/>
  <c r="M51" i="4"/>
  <c r="L51" i="4"/>
  <c r="K51" i="4"/>
  <c r="J51" i="4"/>
  <c r="O50" i="4"/>
  <c r="N50" i="4"/>
  <c r="M50" i="4"/>
  <c r="L50" i="4"/>
  <c r="K50" i="4"/>
  <c r="J50" i="4"/>
  <c r="O49" i="4"/>
  <c r="N49" i="4"/>
  <c r="M49" i="4"/>
  <c r="L49" i="4"/>
  <c r="K49" i="4"/>
  <c r="J49" i="4"/>
  <c r="O47" i="4"/>
  <c r="N47" i="4"/>
  <c r="M47" i="4"/>
  <c r="L47" i="4"/>
  <c r="K47" i="4"/>
  <c r="J47" i="4"/>
  <c r="O46" i="4"/>
  <c r="N46" i="4"/>
  <c r="M46" i="4"/>
  <c r="L46" i="4"/>
  <c r="K46" i="4"/>
  <c r="J46" i="4"/>
  <c r="O45" i="4"/>
  <c r="N45" i="4"/>
  <c r="M45" i="4"/>
  <c r="L45" i="4"/>
  <c r="K45" i="4"/>
  <c r="J45" i="4"/>
  <c r="O44" i="4"/>
  <c r="N44" i="4"/>
  <c r="M44" i="4"/>
  <c r="L44" i="4"/>
  <c r="K44" i="4"/>
  <c r="J44" i="4"/>
  <c r="O42" i="4"/>
  <c r="N42" i="4"/>
  <c r="M42" i="4"/>
  <c r="L42" i="4"/>
  <c r="K42" i="4"/>
  <c r="J42" i="4"/>
  <c r="O41" i="4"/>
  <c r="N41" i="4"/>
  <c r="M41" i="4"/>
  <c r="L41" i="4"/>
  <c r="K41" i="4"/>
  <c r="J41" i="4"/>
  <c r="O40" i="4"/>
  <c r="N40" i="4"/>
  <c r="M40" i="4"/>
  <c r="L40" i="4"/>
  <c r="K40" i="4"/>
  <c r="J40" i="4"/>
  <c r="O39" i="4"/>
  <c r="N39" i="4"/>
  <c r="M39" i="4"/>
  <c r="L39" i="4"/>
  <c r="K39" i="4"/>
  <c r="J39" i="4"/>
  <c r="O38" i="4"/>
  <c r="N38" i="4"/>
  <c r="M38" i="4"/>
  <c r="L38" i="4"/>
  <c r="K38" i="4"/>
  <c r="J38" i="4"/>
  <c r="O37" i="4"/>
  <c r="N37" i="4"/>
  <c r="M37" i="4"/>
  <c r="L37" i="4"/>
  <c r="K37" i="4"/>
  <c r="J37" i="4"/>
  <c r="O35" i="4"/>
  <c r="N35" i="4"/>
  <c r="M35" i="4"/>
  <c r="L35" i="4"/>
  <c r="K35" i="4"/>
  <c r="J35" i="4"/>
  <c r="O34" i="4"/>
  <c r="N34" i="4"/>
  <c r="M34" i="4"/>
  <c r="L34" i="4"/>
  <c r="K34" i="4"/>
  <c r="J34" i="4"/>
  <c r="O32" i="4"/>
  <c r="N32" i="4"/>
  <c r="M32" i="4"/>
  <c r="L32" i="4"/>
  <c r="K32" i="4"/>
  <c r="J32" i="4"/>
  <c r="O31" i="4"/>
  <c r="N31" i="4"/>
  <c r="M31" i="4"/>
  <c r="L31" i="4"/>
  <c r="K31" i="4"/>
  <c r="J31" i="4"/>
  <c r="O30" i="4"/>
  <c r="N30" i="4"/>
  <c r="M30" i="4"/>
  <c r="L30" i="4"/>
  <c r="K30" i="4"/>
  <c r="J30" i="4"/>
  <c r="O28" i="4"/>
  <c r="N28" i="4"/>
  <c r="M28" i="4"/>
  <c r="L28" i="4"/>
  <c r="K28" i="4"/>
  <c r="J28" i="4"/>
  <c r="O27" i="4"/>
  <c r="N27" i="4"/>
  <c r="M27" i="4"/>
  <c r="L27" i="4"/>
  <c r="K27" i="4"/>
  <c r="J27" i="4"/>
  <c r="O26" i="4"/>
  <c r="N26" i="4"/>
  <c r="M26" i="4"/>
  <c r="L26" i="4"/>
  <c r="K26" i="4"/>
  <c r="J26" i="4"/>
  <c r="O25" i="4"/>
  <c r="N25" i="4"/>
  <c r="M25" i="4"/>
  <c r="L25" i="4"/>
  <c r="K25" i="4"/>
  <c r="J25" i="4"/>
  <c r="J21" i="4"/>
  <c r="J20" i="4"/>
  <c r="J19" i="4"/>
  <c r="J18" i="4"/>
  <c r="J17" i="4"/>
  <c r="J16" i="4"/>
  <c r="O15" i="4"/>
  <c r="O13" i="4"/>
  <c r="L15" i="4"/>
  <c r="K15" i="4"/>
  <c r="J15" i="4"/>
  <c r="L14" i="4"/>
  <c r="L13" i="4"/>
  <c r="K13" i="4"/>
  <c r="J13" i="4"/>
  <c r="I59" i="4"/>
  <c r="H59" i="4"/>
  <c r="G59" i="4"/>
  <c r="F59" i="4"/>
  <c r="E59" i="4"/>
  <c r="D59" i="4"/>
  <c r="I57" i="4"/>
  <c r="H57" i="4"/>
  <c r="G57" i="4"/>
  <c r="F57" i="4"/>
  <c r="E57" i="4"/>
  <c r="D57" i="4"/>
  <c r="I56" i="4"/>
  <c r="H56" i="4"/>
  <c r="G56" i="4"/>
  <c r="F56" i="4"/>
  <c r="E56" i="4"/>
  <c r="D56" i="4"/>
  <c r="F53" i="4"/>
  <c r="E53" i="4"/>
  <c r="D53" i="4"/>
  <c r="I53" i="4"/>
  <c r="I52" i="4"/>
  <c r="H52" i="4"/>
  <c r="G52" i="4"/>
  <c r="F52" i="4"/>
  <c r="E52" i="4"/>
  <c r="D52" i="4"/>
  <c r="I51" i="4"/>
  <c r="H51" i="4"/>
  <c r="G51" i="4"/>
  <c r="F51" i="4"/>
  <c r="E51" i="4"/>
  <c r="D51" i="4"/>
  <c r="I50" i="4"/>
  <c r="H50" i="4"/>
  <c r="G50" i="4"/>
  <c r="F50" i="4"/>
  <c r="E50" i="4"/>
  <c r="D50" i="4"/>
  <c r="I49" i="4"/>
  <c r="H49" i="4"/>
  <c r="G49" i="4"/>
  <c r="F49" i="4"/>
  <c r="E49" i="4"/>
  <c r="D49" i="4"/>
  <c r="I47" i="4"/>
  <c r="H47" i="4"/>
  <c r="G47" i="4"/>
  <c r="F47" i="4"/>
  <c r="E47" i="4"/>
  <c r="D47" i="4"/>
  <c r="I46" i="4"/>
  <c r="H46" i="4"/>
  <c r="G46" i="4"/>
  <c r="F46" i="4"/>
  <c r="E46" i="4"/>
  <c r="D46" i="4"/>
  <c r="I45" i="4"/>
  <c r="H45" i="4"/>
  <c r="G45" i="4"/>
  <c r="F45" i="4"/>
  <c r="E45" i="4"/>
  <c r="D45" i="4"/>
  <c r="I44" i="4"/>
  <c r="H44" i="4"/>
  <c r="G44" i="4"/>
  <c r="F44" i="4"/>
  <c r="E44" i="4"/>
  <c r="D44" i="4"/>
  <c r="I42" i="4"/>
  <c r="H42" i="4"/>
  <c r="G42" i="4"/>
  <c r="F42" i="4"/>
  <c r="E42" i="4"/>
  <c r="D42" i="4"/>
  <c r="I41" i="4"/>
  <c r="H41" i="4"/>
  <c r="G41" i="4"/>
  <c r="F41" i="4"/>
  <c r="E41" i="4"/>
  <c r="D41" i="4"/>
  <c r="I40" i="4"/>
  <c r="H40" i="4"/>
  <c r="G40" i="4"/>
  <c r="F40" i="4"/>
  <c r="E40" i="4"/>
  <c r="D40" i="4"/>
  <c r="I39" i="4"/>
  <c r="H39" i="4"/>
  <c r="G39" i="4"/>
  <c r="F39" i="4"/>
  <c r="E39" i="4"/>
  <c r="D39" i="4"/>
  <c r="I38" i="4"/>
  <c r="H38" i="4"/>
  <c r="G38" i="4"/>
  <c r="F38" i="4"/>
  <c r="E38" i="4"/>
  <c r="D38" i="4"/>
  <c r="I37" i="4"/>
  <c r="H37" i="4"/>
  <c r="G37" i="4"/>
  <c r="F37" i="4"/>
  <c r="E37" i="4"/>
  <c r="D37" i="4"/>
  <c r="I35" i="4"/>
  <c r="H35" i="4"/>
  <c r="G35" i="4"/>
  <c r="F35" i="4"/>
  <c r="E35" i="4"/>
  <c r="D35" i="4"/>
  <c r="I34" i="4"/>
  <c r="H34" i="4"/>
  <c r="G34" i="4"/>
  <c r="F34" i="4"/>
  <c r="E34" i="4"/>
  <c r="D34" i="4"/>
  <c r="I32" i="4"/>
  <c r="H32" i="4"/>
  <c r="G32" i="4"/>
  <c r="F32" i="4"/>
  <c r="E32" i="4"/>
  <c r="D32" i="4"/>
  <c r="I31" i="4"/>
  <c r="H31" i="4"/>
  <c r="G31" i="4"/>
  <c r="F31" i="4"/>
  <c r="E31" i="4"/>
  <c r="D31" i="4"/>
  <c r="I30" i="4"/>
  <c r="H30" i="4"/>
  <c r="G30" i="4"/>
  <c r="F30" i="4"/>
  <c r="E30" i="4"/>
  <c r="D30" i="4"/>
  <c r="I28" i="4"/>
  <c r="H28" i="4"/>
  <c r="G28" i="4"/>
  <c r="F28" i="4"/>
  <c r="E28" i="4"/>
  <c r="D28" i="4"/>
  <c r="I27" i="4"/>
  <c r="H27" i="4"/>
  <c r="G27" i="4"/>
  <c r="F27" i="4"/>
  <c r="E27" i="4"/>
  <c r="D27" i="4"/>
  <c r="I26" i="4"/>
  <c r="H26" i="4"/>
  <c r="G26" i="4"/>
  <c r="F26" i="4"/>
  <c r="E26" i="4"/>
  <c r="D26" i="4"/>
  <c r="I25" i="4"/>
  <c r="H25" i="4"/>
  <c r="G25" i="4"/>
  <c r="F25" i="4"/>
  <c r="E25" i="4"/>
  <c r="D25" i="4"/>
  <c r="I15" i="4"/>
  <c r="I13" i="4"/>
  <c r="D21" i="4"/>
  <c r="D20" i="4"/>
  <c r="D19" i="4"/>
  <c r="D18" i="4"/>
  <c r="D17" i="4"/>
  <c r="D16" i="4"/>
  <c r="F15" i="4"/>
  <c r="E15" i="4"/>
  <c r="D15" i="4"/>
  <c r="F13" i="4"/>
  <c r="E13" i="4"/>
  <c r="D13" i="4"/>
  <c r="AD41" i="18"/>
  <c r="AC39" i="18"/>
  <c r="AB39" i="18"/>
  <c r="AC42" i="18"/>
  <c r="AB42" i="18"/>
  <c r="AA43" i="18"/>
  <c r="AA41" i="18"/>
  <c r="Z39" i="18"/>
  <c r="Y39" i="18"/>
  <c r="Z42" i="18"/>
  <c r="Y42" i="18"/>
  <c r="X43" i="18"/>
  <c r="X41" i="18"/>
  <c r="W42" i="18"/>
  <c r="V42" i="18"/>
  <c r="W39" i="18"/>
  <c r="V39" i="18"/>
  <c r="AA47" i="18"/>
  <c r="X47" i="18"/>
  <c r="AC46" i="18"/>
  <c r="AB46" i="18"/>
  <c r="AA46" i="18"/>
  <c r="Z46" i="18"/>
  <c r="Y46" i="18"/>
  <c r="X46" i="18"/>
  <c r="W46" i="18"/>
  <c r="V46" i="18"/>
  <c r="AC45" i="18"/>
  <c r="AB45" i="18"/>
  <c r="AA45" i="18"/>
  <c r="Z45" i="18"/>
  <c r="Y45" i="18"/>
  <c r="X45" i="18"/>
  <c r="W45" i="18"/>
  <c r="V45" i="18"/>
  <c r="AD50" i="18"/>
  <c r="AA50" i="18"/>
  <c r="X50" i="18"/>
  <c r="AD49" i="18"/>
  <c r="AC49" i="18"/>
  <c r="AB49" i="18"/>
  <c r="AA49" i="18"/>
  <c r="Z49" i="18"/>
  <c r="Y49" i="18"/>
  <c r="X49" i="18"/>
  <c r="W49" i="18"/>
  <c r="V49" i="18"/>
  <c r="AC53" i="18"/>
  <c r="AB53" i="18"/>
  <c r="AA53" i="18"/>
  <c r="Z53" i="18"/>
  <c r="Y53" i="18"/>
  <c r="X53" i="18"/>
  <c r="W53" i="18"/>
  <c r="V53" i="18"/>
  <c r="AC52" i="18"/>
  <c r="AB52" i="18"/>
  <c r="AA52" i="18"/>
  <c r="Z52" i="18"/>
  <c r="Y52" i="18"/>
  <c r="X52" i="18"/>
  <c r="W52" i="18"/>
  <c r="V52" i="18"/>
  <c r="AC51" i="18"/>
  <c r="AB51" i="18"/>
  <c r="AA51" i="18"/>
  <c r="Z51" i="18"/>
  <c r="Y51" i="18"/>
  <c r="X51" i="18"/>
  <c r="W51" i="18"/>
  <c r="V51" i="18"/>
  <c r="U53" i="18"/>
  <c r="U52" i="18"/>
  <c r="U51" i="18"/>
  <c r="U50" i="18"/>
  <c r="U49" i="18"/>
  <c r="U47" i="18"/>
  <c r="U46" i="18"/>
  <c r="U45" i="18"/>
  <c r="U43" i="18"/>
  <c r="U41" i="18"/>
  <c r="AD38" i="18"/>
  <c r="AD36" i="18"/>
  <c r="AD34" i="18"/>
  <c r="AD32" i="18"/>
  <c r="AD30" i="18"/>
  <c r="AD28" i="18"/>
  <c r="AD26" i="18"/>
  <c r="AD23" i="18"/>
  <c r="AC24" i="18"/>
  <c r="AB24" i="18"/>
  <c r="AC27" i="18"/>
  <c r="AB27" i="18"/>
  <c r="AC31" i="18"/>
  <c r="AB31" i="18"/>
  <c r="AC36" i="18"/>
  <c r="AB36" i="18"/>
  <c r="AC35" i="18"/>
  <c r="AB35" i="18"/>
  <c r="AA38" i="18"/>
  <c r="AA36" i="18"/>
  <c r="AA34" i="18"/>
  <c r="AA32" i="18"/>
  <c r="AA30" i="18"/>
  <c r="AA28" i="18"/>
  <c r="AA26" i="18"/>
  <c r="AA23" i="18"/>
  <c r="Z24" i="18"/>
  <c r="Y24" i="18"/>
  <c r="Z27" i="18"/>
  <c r="Y27" i="18"/>
  <c r="Z31" i="18"/>
  <c r="Y31" i="18"/>
  <c r="Z36" i="18"/>
  <c r="Y36" i="18"/>
  <c r="Z35" i="18"/>
  <c r="Y35" i="18"/>
  <c r="X38" i="18"/>
  <c r="X36" i="18"/>
  <c r="X34" i="18"/>
  <c r="X32" i="18"/>
  <c r="X30" i="18"/>
  <c r="X28" i="18"/>
  <c r="X26" i="18"/>
  <c r="X23" i="18"/>
  <c r="W24" i="18"/>
  <c r="V24" i="18"/>
  <c r="W27" i="18"/>
  <c r="V27" i="18"/>
  <c r="W31" i="18"/>
  <c r="V31" i="18"/>
  <c r="W36" i="18"/>
  <c r="V36" i="18"/>
  <c r="W35" i="18"/>
  <c r="V35" i="18"/>
  <c r="U38" i="18"/>
  <c r="U36" i="18"/>
  <c r="U34" i="18"/>
  <c r="U32" i="18"/>
  <c r="U30" i="18"/>
  <c r="U28" i="18"/>
  <c r="U26" i="18"/>
  <c r="U23" i="18"/>
  <c r="AD19" i="18"/>
  <c r="AC19" i="18"/>
  <c r="AB19" i="18"/>
  <c r="AA19" i="18"/>
  <c r="Z19" i="18"/>
  <c r="Y19" i="18"/>
  <c r="X19" i="18"/>
  <c r="W19" i="18"/>
  <c r="V19" i="18"/>
  <c r="U19" i="18"/>
  <c r="AD18" i="18"/>
  <c r="AC18" i="18"/>
  <c r="AB18" i="18"/>
  <c r="AA18" i="18"/>
  <c r="Z18" i="18"/>
  <c r="Y18" i="18"/>
  <c r="X18" i="18"/>
  <c r="W18" i="18"/>
  <c r="V18" i="18"/>
  <c r="U18" i="18"/>
  <c r="X12" i="18"/>
  <c r="AA12" i="18"/>
  <c r="AD12" i="18"/>
  <c r="AD11" i="18"/>
  <c r="AD14" i="18"/>
  <c r="AC14" i="18"/>
  <c r="AB14" i="18"/>
  <c r="AA14" i="18"/>
  <c r="Z14" i="18"/>
  <c r="Y14" i="18"/>
  <c r="X14" i="18"/>
  <c r="W14" i="18"/>
  <c r="V14" i="18"/>
  <c r="U14" i="18"/>
  <c r="AD13" i="18"/>
  <c r="AC13" i="18"/>
  <c r="AB13" i="18"/>
  <c r="AA13" i="18"/>
  <c r="Z13" i="18"/>
  <c r="Y13" i="18"/>
  <c r="X13" i="18"/>
  <c r="W13" i="18"/>
  <c r="V13" i="18"/>
  <c r="U13" i="18"/>
  <c r="U12" i="18"/>
  <c r="U11" i="18"/>
  <c r="U9" i="18"/>
  <c r="W11" i="18"/>
  <c r="V11" i="18"/>
  <c r="W10" i="18"/>
  <c r="V10" i="18"/>
  <c r="X11" i="18"/>
  <c r="X9" i="18"/>
  <c r="Z11" i="18"/>
  <c r="Y11" i="18"/>
  <c r="Z10" i="18"/>
  <c r="Y10" i="18"/>
  <c r="AA11" i="18"/>
  <c r="AA9" i="18"/>
  <c r="AC11" i="18"/>
  <c r="AB11" i="18"/>
  <c r="AC10" i="18"/>
  <c r="AB10" i="18"/>
  <c r="AD9" i="18"/>
  <c r="AU19" i="18"/>
  <c r="AT19" i="18"/>
  <c r="AS19" i="18"/>
  <c r="AR19" i="18"/>
  <c r="AQ19" i="18"/>
  <c r="AP19" i="18"/>
  <c r="AO19" i="18"/>
  <c r="AN19" i="18"/>
  <c r="AU18" i="18"/>
  <c r="AT18" i="18"/>
  <c r="AS18" i="18"/>
  <c r="AR18" i="18"/>
  <c r="AQ18" i="18"/>
  <c r="AP18" i="18"/>
  <c r="AO18" i="18"/>
  <c r="AN18" i="18"/>
  <c r="AU9" i="18"/>
  <c r="AT9" i="18"/>
  <c r="AS9" i="18"/>
  <c r="AU12" i="18"/>
  <c r="AT12" i="18"/>
  <c r="AS12" i="18"/>
  <c r="AU11" i="18"/>
  <c r="AT11" i="18"/>
  <c r="AS11" i="18"/>
  <c r="AU14" i="18"/>
  <c r="AT14" i="18"/>
  <c r="AS14" i="18"/>
  <c r="AR14" i="18"/>
  <c r="AQ14" i="18"/>
  <c r="AP14" i="18"/>
  <c r="AO14" i="18"/>
  <c r="AU13" i="18"/>
  <c r="AT13" i="18"/>
  <c r="AS13" i="18"/>
  <c r="AR13" i="18"/>
  <c r="AQ13" i="18"/>
  <c r="AP13" i="18"/>
  <c r="AO13" i="18"/>
  <c r="AR11" i="18"/>
  <c r="AQ11" i="18"/>
  <c r="AP11" i="18"/>
  <c r="AO11" i="18"/>
  <c r="AR10" i="18"/>
  <c r="AQ10" i="18"/>
  <c r="AP10" i="18"/>
  <c r="AO10" i="18"/>
  <c r="AN14" i="18"/>
  <c r="AN13" i="18"/>
  <c r="AN12" i="18"/>
  <c r="AN11" i="18"/>
  <c r="AN9" i="18"/>
  <c r="AR24" i="18"/>
  <c r="AQ24" i="18"/>
  <c r="AP24" i="18"/>
  <c r="AO24" i="18"/>
  <c r="AN23" i="18"/>
  <c r="AN26" i="18"/>
  <c r="AR27" i="18"/>
  <c r="AQ27" i="18"/>
  <c r="AP27" i="18"/>
  <c r="AO27" i="18"/>
  <c r="AU23" i="18"/>
  <c r="AT23" i="18"/>
  <c r="AU26" i="18"/>
  <c r="AT26" i="18"/>
  <c r="AS26" i="18"/>
  <c r="AU28" i="18"/>
  <c r="AT28" i="18"/>
  <c r="AS28" i="18"/>
  <c r="AU30" i="18"/>
  <c r="AT30" i="18"/>
  <c r="AS30" i="18"/>
  <c r="AU32" i="18"/>
  <c r="AT32" i="18"/>
  <c r="AS32" i="18"/>
  <c r="AU34" i="18"/>
  <c r="AT34" i="18"/>
  <c r="AS34" i="18"/>
  <c r="AU36" i="18"/>
  <c r="AT36" i="18"/>
  <c r="AS36" i="18"/>
  <c r="AR36" i="18"/>
  <c r="AQ36" i="18"/>
  <c r="AP36" i="18"/>
  <c r="AO36" i="18"/>
  <c r="AR35" i="18"/>
  <c r="AQ35" i="18"/>
  <c r="AP35" i="18"/>
  <c r="AO35" i="18"/>
  <c r="AR31" i="18"/>
  <c r="AQ31" i="18"/>
  <c r="AP31" i="18"/>
  <c r="AO31" i="18"/>
  <c r="AN28" i="18"/>
  <c r="AN30" i="18"/>
  <c r="AN32" i="18"/>
  <c r="AN34" i="18"/>
  <c r="AN36" i="18"/>
  <c r="AU38" i="18"/>
  <c r="AT38" i="18"/>
  <c r="AS38" i="18"/>
  <c r="AR39" i="18"/>
  <c r="AQ39" i="18"/>
  <c r="AP39" i="18"/>
  <c r="AO39" i="18"/>
  <c r="AN38" i="18"/>
  <c r="AU43" i="18"/>
  <c r="AT43" i="18"/>
  <c r="AS43" i="18"/>
  <c r="AU41" i="18"/>
  <c r="AT41" i="18"/>
  <c r="AS41" i="18"/>
  <c r="AR42" i="18"/>
  <c r="AQ42" i="18"/>
  <c r="AP42" i="18"/>
  <c r="AO42" i="18"/>
  <c r="AN41" i="18"/>
  <c r="AN43" i="18"/>
  <c r="AN47" i="18"/>
  <c r="AR46" i="18"/>
  <c r="AQ46" i="18"/>
  <c r="AP46" i="18"/>
  <c r="AO46" i="18"/>
  <c r="AN46" i="18"/>
  <c r="AR45" i="18"/>
  <c r="AQ45" i="18"/>
  <c r="AP45" i="18"/>
  <c r="AO45" i="18"/>
  <c r="AN45" i="18"/>
  <c r="AU47" i="18"/>
  <c r="AT47" i="18"/>
  <c r="AS47" i="18"/>
  <c r="AU46" i="18"/>
  <c r="AT46" i="18"/>
  <c r="AU45" i="18"/>
  <c r="AT45" i="18"/>
  <c r="AU50" i="18"/>
  <c r="AT50" i="18"/>
  <c r="AS50" i="18"/>
  <c r="AU49" i="18"/>
  <c r="AT49" i="18"/>
  <c r="AS49" i="18"/>
  <c r="AR49" i="18"/>
  <c r="AQ49" i="18"/>
  <c r="AP49" i="18"/>
  <c r="AO49" i="18"/>
  <c r="AN50" i="18"/>
  <c r="AN49" i="18"/>
  <c r="AU53" i="18"/>
  <c r="AT53" i="18"/>
  <c r="AS53" i="18"/>
  <c r="AR53" i="18"/>
  <c r="AQ53" i="18"/>
  <c r="AP53" i="18"/>
  <c r="AO53" i="18"/>
  <c r="AN53" i="18"/>
  <c r="AU52" i="18"/>
  <c r="AT52" i="18"/>
  <c r="AS52" i="18"/>
  <c r="AR52" i="18"/>
  <c r="AQ52" i="18"/>
  <c r="AP52" i="18"/>
  <c r="AO52" i="18"/>
  <c r="AN52" i="18"/>
  <c r="AU51" i="18"/>
  <c r="AT51" i="18"/>
  <c r="AS51" i="18"/>
  <c r="AR51" i="18"/>
  <c r="AQ51" i="18"/>
  <c r="AP51" i="18"/>
  <c r="AO51" i="18"/>
  <c r="AN51" i="18"/>
  <c r="AV57" i="18"/>
  <c r="AU57" i="18"/>
  <c r="AT57" i="18"/>
  <c r="AS57" i="18"/>
  <c r="AR57" i="18"/>
  <c r="AQ57" i="18"/>
  <c r="AP57" i="18"/>
  <c r="AO57" i="18"/>
  <c r="AN57" i="18"/>
  <c r="AV56" i="18"/>
  <c r="AU56" i="18"/>
  <c r="AT56" i="18"/>
  <c r="AS56" i="18"/>
  <c r="AR56" i="18"/>
  <c r="AQ56" i="18"/>
  <c r="AP56" i="18"/>
  <c r="AO56" i="18"/>
  <c r="AN56" i="18"/>
  <c r="AC57" i="18"/>
  <c r="AB57" i="18"/>
  <c r="AA57" i="18"/>
  <c r="Z57" i="18"/>
  <c r="Y57" i="18"/>
  <c r="X57" i="18"/>
  <c r="W57" i="18"/>
  <c r="V57" i="18"/>
  <c r="U57" i="18"/>
  <c r="AC56" i="18"/>
  <c r="AB56" i="18"/>
  <c r="AA56" i="18"/>
  <c r="Z56" i="18"/>
  <c r="Y56" i="18"/>
  <c r="X56" i="18"/>
  <c r="W56" i="18"/>
  <c r="V56" i="18"/>
  <c r="U56" i="18"/>
  <c r="T57" i="18"/>
  <c r="S57" i="18"/>
  <c r="R57" i="18"/>
  <c r="Q57" i="18"/>
  <c r="P57" i="18"/>
  <c r="T56" i="18"/>
  <c r="S56" i="18"/>
  <c r="R56" i="18"/>
  <c r="Q56" i="18"/>
  <c r="P56" i="18"/>
  <c r="T53" i="18"/>
  <c r="S53" i="18"/>
  <c r="R53" i="18"/>
  <c r="Q53" i="18"/>
  <c r="T52" i="18"/>
  <c r="S52" i="18"/>
  <c r="R52" i="18"/>
  <c r="Q52" i="18"/>
  <c r="T51" i="18"/>
  <c r="S51" i="18"/>
  <c r="R51" i="18"/>
  <c r="Q51" i="18"/>
  <c r="T49" i="18"/>
  <c r="S49" i="18"/>
  <c r="R49" i="18"/>
  <c r="Q49" i="18"/>
  <c r="P53" i="18"/>
  <c r="P52" i="18"/>
  <c r="P51" i="18"/>
  <c r="P50" i="18"/>
  <c r="P49" i="18"/>
  <c r="T46" i="18"/>
  <c r="S46" i="18"/>
  <c r="R46" i="18"/>
  <c r="T45" i="18"/>
  <c r="S45" i="18"/>
  <c r="R45" i="18"/>
  <c r="Q45" i="18"/>
  <c r="T42" i="18"/>
  <c r="S42" i="18"/>
  <c r="R42" i="18"/>
  <c r="Q42" i="18"/>
  <c r="T39" i="18"/>
  <c r="S39" i="18"/>
  <c r="R39" i="18"/>
  <c r="Q39" i="18"/>
  <c r="T36" i="18"/>
  <c r="S36" i="18"/>
  <c r="R36" i="18"/>
  <c r="Q36" i="18"/>
  <c r="T35" i="18"/>
  <c r="S35" i="18"/>
  <c r="R35" i="18"/>
  <c r="Q35" i="18"/>
  <c r="P43" i="18"/>
  <c r="P41" i="18"/>
  <c r="P38" i="18"/>
  <c r="P36" i="18"/>
  <c r="P34" i="18"/>
  <c r="P32" i="18"/>
  <c r="T31" i="18"/>
  <c r="S31" i="18"/>
  <c r="R31" i="18"/>
  <c r="Q31" i="18"/>
  <c r="T27" i="18"/>
  <c r="S27" i="18"/>
  <c r="R27" i="18"/>
  <c r="Q27" i="18"/>
  <c r="T24" i="18"/>
  <c r="S24" i="18"/>
  <c r="R24" i="18"/>
  <c r="Q24" i="18"/>
  <c r="P30" i="18"/>
  <c r="P28" i="18"/>
  <c r="P26" i="18"/>
  <c r="P23" i="18"/>
  <c r="T19" i="18"/>
  <c r="S19" i="18"/>
  <c r="R19" i="18"/>
  <c r="Q19" i="18"/>
  <c r="P19" i="18"/>
  <c r="T18" i="18"/>
  <c r="S18" i="18"/>
  <c r="R18" i="18"/>
  <c r="Q18" i="18"/>
  <c r="P18" i="18"/>
  <c r="P12" i="18"/>
  <c r="P11" i="18"/>
  <c r="T14" i="18"/>
  <c r="S14" i="18"/>
  <c r="R14" i="18"/>
  <c r="Q14" i="18"/>
  <c r="P14" i="18"/>
  <c r="T13" i="18"/>
  <c r="S13" i="18"/>
  <c r="R13" i="18"/>
  <c r="Q13" i="18"/>
  <c r="P13" i="18"/>
  <c r="T11" i="18"/>
  <c r="S11" i="18"/>
  <c r="R11" i="18"/>
  <c r="Q11" i="18"/>
  <c r="T10" i="18"/>
  <c r="S10" i="18"/>
  <c r="R10" i="18"/>
  <c r="Q10" i="18"/>
  <c r="P9" i="18"/>
  <c r="O57" i="18"/>
  <c r="N57" i="18"/>
  <c r="M57" i="18"/>
  <c r="L57" i="18"/>
  <c r="K57" i="18"/>
  <c r="J57" i="18"/>
  <c r="O56" i="18"/>
  <c r="N56" i="18"/>
  <c r="M56" i="18"/>
  <c r="L56" i="18"/>
  <c r="K56" i="18"/>
  <c r="J56" i="18"/>
  <c r="O53" i="18"/>
  <c r="N53" i="18"/>
  <c r="M53" i="18"/>
  <c r="L53" i="18"/>
  <c r="K53" i="18"/>
  <c r="O52" i="18"/>
  <c r="N52" i="18"/>
  <c r="M52" i="18"/>
  <c r="L52" i="18"/>
  <c r="K52" i="18"/>
  <c r="O51" i="18"/>
  <c r="N51" i="18"/>
  <c r="M51" i="18"/>
  <c r="L51" i="18"/>
  <c r="K51" i="18"/>
  <c r="J53" i="18"/>
  <c r="J52" i="18"/>
  <c r="J51" i="18"/>
  <c r="J50" i="18"/>
  <c r="O49" i="18"/>
  <c r="N49" i="18"/>
  <c r="M49" i="18"/>
  <c r="L49" i="18"/>
  <c r="K49" i="18"/>
  <c r="J49" i="18"/>
  <c r="O39" i="18"/>
  <c r="N39" i="18"/>
  <c r="M39" i="18"/>
  <c r="L39" i="18"/>
  <c r="K39" i="18"/>
  <c r="O42" i="18"/>
  <c r="N42" i="18"/>
  <c r="M42" i="18"/>
  <c r="L42" i="18"/>
  <c r="K42" i="18"/>
  <c r="O46" i="18"/>
  <c r="N46" i="18"/>
  <c r="M46" i="18"/>
  <c r="L46" i="18"/>
  <c r="K46" i="18"/>
  <c r="O45" i="18"/>
  <c r="N45" i="18"/>
  <c r="M45" i="18"/>
  <c r="L45" i="18"/>
  <c r="K45" i="18"/>
  <c r="J47" i="18"/>
  <c r="J46" i="18"/>
  <c r="J45" i="18"/>
  <c r="J43" i="18"/>
  <c r="J41" i="18"/>
  <c r="J38" i="18"/>
  <c r="O36" i="18"/>
  <c r="N36" i="18"/>
  <c r="M36" i="18"/>
  <c r="L36" i="18"/>
  <c r="K36" i="18"/>
  <c r="O35" i="18"/>
  <c r="N35" i="18"/>
  <c r="M35" i="18"/>
  <c r="L35" i="18"/>
  <c r="K35" i="18"/>
  <c r="J36" i="18"/>
  <c r="O27" i="18"/>
  <c r="N27" i="18"/>
  <c r="M27" i="18"/>
  <c r="L27" i="18"/>
  <c r="K27" i="18"/>
  <c r="O31" i="18"/>
  <c r="N31" i="18"/>
  <c r="M31" i="18"/>
  <c r="L31" i="18"/>
  <c r="K31" i="18"/>
  <c r="J34" i="18"/>
  <c r="J32" i="18"/>
  <c r="J30" i="18"/>
  <c r="J28" i="18"/>
  <c r="J26" i="18"/>
  <c r="J23" i="18"/>
  <c r="O24" i="18"/>
  <c r="N24" i="18"/>
  <c r="M24" i="18"/>
  <c r="L24" i="18"/>
  <c r="K24" i="18"/>
  <c r="O19" i="18"/>
  <c r="N19" i="18"/>
  <c r="M19" i="18"/>
  <c r="L19" i="18"/>
  <c r="K19" i="18"/>
  <c r="J19" i="18"/>
  <c r="O18" i="18"/>
  <c r="N18" i="18"/>
  <c r="M18" i="18"/>
  <c r="L18" i="18"/>
  <c r="K18" i="18"/>
  <c r="J18" i="18"/>
  <c r="N17" i="18"/>
  <c r="M17" i="18"/>
  <c r="L17" i="18"/>
  <c r="K17" i="18"/>
  <c r="J17" i="18"/>
  <c r="O16" i="18"/>
  <c r="N16" i="18"/>
  <c r="M16" i="18"/>
  <c r="L16" i="18"/>
  <c r="K16" i="18"/>
  <c r="J16" i="18"/>
  <c r="J12" i="18"/>
  <c r="J11" i="18"/>
  <c r="O14" i="18"/>
  <c r="N14" i="18"/>
  <c r="M14" i="18"/>
  <c r="L14" i="18"/>
  <c r="K14" i="18"/>
  <c r="J14" i="18"/>
  <c r="O13" i="18"/>
  <c r="N13" i="18"/>
  <c r="M13" i="18"/>
  <c r="L13" i="18"/>
  <c r="K13" i="18"/>
  <c r="J13" i="18"/>
  <c r="O11" i="18"/>
  <c r="N11" i="18"/>
  <c r="M11" i="18"/>
  <c r="L11" i="18"/>
  <c r="K11" i="18"/>
  <c r="O10" i="18"/>
  <c r="N10" i="18"/>
  <c r="M10" i="18"/>
  <c r="L10" i="18"/>
  <c r="K10" i="18"/>
  <c r="J9" i="18"/>
  <c r="I58" i="18"/>
  <c r="H58" i="18"/>
  <c r="G58" i="18"/>
  <c r="F58" i="18"/>
  <c r="E58" i="18"/>
  <c r="D58" i="18"/>
  <c r="I57" i="18"/>
  <c r="H57" i="18"/>
  <c r="G57" i="18"/>
  <c r="F57" i="18"/>
  <c r="E57" i="18"/>
  <c r="D57" i="18"/>
  <c r="I56" i="18"/>
  <c r="H56" i="18"/>
  <c r="G56" i="18"/>
  <c r="F56" i="18"/>
  <c r="E56" i="18"/>
  <c r="D56" i="18"/>
  <c r="I53" i="18"/>
  <c r="H53" i="18"/>
  <c r="G53" i="18"/>
  <c r="F53" i="18"/>
  <c r="E53" i="18"/>
  <c r="I52" i="18"/>
  <c r="H52" i="18"/>
  <c r="G52" i="18"/>
  <c r="F52" i="18"/>
  <c r="E52" i="18"/>
  <c r="I51" i="18"/>
  <c r="H51" i="18"/>
  <c r="G51" i="18"/>
  <c r="F51" i="18"/>
  <c r="E51" i="18"/>
  <c r="D53" i="18"/>
  <c r="D52" i="18"/>
  <c r="D51" i="18"/>
  <c r="D50" i="18"/>
  <c r="I49" i="18"/>
  <c r="H49" i="18"/>
  <c r="G49" i="18"/>
  <c r="F49" i="18"/>
  <c r="E49" i="18"/>
  <c r="D49" i="18"/>
  <c r="I46" i="18"/>
  <c r="H46" i="18"/>
  <c r="G46" i="18"/>
  <c r="F46" i="18"/>
  <c r="E46" i="18"/>
  <c r="I45" i="18"/>
  <c r="H45" i="18"/>
  <c r="G45" i="18"/>
  <c r="F45" i="18"/>
  <c r="E45" i="18"/>
  <c r="D47" i="18"/>
  <c r="D46" i="18"/>
  <c r="D45" i="18"/>
  <c r="D43" i="18"/>
  <c r="I42" i="18"/>
  <c r="H42" i="18"/>
  <c r="G42" i="18"/>
  <c r="F42" i="18"/>
  <c r="E42" i="18"/>
  <c r="I39" i="18"/>
  <c r="H39" i="18"/>
  <c r="G39" i="18"/>
  <c r="F39" i="18"/>
  <c r="E39" i="18"/>
  <c r="D41" i="18"/>
  <c r="D38" i="18"/>
  <c r="I36" i="18"/>
  <c r="H36" i="18"/>
  <c r="G36" i="18"/>
  <c r="F36" i="18"/>
  <c r="E36" i="18"/>
  <c r="I35" i="18"/>
  <c r="H35" i="18"/>
  <c r="G35" i="18"/>
  <c r="F35" i="18"/>
  <c r="E35" i="18"/>
  <c r="D36" i="18"/>
  <c r="D34" i="18"/>
  <c r="D32" i="18"/>
  <c r="I31" i="18"/>
  <c r="H31" i="18"/>
  <c r="G31" i="18"/>
  <c r="F31" i="18"/>
  <c r="E31" i="18"/>
  <c r="D30" i="18"/>
  <c r="D28" i="18"/>
  <c r="I27" i="18"/>
  <c r="H27" i="18"/>
  <c r="G27" i="18"/>
  <c r="F27" i="18"/>
  <c r="E27" i="18"/>
  <c r="D26" i="18"/>
  <c r="I24" i="18"/>
  <c r="H24" i="18"/>
  <c r="G24" i="18"/>
  <c r="F24" i="18"/>
  <c r="E24" i="18"/>
  <c r="D23" i="18"/>
  <c r="I20" i="18"/>
  <c r="H20" i="18"/>
  <c r="G20" i="18"/>
  <c r="F20" i="18"/>
  <c r="E20" i="18"/>
  <c r="I19" i="18"/>
  <c r="H19" i="18"/>
  <c r="G19" i="18"/>
  <c r="F19" i="18"/>
  <c r="E19" i="18"/>
  <c r="I18" i="18"/>
  <c r="H18" i="18"/>
  <c r="G18" i="18"/>
  <c r="F18" i="18"/>
  <c r="E18" i="18"/>
  <c r="H17" i="18"/>
  <c r="G17" i="18"/>
  <c r="F17" i="18"/>
  <c r="E17" i="18"/>
  <c r="I16" i="18"/>
  <c r="H16" i="18"/>
  <c r="G16" i="18"/>
  <c r="F16" i="18"/>
  <c r="E16" i="18"/>
  <c r="I15" i="18"/>
  <c r="H15" i="18"/>
  <c r="G15" i="18"/>
  <c r="F15" i="18"/>
  <c r="E15" i="18"/>
  <c r="I14" i="18"/>
  <c r="H14" i="18"/>
  <c r="G14" i="18"/>
  <c r="F14" i="18"/>
  <c r="E14" i="18"/>
  <c r="I13" i="18"/>
  <c r="H13" i="18"/>
  <c r="G13" i="18"/>
  <c r="F13" i="18"/>
  <c r="E13" i="18"/>
  <c r="D20" i="18"/>
  <c r="D19" i="18"/>
  <c r="D18" i="18"/>
  <c r="D17" i="18"/>
  <c r="D16" i="18"/>
  <c r="D15" i="18"/>
  <c r="D14" i="18"/>
  <c r="D13" i="18"/>
  <c r="D12" i="18"/>
  <c r="D11" i="18"/>
  <c r="I11" i="18"/>
  <c r="H11" i="18"/>
  <c r="G11" i="18"/>
  <c r="F11" i="18"/>
  <c r="E11" i="18"/>
  <c r="I10" i="18"/>
  <c r="H10" i="18"/>
  <c r="G10" i="18"/>
  <c r="F10" i="18"/>
  <c r="E10" i="18"/>
  <c r="D9" i="18"/>
  <c r="AU7" i="18"/>
  <c r="AT7" i="18"/>
  <c r="AS7" i="18"/>
  <c r="AR7" i="18"/>
  <c r="AQ7" i="18"/>
  <c r="AP7" i="18"/>
  <c r="AO7" i="18"/>
  <c r="AN7" i="18"/>
  <c r="AU6" i="18"/>
  <c r="AT6" i="18"/>
  <c r="AS6" i="18"/>
  <c r="AR6" i="18"/>
  <c r="AQ6" i="18"/>
  <c r="AP6" i="18"/>
  <c r="AO6" i="18"/>
  <c r="AN6" i="18"/>
  <c r="AU5" i="18"/>
  <c r="AT5" i="18"/>
  <c r="AS5" i="18"/>
  <c r="AR5" i="18"/>
  <c r="AQ5" i="18"/>
  <c r="AP5" i="18"/>
  <c r="AO5" i="18"/>
  <c r="AN5" i="18"/>
  <c r="AI7" i="18"/>
  <c r="AI6" i="18"/>
  <c r="AI5" i="18"/>
  <c r="AD7" i="18"/>
  <c r="AC7" i="18"/>
  <c r="AB7" i="18"/>
  <c r="AA7" i="18"/>
  <c r="Z7" i="18"/>
  <c r="Y7" i="18"/>
  <c r="X7" i="18"/>
  <c r="W7" i="18"/>
  <c r="V7" i="18"/>
  <c r="U7" i="18"/>
  <c r="T7" i="18"/>
  <c r="S7" i="18"/>
  <c r="R7" i="18"/>
  <c r="Q7" i="18"/>
  <c r="P7" i="18"/>
  <c r="O7" i="18"/>
  <c r="N7" i="18"/>
  <c r="M7" i="18"/>
  <c r="L7" i="18"/>
  <c r="K7" i="18"/>
  <c r="J7" i="18"/>
  <c r="I7" i="18"/>
  <c r="H7" i="18"/>
  <c r="G7" i="18"/>
  <c r="F7" i="18"/>
  <c r="E7" i="18"/>
  <c r="D7" i="18"/>
  <c r="AD6" i="18"/>
  <c r="AC6" i="18"/>
  <c r="AB6" i="18"/>
  <c r="AA6" i="18"/>
  <c r="Z6" i="18"/>
  <c r="Y6" i="18"/>
  <c r="X6" i="18"/>
  <c r="W6" i="18"/>
  <c r="V6" i="18"/>
  <c r="U6" i="18"/>
  <c r="T6" i="18"/>
  <c r="S6" i="18"/>
  <c r="R6" i="18"/>
  <c r="Q6" i="18"/>
  <c r="P6" i="18"/>
  <c r="O6" i="18"/>
  <c r="N6" i="18"/>
  <c r="M6" i="18"/>
  <c r="L6" i="18"/>
  <c r="K6" i="18"/>
  <c r="J6" i="18"/>
  <c r="I6" i="18"/>
  <c r="H6" i="18"/>
  <c r="G6" i="18"/>
  <c r="F6" i="18"/>
  <c r="E6" i="18"/>
  <c r="D6" i="18"/>
  <c r="AD5" i="18"/>
  <c r="AC5" i="18"/>
  <c r="AB5" i="18"/>
  <c r="AA5" i="18"/>
  <c r="Z5" i="18"/>
  <c r="Y5" i="18"/>
  <c r="X5" i="18"/>
  <c r="W5" i="18"/>
  <c r="V5" i="18"/>
  <c r="U5" i="18"/>
  <c r="T5" i="18"/>
  <c r="S5" i="18"/>
  <c r="R5" i="18"/>
  <c r="Q5" i="18"/>
  <c r="P5" i="18"/>
  <c r="O5" i="18"/>
  <c r="N5" i="18"/>
  <c r="M5" i="18"/>
  <c r="L5" i="18"/>
  <c r="K5" i="18"/>
  <c r="J5" i="18"/>
  <c r="I5" i="18"/>
  <c r="H5" i="18"/>
  <c r="G5" i="18"/>
  <c r="F5" i="18"/>
  <c r="E5" i="18"/>
  <c r="D5" i="18"/>
  <c r="AU10" i="4"/>
  <c r="AT10" i="4"/>
  <c r="AS10" i="4"/>
  <c r="AU9" i="4"/>
  <c r="AT9" i="4"/>
  <c r="AS9" i="4"/>
  <c r="AU8" i="4"/>
  <c r="AT8" i="4"/>
  <c r="AS8" i="4"/>
  <c r="AN10" i="4"/>
  <c r="AN9" i="4"/>
  <c r="AN8" i="4"/>
  <c r="AI10" i="4"/>
  <c r="AI9" i="4"/>
  <c r="AI8" i="4"/>
  <c r="AD10" i="4"/>
  <c r="AD9" i="4"/>
  <c r="AD8" i="4"/>
  <c r="AA10" i="4"/>
  <c r="AA9" i="4"/>
  <c r="AA8" i="4"/>
  <c r="X10" i="4"/>
  <c r="X9" i="4"/>
  <c r="X8" i="4"/>
  <c r="U10" i="4"/>
  <c r="U9" i="4"/>
  <c r="U8" i="4"/>
  <c r="P10" i="4"/>
  <c r="P9" i="4"/>
  <c r="P8" i="4"/>
  <c r="J10" i="4"/>
  <c r="J9" i="4"/>
  <c r="J8" i="4"/>
  <c r="D10" i="4"/>
  <c r="D9" i="4"/>
  <c r="D8" i="4"/>
  <c r="AU7" i="4"/>
  <c r="AT7" i="4"/>
  <c r="AS7" i="4"/>
  <c r="AR7" i="4"/>
  <c r="AQ7" i="4"/>
  <c r="AP7" i="4"/>
  <c r="AO7" i="4"/>
  <c r="AN7" i="4"/>
  <c r="AU6" i="4"/>
  <c r="AT6" i="4"/>
  <c r="AS6" i="4"/>
  <c r="AR6" i="4"/>
  <c r="AQ6" i="4"/>
  <c r="AP6" i="4"/>
  <c r="AO6" i="4"/>
  <c r="AN6" i="4"/>
  <c r="AI7" i="4"/>
  <c r="AI6" i="4"/>
  <c r="AD7" i="4"/>
  <c r="AC7" i="4"/>
  <c r="AB7" i="4"/>
  <c r="AA7" i="4"/>
  <c r="Z7" i="4"/>
  <c r="Y7" i="4"/>
  <c r="X7" i="4"/>
  <c r="W7" i="4"/>
  <c r="V7" i="4"/>
  <c r="U7" i="4"/>
  <c r="T7" i="4"/>
  <c r="S7" i="4"/>
  <c r="R7" i="4"/>
  <c r="Q7" i="4"/>
  <c r="P7" i="4"/>
  <c r="O7" i="4"/>
  <c r="N7" i="4"/>
  <c r="M7" i="4"/>
  <c r="L7" i="4"/>
  <c r="K7" i="4"/>
  <c r="J7" i="4"/>
  <c r="I7" i="4"/>
  <c r="H7" i="4"/>
  <c r="G7" i="4"/>
  <c r="F7" i="4"/>
  <c r="E7" i="4"/>
  <c r="D7" i="4"/>
  <c r="AD6" i="4"/>
  <c r="AC6" i="4"/>
  <c r="AB6" i="4"/>
  <c r="AA6" i="4"/>
  <c r="Z6" i="4"/>
  <c r="Y6" i="4"/>
  <c r="X6" i="4"/>
  <c r="W6" i="4"/>
  <c r="V6" i="4"/>
  <c r="U6" i="4"/>
  <c r="T6" i="4"/>
  <c r="S6" i="4"/>
  <c r="R6" i="4"/>
  <c r="Q6" i="4"/>
  <c r="P6" i="4"/>
  <c r="O6" i="4"/>
  <c r="N6" i="4"/>
  <c r="M6" i="4"/>
  <c r="L6" i="4"/>
  <c r="K6" i="4"/>
  <c r="J6" i="4"/>
  <c r="I6" i="4"/>
  <c r="H6" i="4"/>
  <c r="G6" i="4"/>
  <c r="F6" i="4"/>
  <c r="E6" i="4"/>
  <c r="D6" i="4"/>
  <c r="AD54" i="18" l="1"/>
  <c r="F11" i="16"/>
  <c r="G11" i="16"/>
  <c r="H11" i="16"/>
  <c r="K11" i="16"/>
  <c r="K4" i="16"/>
  <c r="H4" i="16"/>
  <c r="G4" i="16"/>
  <c r="F4" i="16"/>
  <c r="E4" i="16"/>
  <c r="D4" i="16"/>
  <c r="C4" i="16"/>
  <c r="P41" i="10"/>
  <c r="O38" i="10"/>
  <c r="P38" i="10" s="1"/>
  <c r="N17" i="10"/>
  <c r="M17" i="10"/>
  <c r="O16" i="10"/>
  <c r="P16" i="10" s="1"/>
  <c r="N12" i="10"/>
  <c r="M12" i="10"/>
  <c r="K41" i="10"/>
  <c r="L16" i="10"/>
  <c r="L10" i="10"/>
  <c r="J16" i="10"/>
  <c r="K16" i="10" s="1"/>
  <c r="J11" i="10"/>
  <c r="K11" i="10" s="1"/>
  <c r="J10" i="10"/>
  <c r="K10" i="10" s="1"/>
  <c r="L58" i="10"/>
  <c r="F41" i="10"/>
  <c r="G58" i="10"/>
  <c r="G16" i="10"/>
  <c r="E16" i="10"/>
  <c r="F16" i="10" s="1"/>
  <c r="G10" i="10"/>
  <c r="G9" i="10"/>
  <c r="G8" i="10"/>
  <c r="E11" i="10"/>
  <c r="F11" i="10" s="1"/>
  <c r="E10" i="10"/>
  <c r="F10" i="10" s="1"/>
  <c r="E9" i="10"/>
  <c r="F9" i="10" s="1"/>
  <c r="E8" i="10"/>
  <c r="F8" i="10" s="1"/>
  <c r="AU55" i="18"/>
  <c r="AT55" i="18"/>
  <c r="AT22" i="4" s="1"/>
  <c r="AS55" i="18"/>
  <c r="AS22" i="4" s="1"/>
  <c r="AR55" i="18"/>
  <c r="AR22" i="4" s="1"/>
  <c r="AQ55" i="18"/>
  <c r="AP55" i="18"/>
  <c r="AP22" i="4" s="1"/>
  <c r="AO55" i="18"/>
  <c r="AO22" i="4" s="1"/>
  <c r="AN55" i="18"/>
  <c r="AN22" i="4" s="1"/>
  <c r="AC55" i="18"/>
  <c r="AC22" i="4" s="1"/>
  <c r="AB55" i="18"/>
  <c r="AB22" i="4" s="1"/>
  <c r="AA55" i="18"/>
  <c r="AA22" i="4" s="1"/>
  <c r="Z55" i="18"/>
  <c r="Z22" i="4" s="1"/>
  <c r="Y55" i="18"/>
  <c r="Y22" i="4" s="1"/>
  <c r="X55" i="18"/>
  <c r="X22" i="4" s="1"/>
  <c r="W55" i="18"/>
  <c r="W22" i="4" s="1"/>
  <c r="V55" i="18"/>
  <c r="V22" i="4" s="1"/>
  <c r="U55" i="18"/>
  <c r="U22" i="4" s="1"/>
  <c r="T55" i="18"/>
  <c r="T22" i="4" s="1"/>
  <c r="S55" i="18"/>
  <c r="S22" i="4" s="1"/>
  <c r="R55" i="18"/>
  <c r="R22" i="4" s="1"/>
  <c r="Q55" i="18"/>
  <c r="Q22" i="4" s="1"/>
  <c r="P55" i="18"/>
  <c r="P22" i="4" s="1"/>
  <c r="O55" i="18"/>
  <c r="O22" i="4" s="1"/>
  <c r="N55" i="18"/>
  <c r="N22" i="4" s="1"/>
  <c r="M55" i="18"/>
  <c r="M22" i="4" s="1"/>
  <c r="L55" i="18"/>
  <c r="L22" i="4" s="1"/>
  <c r="K55" i="18"/>
  <c r="K22" i="4" s="1"/>
  <c r="J55" i="18"/>
  <c r="J22" i="4" s="1"/>
  <c r="I55" i="18"/>
  <c r="I22" i="4" s="1"/>
  <c r="H55" i="18"/>
  <c r="H22" i="4" s="1"/>
  <c r="G55" i="18"/>
  <c r="G22" i="4" s="1"/>
  <c r="F55" i="18"/>
  <c r="F22" i="4" s="1"/>
  <c r="E55" i="18"/>
  <c r="E22" i="4" s="1"/>
  <c r="D55" i="18"/>
  <c r="D22" i="4" s="1"/>
  <c r="AU54" i="18"/>
  <c r="AU12" i="4" s="1"/>
  <c r="AT54" i="18"/>
  <c r="AT12" i="4" s="1"/>
  <c r="AS54" i="18"/>
  <c r="AS12" i="4" s="1"/>
  <c r="AR54" i="18"/>
  <c r="AR12" i="4" s="1"/>
  <c r="AQ54" i="18"/>
  <c r="AQ12" i="4" s="1"/>
  <c r="AP54" i="18"/>
  <c r="AP12" i="4" s="1"/>
  <c r="AO54" i="18"/>
  <c r="AO12" i="4" s="1"/>
  <c r="AN54" i="18"/>
  <c r="AN12" i="4" s="1"/>
  <c r="AC54" i="18"/>
  <c r="AC12" i="4" s="1"/>
  <c r="AB54" i="18"/>
  <c r="AB12" i="4" s="1"/>
  <c r="AA54" i="18"/>
  <c r="AA12" i="4" s="1"/>
  <c r="Z54" i="18"/>
  <c r="Z12" i="4" s="1"/>
  <c r="Y54" i="18"/>
  <c r="Y12" i="4" s="1"/>
  <c r="X54" i="18"/>
  <c r="X12" i="4" s="1"/>
  <c r="W54" i="18"/>
  <c r="W12" i="4" s="1"/>
  <c r="V54" i="18"/>
  <c r="V12" i="4" s="1"/>
  <c r="U54" i="18"/>
  <c r="U12" i="4" s="1"/>
  <c r="T54" i="18"/>
  <c r="T12" i="4" s="1"/>
  <c r="S54" i="18"/>
  <c r="S12" i="4" s="1"/>
  <c r="R54" i="18"/>
  <c r="R12" i="4" s="1"/>
  <c r="Q54" i="18"/>
  <c r="Q12" i="4" s="1"/>
  <c r="P54" i="18"/>
  <c r="P12" i="4" s="1"/>
  <c r="O54" i="18"/>
  <c r="O12" i="4" s="1"/>
  <c r="N54" i="18"/>
  <c r="N12" i="4" s="1"/>
  <c r="M54" i="18"/>
  <c r="M12" i="4" s="1"/>
  <c r="L54" i="18"/>
  <c r="L12" i="4" s="1"/>
  <c r="K54" i="18"/>
  <c r="K12" i="4" s="1"/>
  <c r="J54" i="18"/>
  <c r="J12" i="4" s="1"/>
  <c r="I54" i="18"/>
  <c r="I12" i="4" s="1"/>
  <c r="H54" i="18"/>
  <c r="H12" i="4" s="1"/>
  <c r="G54" i="18"/>
  <c r="G12" i="4" s="1"/>
  <c r="F54" i="18"/>
  <c r="F12" i="4" s="1"/>
  <c r="E54" i="18"/>
  <c r="E12" i="4" s="1"/>
  <c r="D54" i="18"/>
  <c r="D12" i="4" s="1"/>
  <c r="AU60" i="4"/>
  <c r="AT60" i="4"/>
  <c r="AS60" i="4"/>
  <c r="AR60" i="4"/>
  <c r="AQ60" i="4"/>
  <c r="AP60" i="4"/>
  <c r="AO60" i="4"/>
  <c r="AN60" i="4"/>
  <c r="AI60" i="4"/>
  <c r="AD60" i="4"/>
  <c r="AC60" i="4"/>
  <c r="AB60" i="4"/>
  <c r="AA60" i="4"/>
  <c r="Z60" i="4"/>
  <c r="Y60" i="4"/>
  <c r="X60" i="4"/>
  <c r="W60" i="4"/>
  <c r="V60" i="4"/>
  <c r="U60" i="4"/>
  <c r="T60" i="4"/>
  <c r="S60" i="4"/>
  <c r="R60" i="4"/>
  <c r="Q60" i="4"/>
  <c r="P60" i="4"/>
  <c r="O60" i="4"/>
  <c r="N60" i="4"/>
  <c r="M60" i="4"/>
  <c r="L60" i="4"/>
  <c r="K60" i="4"/>
  <c r="J60" i="4"/>
  <c r="I60" i="4"/>
  <c r="H60" i="4"/>
  <c r="G60" i="4"/>
  <c r="F60" i="4"/>
  <c r="E60" i="4"/>
  <c r="D60" i="4"/>
  <c r="AV60" i="4"/>
  <c r="AU22" i="4"/>
  <c r="AQ22" i="4"/>
  <c r="D5" i="4"/>
  <c r="E5" i="4"/>
  <c r="F5" i="4"/>
  <c r="G5" i="4"/>
  <c r="H5" i="4"/>
  <c r="I5" i="4"/>
  <c r="J5" i="4"/>
  <c r="K5" i="4"/>
  <c r="L5" i="4"/>
  <c r="M5" i="4"/>
  <c r="N5" i="4"/>
  <c r="O5" i="4"/>
  <c r="P5" i="4"/>
  <c r="Q5" i="4"/>
  <c r="R5" i="4"/>
  <c r="S5" i="4"/>
  <c r="T5" i="4"/>
  <c r="U5" i="4"/>
  <c r="V5" i="4"/>
  <c r="W5" i="4"/>
  <c r="X5" i="4"/>
  <c r="Y5" i="4"/>
  <c r="Z5" i="4"/>
  <c r="AA5" i="4"/>
  <c r="AB5" i="4"/>
  <c r="AC5" i="4"/>
  <c r="AN5" i="4"/>
  <c r="AO5" i="4"/>
  <c r="AP5" i="4"/>
  <c r="AQ5" i="4"/>
  <c r="AR5" i="4"/>
  <c r="AS5" i="4"/>
  <c r="AT5" i="4"/>
  <c r="AU5" i="4"/>
  <c r="L7" i="10" l="1"/>
  <c r="L20" i="10" s="1"/>
  <c r="E6" i="10"/>
  <c r="F6" i="10" s="1"/>
  <c r="G7" i="10"/>
  <c r="L6" i="10"/>
  <c r="G6" i="10"/>
  <c r="G15" i="10"/>
  <c r="J15" i="10"/>
  <c r="K15" i="10" s="1"/>
  <c r="P52" i="10"/>
  <c r="O6" i="10"/>
  <c r="P6" i="10" s="1"/>
  <c r="O15" i="10"/>
  <c r="J6" i="10"/>
  <c r="K6" i="10" s="1"/>
  <c r="L15" i="10"/>
  <c r="E15" i="10"/>
  <c r="F15" i="10" s="1"/>
  <c r="E7" i="10"/>
  <c r="F7" i="10" s="1"/>
  <c r="P15" i="10"/>
  <c r="P17" i="10" s="1"/>
  <c r="O17" i="10"/>
  <c r="O7" i="10"/>
  <c r="J7" i="10"/>
  <c r="K7" i="10" s="1"/>
  <c r="L19" i="10" l="1"/>
  <c r="L23" i="10"/>
  <c r="L27" i="10"/>
  <c r="L32" i="10"/>
  <c r="G20" i="10"/>
  <c r="L24" i="10"/>
  <c r="G23" i="10"/>
  <c r="C17" i="10"/>
  <c r="G32" i="10"/>
  <c r="G24" i="10"/>
  <c r="G27" i="10"/>
  <c r="E38" i="10"/>
  <c r="F38" i="10" s="1"/>
  <c r="F52" i="10" s="1"/>
  <c r="D17" i="10"/>
  <c r="E17" i="10"/>
  <c r="F17" i="10"/>
  <c r="H17" i="10"/>
  <c r="J17" i="10"/>
  <c r="I17" i="10"/>
  <c r="L22" i="10"/>
  <c r="O12" i="10"/>
  <c r="P12" i="10" s="1"/>
  <c r="P7" i="10"/>
  <c r="K17" i="10"/>
  <c r="J38" i="10"/>
  <c r="I12" i="10"/>
  <c r="J12" i="10"/>
  <c r="H12" i="10"/>
  <c r="G19" i="10"/>
  <c r="G22" i="10" l="1"/>
  <c r="G21" i="10" s="1"/>
  <c r="G26" i="10" s="1"/>
  <c r="G25" i="10" s="1"/>
  <c r="G28" i="10" s="1"/>
  <c r="P39" i="10"/>
  <c r="P42" i="10" s="1"/>
  <c r="P47" i="10" s="1"/>
  <c r="P48" i="10" s="1"/>
  <c r="P51" i="10" s="1"/>
  <c r="P53" i="10" s="1"/>
  <c r="E11" i="16" s="1"/>
  <c r="L30" i="10"/>
  <c r="L31" i="10" s="1"/>
  <c r="L29" i="10" s="1"/>
  <c r="L33" i="10" s="1"/>
  <c r="L34" i="10" s="1"/>
  <c r="L21" i="10"/>
  <c r="L26" i="10" s="1"/>
  <c r="L25" i="10" s="1"/>
  <c r="L28" i="10" s="1"/>
  <c r="K12" i="10"/>
  <c r="K38" i="10"/>
  <c r="G30" i="10"/>
  <c r="G31" i="10" s="1"/>
  <c r="G29" i="10" s="1"/>
  <c r="G33" i="10" s="1"/>
  <c r="G34" i="10" s="1"/>
  <c r="D12" i="10"/>
  <c r="C12" i="10"/>
  <c r="E12" i="10"/>
  <c r="F39" i="10" l="1"/>
  <c r="F42" i="10" s="1"/>
  <c r="K52" i="10"/>
  <c r="K39" i="10"/>
  <c r="K42" i="10" s="1"/>
  <c r="F12" i="10"/>
  <c r="F47" i="10" l="1"/>
  <c r="F48" i="10" s="1"/>
  <c r="F51" i="10" s="1"/>
  <c r="F53" i="10" s="1"/>
  <c r="C11" i="16" s="1"/>
  <c r="K47" i="10"/>
  <c r="K48" i="10" s="1"/>
  <c r="K51" i="10" s="1"/>
  <c r="K53" i="10" s="1"/>
  <c r="D11" i="16" s="1"/>
  <c r="O14" i="4" l="1"/>
  <c r="K14" i="4"/>
  <c r="L36" i="10" l="1"/>
  <c r="L35" i="10"/>
  <c r="G36" i="10" l="1"/>
  <c r="G35" i="10"/>
</calcChain>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<sst xmlns="http://schemas.openxmlformats.org/spreadsheetml/2006/main" count="564" uniqueCount="502">
  <si>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</si>
  <si>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</si>
  <si>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</si>
  <si>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</si>
  <si>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</si>
  <si>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</si>
  <si>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</si>
  <si>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</si>
  <si>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</si>
  <si>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</si>
  <si>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</si>
  <si>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</si>
  <si>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</si>
  <si>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</si>
  <si>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</si>
  <si>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</si>
  <si>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</si>
  <si>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</si>
  <si>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</si>
  <si>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</si>
  <si>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</si>
  <si>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</si>
  <si>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</si>
  <si>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</si>
  <si>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</si>
  <si>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</si>
  <si>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</si>
  <si>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</si>
  <si>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</si>
  <si>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</si>
  <si>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</si>
  <si>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</si>
  <si>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</si>
  <si>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</si>
  <si>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</si>
  <si>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</si>
  <si>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</si>
  <si>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</si>
  <si>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</si>
  <si>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</si>
  <si>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</si>
  <si>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</si>
  <si>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</si>
  <si>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</si>
  <si>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</si>
  <si>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</si>
  <si>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</si>
  <si>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</si>
  <si>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</si>
  <si>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</si>
  <si>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</si>
  <si>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</si>
  <si>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</si>
  <si>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</si>
  <si>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</si>
  <si>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</si>
  <si>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</si>
  <si>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</si>
  <si>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</si>
  <si>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</si>
  <si>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</si>
  <si>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</si>
  <si>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</si>
  <si>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</si>
  <si>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</si>
  <si>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</si>
  <si>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</si>
  <si>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</si>
  <si>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</si>
  <si>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</si>
  <si>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</si>
  <si>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</si>
  <si>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</si>
  <si>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</si>
  <si>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</si>
  <si>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</si>
  <si>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</si>
  <si>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</si>
  <si>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</si>
  <si>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</si>
  <si>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</si>
  <si>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</si>
  <si>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</si>
  <si>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</si>
  <si>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</si>
  <si>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</si>
  <si>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</si>
  <si>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</si>
  <si>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</si>
  <si>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</si>
  <si>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</si>
  <si>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</si>
  <si>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</si>
  <si>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</si>
  <si>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</si>
  <si>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</si>
  <si>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</si>
  <si>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</si>
  <si>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</si>
  <si>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</si>
  <si>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</si>
  <si>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</si>
  <si>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</si>
  <si>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</si>
  <si>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</si>
  <si>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</si>
  <si>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</si>
  <si>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</si>
  <si>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</si>
  <si>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</si>
  <si>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</si>
  <si>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</si>
  <si>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</si>
  <si>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</si>
  <si>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</si>
  <si>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</si>
  <si>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</si>
  <si>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</si>
  <si>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</si>
  <si>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</si>
  <si>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</si>
  <si>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</si>
  <si>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</si>
  <si>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</si>
  <si>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</si>
  <si>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</si>
  <si>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</si>
  <si>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</si>
  <si>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</si>
  <si>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</si>
  <si>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</si>
  <si>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</si>
  <si>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</si>
  <si>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</si>
  <si>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</si>
  <si>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</si>
  <si>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</si>
  <si>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</si>
  <si>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</si>
  <si>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</si>
  <si>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</si>
  <si>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</si>
  <si>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</si>
  <si>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</si>
  <si>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</si>
  <si>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</si>
  <si>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</si>
  <si>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</si>
  <si>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</si>
  <si>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</si>
  <si>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</si>
  <si>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</si>
  <si>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</si>
  <si>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</si>
  <si>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</si>
  <si>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</si>
  <si>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</si>
  <si>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</si>
  <si>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</si>
  <si>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</si>
  <si>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</si>
  <si>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</si>
  <si>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</si>
  <si>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</si>
  <si>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</si>
  <si>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</si>
  <si>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</si>
  <si>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</si>
  <si>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</si>
  <si>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</si>
  <si>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</si>
  <si>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</si>
  <si>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</si>
  <si>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</si>
  <si>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</si>
  <si>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</si>
  <si>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</si>
  <si>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</si>
  <si>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</si>
  <si>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</si>
  <si>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</si>
  <si>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</si>
  <si>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</si>
  <si>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</si>
  <si>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</si>
  <si>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</si>
  <si>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</si>
  <si>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</si>
  <si>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</si>
  <si>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</si>
  <si>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</si>
  <si>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</si>
  <si>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</si>
  <si>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</si>
  <si>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</si>
  <si>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</si>
  <si>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</si>
  <si>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</si>
  <si>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</si>
  <si>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</si>
  <si>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</si>
  <si>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</si>
  <si>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</si>
  <si>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</si>
  <si>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</si>
  <si>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</si>
  <si>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</si>
  <si>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</si>
  <si>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</si>
  <si>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</si>
  <si>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</si>
  <si>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</si>
  <si>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</si>
  <si>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</si>
  <si>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</si>
  <si>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</si>
  <si>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</si>
  <si>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</si>
  <si>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</si>
  <si>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</si>
  <si>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</si>
  <si>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</si>
  <si>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</si>
  <si>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</si>
  <si>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</si>
  <si>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</si>
  <si>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</si>
  <si>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</si>
  <si>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</si>
  <si>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</si>
  <si>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</si>
  <si>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</si>
  <si>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</si>
  <si>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</si>
  <si>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</si>
  <si>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</si>
  <si>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</si>
  <si>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</si>
  <si>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</si>
  <si>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</si>
  <si>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</si>
  <si>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</si>
  <si>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</si>
  <si>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</si>
  <si>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</si>
  <si>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</si>
  <si>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</si>
  <si>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</si>
  <si>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</si>
  <si>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</si>
  <si>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</si>
  <si>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</si>
  <si>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</si>
  <si>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</si>
  <si>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</si>
  <si>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</si>
  <si>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</si>
  <si>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</si>
  <si>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</si>
  <si>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</si>
  <si>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</si>
  <si>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</si>
  <si>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</si>
  <si>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</si>
  <si>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</si>
  <si>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</si>
  <si>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</si>
  <si>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</si>
  <si>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</si>
  <si>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</si>
  <si>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</si>
  <si>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</si>
  <si>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</si>
  <si>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</si>
  <si>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</si>
  <si>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</si>
  <si>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</si>
  <si>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</si>
  <si>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</si>
  <si>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</si>
  <si>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</si>
  <si>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</si>
  <si>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</si>
  <si>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</si>
  <si>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</si>
  <si>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</si>
  <si>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</si>
  <si>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</si>
  <si>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</si>
  <si>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</si>
  <si>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</si>
  <si>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</si>
  <si>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</si>
  <si>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</si>
  <si>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</si>
  <si>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</si>
  <si>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</si>
  <si>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</si>
  <si>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</si>
  <si>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</si>
  <si>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</si>
  <si>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</si>
  <si>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</si>
  <si>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</si>
  <si>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</si>
  <si>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</si>
  <si>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</si>
  <si>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</si>
  <si>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</si>
  <si>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</si>
  <si>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</si>
  <si>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</si>
  <si>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</si>
  <si>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</si>
  <si>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</si>
  <si>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</si>
  <si>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</si>
  <si>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</si>
  <si>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</si>
  <si>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</si>
  <si>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</si>
  <si>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</si>
  <si>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</si>
  <si>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</si>
  <si>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</si>
  <si>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</si>
  <si>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</si>
  <si>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</si>
  <si>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</si>
  <si>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</si>
  <si>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</si>
  <si>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</si>
  <si>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</si>
  <si>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</si>
  <si>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</si>
  <si>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</si>
  <si>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</si>
  <si>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</si>
  <si>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</si>
  <si>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</si>
  <si>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</si>
  <si>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</si>
  <si>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</si>
  <si>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</si>
  <si>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</si>
  <si>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</si>
  <si>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</si>
  <si>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</si>
  <si>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</si>
  <si>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</si>
  <si>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</si>
  <si>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</si>
  <si>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</si>
  <si>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</si>
  <si>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</si>
  <si>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</si>
  <si>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</si>
  <si>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</si>
  <si>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</si>
  <si>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</si>
  <si>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</si>
  <si>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</si>
  <si>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</si>
  <si>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</si>
  <si>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</si>
  <si>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</si>
  <si>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</si>
  <si>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</si>
  <si>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</si>
  <si>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</si>
  <si>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</si>
  <si>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</si>
  <si>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</si>
  <si>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</si>
  <si>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</si>
  <si>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</si>
  <si>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</si>
  <si>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</si>
  <si>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</si>
  <si>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</si>
  <si>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</si>
  <si>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</si>
  <si>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</si>
  <si>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</si>
  <si>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</si>
  <si>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</si>
  <si>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</si>
  <si>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</si>
  <si>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</si>
  <si>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</si>
  <si>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</si>
  <si>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</si>
  <si>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</si>
  <si>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</si>
  <si>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</si>
  <si>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</si>
  <si>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</si>
  <si>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</si>
  <si>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</si>
  <si>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</si>
  <si>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</si>
  <si>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</si>
  <si>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</si>
  <si>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</si>
  <si>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</si>
  <si>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</si>
  <si>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</si>
  <si>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</si>
  <si>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</si>
  <si>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</si>
  <si>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</si>
  <si>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</si>
  <si>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</si>
  <si>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</si>
  <si>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</si>
  <si>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</si>
  <si>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</si>
  <si>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</si>
  <si>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</si>
  <si>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</si>
  <si>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</si>
  <si>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</si>
  <si>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</si>
  <si>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</si>
  <si>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</si>
  <si>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</si>
  <si>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</si>
  <si>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</si>
  <si>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</si>
  <si>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</si>
  <si>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</si>
  <si>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</si>
  <si>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</si>
  <si>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</si>
  <si>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</si>
  <si>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</si>
  <si>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</si>
  <si>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</si>
  <si>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</si>
  <si>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</si>
  <si>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</si>
  <si>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</si>
  <si>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</si>
  <si>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</si>
  <si>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</si>
  <si>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</si>
  <si>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</si>
  <si>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</si>
  <si>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</si>
  <si>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</si>
  <si>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</si>
  <si>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</si>
  <si>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</si>
  <si>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</si>
  <si>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</si>
  <si>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</si>
  <si>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</si>
  <si>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</si>
  <si>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</si>
  <si>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</si>
  <si>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</si>
  <si>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</si>
  <si>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</si>
  <si>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</si>
  <si>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</si>
  <si>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</si>
  <si>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</si>
  <si>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</si>
  <si>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</si>
  <si>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</si>
  <si>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</si>
  <si>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</si>
  <si>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</si>
  <si>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</si>
  <si>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</si>
  <si>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</si>
  <si>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</si>
  <si>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</si>
  <si>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</si>
  <si>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</si>
  <si>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</si>
  <si>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</si>
  <si>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</si>
  <si>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</si>
  <si>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</si>
  <si>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</si>
  <si>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</si>
  <si>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</si>
  <si>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</si>
  <si>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</si>
  <si>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</si>
  <si>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</si>
  <si>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</si>
  <si>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</si>
  <si>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</si>
  <si>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</si>
  <si>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MetroPlus Health Plan</t>
  </si>
  <si>
    <t>2015</t>
  </si>
  <si>
    <t>160 Water Street, 3rd Floor New York, NY 10038</t>
  </si>
  <si>
    <t>134115686</t>
  </si>
  <si>
    <t>95546</t>
  </si>
  <si>
    <t>633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</si>
</sst>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28" borderId="28" xfId="847" applyNumberFormat="1" applyFont="1" applyFill="1" applyBorder="1" applyAlignment="1" applyProtection="1">
      <alignment vertical="top"/>
      <protection locked="0"/>
    </xf>
    <xf numFmtId="0" fontId="0" fillId="28" borderId="27" xfId="847"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_Template_New_York_201607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S6">
            <v>0</v>
          </cell>
          <cell r="AT6">
            <v>0</v>
          </cell>
          <cell r="AU6">
            <v>0</v>
          </cell>
        </row>
        <row r="7">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S7">
            <v>0</v>
          </cell>
          <cell r="AT7">
            <v>0</v>
          </cell>
          <cell r="AU7">
            <v>0</v>
          </cell>
        </row>
        <row r="8">
          <cell r="D8">
            <v>0</v>
          </cell>
          <cell r="J8">
            <v>0</v>
          </cell>
          <cell r="P8">
            <v>0</v>
          </cell>
          <cell r="U8">
            <v>0</v>
          </cell>
          <cell r="X8">
            <v>0</v>
          </cell>
          <cell r="AA8">
            <v>0</v>
          </cell>
          <cell r="AS8">
            <v>0</v>
          </cell>
          <cell r="AT8">
            <v>0</v>
          </cell>
          <cell r="AU8">
            <v>0</v>
          </cell>
        </row>
        <row r="9">
          <cell r="D9">
            <v>0</v>
          </cell>
          <cell r="J9">
            <v>0</v>
          </cell>
          <cell r="P9">
            <v>0</v>
          </cell>
          <cell r="U9">
            <v>0</v>
          </cell>
          <cell r="X9">
            <v>0</v>
          </cell>
          <cell r="AA9">
            <v>0</v>
          </cell>
          <cell r="AS9">
            <v>0</v>
          </cell>
          <cell r="AT9">
            <v>0</v>
          </cell>
          <cell r="AU9">
            <v>0</v>
          </cell>
        </row>
        <row r="10">
          <cell r="D10">
            <v>0</v>
          </cell>
          <cell r="J10">
            <v>0</v>
          </cell>
          <cell r="P10">
            <v>0</v>
          </cell>
          <cell r="U10">
            <v>0</v>
          </cell>
          <cell r="X10">
            <v>0</v>
          </cell>
          <cell r="AA10">
            <v>0</v>
          </cell>
          <cell r="AS10">
            <v>0</v>
          </cell>
          <cell r="AT10">
            <v>0</v>
          </cell>
          <cell r="AU10">
            <v>0</v>
          </cell>
        </row>
        <row r="13">
          <cell r="D13">
            <v>30619591.730000004</v>
          </cell>
          <cell r="E13">
            <v>32196623.930000003</v>
          </cell>
          <cell r="F13">
            <v>0</v>
          </cell>
          <cell r="I13">
            <v>32196623.930000003</v>
          </cell>
          <cell r="J13">
            <v>234189.68</v>
          </cell>
          <cell r="K13">
            <v>247651.36</v>
          </cell>
          <cell r="L13">
            <v>0</v>
          </cell>
          <cell r="O13">
            <v>247651.36</v>
          </cell>
          <cell r="P13">
            <v>1228724.24</v>
          </cell>
          <cell r="Q13">
            <v>1228724.24</v>
          </cell>
          <cell r="R13">
            <v>0</v>
          </cell>
          <cell r="U13">
            <v>0</v>
          </cell>
          <cell r="V13">
            <v>0</v>
          </cell>
          <cell r="W13">
            <v>0</v>
          </cell>
          <cell r="X13">
            <v>0</v>
          </cell>
          <cell r="Y13">
            <v>0</v>
          </cell>
          <cell r="Z13">
            <v>0</v>
          </cell>
          <cell r="AA13">
            <v>0</v>
          </cell>
          <cell r="AB13">
            <v>0</v>
          </cell>
          <cell r="AC13">
            <v>0</v>
          </cell>
          <cell r="AS13">
            <v>585832387.27999997</v>
          </cell>
          <cell r="AT13">
            <v>0</v>
          </cell>
          <cell r="AU13">
            <v>10155830.262467932</v>
          </cell>
        </row>
        <row r="14">
          <cell r="D14">
            <v>885365.40872939047</v>
          </cell>
          <cell r="E14">
            <v>885365.40872939047</v>
          </cell>
          <cell r="F14">
            <v>0</v>
          </cell>
          <cell r="I14">
            <v>885365.40872939047</v>
          </cell>
          <cell r="J14">
            <v>6810.0912706094832</v>
          </cell>
          <cell r="K14">
            <v>6810.0912706094832</v>
          </cell>
          <cell r="L14">
            <v>0</v>
          </cell>
          <cell r="O14">
            <v>6810.0912706094832</v>
          </cell>
          <cell r="P14">
            <v>0</v>
          </cell>
          <cell r="Q14">
            <v>0</v>
          </cell>
          <cell r="R14">
            <v>0</v>
          </cell>
          <cell r="U14">
            <v>0</v>
          </cell>
          <cell r="V14">
            <v>0</v>
          </cell>
          <cell r="W14">
            <v>0</v>
          </cell>
          <cell r="X14">
            <v>0</v>
          </cell>
          <cell r="Y14">
            <v>0</v>
          </cell>
          <cell r="Z14">
            <v>0</v>
          </cell>
          <cell r="AA14">
            <v>0</v>
          </cell>
          <cell r="AB14">
            <v>0</v>
          </cell>
          <cell r="AC14">
            <v>0</v>
          </cell>
          <cell r="AS14">
            <v>11525013.279999999</v>
          </cell>
          <cell r="AT14">
            <v>0</v>
          </cell>
          <cell r="AU14">
            <v>7431418.4399999995</v>
          </cell>
        </row>
        <row r="15">
          <cell r="D15">
            <v>0</v>
          </cell>
          <cell r="E15">
            <v>0</v>
          </cell>
          <cell r="F15">
            <v>0</v>
          </cell>
          <cell r="I15">
            <v>0</v>
          </cell>
          <cell r="J15">
            <v>0</v>
          </cell>
          <cell r="K15">
            <v>0</v>
          </cell>
          <cell r="L15">
            <v>0</v>
          </cell>
          <cell r="O15">
            <v>0</v>
          </cell>
          <cell r="P15">
            <v>0</v>
          </cell>
          <cell r="Q15">
            <v>0</v>
          </cell>
          <cell r="R15">
            <v>0</v>
          </cell>
          <cell r="U15">
            <v>0</v>
          </cell>
          <cell r="V15">
            <v>0</v>
          </cell>
          <cell r="W15">
            <v>0</v>
          </cell>
          <cell r="X15">
            <v>0</v>
          </cell>
          <cell r="Y15">
            <v>0</v>
          </cell>
          <cell r="Z15">
            <v>0</v>
          </cell>
          <cell r="AA15">
            <v>0</v>
          </cell>
          <cell r="AB15">
            <v>0</v>
          </cell>
          <cell r="AC15">
            <v>0</v>
          </cell>
          <cell r="AS15">
            <v>-16975513</v>
          </cell>
          <cell r="AT15">
            <v>0</v>
          </cell>
          <cell r="AU15">
            <v>0</v>
          </cell>
        </row>
        <row r="16">
          <cell r="D16">
            <v>0</v>
          </cell>
          <cell r="J16">
            <v>0</v>
          </cell>
          <cell r="P16">
            <v>0</v>
          </cell>
          <cell r="U16">
            <v>0</v>
          </cell>
          <cell r="X16">
            <v>0</v>
          </cell>
          <cell r="AA16">
            <v>0</v>
          </cell>
          <cell r="AS16">
            <v>0</v>
          </cell>
          <cell r="AT16">
            <v>0</v>
          </cell>
          <cell r="AU16">
            <v>0</v>
          </cell>
        </row>
        <row r="17">
          <cell r="D17">
            <v>0</v>
          </cell>
          <cell r="J17">
            <v>0</v>
          </cell>
          <cell r="P17">
            <v>0</v>
          </cell>
          <cell r="U17">
            <v>0</v>
          </cell>
          <cell r="X17">
            <v>0</v>
          </cell>
          <cell r="AA17">
            <v>0</v>
          </cell>
          <cell r="AS17">
            <v>0</v>
          </cell>
          <cell r="AT17">
            <v>0</v>
          </cell>
          <cell r="AU17">
            <v>0</v>
          </cell>
        </row>
        <row r="18">
          <cell r="D18">
            <v>0</v>
          </cell>
          <cell r="J18">
            <v>0</v>
          </cell>
          <cell r="P18">
            <v>0</v>
          </cell>
          <cell r="U18">
            <v>0</v>
          </cell>
          <cell r="X18">
            <v>0</v>
          </cell>
          <cell r="AA18">
            <v>0</v>
          </cell>
          <cell r="AS18">
            <v>0</v>
          </cell>
          <cell r="AT18">
            <v>0</v>
          </cell>
          <cell r="AU18">
            <v>0</v>
          </cell>
        </row>
        <row r="19">
          <cell r="D19">
            <v>0</v>
          </cell>
          <cell r="J19">
            <v>0</v>
          </cell>
          <cell r="P19">
            <v>0</v>
          </cell>
          <cell r="U19">
            <v>0</v>
          </cell>
          <cell r="X19">
            <v>0</v>
          </cell>
          <cell r="AA19">
            <v>0</v>
          </cell>
          <cell r="AS19">
            <v>0</v>
          </cell>
          <cell r="AT19">
            <v>0</v>
          </cell>
          <cell r="AU19">
            <v>0</v>
          </cell>
        </row>
        <row r="20">
          <cell r="D20">
            <v>0</v>
          </cell>
          <cell r="J20">
            <v>0</v>
          </cell>
          <cell r="P20">
            <v>0</v>
          </cell>
          <cell r="U20">
            <v>0</v>
          </cell>
          <cell r="X20">
            <v>0</v>
          </cell>
          <cell r="AA20">
            <v>0</v>
          </cell>
          <cell r="AS20">
            <v>0</v>
          </cell>
          <cell r="AT20">
            <v>0</v>
          </cell>
          <cell r="AU20">
            <v>0</v>
          </cell>
        </row>
        <row r="21">
          <cell r="D21">
            <v>0</v>
          </cell>
          <cell r="J21">
            <v>0</v>
          </cell>
          <cell r="P21">
            <v>0</v>
          </cell>
          <cell r="U21">
            <v>0</v>
          </cell>
          <cell r="X21">
            <v>0</v>
          </cell>
          <cell r="AA21">
            <v>0</v>
          </cell>
          <cell r="AS21">
            <v>0</v>
          </cell>
          <cell r="AT21">
            <v>0</v>
          </cell>
          <cell r="AU21">
            <v>0</v>
          </cell>
        </row>
        <row r="25">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S25">
            <v>0</v>
          </cell>
          <cell r="AT25">
            <v>0</v>
          </cell>
          <cell r="AU25">
            <v>0</v>
          </cell>
          <cell r="AV25">
            <v>0</v>
          </cell>
        </row>
        <row r="26">
          <cell r="D26">
            <v>52668</v>
          </cell>
          <cell r="E26">
            <v>52668</v>
          </cell>
          <cell r="F26">
            <v>0</v>
          </cell>
          <cell r="G26">
            <v>0</v>
          </cell>
          <cell r="H26">
            <v>0</v>
          </cell>
          <cell r="I26">
            <v>52668</v>
          </cell>
          <cell r="J26">
            <v>1190</v>
          </cell>
          <cell r="K26">
            <v>1190</v>
          </cell>
          <cell r="L26">
            <v>0</v>
          </cell>
          <cell r="M26">
            <v>0</v>
          </cell>
          <cell r="N26">
            <v>0</v>
          </cell>
          <cell r="O26">
            <v>1190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S26">
            <v>0</v>
          </cell>
          <cell r="AT26">
            <v>0</v>
          </cell>
          <cell r="AU26">
            <v>0</v>
          </cell>
          <cell r="AV26">
            <v>0</v>
          </cell>
        </row>
        <row r="27">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S27">
            <v>0</v>
          </cell>
          <cell r="AT27">
            <v>0</v>
          </cell>
          <cell r="AU27">
            <v>0</v>
          </cell>
        </row>
        <row r="28">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S28">
            <v>0</v>
          </cell>
          <cell r="AT28">
            <v>0</v>
          </cell>
          <cell r="AU28">
            <v>0</v>
          </cell>
          <cell r="AV28">
            <v>0</v>
          </cell>
        </row>
        <row r="30">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S30">
            <v>0</v>
          </cell>
          <cell r="AT30">
            <v>0</v>
          </cell>
          <cell r="AU30">
            <v>0</v>
          </cell>
          <cell r="AV30">
            <v>0</v>
          </cell>
        </row>
        <row r="31">
          <cell r="D31">
            <v>10566250.464084415</v>
          </cell>
          <cell r="E31">
            <v>10751700.914423</v>
          </cell>
          <cell r="F31">
            <v>0</v>
          </cell>
          <cell r="G31">
            <v>0</v>
          </cell>
          <cell r="H31">
            <v>0</v>
          </cell>
          <cell r="I31">
            <v>10751700.914423</v>
          </cell>
          <cell r="J31">
            <v>208167.75032533333</v>
          </cell>
          <cell r="K31">
            <v>233287.53310033333</v>
          </cell>
          <cell r="L31">
            <v>0</v>
          </cell>
          <cell r="M31">
            <v>0</v>
          </cell>
          <cell r="N31">
            <v>0</v>
          </cell>
          <cell r="O31">
            <v>233287.53310033333</v>
          </cell>
          <cell r="P31">
            <v>1159085.899335278</v>
          </cell>
          <cell r="Q31">
            <v>1106261.707045</v>
          </cell>
          <cell r="R31">
            <v>0</v>
          </cell>
          <cell r="S31">
            <v>0</v>
          </cell>
          <cell r="T31">
            <v>0</v>
          </cell>
          <cell r="U31">
            <v>0</v>
          </cell>
          <cell r="V31">
            <v>0</v>
          </cell>
          <cell r="W31">
            <v>0</v>
          </cell>
          <cell r="X31">
            <v>0</v>
          </cell>
          <cell r="Y31">
            <v>0</v>
          </cell>
          <cell r="Z31">
            <v>0</v>
          </cell>
          <cell r="AA31">
            <v>0</v>
          </cell>
          <cell r="AB31">
            <v>0</v>
          </cell>
          <cell r="AC31">
            <v>0</v>
          </cell>
          <cell r="AS31">
            <v>69299361.717545226</v>
          </cell>
          <cell r="AT31">
            <v>0</v>
          </cell>
          <cell r="AU31">
            <v>0</v>
          </cell>
          <cell r="AV31">
            <v>0</v>
          </cell>
        </row>
        <row r="32">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S32">
            <v>0</v>
          </cell>
          <cell r="AT32">
            <v>0</v>
          </cell>
          <cell r="AU32">
            <v>0</v>
          </cell>
          <cell r="AV32">
            <v>0</v>
          </cell>
        </row>
        <row r="34">
          <cell r="D34">
            <v>1391192</v>
          </cell>
          <cell r="E34">
            <v>1391192</v>
          </cell>
          <cell r="F34">
            <v>0</v>
          </cell>
          <cell r="G34">
            <v>0</v>
          </cell>
          <cell r="H34">
            <v>0</v>
          </cell>
          <cell r="I34">
            <v>1391192</v>
          </cell>
          <cell r="J34">
            <v>25036</v>
          </cell>
          <cell r="K34">
            <v>25036</v>
          </cell>
          <cell r="L34">
            <v>0</v>
          </cell>
          <cell r="M34">
            <v>0</v>
          </cell>
          <cell r="N34">
            <v>0</v>
          </cell>
          <cell r="O34">
            <v>25036</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T34">
            <v>0</v>
          </cell>
          <cell r="AU34">
            <v>0</v>
          </cell>
          <cell r="AV34">
            <v>0</v>
          </cell>
        </row>
        <row r="35">
          <cell r="D35">
            <v>23300</v>
          </cell>
          <cell r="E35">
            <v>23300</v>
          </cell>
          <cell r="F35">
            <v>0</v>
          </cell>
          <cell r="G35">
            <v>0</v>
          </cell>
          <cell r="H35">
            <v>0</v>
          </cell>
          <cell r="I35">
            <v>23300</v>
          </cell>
          <cell r="J35">
            <v>544</v>
          </cell>
          <cell r="K35">
            <v>544</v>
          </cell>
          <cell r="L35">
            <v>0</v>
          </cell>
          <cell r="M35">
            <v>0</v>
          </cell>
          <cell r="N35">
            <v>0</v>
          </cell>
          <cell r="O35">
            <v>544</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S35">
            <v>0</v>
          </cell>
          <cell r="AT35">
            <v>0</v>
          </cell>
          <cell r="AU35">
            <v>0</v>
          </cell>
          <cell r="AV35">
            <v>0</v>
          </cell>
        </row>
        <row r="37">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S37">
            <v>0</v>
          </cell>
          <cell r="AT37">
            <v>0</v>
          </cell>
          <cell r="AU37">
            <v>0</v>
          </cell>
          <cell r="AV37">
            <v>0</v>
          </cell>
        </row>
        <row r="38">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S38">
            <v>0</v>
          </cell>
          <cell r="AT38">
            <v>0</v>
          </cell>
          <cell r="AU38">
            <v>0</v>
          </cell>
          <cell r="AV38">
            <v>0</v>
          </cell>
        </row>
        <row r="39">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S39">
            <v>0</v>
          </cell>
          <cell r="AT39">
            <v>0</v>
          </cell>
          <cell r="AU39">
            <v>0</v>
          </cell>
          <cell r="AV39">
            <v>0</v>
          </cell>
        </row>
        <row r="40">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S40">
            <v>0</v>
          </cell>
          <cell r="AT40">
            <v>0</v>
          </cell>
          <cell r="AU40">
            <v>0</v>
          </cell>
          <cell r="AV40">
            <v>0</v>
          </cell>
        </row>
        <row r="41">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S41">
            <v>0</v>
          </cell>
          <cell r="AT41">
            <v>0</v>
          </cell>
          <cell r="AU41">
            <v>0</v>
          </cell>
          <cell r="AV41">
            <v>0</v>
          </cell>
        </row>
        <row r="42">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S42">
            <v>0</v>
          </cell>
          <cell r="AT42">
            <v>0</v>
          </cell>
          <cell r="AU42">
            <v>0</v>
          </cell>
          <cell r="AV42">
            <v>0</v>
          </cell>
        </row>
        <row r="44">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S44">
            <v>0</v>
          </cell>
          <cell r="AT44">
            <v>0</v>
          </cell>
          <cell r="AU44">
            <v>0</v>
          </cell>
          <cell r="AV44">
            <v>0</v>
          </cell>
        </row>
        <row r="45">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S45">
            <v>0</v>
          </cell>
          <cell r="AT45">
            <v>0</v>
          </cell>
          <cell r="AU45">
            <v>0</v>
          </cell>
          <cell r="AV45">
            <v>0</v>
          </cell>
        </row>
        <row r="46">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S46">
            <v>0</v>
          </cell>
          <cell r="AT46">
            <v>0</v>
          </cell>
          <cell r="AU46">
            <v>0</v>
          </cell>
          <cell r="AV46">
            <v>0</v>
          </cell>
        </row>
        <row r="47">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S47">
            <v>0</v>
          </cell>
          <cell r="AT47">
            <v>0</v>
          </cell>
          <cell r="AU47">
            <v>0</v>
          </cell>
          <cell r="AV47">
            <v>0</v>
          </cell>
        </row>
        <row r="49">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S49">
            <v>0</v>
          </cell>
          <cell r="AT49">
            <v>0</v>
          </cell>
          <cell r="AU49">
            <v>0</v>
          </cell>
          <cell r="AV49">
            <v>0</v>
          </cell>
        </row>
        <row r="50">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S50">
            <v>0</v>
          </cell>
          <cell r="AT50">
            <v>0</v>
          </cell>
          <cell r="AU50">
            <v>0</v>
          </cell>
          <cell r="AV50">
            <v>0</v>
          </cell>
        </row>
        <row r="51">
          <cell r="D51">
            <v>13288870</v>
          </cell>
          <cell r="E51">
            <v>13288870</v>
          </cell>
          <cell r="F51">
            <v>0</v>
          </cell>
          <cell r="G51">
            <v>0</v>
          </cell>
          <cell r="H51">
            <v>0</v>
          </cell>
          <cell r="I51">
            <v>13288870</v>
          </cell>
          <cell r="J51">
            <v>309987</v>
          </cell>
          <cell r="K51">
            <v>309987</v>
          </cell>
          <cell r="L51">
            <v>0</v>
          </cell>
          <cell r="M51">
            <v>0</v>
          </cell>
          <cell r="N51">
            <v>0</v>
          </cell>
          <cell r="O51">
            <v>309987</v>
          </cell>
          <cell r="P51">
            <v>1842069.3340798451</v>
          </cell>
          <cell r="Q51">
            <v>1842069.3340798451</v>
          </cell>
          <cell r="R51">
            <v>0</v>
          </cell>
          <cell r="S51">
            <v>0</v>
          </cell>
          <cell r="T51">
            <v>0</v>
          </cell>
          <cell r="U51">
            <v>0</v>
          </cell>
          <cell r="V51">
            <v>0</v>
          </cell>
          <cell r="W51">
            <v>0</v>
          </cell>
          <cell r="X51">
            <v>0</v>
          </cell>
          <cell r="Y51">
            <v>0</v>
          </cell>
          <cell r="Z51">
            <v>0</v>
          </cell>
          <cell r="AA51">
            <v>0</v>
          </cell>
          <cell r="AB51">
            <v>0</v>
          </cell>
          <cell r="AC51">
            <v>0</v>
          </cell>
          <cell r="AS51">
            <v>149037779.25151101</v>
          </cell>
          <cell r="AT51">
            <v>0</v>
          </cell>
          <cell r="AU51">
            <v>14680166.192074308</v>
          </cell>
          <cell r="AV51">
            <v>0</v>
          </cell>
        </row>
        <row r="52">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S52">
            <v>0</v>
          </cell>
          <cell r="AT52">
            <v>0</v>
          </cell>
          <cell r="AU52">
            <v>0</v>
          </cell>
          <cell r="AV52">
            <v>0</v>
          </cell>
        </row>
        <row r="53">
          <cell r="D53">
            <v>0</v>
          </cell>
          <cell r="E53">
            <v>0</v>
          </cell>
          <cell r="F53">
            <v>0</v>
          </cell>
          <cell r="I53">
            <v>0</v>
          </cell>
          <cell r="J53">
            <v>0</v>
          </cell>
          <cell r="K53">
            <v>0</v>
          </cell>
          <cell r="L53">
            <v>0</v>
          </cell>
          <cell r="O53">
            <v>0</v>
          </cell>
          <cell r="P53">
            <v>0</v>
          </cell>
          <cell r="Q53">
            <v>0</v>
          </cell>
          <cell r="R53">
            <v>0</v>
          </cell>
          <cell r="U53">
            <v>0</v>
          </cell>
          <cell r="V53">
            <v>0</v>
          </cell>
          <cell r="W53">
            <v>0</v>
          </cell>
          <cell r="X53">
            <v>0</v>
          </cell>
          <cell r="Y53">
            <v>0</v>
          </cell>
          <cell r="Z53">
            <v>0</v>
          </cell>
          <cell r="AA53">
            <v>0</v>
          </cell>
          <cell r="AB53">
            <v>0</v>
          </cell>
          <cell r="AC53">
            <v>0</v>
          </cell>
          <cell r="AS53">
            <v>0</v>
          </cell>
          <cell r="AT53">
            <v>0</v>
          </cell>
          <cell r="AU53">
            <v>0</v>
          </cell>
          <cell r="AV53">
            <v>0</v>
          </cell>
        </row>
        <row r="54">
          <cell r="AV54">
            <v>0</v>
          </cell>
        </row>
        <row r="56">
          <cell r="D56">
            <v>17886</v>
          </cell>
          <cell r="E56">
            <v>17886</v>
          </cell>
          <cell r="F56">
            <v>0</v>
          </cell>
          <cell r="G56">
            <v>0</v>
          </cell>
          <cell r="H56">
            <v>0</v>
          </cell>
          <cell r="I56">
            <v>17886</v>
          </cell>
          <cell r="J56">
            <v>644</v>
          </cell>
          <cell r="K56">
            <v>644</v>
          </cell>
          <cell r="L56">
            <v>0</v>
          </cell>
          <cell r="M56">
            <v>0</v>
          </cell>
          <cell r="N56">
            <v>0</v>
          </cell>
          <cell r="O56">
            <v>644</v>
          </cell>
          <cell r="P56">
            <v>1907</v>
          </cell>
          <cell r="Q56">
            <v>1907</v>
          </cell>
          <cell r="R56">
            <v>0</v>
          </cell>
          <cell r="S56">
            <v>0</v>
          </cell>
          <cell r="T56">
            <v>0</v>
          </cell>
          <cell r="U56">
            <v>0</v>
          </cell>
          <cell r="V56">
            <v>0</v>
          </cell>
          <cell r="W56">
            <v>0</v>
          </cell>
          <cell r="X56">
            <v>0</v>
          </cell>
          <cell r="Y56">
            <v>0</v>
          </cell>
          <cell r="Z56">
            <v>0</v>
          </cell>
          <cell r="AA56">
            <v>0</v>
          </cell>
          <cell r="AB56">
            <v>0</v>
          </cell>
          <cell r="AC56">
            <v>0</v>
          </cell>
          <cell r="AS56">
            <v>442411</v>
          </cell>
          <cell r="AT56">
            <v>0</v>
          </cell>
          <cell r="AU56">
            <v>8524</v>
          </cell>
          <cell r="AV56">
            <v>0</v>
          </cell>
        </row>
        <row r="57">
          <cell r="D57">
            <v>21493</v>
          </cell>
          <cell r="E57">
            <v>21493</v>
          </cell>
          <cell r="F57">
            <v>0</v>
          </cell>
          <cell r="G57">
            <v>0</v>
          </cell>
          <cell r="H57">
            <v>0</v>
          </cell>
          <cell r="I57">
            <v>21493</v>
          </cell>
          <cell r="J57">
            <v>765</v>
          </cell>
          <cell r="K57">
            <v>765</v>
          </cell>
          <cell r="L57">
            <v>0</v>
          </cell>
          <cell r="M57">
            <v>0</v>
          </cell>
          <cell r="N57">
            <v>0</v>
          </cell>
          <cell r="O57">
            <v>765</v>
          </cell>
          <cell r="P57">
            <v>3845</v>
          </cell>
          <cell r="Q57">
            <v>3845</v>
          </cell>
          <cell r="R57">
            <v>0</v>
          </cell>
          <cell r="S57">
            <v>0</v>
          </cell>
          <cell r="T57">
            <v>0</v>
          </cell>
          <cell r="U57">
            <v>0</v>
          </cell>
          <cell r="V57">
            <v>0</v>
          </cell>
          <cell r="W57">
            <v>0</v>
          </cell>
          <cell r="X57">
            <v>0</v>
          </cell>
          <cell r="Y57">
            <v>0</v>
          </cell>
          <cell r="Z57">
            <v>0</v>
          </cell>
          <cell r="AA57">
            <v>0</v>
          </cell>
          <cell r="AB57">
            <v>0</v>
          </cell>
          <cell r="AC57">
            <v>0</v>
          </cell>
          <cell r="AS57">
            <v>442411</v>
          </cell>
          <cell r="AT57">
            <v>0</v>
          </cell>
          <cell r="AU57">
            <v>8524</v>
          </cell>
          <cell r="AV57">
            <v>0</v>
          </cell>
        </row>
        <row r="58">
          <cell r="J58">
            <v>352</v>
          </cell>
          <cell r="K58">
            <v>352</v>
          </cell>
          <cell r="L58">
            <v>0</v>
          </cell>
          <cell r="M58">
            <v>0</v>
          </cell>
          <cell r="N58">
            <v>0</v>
          </cell>
          <cell r="O58">
            <v>352</v>
          </cell>
          <cell r="P58">
            <v>1</v>
          </cell>
          <cell r="Q58">
            <v>1</v>
          </cell>
          <cell r="R58">
            <v>0</v>
          </cell>
          <cell r="S58">
            <v>0</v>
          </cell>
          <cell r="T58">
            <v>0</v>
          </cell>
          <cell r="X58">
            <v>0</v>
          </cell>
          <cell r="Y58">
            <v>0</v>
          </cell>
          <cell r="Z58">
            <v>0</v>
          </cell>
          <cell r="AA58">
            <v>0</v>
          </cell>
          <cell r="AB58">
            <v>0</v>
          </cell>
          <cell r="AC58">
            <v>0</v>
          </cell>
          <cell r="AS58">
            <v>1</v>
          </cell>
          <cell r="AT58">
            <v>0</v>
          </cell>
          <cell r="AU58">
            <v>1</v>
          </cell>
          <cell r="AV58">
            <v>0</v>
          </cell>
        </row>
        <row r="59">
          <cell r="D59">
            <v>286497</v>
          </cell>
          <cell r="E59">
            <v>286497</v>
          </cell>
          <cell r="F59">
            <v>0</v>
          </cell>
          <cell r="G59">
            <v>0</v>
          </cell>
          <cell r="H59">
            <v>0</v>
          </cell>
          <cell r="I59">
            <v>286497</v>
          </cell>
          <cell r="J59">
            <v>6620</v>
          </cell>
          <cell r="K59">
            <v>6620</v>
          </cell>
          <cell r="L59">
            <v>0</v>
          </cell>
          <cell r="M59">
            <v>0</v>
          </cell>
          <cell r="N59">
            <v>0</v>
          </cell>
          <cell r="O59">
            <v>6620</v>
          </cell>
          <cell r="P59">
            <v>43787</v>
          </cell>
          <cell r="Q59">
            <v>43787</v>
          </cell>
          <cell r="R59">
            <v>0</v>
          </cell>
          <cell r="S59">
            <v>0</v>
          </cell>
          <cell r="T59">
            <v>0</v>
          </cell>
          <cell r="U59">
            <v>0</v>
          </cell>
          <cell r="V59">
            <v>0</v>
          </cell>
          <cell r="W59">
            <v>0</v>
          </cell>
          <cell r="X59">
            <v>0</v>
          </cell>
          <cell r="Y59">
            <v>0</v>
          </cell>
          <cell r="Z59">
            <v>0</v>
          </cell>
          <cell r="AA59">
            <v>0</v>
          </cell>
          <cell r="AB59">
            <v>0</v>
          </cell>
          <cell r="AC59">
            <v>0</v>
          </cell>
          <cell r="AS59">
            <v>5204819</v>
          </cell>
          <cell r="AT59">
            <v>0</v>
          </cell>
          <cell r="AU59">
            <v>102718</v>
          </cell>
          <cell r="AV59">
            <v>0</v>
          </cell>
        </row>
        <row r="61">
          <cell r="AW61">
            <v>0</v>
          </cell>
        </row>
        <row r="62">
          <cell r="AW62">
            <v>0</v>
          </cell>
        </row>
      </sheetData>
      <sheetData sheetId="2">
        <row r="5">
          <cell r="D5">
            <v>116013251.03</v>
          </cell>
          <cell r="E5">
            <v>115991995.63</v>
          </cell>
          <cell r="F5">
            <v>0</v>
          </cell>
          <cell r="G5">
            <v>0</v>
          </cell>
          <cell r="H5">
            <v>0</v>
          </cell>
          <cell r="I5">
            <v>115991995.63</v>
          </cell>
          <cell r="J5">
            <v>3122336.65</v>
          </cell>
          <cell r="K5">
            <v>3357471.94</v>
          </cell>
          <cell r="L5">
            <v>0</v>
          </cell>
          <cell r="M5">
            <v>0</v>
          </cell>
          <cell r="N5">
            <v>0</v>
          </cell>
          <cell r="O5">
            <v>3357471.94</v>
          </cell>
          <cell r="P5">
            <v>21871177.359999999</v>
          </cell>
          <cell r="Q5">
            <v>21871177.359999999</v>
          </cell>
          <cell r="R5">
            <v>0</v>
          </cell>
          <cell r="S5">
            <v>0</v>
          </cell>
          <cell r="T5">
            <v>0</v>
          </cell>
          <cell r="U5">
            <v>0</v>
          </cell>
          <cell r="V5">
            <v>0</v>
          </cell>
          <cell r="W5">
            <v>0</v>
          </cell>
          <cell r="X5">
            <v>0</v>
          </cell>
          <cell r="Y5">
            <v>0</v>
          </cell>
          <cell r="Z5">
            <v>0</v>
          </cell>
          <cell r="AA5">
            <v>0</v>
          </cell>
          <cell r="AB5">
            <v>0</v>
          </cell>
          <cell r="AC5">
            <v>0</v>
          </cell>
          <cell r="AS5">
            <v>2341320677.9707932</v>
          </cell>
          <cell r="AT5">
            <v>0</v>
          </cell>
          <cell r="AU5">
            <v>104372780.22475791</v>
          </cell>
        </row>
        <row r="6">
          <cell r="D6">
            <v>627872.15625</v>
          </cell>
          <cell r="E6">
            <v>627872.15625</v>
          </cell>
          <cell r="F6">
            <v>0</v>
          </cell>
          <cell r="G6">
            <v>0</v>
          </cell>
          <cell r="H6">
            <v>0</v>
          </cell>
          <cell r="I6">
            <v>627872.15625</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S6">
            <v>0</v>
          </cell>
          <cell r="AT6">
            <v>0</v>
          </cell>
          <cell r="AU6">
            <v>0</v>
          </cell>
        </row>
        <row r="7">
          <cell r="D7">
            <v>890583.01375000179</v>
          </cell>
          <cell r="E7">
            <v>869327.61375000176</v>
          </cell>
          <cell r="F7">
            <v>0</v>
          </cell>
          <cell r="G7">
            <v>0</v>
          </cell>
          <cell r="H7">
            <v>0</v>
          </cell>
          <cell r="I7">
            <v>869327.61375000176</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S7">
            <v>0</v>
          </cell>
          <cell r="AT7">
            <v>0</v>
          </cell>
          <cell r="AU7">
            <v>0</v>
          </cell>
        </row>
        <row r="9">
          <cell r="D9">
            <v>0</v>
          </cell>
          <cell r="J9">
            <v>0</v>
          </cell>
          <cell r="P9">
            <v>0</v>
          </cell>
          <cell r="U9">
            <v>0</v>
          </cell>
          <cell r="X9">
            <v>0</v>
          </cell>
          <cell r="AA9">
            <v>0</v>
          </cell>
          <cell r="AS9">
            <v>0</v>
          </cell>
          <cell r="AT9">
            <v>0</v>
          </cell>
          <cell r="AU9">
            <v>0</v>
          </cell>
        </row>
        <row r="10">
          <cell r="E10">
            <v>0</v>
          </cell>
          <cell r="F10">
            <v>0</v>
          </cell>
          <cell r="G10">
            <v>0</v>
          </cell>
          <cell r="H10">
            <v>0</v>
          </cell>
          <cell r="I10">
            <v>0</v>
          </cell>
          <cell r="K10">
            <v>0</v>
          </cell>
          <cell r="L10">
            <v>0</v>
          </cell>
          <cell r="M10">
            <v>0</v>
          </cell>
          <cell r="N10">
            <v>0</v>
          </cell>
          <cell r="O10">
            <v>0</v>
          </cell>
          <cell r="Q10">
            <v>0</v>
          </cell>
          <cell r="R10">
            <v>0</v>
          </cell>
          <cell r="S10">
            <v>0</v>
          </cell>
          <cell r="T10">
            <v>0</v>
          </cell>
          <cell r="V10">
            <v>0</v>
          </cell>
          <cell r="W10">
            <v>0</v>
          </cell>
          <cell r="Y10">
            <v>0</v>
          </cell>
          <cell r="Z10">
            <v>0</v>
          </cell>
          <cell r="AB10">
            <v>0</v>
          </cell>
          <cell r="AC10">
            <v>0</v>
          </cell>
        </row>
        <row r="11">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S11">
            <v>0</v>
          </cell>
          <cell r="AT11">
            <v>0</v>
          </cell>
          <cell r="AU11">
            <v>0</v>
          </cell>
        </row>
        <row r="12">
          <cell r="D12">
            <v>0</v>
          </cell>
          <cell r="J12">
            <v>0</v>
          </cell>
          <cell r="P12">
            <v>0</v>
          </cell>
          <cell r="U12">
            <v>0</v>
          </cell>
          <cell r="X12">
            <v>0</v>
          </cell>
          <cell r="AA12">
            <v>0</v>
          </cell>
          <cell r="AS12">
            <v>0</v>
          </cell>
          <cell r="AT12">
            <v>0</v>
          </cell>
          <cell r="AU12">
            <v>0</v>
          </cell>
        </row>
        <row r="13">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S13">
            <v>0</v>
          </cell>
          <cell r="AT13">
            <v>0</v>
          </cell>
          <cell r="AU13">
            <v>0</v>
          </cell>
        </row>
        <row r="14">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S14">
            <v>0</v>
          </cell>
          <cell r="AT14">
            <v>0</v>
          </cell>
          <cell r="AU14">
            <v>0</v>
          </cell>
        </row>
        <row r="15">
          <cell r="D15">
            <v>4202000</v>
          </cell>
          <cell r="E15">
            <v>5188576.67</v>
          </cell>
          <cell r="F15">
            <v>0</v>
          </cell>
          <cell r="G15">
            <v>0</v>
          </cell>
          <cell r="H15">
            <v>0</v>
          </cell>
          <cell r="I15">
            <v>5188576.67</v>
          </cell>
        </row>
        <row r="16">
          <cell r="D16">
            <v>-33366713</v>
          </cell>
          <cell r="E16">
            <v>-30571356.27</v>
          </cell>
          <cell r="F16">
            <v>0</v>
          </cell>
          <cell r="G16">
            <v>0</v>
          </cell>
          <cell r="H16">
            <v>0</v>
          </cell>
          <cell r="I16">
            <v>-30571356.27</v>
          </cell>
          <cell r="J16">
            <v>-1543462</v>
          </cell>
          <cell r="K16">
            <v>-1666323.89</v>
          </cell>
          <cell r="L16">
            <v>0</v>
          </cell>
          <cell r="M16">
            <v>0</v>
          </cell>
          <cell r="N16">
            <v>0</v>
          </cell>
          <cell r="O16">
            <v>-1666323.89</v>
          </cell>
        </row>
        <row r="17">
          <cell r="D17">
            <v>0</v>
          </cell>
          <cell r="E17">
            <v>0</v>
          </cell>
          <cell r="F17">
            <v>0</v>
          </cell>
          <cell r="G17">
            <v>0</v>
          </cell>
          <cell r="H17">
            <v>0</v>
          </cell>
          <cell r="J17">
            <v>0</v>
          </cell>
          <cell r="K17">
            <v>0</v>
          </cell>
          <cell r="L17">
            <v>0</v>
          </cell>
          <cell r="M17">
            <v>0</v>
          </cell>
          <cell r="N17">
            <v>0</v>
          </cell>
        </row>
        <row r="18">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S18">
            <v>0</v>
          </cell>
          <cell r="AT18">
            <v>0</v>
          </cell>
          <cell r="AU18">
            <v>0</v>
          </cell>
        </row>
        <row r="19">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S19">
            <v>0</v>
          </cell>
          <cell r="AT19">
            <v>0</v>
          </cell>
          <cell r="AU19">
            <v>0</v>
          </cell>
        </row>
        <row r="20">
          <cell r="D20">
            <v>58095350.199999996</v>
          </cell>
          <cell r="E20">
            <v>58095350.199999996</v>
          </cell>
          <cell r="F20">
            <v>0</v>
          </cell>
          <cell r="G20">
            <v>0</v>
          </cell>
          <cell r="H20">
            <v>0</v>
          </cell>
          <cell r="I20">
            <v>58095350.199999996</v>
          </cell>
        </row>
        <row r="23">
          <cell r="D23">
            <v>76617255.513743013</v>
          </cell>
          <cell r="J23">
            <v>1258297.381616916</v>
          </cell>
          <cell r="P23">
            <v>8305670.4890030809</v>
          </cell>
          <cell r="U23">
            <v>0</v>
          </cell>
          <cell r="X23">
            <v>0</v>
          </cell>
          <cell r="AA23">
            <v>0</v>
          </cell>
          <cell r="AS23">
            <v>1825349119.0693166</v>
          </cell>
          <cell r="AT23">
            <v>0</v>
          </cell>
          <cell r="AU23">
            <v>84745553.428278908</v>
          </cell>
        </row>
        <row r="24">
          <cell r="E24">
            <v>79762619.6130431</v>
          </cell>
          <cell r="F24">
            <v>0</v>
          </cell>
          <cell r="G24">
            <v>0</v>
          </cell>
          <cell r="H24">
            <v>0</v>
          </cell>
          <cell r="I24">
            <v>79762619.6130431</v>
          </cell>
          <cell r="K24">
            <v>1456719.2120780176</v>
          </cell>
          <cell r="L24">
            <v>0</v>
          </cell>
          <cell r="M24">
            <v>0</v>
          </cell>
          <cell r="N24">
            <v>0</v>
          </cell>
          <cell r="O24">
            <v>1456719.2120780176</v>
          </cell>
          <cell r="Q24">
            <v>7298318.2763907854</v>
          </cell>
          <cell r="R24">
            <v>0</v>
          </cell>
          <cell r="S24">
            <v>0</v>
          </cell>
          <cell r="T24">
            <v>0</v>
          </cell>
          <cell r="V24">
            <v>0</v>
          </cell>
          <cell r="W24">
            <v>0</v>
          </cell>
          <cell r="Y24">
            <v>0</v>
          </cell>
          <cell r="Z24">
            <v>0</v>
          </cell>
          <cell r="AB24">
            <v>0</v>
          </cell>
          <cell r="AC24">
            <v>0</v>
          </cell>
        </row>
        <row r="26">
          <cell r="D26">
            <v>10625357.241585387</v>
          </cell>
          <cell r="J26">
            <v>262101.92376322852</v>
          </cell>
          <cell r="P26">
            <v>579118.30989603116</v>
          </cell>
          <cell r="U26">
            <v>0</v>
          </cell>
          <cell r="X26">
            <v>0</v>
          </cell>
          <cell r="AA26">
            <v>0</v>
          </cell>
          <cell r="AS26">
            <v>173781650.9204607</v>
          </cell>
          <cell r="AT26">
            <v>0</v>
          </cell>
          <cell r="AU26">
            <v>14616386.230093183</v>
          </cell>
        </row>
        <row r="27">
          <cell r="E27">
            <v>3148774.8044963516</v>
          </cell>
          <cell r="F27">
            <v>0</v>
          </cell>
          <cell r="G27">
            <v>0</v>
          </cell>
          <cell r="H27">
            <v>0</v>
          </cell>
          <cell r="I27">
            <v>3148774.8044963516</v>
          </cell>
          <cell r="K27">
            <v>65653.656682476343</v>
          </cell>
          <cell r="L27">
            <v>0</v>
          </cell>
          <cell r="M27">
            <v>0</v>
          </cell>
          <cell r="N27">
            <v>0</v>
          </cell>
          <cell r="O27">
            <v>65653.656682476343</v>
          </cell>
          <cell r="Q27">
            <v>88966.245617930574</v>
          </cell>
          <cell r="R27">
            <v>0</v>
          </cell>
          <cell r="S27">
            <v>0</v>
          </cell>
          <cell r="T27">
            <v>0</v>
          </cell>
          <cell r="V27">
            <v>0</v>
          </cell>
          <cell r="W27">
            <v>0</v>
          </cell>
          <cell r="Y27">
            <v>0</v>
          </cell>
          <cell r="Z27">
            <v>0</v>
          </cell>
          <cell r="AB27">
            <v>0</v>
          </cell>
          <cell r="AC27">
            <v>0</v>
          </cell>
        </row>
        <row r="28">
          <cell r="D28">
            <v>33540.62374301417</v>
          </cell>
          <cell r="J28">
            <v>393.34161691610643</v>
          </cell>
          <cell r="P28">
            <v>7118.4790030811928</v>
          </cell>
          <cell r="U28">
            <v>0</v>
          </cell>
          <cell r="X28">
            <v>0</v>
          </cell>
          <cell r="AA28">
            <v>0</v>
          </cell>
          <cell r="AS28">
            <v>1651485.1193166794</v>
          </cell>
          <cell r="AT28">
            <v>0</v>
          </cell>
          <cell r="AU28">
            <v>84802.375810955011</v>
          </cell>
        </row>
        <row r="30">
          <cell r="D30">
            <v>0</v>
          </cell>
          <cell r="J30">
            <v>0</v>
          </cell>
          <cell r="P30">
            <v>0</v>
          </cell>
          <cell r="U30">
            <v>0</v>
          </cell>
          <cell r="X30">
            <v>0</v>
          </cell>
          <cell r="AA30">
            <v>0</v>
          </cell>
          <cell r="AS30">
            <v>0</v>
          </cell>
          <cell r="AT30">
            <v>0</v>
          </cell>
          <cell r="AU30">
            <v>0</v>
          </cell>
        </row>
        <row r="31">
          <cell r="E31">
            <v>0</v>
          </cell>
          <cell r="F31">
            <v>0</v>
          </cell>
          <cell r="G31">
            <v>0</v>
          </cell>
          <cell r="H31">
            <v>0</v>
          </cell>
          <cell r="I31">
            <v>0</v>
          </cell>
          <cell r="K31">
            <v>0</v>
          </cell>
          <cell r="L31">
            <v>0</v>
          </cell>
          <cell r="M31">
            <v>0</v>
          </cell>
          <cell r="N31">
            <v>0</v>
          </cell>
          <cell r="O31">
            <v>0</v>
          </cell>
          <cell r="Q31">
            <v>0</v>
          </cell>
          <cell r="R31">
            <v>0</v>
          </cell>
          <cell r="S31">
            <v>0</v>
          </cell>
          <cell r="T31">
            <v>0</v>
          </cell>
          <cell r="V31">
            <v>0</v>
          </cell>
          <cell r="W31">
            <v>0</v>
          </cell>
          <cell r="Y31">
            <v>0</v>
          </cell>
          <cell r="Z31">
            <v>0</v>
          </cell>
          <cell r="AB31">
            <v>0</v>
          </cell>
          <cell r="AC31">
            <v>0</v>
          </cell>
        </row>
        <row r="32">
          <cell r="D32">
            <v>0</v>
          </cell>
          <cell r="J32">
            <v>0</v>
          </cell>
          <cell r="P32">
            <v>0</v>
          </cell>
          <cell r="U32">
            <v>0</v>
          </cell>
          <cell r="X32">
            <v>0</v>
          </cell>
          <cell r="AA32">
            <v>0</v>
          </cell>
          <cell r="AS32">
            <v>0</v>
          </cell>
          <cell r="AT32">
            <v>0</v>
          </cell>
          <cell r="AU32">
            <v>0</v>
          </cell>
        </row>
        <row r="34">
          <cell r="D34">
            <v>0</v>
          </cell>
          <cell r="J34">
            <v>0</v>
          </cell>
          <cell r="P34">
            <v>0</v>
          </cell>
          <cell r="U34">
            <v>0</v>
          </cell>
          <cell r="X34">
            <v>0</v>
          </cell>
          <cell r="AA34">
            <v>0</v>
          </cell>
          <cell r="AS34">
            <v>0</v>
          </cell>
          <cell r="AT34">
            <v>0</v>
          </cell>
          <cell r="AU34">
            <v>0</v>
          </cell>
        </row>
        <row r="35">
          <cell r="E35">
            <v>0</v>
          </cell>
          <cell r="F35">
            <v>0</v>
          </cell>
          <cell r="G35">
            <v>0</v>
          </cell>
          <cell r="H35">
            <v>0</v>
          </cell>
          <cell r="I35">
            <v>0</v>
          </cell>
          <cell r="K35">
            <v>0</v>
          </cell>
          <cell r="L35">
            <v>0</v>
          </cell>
          <cell r="M35">
            <v>0</v>
          </cell>
          <cell r="N35">
            <v>0</v>
          </cell>
          <cell r="O35">
            <v>0</v>
          </cell>
          <cell r="Q35">
            <v>0</v>
          </cell>
          <cell r="R35">
            <v>0</v>
          </cell>
          <cell r="S35">
            <v>0</v>
          </cell>
          <cell r="T35">
            <v>0</v>
          </cell>
          <cell r="V35">
            <v>0</v>
          </cell>
          <cell r="W35">
            <v>0</v>
          </cell>
          <cell r="Y35">
            <v>0</v>
          </cell>
          <cell r="Z35">
            <v>0</v>
          </cell>
          <cell r="AB35">
            <v>0</v>
          </cell>
          <cell r="AC35">
            <v>0</v>
          </cell>
        </row>
        <row r="36">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S36">
            <v>0</v>
          </cell>
          <cell r="AT36">
            <v>0</v>
          </cell>
          <cell r="AU36">
            <v>0</v>
          </cell>
        </row>
        <row r="38">
          <cell r="D38">
            <v>0</v>
          </cell>
          <cell r="J38">
            <v>0</v>
          </cell>
          <cell r="P38">
            <v>0</v>
          </cell>
          <cell r="U38">
            <v>0</v>
          </cell>
          <cell r="X38">
            <v>0</v>
          </cell>
          <cell r="AA38">
            <v>0</v>
          </cell>
          <cell r="AS38">
            <v>0</v>
          </cell>
          <cell r="AT38">
            <v>0</v>
          </cell>
          <cell r="AU38">
            <v>0</v>
          </cell>
        </row>
        <row r="39">
          <cell r="E39">
            <v>0</v>
          </cell>
          <cell r="F39">
            <v>0</v>
          </cell>
          <cell r="G39">
            <v>0</v>
          </cell>
          <cell r="H39">
            <v>0</v>
          </cell>
          <cell r="I39">
            <v>0</v>
          </cell>
          <cell r="K39">
            <v>0</v>
          </cell>
          <cell r="L39">
            <v>0</v>
          </cell>
          <cell r="M39">
            <v>0</v>
          </cell>
          <cell r="N39">
            <v>0</v>
          </cell>
          <cell r="O39">
            <v>0</v>
          </cell>
          <cell r="Q39">
            <v>0</v>
          </cell>
          <cell r="R39">
            <v>0</v>
          </cell>
          <cell r="S39">
            <v>0</v>
          </cell>
          <cell r="T39">
            <v>0</v>
          </cell>
          <cell r="V39">
            <v>0</v>
          </cell>
          <cell r="W39">
            <v>0</v>
          </cell>
          <cell r="Y39">
            <v>0</v>
          </cell>
          <cell r="Z39">
            <v>0</v>
          </cell>
          <cell r="AB39">
            <v>0</v>
          </cell>
          <cell r="AC39">
            <v>0</v>
          </cell>
        </row>
        <row r="41">
          <cell r="D41">
            <v>0</v>
          </cell>
          <cell r="J41">
            <v>0</v>
          </cell>
          <cell r="P41">
            <v>0</v>
          </cell>
          <cell r="U41">
            <v>0</v>
          </cell>
          <cell r="X41">
            <v>0</v>
          </cell>
          <cell r="AA41">
            <v>0</v>
          </cell>
          <cell r="AS41">
            <v>0</v>
          </cell>
          <cell r="AT41">
            <v>0</v>
          </cell>
          <cell r="AU41">
            <v>0</v>
          </cell>
        </row>
        <row r="42">
          <cell r="E42">
            <v>0</v>
          </cell>
          <cell r="F42">
            <v>0</v>
          </cell>
          <cell r="G42">
            <v>0</v>
          </cell>
          <cell r="H42">
            <v>0</v>
          </cell>
          <cell r="I42">
            <v>0</v>
          </cell>
          <cell r="K42">
            <v>0</v>
          </cell>
          <cell r="L42">
            <v>0</v>
          </cell>
          <cell r="M42">
            <v>0</v>
          </cell>
          <cell r="N42">
            <v>0</v>
          </cell>
          <cell r="O42">
            <v>0</v>
          </cell>
          <cell r="Q42">
            <v>0</v>
          </cell>
          <cell r="R42">
            <v>0</v>
          </cell>
          <cell r="S42">
            <v>0</v>
          </cell>
          <cell r="T42">
            <v>0</v>
          </cell>
          <cell r="V42">
            <v>0</v>
          </cell>
          <cell r="W42">
            <v>0</v>
          </cell>
          <cell r="Y42">
            <v>0</v>
          </cell>
          <cell r="Z42">
            <v>0</v>
          </cell>
          <cell r="AB42">
            <v>0</v>
          </cell>
          <cell r="AC42">
            <v>0</v>
          </cell>
        </row>
        <row r="43">
          <cell r="D43">
            <v>0</v>
          </cell>
          <cell r="J43">
            <v>0</v>
          </cell>
          <cell r="P43">
            <v>0</v>
          </cell>
          <cell r="U43">
            <v>0</v>
          </cell>
          <cell r="X43">
            <v>0</v>
          </cell>
          <cell r="AA43">
            <v>0</v>
          </cell>
          <cell r="AS43">
            <v>0</v>
          </cell>
          <cell r="AT43">
            <v>0</v>
          </cell>
          <cell r="AU43">
            <v>0</v>
          </cell>
        </row>
        <row r="45">
          <cell r="D45">
            <v>0</v>
          </cell>
          <cell r="E45">
            <v>0</v>
          </cell>
          <cell r="F45">
            <v>0</v>
          </cell>
          <cell r="G45">
            <v>0</v>
          </cell>
          <cell r="H45">
            <v>0</v>
          </cell>
          <cell r="I45">
            <v>0</v>
          </cell>
          <cell r="J45">
            <v>0</v>
          </cell>
          <cell r="K45">
            <v>0</v>
          </cell>
          <cell r="L45">
            <v>0</v>
          </cell>
          <cell r="M45">
            <v>0</v>
          </cell>
          <cell r="N45">
            <v>0</v>
          </cell>
          <cell r="O45">
            <v>0</v>
          </cell>
          <cell r="P45">
            <v>8879596.3623323217</v>
          </cell>
          <cell r="Q45">
            <v>0</v>
          </cell>
          <cell r="R45">
            <v>0</v>
          </cell>
          <cell r="S45">
            <v>0</v>
          </cell>
          <cell r="T45">
            <v>0</v>
          </cell>
          <cell r="U45">
            <v>0</v>
          </cell>
          <cell r="V45">
            <v>0</v>
          </cell>
          <cell r="W45">
            <v>0</v>
          </cell>
          <cell r="X45">
            <v>0</v>
          </cell>
          <cell r="Y45">
            <v>0</v>
          </cell>
          <cell r="Z45">
            <v>0</v>
          </cell>
          <cell r="AA45">
            <v>0</v>
          </cell>
          <cell r="AB45">
            <v>0</v>
          </cell>
          <cell r="AC45">
            <v>0</v>
          </cell>
          <cell r="AS45">
            <v>178339784.63766766</v>
          </cell>
          <cell r="AT45">
            <v>0</v>
          </cell>
          <cell r="AU45">
            <v>0</v>
          </cell>
        </row>
        <row r="46">
          <cell r="D46">
            <v>0</v>
          </cell>
          <cell r="E46">
            <v>0</v>
          </cell>
          <cell r="F46">
            <v>0</v>
          </cell>
          <cell r="G46">
            <v>0</v>
          </cell>
          <cell r="H46">
            <v>0</v>
          </cell>
          <cell r="I46">
            <v>0</v>
          </cell>
          <cell r="J46">
            <v>0</v>
          </cell>
          <cell r="K46">
            <v>0</v>
          </cell>
          <cell r="L46">
            <v>0</v>
          </cell>
          <cell r="M46">
            <v>0</v>
          </cell>
          <cell r="N46">
            <v>0</v>
          </cell>
          <cell r="O46">
            <v>0</v>
          </cell>
          <cell r="P46">
            <v>10907735.40740557</v>
          </cell>
          <cell r="Q46">
            <v>10907735.40740557</v>
          </cell>
          <cell r="R46">
            <v>0</v>
          </cell>
          <cell r="S46">
            <v>0</v>
          </cell>
          <cell r="T46">
            <v>0</v>
          </cell>
          <cell r="U46">
            <v>0</v>
          </cell>
          <cell r="V46">
            <v>0</v>
          </cell>
          <cell r="W46">
            <v>0</v>
          </cell>
          <cell r="X46">
            <v>0</v>
          </cell>
          <cell r="Y46">
            <v>0</v>
          </cell>
          <cell r="Z46">
            <v>0</v>
          </cell>
          <cell r="AA46">
            <v>0</v>
          </cell>
          <cell r="AB46">
            <v>0</v>
          </cell>
          <cell r="AC46">
            <v>0</v>
          </cell>
          <cell r="AS46">
            <v>227657679.36482498</v>
          </cell>
          <cell r="AT46">
            <v>0</v>
          </cell>
          <cell r="AU46">
            <v>0</v>
          </cell>
        </row>
        <row r="47">
          <cell r="D47">
            <v>0</v>
          </cell>
          <cell r="J47">
            <v>0</v>
          </cell>
          <cell r="P47">
            <v>8905126.0350607</v>
          </cell>
          <cell r="U47">
            <v>0</v>
          </cell>
          <cell r="X47">
            <v>0</v>
          </cell>
          <cell r="AA47">
            <v>0</v>
          </cell>
          <cell r="AS47">
            <v>220445148.87470379</v>
          </cell>
          <cell r="AT47">
            <v>0</v>
          </cell>
          <cell r="AU47">
            <v>0</v>
          </cell>
        </row>
        <row r="49">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S49">
            <v>0</v>
          </cell>
          <cell r="AT49">
            <v>0</v>
          </cell>
          <cell r="AU49">
            <v>0</v>
          </cell>
        </row>
        <row r="50">
          <cell r="D50">
            <v>0</v>
          </cell>
          <cell r="J50">
            <v>0</v>
          </cell>
          <cell r="P50">
            <v>0</v>
          </cell>
          <cell r="U50">
            <v>0</v>
          </cell>
          <cell r="X50">
            <v>0</v>
          </cell>
          <cell r="AA50">
            <v>0</v>
          </cell>
          <cell r="AS50">
            <v>0</v>
          </cell>
          <cell r="AT50">
            <v>0</v>
          </cell>
          <cell r="AU50">
            <v>0</v>
          </cell>
        </row>
        <row r="51">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S51">
            <v>0</v>
          </cell>
          <cell r="AT51">
            <v>0</v>
          </cell>
          <cell r="AU51">
            <v>0</v>
          </cell>
        </row>
        <row r="52">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S52">
            <v>0</v>
          </cell>
          <cell r="AT52">
            <v>0</v>
          </cell>
          <cell r="AU52">
            <v>0</v>
          </cell>
        </row>
        <row r="53">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S53">
            <v>0</v>
          </cell>
          <cell r="AT53">
            <v>0</v>
          </cell>
          <cell r="AU53">
            <v>0</v>
          </cell>
        </row>
        <row r="56">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S56">
            <v>0</v>
          </cell>
          <cell r="AT56">
            <v>0</v>
          </cell>
          <cell r="AU56">
            <v>0</v>
          </cell>
          <cell r="AV56">
            <v>0</v>
          </cell>
        </row>
        <row r="57">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S57">
            <v>0</v>
          </cell>
          <cell r="AT57">
            <v>0</v>
          </cell>
          <cell r="AU57">
            <v>0</v>
          </cell>
          <cell r="AV57">
            <v>0</v>
          </cell>
        </row>
        <row r="58">
          <cell r="D58">
            <v>6707000</v>
          </cell>
          <cell r="E58">
            <v>6693874.6600000001</v>
          </cell>
          <cell r="F58">
            <v>0</v>
          </cell>
          <cell r="G58">
            <v>0</v>
          </cell>
          <cell r="H58">
            <v>0</v>
          </cell>
          <cell r="I58">
            <v>7437311.6799999997</v>
          </cell>
        </row>
      </sheetData>
      <sheetData sheetId="3">
        <row r="5">
          <cell r="C5">
            <v>0</v>
          </cell>
          <cell r="D5">
            <v>77121222.219578043</v>
          </cell>
          <cell r="H5">
            <v>0</v>
          </cell>
          <cell r="I5">
            <v>1006261.3304104218</v>
          </cell>
          <cell r="M5">
            <v>0</v>
          </cell>
          <cell r="N5">
            <v>16637877.371180288</v>
          </cell>
        </row>
        <row r="6">
          <cell r="C6">
            <v>0</v>
          </cell>
          <cell r="D6">
            <v>77610855.963433564</v>
          </cell>
          <cell r="H6">
            <v>0</v>
          </cell>
          <cell r="I6">
            <v>1007089.0204104219</v>
          </cell>
          <cell r="M6">
            <v>0</v>
          </cell>
          <cell r="N6">
            <v>16650019.208326345</v>
          </cell>
        </row>
        <row r="7">
          <cell r="C7">
            <v>0</v>
          </cell>
          <cell r="D7">
            <v>1485612</v>
          </cell>
          <cell r="H7">
            <v>0</v>
          </cell>
          <cell r="I7">
            <v>25647</v>
          </cell>
          <cell r="M7">
            <v>0</v>
          </cell>
          <cell r="N7">
            <v>0</v>
          </cell>
        </row>
        <row r="8">
          <cell r="D8">
            <v>8030430.0199999996</v>
          </cell>
        </row>
        <row r="9">
          <cell r="D9">
            <v>4200475.38</v>
          </cell>
        </row>
        <row r="10">
          <cell r="D10">
            <v>-54020697.93</v>
          </cell>
          <cell r="I10">
            <v>-1166880.06</v>
          </cell>
        </row>
        <row r="11">
          <cell r="D11">
            <v>948240.57</v>
          </cell>
          <cell r="I11">
            <v>0</v>
          </cell>
        </row>
        <row r="15">
          <cell r="C15">
            <v>0</v>
          </cell>
          <cell r="D15">
            <v>142609653</v>
          </cell>
          <cell r="H15">
            <v>0</v>
          </cell>
          <cell r="I15">
            <v>2689694.3200000003</v>
          </cell>
          <cell r="M15">
            <v>0</v>
          </cell>
          <cell r="N15">
            <v>19503269</v>
          </cell>
        </row>
        <row r="16">
          <cell r="C16">
            <v>0</v>
          </cell>
          <cell r="D16">
            <v>14400188.232090507</v>
          </cell>
          <cell r="H16">
            <v>0</v>
          </cell>
          <cell r="I16">
            <v>190565.92430975899</v>
          </cell>
          <cell r="M16">
            <v>0</v>
          </cell>
          <cell r="N16">
            <v>1335276.8691209964</v>
          </cell>
        </row>
        <row r="35">
          <cell r="G35">
            <v>7803616.1469807234</v>
          </cell>
          <cell r="L35">
            <v>286466.03691290179</v>
          </cell>
        </row>
        <row r="36">
          <cell r="G36">
            <v>7803616.1469807224</v>
          </cell>
          <cell r="L36">
            <v>286466.03691290179</v>
          </cell>
        </row>
        <row r="38">
          <cell r="C38">
            <v>0</v>
          </cell>
          <cell r="D38">
            <v>33293</v>
          </cell>
          <cell r="H38">
            <v>0</v>
          </cell>
          <cell r="I38">
            <v>574.75</v>
          </cell>
          <cell r="M38">
            <v>0</v>
          </cell>
          <cell r="N38">
            <v>3421.9166666666665</v>
          </cell>
        </row>
        <row r="40">
          <cell r="F40">
            <v>0</v>
          </cell>
          <cell r="K40">
            <v>0</v>
          </cell>
          <cell r="P40">
            <v>0</v>
          </cell>
        </row>
        <row r="50">
          <cell r="C50">
            <v>0.8</v>
          </cell>
          <cell r="D50">
            <v>0.8</v>
          </cell>
          <cell r="E50">
            <v>0.8</v>
          </cell>
          <cell r="F50">
            <v>0.8</v>
          </cell>
          <cell r="H50">
            <v>0.8</v>
          </cell>
          <cell r="I50">
            <v>0.8</v>
          </cell>
          <cell r="J50">
            <v>0.8</v>
          </cell>
          <cell r="K50">
            <v>0.8</v>
          </cell>
          <cell r="M50">
            <v>0.85</v>
          </cell>
          <cell r="N50">
            <v>0.85</v>
          </cell>
          <cell r="O50">
            <v>0.85</v>
          </cell>
          <cell r="P50">
            <v>0.85</v>
          </cell>
        </row>
        <row r="56">
          <cell r="C56">
            <v>0</v>
          </cell>
          <cell r="H56">
            <v>0</v>
          </cell>
          <cell r="M56">
            <v>0</v>
          </cell>
        </row>
        <row r="57">
          <cell r="C57">
            <v>0</v>
          </cell>
          <cell r="H57">
            <v>0</v>
          </cell>
          <cell r="M57">
            <v>0</v>
          </cell>
        </row>
        <row r="59">
          <cell r="G59">
            <v>77121222.219578043</v>
          </cell>
          <cell r="L59">
            <v>1006261.3304104218</v>
          </cell>
        </row>
        <row r="60">
          <cell r="G60">
            <v>77403660.81651552</v>
          </cell>
          <cell r="L60">
            <v>1001509.2099999998</v>
          </cell>
        </row>
        <row r="61">
          <cell r="E61">
            <v>0</v>
          </cell>
          <cell r="J61">
            <v>0</v>
          </cell>
        </row>
        <row r="62">
          <cell r="E62">
            <v>0</v>
          </cell>
          <cell r="J62">
            <v>0</v>
          </cell>
        </row>
        <row r="63">
          <cell r="E63">
            <v>0</v>
          </cell>
          <cell r="J63">
            <v>0</v>
          </cell>
        </row>
        <row r="64">
          <cell r="E64">
            <v>0</v>
          </cell>
          <cell r="J64">
            <v>0</v>
          </cell>
        </row>
      </sheetData>
      <sheetData sheetId="4">
        <row r="6">
          <cell r="D6">
            <v>0</v>
          </cell>
          <cell r="E6">
            <v>0</v>
          </cell>
          <cell r="G6">
            <v>0</v>
          </cell>
          <cell r="H6">
            <v>0</v>
          </cell>
        </row>
        <row r="7">
          <cell r="C7">
            <v>0</v>
          </cell>
          <cell r="D7">
            <v>0</v>
          </cell>
          <cell r="E7">
            <v>0</v>
          </cell>
          <cell r="F7">
            <v>0</v>
          </cell>
          <cell r="G7">
            <v>0</v>
          </cell>
          <cell r="H7">
            <v>0</v>
          </cell>
        </row>
        <row r="8">
          <cell r="D8">
            <v>0</v>
          </cell>
          <cell r="E8">
            <v>0</v>
          </cell>
          <cell r="G8">
            <v>0</v>
          </cell>
          <cell r="H8">
            <v>0</v>
          </cell>
        </row>
        <row r="9">
          <cell r="C9">
            <v>0</v>
          </cell>
          <cell r="D9">
            <v>0</v>
          </cell>
          <cell r="E9">
            <v>0</v>
          </cell>
          <cell r="F9">
            <v>0</v>
          </cell>
          <cell r="G9">
            <v>0</v>
          </cell>
          <cell r="H9">
            <v>0</v>
          </cell>
        </row>
        <row r="12">
          <cell r="C12">
            <v>0</v>
          </cell>
          <cell r="D12">
            <v>0</v>
          </cell>
          <cell r="E12">
            <v>0</v>
          </cell>
          <cell r="F12">
            <v>0</v>
          </cell>
          <cell r="G12">
            <v>0</v>
          </cell>
          <cell r="H12">
            <v>0</v>
          </cell>
        </row>
        <row r="13">
          <cell r="C13">
            <v>0</v>
          </cell>
          <cell r="D13">
            <v>0</v>
          </cell>
          <cell r="E13">
            <v>0</v>
          </cell>
          <cell r="F13">
            <v>0</v>
          </cell>
          <cell r="G13">
            <v>0</v>
          </cell>
          <cell r="H13">
            <v>0</v>
          </cell>
        </row>
        <row r="14">
          <cell r="C14">
            <v>0</v>
          </cell>
          <cell r="D14">
            <v>0</v>
          </cell>
          <cell r="E14">
            <v>0</v>
          </cell>
          <cell r="F14">
            <v>0</v>
          </cell>
          <cell r="G14">
            <v>0</v>
          </cell>
          <cell r="H14">
            <v>0</v>
          </cell>
        </row>
        <row r="16">
          <cell r="C16">
            <v>0</v>
          </cell>
          <cell r="D16">
            <v>0</v>
          </cell>
          <cell r="E16">
            <v>0</v>
          </cell>
          <cell r="F16">
            <v>0</v>
          </cell>
          <cell r="G16">
            <v>0</v>
          </cell>
          <cell r="H16">
            <v>0</v>
          </cell>
        </row>
        <row r="17">
          <cell r="C17">
            <v>0</v>
          </cell>
          <cell r="D17">
            <v>0</v>
          </cell>
          <cell r="E17">
            <v>0</v>
          </cell>
          <cell r="F17">
            <v>0</v>
          </cell>
          <cell r="G17">
            <v>0</v>
          </cell>
          <cell r="H17">
            <v>0</v>
          </cell>
        </row>
        <row r="18">
          <cell r="C18">
            <v>0</v>
          </cell>
          <cell r="D18">
            <v>0</v>
          </cell>
          <cell r="E18">
            <v>0</v>
          </cell>
          <cell r="F18">
            <v>0</v>
          </cell>
          <cell r="G18">
            <v>0</v>
          </cell>
          <cell r="H18">
            <v>0</v>
          </cell>
        </row>
        <row r="19">
          <cell r="D19">
            <v>0</v>
          </cell>
          <cell r="E19">
            <v>0</v>
          </cell>
          <cell r="G19">
            <v>0</v>
          </cell>
          <cell r="H19">
            <v>0</v>
          </cell>
        </row>
        <row r="20">
          <cell r="C20">
            <v>0</v>
          </cell>
          <cell r="D20">
            <v>0</v>
          </cell>
          <cell r="E20">
            <v>0</v>
          </cell>
          <cell r="F20">
            <v>0</v>
          </cell>
          <cell r="G20">
            <v>0</v>
          </cell>
          <cell r="H20">
            <v>0</v>
          </cell>
        </row>
        <row r="21">
          <cell r="D21">
            <v>0</v>
          </cell>
          <cell r="E21">
            <v>0</v>
          </cell>
          <cell r="G21">
            <v>0</v>
          </cell>
          <cell r="H21">
            <v>0</v>
          </cell>
        </row>
        <row r="22">
          <cell r="C22">
            <v>0</v>
          </cell>
          <cell r="D22">
            <v>0</v>
          </cell>
          <cell r="E22">
            <v>0</v>
          </cell>
          <cell r="F22">
            <v>0</v>
          </cell>
          <cell r="G22">
            <v>0</v>
          </cell>
          <cell r="H22">
            <v>0</v>
          </cell>
        </row>
      </sheetData>
      <sheetData sheetId="5"/>
      <sheetData sheetId="6">
        <row r="5">
          <cell r="B5" t="str">
            <v>2.1a  Claims paid during the MLR reporting year regardless of incurred date</v>
          </cell>
          <cell r="D5" t="str">
            <v>Adjudicated claims are paid weekly.  Each line of business is paid separately to each provider.  Each payment is listed on a weekly LOB Disbursement Register.</v>
          </cell>
        </row>
        <row r="6">
          <cell r="B6" t="str">
            <v>2.1b  Claims incurred only during the MLR reporting year, paid through 3/31 of the following year</v>
          </cell>
          <cell r="D6" t="str">
            <v>Underlying service dates for all claims are captured in the claim adjudication system along with payment history.   All claims are identifed and tracked by line of business.</v>
          </cell>
        </row>
        <row r="7">
          <cell r="B7" t="str">
            <v>2.2a Liability as of 12/31 of MLR reporting year for all claims regardless of incurred date</v>
          </cell>
          <cell r="D7" t="str">
            <v>Unpaid Claim Liabilities (UCL) are separately developed quarterly and reported for each line of business, based on claim service and payment dates. Line of business UCL's are developed for inpatient and outpatient medical, and other coverages such as dental and pharmacy.</v>
          </cell>
        </row>
        <row r="8">
          <cell r="B8" t="str">
            <v>2.2b Liability for claims incurred only during the MLR reporting year, calculated as of 3/31 of the following year</v>
          </cell>
          <cell r="D8" t="str">
            <v>Unpaid Claim Liabilities (UCL) are separately developed quarterly and reported for each line of business, based on claim service and payment dates. Line of business UCL's are developed for inpatient and outpatient medical, and other coverages such as dental and pharmacy.</v>
          </cell>
        </row>
        <row r="9">
          <cell r="B9" t="str">
            <v>2.3 Direct claim liability prior year</v>
          </cell>
          <cell r="D9" t="str">
            <v>All business is direct, the company does not cede or assume reinsurance. Unpaid Claim Liabilities (UCL) are separately developed quarterly and reported for each line of business, based on claim service and payment dates. Line of business UCL's are developed for inpatient and outpatient medical, and other coverages such as dental and pharmacy.</v>
          </cell>
        </row>
        <row r="10">
          <cell r="B10" t="str">
            <v>2.11a  Paid medical incentive pools and bonuses MLR Reporting year</v>
          </cell>
          <cell r="D10" t="str">
            <v>Medical incentive pools are developed for each line of business for which pools exist.  Amounts are calculated for each participating line of business basedon incurred claim data captured by the Company's payment systems.   Incentive payments are generally made during the year following the reporting year.</v>
          </cell>
        </row>
        <row r="11">
          <cell r="B11" t="str">
            <v>2.11b  Accrued medical incentive pools and bonuses MLR Reporting year</v>
          </cell>
          <cell r="D11" t="str">
            <v>Medical incentive pools are developed for each line of business for which pools exist, and estimated on a quarterly basis during the reporting year and in the periods subsequent to the reporting year, as appropriate for completion of underlying claims.  Accruals reflect any interim payments.  Incentive pool results are determined for each incentive or risk reporting year.</v>
          </cell>
        </row>
        <row r="12">
          <cell r="B12" t="str">
            <v>2.11c  Accrued medical incentive pools and bonuses prior year</v>
          </cell>
          <cell r="D12" t="str">
            <v>Medical incentive pools are developed for each line of business for which pools exist, and estimated on a quarterly basis during the reporting year and in the periods subsequent to the reporting year, as appropriate for completion of underlying claims.  Accruals reflect any interim payments.</v>
          </cell>
        </row>
        <row r="13">
          <cell r="B13" t="str">
            <v>All other lines in this section</v>
          </cell>
          <cell r="D13" t="str">
            <v>Not applicable to MetroPlus</v>
          </cell>
        </row>
        <row r="27">
          <cell r="B27" t="str">
            <v>3.1a Federal income taxes deductible from premium in MLR calculations</v>
          </cell>
          <cell r="D27" t="str">
            <v>MetroPlus, a public benefit corporation, is exempt from federal and New York State income tax under Section 501(a) of the IRC as a 501(c)3 organization.</v>
          </cell>
        </row>
        <row r="28">
          <cell r="B28" t="str">
            <v>3.1b Patient Centered Outcomes Research Institute (PCORI) Fee</v>
          </cell>
          <cell r="D28" t="str">
            <v xml:space="preserve">Patient-Centered Outcomes Research Institute Fee (PCORI) is assessed to individual and group policies to fund comparative effectiveness research.  The fee is $0.17 PMPM.  </v>
          </cell>
        </row>
        <row r="29">
          <cell r="B29" t="str">
            <v>3.1c Affordable Care Act section 9010 Fee</v>
          </cell>
          <cell r="D29" t="str">
            <v>MetroPlus is exempt as a qualifying 501( c)3 organization.  Additionally, MetroPlus is exempt as a component unit of The City of New York.</v>
          </cell>
        </row>
        <row r="30">
          <cell r="B30" t="str">
            <v>3.1d Other Federal Taxes and assessments deductible from premium</v>
          </cell>
          <cell r="D30" t="str">
            <v>MetroPlus, a public benefit corporation, is exempt from federal and New York State income tax under Section 501(a) of the IRC as a 501(c)3 organization.</v>
          </cell>
        </row>
        <row r="34">
          <cell r="B34" t="str">
            <v>3.2a State income, excise, business, and other taxes</v>
          </cell>
          <cell r="D34" t="str">
            <v>MetroPlus, a public benefit corporation, is exempt from federal and New York State income tax under Section 501(a) of the IRC as a 501(c)3 organization.</v>
          </cell>
        </row>
        <row r="35">
          <cell r="B35" t="str">
            <v>3.2b State premium taxes</v>
          </cell>
          <cell r="D35" t="str">
            <v xml:space="preserve">Consists of GME and HCRA payments for specific lines of business and estimated 332 Assessments for lines of business subject to such assessments.  </v>
          </cell>
        </row>
        <row r="41">
          <cell r="B41" t="str">
            <v>3.2c Community benefit expenditures deductible from premium in MLR calculations</v>
          </cell>
          <cell r="D41" t="str">
            <v>Not applicable to MetroPlus</v>
          </cell>
        </row>
        <row r="48">
          <cell r="B48" t="str">
            <v>3.3a Federal Transitional Reinsurance Program contributions</v>
          </cell>
          <cell r="D48" t="str">
            <v>Calculated based on specific covered lines of business data and paid by MetroPlus to HHS for participation in the Federal Reinsurance Program.</v>
          </cell>
        </row>
        <row r="49">
          <cell r="B49" t="str">
            <v>3.3b Other Federal and State regulatory authority licenses and fees</v>
          </cell>
          <cell r="D49" t="str">
            <v>Not applicable to MetroPlus</v>
          </cell>
        </row>
        <row r="56">
          <cell r="B56" t="str">
            <v>4.1 Improve health outcomes</v>
          </cell>
          <cell r="D56" t="str">
            <v>Not applicable to MetroPlus</v>
          </cell>
        </row>
        <row r="67">
          <cell r="B67" t="str">
            <v>4.2 Activities to prevent hospital readmission</v>
          </cell>
          <cell r="D67" t="str">
            <v>Not applicable to MetroPlus</v>
          </cell>
        </row>
        <row r="78">
          <cell r="B78" t="str">
            <v>4.3 Improve patient safety and reduce medical errors</v>
          </cell>
          <cell r="D78" t="str">
            <v>Not applicable to MetroPlus</v>
          </cell>
        </row>
        <row r="89">
          <cell r="B89" t="str">
            <v>4.4 Wellness and health promotion activities</v>
          </cell>
          <cell r="D89" t="str">
            <v>Not applicable to MetroPlus</v>
          </cell>
        </row>
        <row r="100">
          <cell r="B100" t="str">
            <v>4.5 Health information technology expenses related to improving health care quality</v>
          </cell>
          <cell r="D100" t="str">
            <v>Quality improvements helping members with chronic conditions stay healthy and provide support to help them manage their illness.  Programs include Diabetes, Asthma, Behavioral Health, Complex Medical.  (did not specifically assigned any expenses to this bucket)</v>
          </cell>
        </row>
        <row r="111">
          <cell r="B111" t="str">
            <v>4.6 Allowable Implementation ICD-10 expenses (not to exceed 0.3% of premium)</v>
          </cell>
          <cell r="D111" t="str">
            <v>Not applicable to MetroPlus</v>
          </cell>
        </row>
        <row r="123">
          <cell r="B123" t="str">
            <v>5.1 Cost containment expenses not included in quality improvement expenses in Section 4</v>
          </cell>
          <cell r="D123" t="str">
            <v>Medical management costs are generally allocated to lines of business based on the proportion of member months of each line to the total. Admin costs of medical management units that support specific lines of business are generally charged directly to that line.</v>
          </cell>
        </row>
        <row r="134">
          <cell r="B134" t="str">
            <v>5.2 All other claims adjustment expenses</v>
          </cell>
          <cell r="D134" t="str">
            <v>Claim adjustment expenses for services performed by third party vendors are charged to the line of business being serviced. Claim adjustment expenses for services performed by internal staff are generally allocated to lines of business based on the proportion of member months of each of line to the total member months.</v>
          </cell>
        </row>
        <row r="145">
          <cell r="B145" t="str">
            <v>5.3 Direct sales salaries and benefits</v>
          </cell>
          <cell r="D145" t="str">
            <v>MetroPlus employs non-commissioned marketing staff to help enlist Medicaid, Medicare and NY Health Exchange members.   Costs are charged directly for the business line served, where applicable, or allocated based on member months of the lines of business for the reporting period.</v>
          </cell>
        </row>
        <row r="156">
          <cell r="B156" t="str">
            <v>5.4 Agents and brokers fees and commissions</v>
          </cell>
          <cell r="D156" t="str">
            <v>MetroPlus does not engage agents and brokers.</v>
          </cell>
        </row>
        <row r="167">
          <cell r="B167" t="str">
            <v>5.5a Taxes and assessments (exclude amounts reported in Section 3 or Line 9)</v>
          </cell>
          <cell r="D167" t="str">
            <v>Not applicable to MetroPlus</v>
          </cell>
        </row>
        <row r="168">
          <cell r="B168" t="str">
            <v>5.5b Fines and penalties of regulatory authorities (exclude amounts reported in Line 3.3)</v>
          </cell>
          <cell r="D168" t="str">
            <v xml:space="preserve">Payments are charged to the underlying line of business.  </v>
          </cell>
        </row>
        <row r="178">
          <cell r="B178" t="str">
            <v>5.6 Other general and administrative expenses</v>
          </cell>
          <cell r="D178" t="str">
            <v>Administrative costs that are incurred directly in support of a specific line business are charged to the respective lines of business. Directly chargeable  costs include compensation and benefits, and payments to third party vendors. All remaining admin costs not charged directly to a line, are then allocated to all  lines of business, generally based on the proportion of member months of each line to the total of all lines of business for the reporting year.</v>
          </cell>
        </row>
        <row r="189">
          <cell r="B189" t="str">
            <v>5.7 Community benefit expenditures (informational only include amounts reported in Lines 3.2c and 5.6)</v>
          </cell>
          <cell r="D189" t="str">
            <v>Not applicable to MetroPlus</v>
          </cell>
        </row>
        <row r="200">
          <cell r="B200" t="str">
            <v>5.8 ICD-10 implementation expenses (informational only include amounts reported in Lines 4.6 and 5.6)</v>
          </cell>
          <cell r="D200" t="str">
            <v>Any costs would be allocated based on member months.</v>
          </cell>
        </row>
      </sheetData>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D1" sqref="D1"/>
    </sheetView>
  </sheetViews>
  <sheetFormatPr defaultColWidth="0" defaultRowHeight="12.75" zeroHeight="1" x14ac:dyDescent="0.2"/>
  <cols>
    <col min="1" max="1" width="2.5703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87" t="s">
        <v>345</v>
      </c>
      <c r="C1" s="88"/>
    </row>
    <row r="2" spans="1:6" x14ac:dyDescent="0.2"/>
    <row r="3" spans="1:6" x14ac:dyDescent="0.2">
      <c r="B3" s="147" t="s">
        <v>348</v>
      </c>
      <c r="C3" s="148" t="s">
        <v>350</v>
      </c>
      <c r="F3" s="47"/>
    </row>
    <row r="4" spans="1:6" x14ac:dyDescent="0.2">
      <c r="A4" s="483" t="s">
        <v>501</v>
      </c>
      <c r="B4" s="149" t="s">
        <v>45</v>
      </c>
      <c r="C4" s="482" t="s">
        <v>496</v>
      </c>
    </row>
    <row r="5" spans="1:6" x14ac:dyDescent="0.2">
      <c r="B5" s="149" t="s">
        <v>215</v>
      </c>
      <c r="C5" s="482"/>
    </row>
    <row r="6" spans="1:6" x14ac:dyDescent="0.2">
      <c r="B6" s="149" t="s">
        <v>216</v>
      </c>
      <c r="C6" s="482" t="s">
        <v>499</v>
      </c>
    </row>
    <row r="7" spans="1:6" x14ac:dyDescent="0.2">
      <c r="B7" s="149" t="s">
        <v>128</v>
      </c>
      <c r="C7" s="482"/>
    </row>
    <row r="8" spans="1:6" x14ac:dyDescent="0.2">
      <c r="B8" s="149" t="s">
        <v>36</v>
      </c>
      <c r="C8" s="482"/>
    </row>
    <row r="9" spans="1:6" x14ac:dyDescent="0.2">
      <c r="B9" s="149" t="s">
        <v>41</v>
      </c>
      <c r="C9" s="482" t="s">
        <v>500</v>
      </c>
    </row>
    <row r="10" spans="1:6" x14ac:dyDescent="0.2">
      <c r="B10" s="149" t="s">
        <v>58</v>
      </c>
      <c r="C10" s="482" t="s">
        <v>496</v>
      </c>
    </row>
    <row r="11" spans="1:6" x14ac:dyDescent="0.2">
      <c r="B11" s="149" t="s">
        <v>349</v>
      </c>
      <c r="C11" s="482"/>
    </row>
    <row r="12" spans="1:6" x14ac:dyDescent="0.2">
      <c r="B12" s="149" t="s">
        <v>35</v>
      </c>
      <c r="C12" s="482" t="s">
        <v>149</v>
      </c>
    </row>
    <row r="13" spans="1:6" x14ac:dyDescent="0.2">
      <c r="B13" s="149" t="s">
        <v>50</v>
      </c>
      <c r="C13" s="482" t="s">
        <v>175</v>
      </c>
    </row>
    <row r="14" spans="1:6" x14ac:dyDescent="0.2">
      <c r="B14" s="149" t="s">
        <v>51</v>
      </c>
      <c r="C14" s="482" t="s">
        <v>498</v>
      </c>
    </row>
    <row r="15" spans="1:6" x14ac:dyDescent="0.2">
      <c r="B15" s="149" t="s">
        <v>217</v>
      </c>
      <c r="C15" s="482" t="s">
        <v>133</v>
      </c>
    </row>
    <row r="16" spans="1:6" x14ac:dyDescent="0.2">
      <c r="B16" s="149" t="s">
        <v>434</v>
      </c>
      <c r="C16" s="481"/>
    </row>
    <row r="17" spans="1:3" x14ac:dyDescent="0.2">
      <c r="B17" s="150" t="s">
        <v>219</v>
      </c>
      <c r="C17" s="484" t="s">
        <v>135</v>
      </c>
    </row>
    <row r="18" spans="1:3" x14ac:dyDescent="0.2">
      <c r="B18" s="149" t="s">
        <v>218</v>
      </c>
      <c r="C18" s="482" t="s">
        <v>135</v>
      </c>
    </row>
    <row r="19" spans="1:3" x14ac:dyDescent="0.2">
      <c r="A19" s="164"/>
      <c r="B19" s="151" t="s">
        <v>53</v>
      </c>
      <c r="C19" s="482" t="s">
        <v>497</v>
      </c>
    </row>
    <row r="20" spans="1:3" x14ac:dyDescent="0.2">
      <c r="A20" s="164" t="s">
        <v>491</v>
      </c>
      <c r="B20" s="38"/>
    </row>
    <row r="21" spans="1:3" x14ac:dyDescent="0.2">
      <c r="B21" s="38"/>
    </row>
    <row r="22" spans="1:3" x14ac:dyDescent="0.2">
      <c r="B22" s="38" t="s">
        <v>397</v>
      </c>
    </row>
    <row r="23" spans="1:3" x14ac:dyDescent="0.2">
      <c r="B23" s="85" t="s">
        <v>398</v>
      </c>
    </row>
    <row r="24" spans="1:3" x14ac:dyDescent="0.2">
      <c r="B24" s="86" t="s">
        <v>202</v>
      </c>
    </row>
    <row r="25" spans="1:3" x14ac:dyDescent="0.2">
      <c r="B25" s="85" t="s">
        <v>307</v>
      </c>
    </row>
    <row r="26" spans="1:3" x14ac:dyDescent="0.2">
      <c r="B26" s="85"/>
    </row>
    <row r="27" spans="1:3" ht="153" x14ac:dyDescent="0.2">
      <c r="B27" s="85"/>
      <c r="C27" s="95"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5" zoomScaleNormal="85"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9.28515625" defaultRowHeight="12.75" zeroHeight="1" x14ac:dyDescent="0.2"/>
  <cols>
    <col min="1" max="1" width="15.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1" width="9.28515625" style="5" customWidth="1"/>
    <col min="52" max="16384" width="9.28515625" style="5"/>
  </cols>
  <sheetData>
    <row r="1" spans="1:49" ht="19.5" x14ac:dyDescent="0.2">
      <c r="B1" s="91" t="s">
        <v>346</v>
      </c>
      <c r="D1" s="3"/>
    </row>
    <row r="2" spans="1:49" x14ac:dyDescent="0.2"/>
    <row r="3" spans="1:49" s="37" customFormat="1" ht="107.45" customHeight="1" x14ac:dyDescent="0.2">
      <c r="B3" s="251" t="s">
        <v>348</v>
      </c>
      <c r="C3" s="252" t="s">
        <v>220</v>
      </c>
      <c r="D3" s="253" t="s">
        <v>436</v>
      </c>
      <c r="E3" s="254" t="s">
        <v>437</v>
      </c>
      <c r="F3" s="254" t="s">
        <v>438</v>
      </c>
      <c r="G3" s="254" t="s">
        <v>400</v>
      </c>
      <c r="H3" s="254" t="s">
        <v>401</v>
      </c>
      <c r="I3" s="253" t="s">
        <v>439</v>
      </c>
      <c r="J3" s="253" t="s">
        <v>440</v>
      </c>
      <c r="K3" s="254" t="s">
        <v>441</v>
      </c>
      <c r="L3" s="254" t="s">
        <v>442</v>
      </c>
      <c r="M3" s="254" t="s">
        <v>402</v>
      </c>
      <c r="N3" s="254" t="s">
        <v>403</v>
      </c>
      <c r="O3" s="253" t="s">
        <v>443</v>
      </c>
      <c r="P3" s="253" t="s">
        <v>468</v>
      </c>
      <c r="Q3" s="254" t="s">
        <v>444</v>
      </c>
      <c r="R3" s="254" t="s">
        <v>445</v>
      </c>
      <c r="S3" s="254" t="s">
        <v>404</v>
      </c>
      <c r="T3" s="254" t="s">
        <v>405</v>
      </c>
      <c r="U3" s="253" t="s">
        <v>446</v>
      </c>
      <c r="V3" s="254" t="s">
        <v>447</v>
      </c>
      <c r="W3" s="254" t="s">
        <v>448</v>
      </c>
      <c r="X3" s="253" t="s">
        <v>449</v>
      </c>
      <c r="Y3" s="254" t="s">
        <v>450</v>
      </c>
      <c r="Z3" s="254" t="s">
        <v>451</v>
      </c>
      <c r="AA3" s="253" t="s">
        <v>452</v>
      </c>
      <c r="AB3" s="254" t="s">
        <v>453</v>
      </c>
      <c r="AC3" s="254" t="s">
        <v>454</v>
      </c>
      <c r="AD3" s="253" t="s">
        <v>455</v>
      </c>
      <c r="AE3" s="254" t="s">
        <v>456</v>
      </c>
      <c r="AF3" s="254" t="s">
        <v>457</v>
      </c>
      <c r="AG3" s="254" t="s">
        <v>406</v>
      </c>
      <c r="AH3" s="254" t="s">
        <v>407</v>
      </c>
      <c r="AI3" s="253" t="s">
        <v>458</v>
      </c>
      <c r="AJ3" s="254" t="s">
        <v>459</v>
      </c>
      <c r="AK3" s="254" t="s">
        <v>460</v>
      </c>
      <c r="AL3" s="254" t="s">
        <v>408</v>
      </c>
      <c r="AM3" s="254" t="s">
        <v>409</v>
      </c>
      <c r="AN3" s="253" t="s">
        <v>461</v>
      </c>
      <c r="AO3" s="254" t="s">
        <v>462</v>
      </c>
      <c r="AP3" s="254" t="s">
        <v>463</v>
      </c>
      <c r="AQ3" s="254" t="s">
        <v>399</v>
      </c>
      <c r="AR3" s="254" t="s">
        <v>410</v>
      </c>
      <c r="AS3" s="253" t="s">
        <v>464</v>
      </c>
      <c r="AT3" s="255" t="s">
        <v>465</v>
      </c>
      <c r="AU3" s="255" t="s">
        <v>435</v>
      </c>
      <c r="AV3" s="255" t="s">
        <v>466</v>
      </c>
      <c r="AW3" s="256" t="s">
        <v>467</v>
      </c>
    </row>
    <row r="4" spans="1:49" ht="16.5" x14ac:dyDescent="0.2">
      <c r="B4" s="239" t="s">
        <v>221</v>
      </c>
      <c r="C4" s="203"/>
      <c r="D4" s="261"/>
      <c r="E4" s="260"/>
      <c r="F4" s="260"/>
      <c r="G4" s="260"/>
      <c r="H4" s="260"/>
      <c r="I4" s="261"/>
      <c r="J4" s="261"/>
      <c r="K4" s="260"/>
      <c r="L4" s="260"/>
      <c r="M4" s="260"/>
      <c r="N4" s="260"/>
      <c r="O4" s="261"/>
      <c r="P4" s="261"/>
      <c r="Q4" s="260"/>
      <c r="R4" s="260"/>
      <c r="S4" s="260"/>
      <c r="T4" s="260"/>
      <c r="U4" s="261"/>
      <c r="V4" s="260"/>
      <c r="W4" s="260"/>
      <c r="X4" s="261"/>
      <c r="Y4" s="260"/>
      <c r="Z4" s="260"/>
      <c r="AA4" s="261"/>
      <c r="AB4" s="260"/>
      <c r="AC4" s="260"/>
      <c r="AD4" s="261"/>
      <c r="AE4" s="260"/>
      <c r="AF4" s="260"/>
      <c r="AG4" s="260"/>
      <c r="AH4" s="260"/>
      <c r="AI4" s="261"/>
      <c r="AJ4" s="260"/>
      <c r="AK4" s="260"/>
      <c r="AL4" s="260"/>
      <c r="AM4" s="260"/>
      <c r="AN4" s="261"/>
      <c r="AO4" s="260"/>
      <c r="AP4" s="260"/>
      <c r="AQ4" s="260"/>
      <c r="AR4" s="260"/>
      <c r="AS4" s="261"/>
      <c r="AT4" s="262"/>
      <c r="AU4" s="262"/>
      <c r="AV4" s="262"/>
      <c r="AW4" s="263"/>
    </row>
    <row r="5" spans="1:49" x14ac:dyDescent="0.2">
      <c r="B5" s="240" t="s">
        <v>222</v>
      </c>
      <c r="C5" s="204"/>
      <c r="D5" s="214">
        <f>SUM('Pt 2 Premium and Claims'!D$5,'Pt 2 Premium and Claims'!D$6,-'Pt 2 Premium and Claims'!D$7,-'Pt 2 Premium and Claims'!D$13,'Pt 2 Premium and Claims'!D$14:'Pt 2 Premium and Claims'!D$17)</f>
        <v>86585827.172499999</v>
      </c>
      <c r="E5" s="215">
        <f>SUM('Pt 2 Premium and Claims'!E$5,'Pt 2 Premium and Claims'!E$6,-'Pt 2 Premium and Claims'!E$7,-'Pt 2 Premium and Claims'!E$13,'Pt 2 Premium and Claims'!E$14:'Pt 2 Premium and Claims'!E$17)</f>
        <v>90367760.572500005</v>
      </c>
      <c r="F5" s="215">
        <f>SUM('Pt 2 Premium and Claims'!F$5,'Pt 2 Premium and Claims'!F$6,-'Pt 2 Premium and Claims'!F$7,-'Pt 2 Premium and Claims'!F$13,'Pt 2 Premium and Claims'!F$14:'Pt 2 Premium and Claims'!F$17)</f>
        <v>0</v>
      </c>
      <c r="G5" s="215">
        <f>SUM('Pt 2 Premium and Claims'!G$5,'Pt 2 Premium and Claims'!G$6,-'Pt 2 Premium and Claims'!G$7,-'Pt 2 Premium and Claims'!G$13,'Pt 2 Premium and Claims'!G$14:'Pt 2 Premium and Claims'!G$17)</f>
        <v>0</v>
      </c>
      <c r="H5" s="215">
        <f>SUM('Pt 2 Premium and Claims'!H$5,'Pt 2 Premium and Claims'!H$6,-'Pt 2 Premium and Claims'!H$7,-'Pt 2 Premium and Claims'!H$13,'Pt 2 Premium and Claims'!H$14:'Pt 2 Premium and Claims'!H$17)</f>
        <v>0</v>
      </c>
      <c r="I5" s="214">
        <f>SUM('Pt 2 Premium and Claims'!I$5,'Pt 2 Premium and Claims'!I$6,-'Pt 2 Premium and Claims'!I$7,-'Pt 2 Premium and Claims'!I$13,'Pt 2 Premium and Claims'!I$14:'Pt 2 Premium and Claims'!I$16)</f>
        <v>90367760.572500005</v>
      </c>
      <c r="J5" s="214">
        <f>SUM('Pt 2 Premium and Claims'!J$5,'Pt 2 Premium and Claims'!J$6,-'Pt 2 Premium and Claims'!J$7,-'Pt 2 Premium and Claims'!J$13,'Pt 2 Premium and Claims'!J$14,'Pt 2 Premium and Claims'!J$16:'Pt 2 Premium and Claims'!J$17)</f>
        <v>1578874.65</v>
      </c>
      <c r="K5" s="215">
        <f>SUM('Pt 2 Premium and Claims'!K$5,'Pt 2 Premium and Claims'!K$6,-'Pt 2 Premium and Claims'!K$7,-'Pt 2 Premium and Claims'!K$13,'Pt 2 Premium and Claims'!K$14,'Pt 2 Premium and Claims'!K$16:'Pt 2 Premium and Claims'!K$17)</f>
        <v>1691148.05</v>
      </c>
      <c r="L5" s="215">
        <f>SUM('Pt 2 Premium and Claims'!L$5,'Pt 2 Premium and Claims'!L$6,-'Pt 2 Premium and Claims'!L$7,-'Pt 2 Premium and Claims'!L$13,'Pt 2 Premium and Claims'!L$14,'Pt 2 Premium and Claims'!L$16:'Pt 2 Premium and Claims'!L$17)</f>
        <v>0</v>
      </c>
      <c r="M5" s="215">
        <f>SUM('Pt 2 Premium and Claims'!M$5,'Pt 2 Premium and Claims'!M$6,-'Pt 2 Premium and Claims'!M$7,-'Pt 2 Premium and Claims'!M$13,'Pt 2 Premium and Claims'!M$14,'Pt 2 Premium and Claims'!M$16:'Pt 2 Premium and Claims'!M$17)</f>
        <v>0</v>
      </c>
      <c r="N5" s="215">
        <f>SUM('Pt 2 Premium and Claims'!N$5,'Pt 2 Premium and Claims'!N$6,-'Pt 2 Premium and Claims'!N$7,-'Pt 2 Premium and Claims'!N$13,'Pt 2 Premium and Claims'!N$14,'Pt 2 Premium and Claims'!N$16:'Pt 2 Premium and Claims'!N$17)</f>
        <v>0</v>
      </c>
      <c r="O5" s="214">
        <f>SUM('Pt 2 Premium and Claims'!O$5,'Pt 2 Premium and Claims'!O$6,-'Pt 2 Premium and Claims'!O$7,-'Pt 2 Premium and Claims'!O$13,'Pt 2 Premium and Claims'!O$14,'Pt 2 Premium and Claims'!O$16)</f>
        <v>1691148.05</v>
      </c>
      <c r="P5" s="214">
        <f>SUM('Pt 2 Premium and Claims'!P$5,'Pt 2 Premium and Claims'!P$6,-'Pt 2 Premium and Claims'!P$7,-'Pt 2 Premium and Claims'!P$13,'Pt 2 Premium and Claims'!P$14)</f>
        <v>21871177.359999999</v>
      </c>
      <c r="Q5" s="215">
        <f>SUM('Pt 2 Premium and Claims'!Q$5,'Pt 2 Premium and Claims'!Q$6,-'Pt 2 Premium and Claims'!Q$7,-'Pt 2 Premium and Claims'!Q$13,'Pt 2 Premium and Claims'!Q$14)</f>
        <v>21871177.359999999</v>
      </c>
      <c r="R5" s="215">
        <f>SUM('Pt 2 Premium and Claims'!R$5,'Pt 2 Premium and Claims'!R$6,-'Pt 2 Premium and Claims'!R$7,-'Pt 2 Premium and Claims'!R$13,'Pt 2 Premium and Claims'!R$14)</f>
        <v>0</v>
      </c>
      <c r="S5" s="215">
        <f>SUM('Pt 2 Premium and Claims'!S$5,'Pt 2 Premium and Claims'!S$6,-'Pt 2 Premium and Claims'!S$7,-'Pt 2 Premium and Claims'!S$13,'Pt 2 Premium and Claims'!S$14)</f>
        <v>0</v>
      </c>
      <c r="T5" s="215">
        <f>SUM('Pt 2 Premium and Claims'!T$5,'Pt 2 Premium and Claims'!T$6,-'Pt 2 Premium and Claims'!T$7,-'Pt 2 Premium and Claims'!T$13,'Pt 2 Premium and Claims'!T$14)</f>
        <v>0</v>
      </c>
      <c r="U5" s="214">
        <f>SUM('Pt 2 Premium and Claims'!U$5,'Pt 2 Premium and Claims'!U$6,-'Pt 2 Premium and Claims'!U$7,-'Pt 2 Premium and Claims'!U$13,'Pt 2 Premium and Claims'!U$14)</f>
        <v>0</v>
      </c>
      <c r="V5" s="215">
        <f>SUM('Pt 2 Premium and Claims'!V$5,'Pt 2 Premium and Claims'!V$6,-'Pt 2 Premium and Claims'!V$7,-'Pt 2 Premium and Claims'!V$13,'Pt 2 Premium and Claims'!V$14)</f>
        <v>0</v>
      </c>
      <c r="W5" s="215">
        <f>SUM('Pt 2 Premium and Claims'!W$5,'Pt 2 Premium and Claims'!W$6,-'Pt 2 Premium and Claims'!W$7,-'Pt 2 Premium and Claims'!W$13,'Pt 2 Premium and Claims'!W$14)</f>
        <v>0</v>
      </c>
      <c r="X5" s="214">
        <f>SUM('Pt 2 Premium and Claims'!X$5,'Pt 2 Premium and Claims'!X$6,-'Pt 2 Premium and Claims'!X$7,-'Pt 2 Premium and Claims'!X$13,'Pt 2 Premium and Claims'!X$14)</f>
        <v>0</v>
      </c>
      <c r="Y5" s="215">
        <f>SUM('Pt 2 Premium and Claims'!Y$5,'Pt 2 Premium and Claims'!Y$6,-'Pt 2 Premium and Claims'!Y$7,-'Pt 2 Premium and Claims'!Y$13,'Pt 2 Premium and Claims'!Y$14)</f>
        <v>0</v>
      </c>
      <c r="Z5" s="215">
        <f>SUM('Pt 2 Premium and Claims'!Z$5,'Pt 2 Premium and Claims'!Z$6,-'Pt 2 Premium and Claims'!Z$7,-'Pt 2 Premium and Claims'!Z$13,'Pt 2 Premium and Claims'!Z$14)</f>
        <v>0</v>
      </c>
      <c r="AA5" s="214">
        <f>SUM('Pt 2 Premium and Claims'!AA$5,'Pt 2 Premium and Claims'!AA$6,-'Pt 2 Premium and Claims'!AA$7,-'Pt 2 Premium and Claims'!AA$13,'Pt 2 Premium and Claims'!AA$14)</f>
        <v>0</v>
      </c>
      <c r="AB5" s="215">
        <f>SUM('Pt 2 Premium and Claims'!AB$5,'Pt 2 Premium and Claims'!AB$6,-'Pt 2 Premium and Claims'!AB$7,-'Pt 2 Premium and Claims'!AB$13,'Pt 2 Premium and Claims'!AB$14)</f>
        <v>0</v>
      </c>
      <c r="AC5" s="215">
        <f>SUM('Pt 2 Premium and Claims'!AC$5,'Pt 2 Premium and Claims'!AC$6,-'Pt 2 Premium and Claims'!AC$7,-'Pt 2 Premium and Claims'!AC$13,'Pt 2 Premium and Claims'!AC$14)</f>
        <v>0</v>
      </c>
      <c r="AD5" s="214">
        <v>0</v>
      </c>
      <c r="AE5" s="276"/>
      <c r="AF5" s="276"/>
      <c r="AG5" s="276"/>
      <c r="AH5" s="277"/>
      <c r="AI5" s="214">
        <v>0</v>
      </c>
      <c r="AJ5" s="276"/>
      <c r="AK5" s="276"/>
      <c r="AL5" s="276"/>
      <c r="AM5" s="277"/>
      <c r="AN5" s="214">
        <f>SUM('Pt 2 Premium and Claims'!AN$5,'Pt 2 Premium and Claims'!AN$6,-'Pt 2 Premium and Claims'!AN$7,-'Pt 2 Premium and Claims'!AN$13,'Pt 2 Premium and Claims'!AN$14)</f>
        <v>0</v>
      </c>
      <c r="AO5" s="215">
        <f>SUM('Pt 2 Premium and Claims'!AO$5,'Pt 2 Premium and Claims'!AO$6,-'Pt 2 Premium and Claims'!AO$7,-'Pt 2 Premium and Claims'!AO$13,'Pt 2 Premium and Claims'!AO$14)</f>
        <v>0</v>
      </c>
      <c r="AP5" s="215">
        <f>SUM('Pt 2 Premium and Claims'!AP$5,'Pt 2 Premium and Claims'!AP$6,-'Pt 2 Premium and Claims'!AP$7,-'Pt 2 Premium and Claims'!AP$13,'Pt 2 Premium and Claims'!AP$14)</f>
        <v>0</v>
      </c>
      <c r="AQ5" s="215">
        <f>SUM('Pt 2 Premium and Claims'!AQ$5,'Pt 2 Premium and Claims'!AQ$6,-'Pt 2 Premium and Claims'!AQ$7,-'Pt 2 Premium and Claims'!AQ$13,'Pt 2 Premium and Claims'!AQ$14)</f>
        <v>0</v>
      </c>
      <c r="AR5" s="215">
        <f>SUM('Pt 2 Premium and Claims'!AR$5,'Pt 2 Premium and Claims'!AR$6,-'Pt 2 Premium and Claims'!AR$7,-'Pt 2 Premium and Claims'!AR$13,'Pt 2 Premium and Claims'!AR$14)</f>
        <v>0</v>
      </c>
      <c r="AS5" s="214">
        <f>SUM('Pt 2 Premium and Claims'!AS$5,'Pt 2 Premium and Claims'!AS$6,-'Pt 2 Premium and Claims'!AS$7,-'Pt 2 Premium and Claims'!AS$13,'Pt 2 Premium and Claims'!AS$14)</f>
        <v>2341320677.9707932</v>
      </c>
      <c r="AT5" s="216">
        <f>SUM('Pt 2 Premium and Claims'!AT$5,'Pt 2 Premium and Claims'!AT$6,-'Pt 2 Premium and Claims'!AT$7,-'Pt 2 Premium and Claims'!AT$13,'Pt 2 Premium and Claims'!AT$14)</f>
        <v>0</v>
      </c>
      <c r="AU5" s="216">
        <f>SUM('Pt 2 Premium and Claims'!AU$5,'Pt 2 Premium and Claims'!AU$6,-'Pt 2 Premium and Claims'!AU$7,-'Pt 2 Premium and Claims'!AU$13,'Pt 2 Premium and Claims'!AU$14)</f>
        <v>104372780.22475791</v>
      </c>
      <c r="AV5" s="217"/>
      <c r="AW5" s="298"/>
    </row>
    <row r="6" spans="1:49" x14ac:dyDescent="0.2">
      <c r="B6" s="241" t="s">
        <v>223</v>
      </c>
      <c r="C6" s="205" t="s">
        <v>12</v>
      </c>
      <c r="D6" s="218">
        <f>'[1]Pt 1 Summary of Data'!D6</f>
        <v>0</v>
      </c>
      <c r="E6" s="219">
        <f>'[1]Pt 1 Summary of Data'!E6</f>
        <v>0</v>
      </c>
      <c r="F6" s="219">
        <f>'[1]Pt 1 Summary of Data'!F6</f>
        <v>0</v>
      </c>
      <c r="G6" s="220">
        <f>'[1]Pt 1 Summary of Data'!G6</f>
        <v>0</v>
      </c>
      <c r="H6" s="220">
        <f>'[1]Pt 1 Summary of Data'!H6</f>
        <v>0</v>
      </c>
      <c r="I6" s="221">
        <f>'[1]Pt 1 Summary of Data'!I6</f>
        <v>0</v>
      </c>
      <c r="J6" s="218">
        <f>'[1]Pt 1 Summary of Data'!J6</f>
        <v>0</v>
      </c>
      <c r="K6" s="219">
        <f>'[1]Pt 1 Summary of Data'!K6</f>
        <v>0</v>
      </c>
      <c r="L6" s="219">
        <f>'[1]Pt 1 Summary of Data'!L6</f>
        <v>0</v>
      </c>
      <c r="M6" s="220">
        <f>'[1]Pt 1 Summary of Data'!M6</f>
        <v>0</v>
      </c>
      <c r="N6" s="220">
        <f>'[1]Pt 1 Summary of Data'!N6</f>
        <v>0</v>
      </c>
      <c r="O6" s="221">
        <f>'[1]Pt 1 Summary of Data'!O6</f>
        <v>0</v>
      </c>
      <c r="P6" s="218">
        <f>'[1]Pt 1 Summary of Data'!P6</f>
        <v>0</v>
      </c>
      <c r="Q6" s="219">
        <f>'[1]Pt 1 Summary of Data'!Q6</f>
        <v>0</v>
      </c>
      <c r="R6" s="219">
        <f>'[1]Pt 1 Summary of Data'!R6</f>
        <v>0</v>
      </c>
      <c r="S6" s="220">
        <f>'[1]Pt 1 Summary of Data'!S6</f>
        <v>0</v>
      </c>
      <c r="T6" s="220">
        <f>'[1]Pt 1 Summary of Data'!T6</f>
        <v>0</v>
      </c>
      <c r="U6" s="218">
        <f>'[1]Pt 1 Summary of Data'!U6</f>
        <v>0</v>
      </c>
      <c r="V6" s="219">
        <f>'[1]Pt 1 Summary of Data'!V6</f>
        <v>0</v>
      </c>
      <c r="W6" s="219">
        <f>'[1]Pt 1 Summary of Data'!W6</f>
        <v>0</v>
      </c>
      <c r="X6" s="218">
        <f>'[1]Pt 1 Summary of Data'!X6</f>
        <v>0</v>
      </c>
      <c r="Y6" s="219">
        <f>'[1]Pt 1 Summary of Data'!Y6</f>
        <v>0</v>
      </c>
      <c r="Z6" s="219">
        <f>'[1]Pt 1 Summary of Data'!Z6</f>
        <v>0</v>
      </c>
      <c r="AA6" s="218">
        <f>'[1]Pt 1 Summary of Data'!AA6</f>
        <v>0</v>
      </c>
      <c r="AB6" s="219">
        <f>'[1]Pt 1 Summary of Data'!AB6</f>
        <v>0</v>
      </c>
      <c r="AC6" s="219">
        <f>'[1]Pt 1 Summary of Data'!AC6</f>
        <v>0</v>
      </c>
      <c r="AD6" s="218">
        <f>'[1]Pt 1 Summary of Data'!AD6</f>
        <v>0</v>
      </c>
      <c r="AE6" s="272"/>
      <c r="AF6" s="272"/>
      <c r="AG6" s="272"/>
      <c r="AH6" s="272"/>
      <c r="AI6" s="218">
        <f>'[1]Pt 1 Summary of Data'!AI6</f>
        <v>0</v>
      </c>
      <c r="AJ6" s="272"/>
      <c r="AK6" s="272"/>
      <c r="AL6" s="272"/>
      <c r="AM6" s="272"/>
      <c r="AN6" s="218">
        <f>'[1]Pt 1 Summary of Data'!AN6</f>
        <v>0</v>
      </c>
      <c r="AO6" s="219">
        <f>'[1]Pt 1 Summary of Data'!AO6</f>
        <v>0</v>
      </c>
      <c r="AP6" s="219">
        <f>'[1]Pt 1 Summary of Data'!AP6</f>
        <v>0</v>
      </c>
      <c r="AQ6" s="220">
        <f>'[1]Pt 1 Summary of Data'!AQ6</f>
        <v>0</v>
      </c>
      <c r="AR6" s="220">
        <f>'[1]Pt 1 Summary of Data'!AR6</f>
        <v>0</v>
      </c>
      <c r="AS6" s="218">
        <f>'[1]Pt 1 Summary of Data'!AS6</f>
        <v>0</v>
      </c>
      <c r="AT6" s="222">
        <f>'[1]Pt 1 Summary of Data'!AT6</f>
        <v>0</v>
      </c>
      <c r="AU6" s="222">
        <f>'[1]Pt 1 Summary of Data'!AU6</f>
        <v>0</v>
      </c>
      <c r="AV6" s="292"/>
      <c r="AW6" s="299"/>
    </row>
    <row r="7" spans="1:49" x14ac:dyDescent="0.2">
      <c r="B7" s="241" t="s">
        <v>224</v>
      </c>
      <c r="C7" s="205" t="s">
        <v>13</v>
      </c>
      <c r="D7" s="218">
        <f>'[1]Pt 1 Summary of Data'!D7</f>
        <v>0</v>
      </c>
      <c r="E7" s="219">
        <f>'[1]Pt 1 Summary of Data'!E7</f>
        <v>0</v>
      </c>
      <c r="F7" s="219">
        <f>'[1]Pt 1 Summary of Data'!F7</f>
        <v>0</v>
      </c>
      <c r="G7" s="219">
        <f>'[1]Pt 1 Summary of Data'!G7</f>
        <v>0</v>
      </c>
      <c r="H7" s="219">
        <f>'[1]Pt 1 Summary of Data'!H7</f>
        <v>0</v>
      </c>
      <c r="I7" s="218">
        <f>'[1]Pt 1 Summary of Data'!I7</f>
        <v>0</v>
      </c>
      <c r="J7" s="218">
        <f>'[1]Pt 1 Summary of Data'!J7</f>
        <v>0</v>
      </c>
      <c r="K7" s="219">
        <f>'[1]Pt 1 Summary of Data'!K7</f>
        <v>0</v>
      </c>
      <c r="L7" s="219">
        <f>'[1]Pt 1 Summary of Data'!L7</f>
        <v>0</v>
      </c>
      <c r="M7" s="219">
        <f>'[1]Pt 1 Summary of Data'!M7</f>
        <v>0</v>
      </c>
      <c r="N7" s="219">
        <f>'[1]Pt 1 Summary of Data'!N7</f>
        <v>0</v>
      </c>
      <c r="O7" s="218">
        <f>'[1]Pt 1 Summary of Data'!O7</f>
        <v>0</v>
      </c>
      <c r="P7" s="218">
        <f>'[1]Pt 1 Summary of Data'!P7</f>
        <v>0</v>
      </c>
      <c r="Q7" s="219">
        <f>'[1]Pt 1 Summary of Data'!Q7</f>
        <v>0</v>
      </c>
      <c r="R7" s="219">
        <f>'[1]Pt 1 Summary of Data'!R7</f>
        <v>0</v>
      </c>
      <c r="S7" s="219">
        <f>'[1]Pt 1 Summary of Data'!S7</f>
        <v>0</v>
      </c>
      <c r="T7" s="219">
        <f>'[1]Pt 1 Summary of Data'!T7</f>
        <v>0</v>
      </c>
      <c r="U7" s="218">
        <f>'[1]Pt 1 Summary of Data'!U7</f>
        <v>0</v>
      </c>
      <c r="V7" s="219">
        <f>'[1]Pt 1 Summary of Data'!V7</f>
        <v>0</v>
      </c>
      <c r="W7" s="219">
        <f>'[1]Pt 1 Summary of Data'!W7</f>
        <v>0</v>
      </c>
      <c r="X7" s="218">
        <f>'[1]Pt 1 Summary of Data'!X7</f>
        <v>0</v>
      </c>
      <c r="Y7" s="219">
        <f>'[1]Pt 1 Summary of Data'!Y7</f>
        <v>0</v>
      </c>
      <c r="Z7" s="219">
        <f>'[1]Pt 1 Summary of Data'!Z7</f>
        <v>0</v>
      </c>
      <c r="AA7" s="218">
        <f>'[1]Pt 1 Summary of Data'!AA7</f>
        <v>0</v>
      </c>
      <c r="AB7" s="219">
        <f>'[1]Pt 1 Summary of Data'!AB7</f>
        <v>0</v>
      </c>
      <c r="AC7" s="219">
        <f>'[1]Pt 1 Summary of Data'!AC7</f>
        <v>0</v>
      </c>
      <c r="AD7" s="218">
        <f>'[1]Pt 1 Summary of Data'!AD7</f>
        <v>0</v>
      </c>
      <c r="AE7" s="272"/>
      <c r="AF7" s="272"/>
      <c r="AG7" s="272"/>
      <c r="AH7" s="272"/>
      <c r="AI7" s="218">
        <f>'[1]Pt 1 Summary of Data'!AI7</f>
        <v>0</v>
      </c>
      <c r="AJ7" s="272"/>
      <c r="AK7" s="272"/>
      <c r="AL7" s="272"/>
      <c r="AM7" s="272"/>
      <c r="AN7" s="218">
        <f>'[1]Pt 1 Summary of Data'!AN7</f>
        <v>0</v>
      </c>
      <c r="AO7" s="219">
        <f>'[1]Pt 1 Summary of Data'!AO7</f>
        <v>0</v>
      </c>
      <c r="AP7" s="219">
        <f>'[1]Pt 1 Summary of Data'!AP7</f>
        <v>0</v>
      </c>
      <c r="AQ7" s="219">
        <f>'[1]Pt 1 Summary of Data'!AQ7</f>
        <v>0</v>
      </c>
      <c r="AR7" s="219">
        <f>'[1]Pt 1 Summary of Data'!AR7</f>
        <v>0</v>
      </c>
      <c r="AS7" s="218">
        <f>'[1]Pt 1 Summary of Data'!AS7</f>
        <v>0</v>
      </c>
      <c r="AT7" s="222">
        <f>'[1]Pt 1 Summary of Data'!AT7</f>
        <v>0</v>
      </c>
      <c r="AU7" s="222">
        <f>'[1]Pt 1 Summary of Data'!AU7</f>
        <v>0</v>
      </c>
      <c r="AV7" s="292"/>
      <c r="AW7" s="299"/>
    </row>
    <row r="8" spans="1:49" ht="25.5" x14ac:dyDescent="0.2">
      <c r="B8" s="241" t="s">
        <v>225</v>
      </c>
      <c r="C8" s="205" t="s">
        <v>59</v>
      </c>
      <c r="D8" s="218">
        <f>'[1]Pt 1 Summary of Data'!D8</f>
        <v>0</v>
      </c>
      <c r="E8" s="270"/>
      <c r="F8" s="271"/>
      <c r="G8" s="271"/>
      <c r="H8" s="271"/>
      <c r="I8" s="274"/>
      <c r="J8" s="218">
        <f>'[1]Pt 1 Summary of Data'!J8</f>
        <v>0</v>
      </c>
      <c r="K8" s="270"/>
      <c r="L8" s="271"/>
      <c r="M8" s="271"/>
      <c r="N8" s="271"/>
      <c r="O8" s="274"/>
      <c r="P8" s="218">
        <f>'[1]Pt 1 Summary of Data'!P8</f>
        <v>0</v>
      </c>
      <c r="Q8" s="270"/>
      <c r="R8" s="271"/>
      <c r="S8" s="271"/>
      <c r="T8" s="271"/>
      <c r="U8" s="218">
        <f>'[1]Pt 1 Summary of Data'!U8</f>
        <v>0</v>
      </c>
      <c r="V8" s="271"/>
      <c r="W8" s="271"/>
      <c r="X8" s="218">
        <f>'[1]Pt 1 Summary of Data'!X8</f>
        <v>0</v>
      </c>
      <c r="Y8" s="271"/>
      <c r="Z8" s="271"/>
      <c r="AA8" s="218">
        <f>'[1]Pt 1 Summary of Data'!AA8</f>
        <v>0</v>
      </c>
      <c r="AB8" s="271"/>
      <c r="AC8" s="271"/>
      <c r="AD8" s="218">
        <f>'[1]Pt 1 Summary of Data'!AD8</f>
        <v>0</v>
      </c>
      <c r="AE8" s="272"/>
      <c r="AF8" s="272"/>
      <c r="AG8" s="272"/>
      <c r="AH8" s="275"/>
      <c r="AI8" s="218">
        <f>'[1]Pt 1 Summary of Data'!AI8</f>
        <v>0</v>
      </c>
      <c r="AJ8" s="272"/>
      <c r="AK8" s="272"/>
      <c r="AL8" s="272"/>
      <c r="AM8" s="275"/>
      <c r="AN8" s="218">
        <f>'[1]Pt 1 Summary of Data'!AN8</f>
        <v>0</v>
      </c>
      <c r="AO8" s="270"/>
      <c r="AP8" s="271"/>
      <c r="AQ8" s="271"/>
      <c r="AR8" s="271"/>
      <c r="AS8" s="218">
        <f>'[1]Pt 1 Summary of Data'!AS8</f>
        <v>0</v>
      </c>
      <c r="AT8" s="222">
        <f>'[1]Pt 1 Summary of Data'!AT8</f>
        <v>0</v>
      </c>
      <c r="AU8" s="222">
        <f>'[1]Pt 1 Summary of Data'!AU8</f>
        <v>0</v>
      </c>
      <c r="AV8" s="292"/>
      <c r="AW8" s="299"/>
    </row>
    <row r="9" spans="1:49" x14ac:dyDescent="0.2">
      <c r="B9" s="241" t="s">
        <v>226</v>
      </c>
      <c r="C9" s="205" t="s">
        <v>60</v>
      </c>
      <c r="D9" s="218">
        <f>'[1]Pt 1 Summary of Data'!D9</f>
        <v>0</v>
      </c>
      <c r="E9" s="269"/>
      <c r="F9" s="272"/>
      <c r="G9" s="272"/>
      <c r="H9" s="272"/>
      <c r="I9" s="273"/>
      <c r="J9" s="218">
        <f>'[1]Pt 1 Summary of Data'!J9</f>
        <v>0</v>
      </c>
      <c r="K9" s="269"/>
      <c r="L9" s="272"/>
      <c r="M9" s="272"/>
      <c r="N9" s="272"/>
      <c r="O9" s="273"/>
      <c r="P9" s="218">
        <f>'[1]Pt 1 Summary of Data'!P9</f>
        <v>0</v>
      </c>
      <c r="Q9" s="269"/>
      <c r="R9" s="272"/>
      <c r="S9" s="272"/>
      <c r="T9" s="272"/>
      <c r="U9" s="218">
        <f>'[1]Pt 1 Summary of Data'!U9</f>
        <v>0</v>
      </c>
      <c r="V9" s="272"/>
      <c r="W9" s="272"/>
      <c r="X9" s="218">
        <f>'[1]Pt 1 Summary of Data'!X9</f>
        <v>0</v>
      </c>
      <c r="Y9" s="272"/>
      <c r="Z9" s="272"/>
      <c r="AA9" s="218">
        <f>'[1]Pt 1 Summary of Data'!AA9</f>
        <v>0</v>
      </c>
      <c r="AB9" s="272"/>
      <c r="AC9" s="272"/>
      <c r="AD9" s="218">
        <f>'[1]Pt 1 Summary of Data'!AD9</f>
        <v>0</v>
      </c>
      <c r="AE9" s="272"/>
      <c r="AF9" s="272"/>
      <c r="AG9" s="272"/>
      <c r="AH9" s="275"/>
      <c r="AI9" s="218">
        <f>'[1]Pt 1 Summary of Data'!AI9</f>
        <v>0</v>
      </c>
      <c r="AJ9" s="272"/>
      <c r="AK9" s="272"/>
      <c r="AL9" s="272"/>
      <c r="AM9" s="275"/>
      <c r="AN9" s="218">
        <f>'[1]Pt 1 Summary of Data'!AN9</f>
        <v>0</v>
      </c>
      <c r="AO9" s="269"/>
      <c r="AP9" s="272"/>
      <c r="AQ9" s="272"/>
      <c r="AR9" s="272"/>
      <c r="AS9" s="218">
        <f>'[1]Pt 1 Summary of Data'!AS9</f>
        <v>0</v>
      </c>
      <c r="AT9" s="222">
        <f>'[1]Pt 1 Summary of Data'!AT9</f>
        <v>0</v>
      </c>
      <c r="AU9" s="222">
        <f>'[1]Pt 1 Summary of Data'!AU9</f>
        <v>0</v>
      </c>
      <c r="AV9" s="292"/>
      <c r="AW9" s="299"/>
    </row>
    <row r="10" spans="1:49" x14ac:dyDescent="0.2">
      <c r="B10" s="241" t="s">
        <v>227</v>
      </c>
      <c r="C10" s="205" t="s">
        <v>52</v>
      </c>
      <c r="D10" s="218">
        <f>'[1]Pt 1 Summary of Data'!D10</f>
        <v>0</v>
      </c>
      <c r="E10" s="269"/>
      <c r="F10" s="272"/>
      <c r="G10" s="272"/>
      <c r="H10" s="272"/>
      <c r="I10" s="273"/>
      <c r="J10" s="218">
        <f>'[1]Pt 1 Summary of Data'!J10</f>
        <v>0</v>
      </c>
      <c r="K10" s="269"/>
      <c r="L10" s="272"/>
      <c r="M10" s="272"/>
      <c r="N10" s="272"/>
      <c r="O10" s="273"/>
      <c r="P10" s="218">
        <f>'[1]Pt 1 Summary of Data'!P10</f>
        <v>0</v>
      </c>
      <c r="Q10" s="269"/>
      <c r="R10" s="272"/>
      <c r="S10" s="272"/>
      <c r="T10" s="272"/>
      <c r="U10" s="218">
        <f>'[1]Pt 1 Summary of Data'!U10</f>
        <v>0</v>
      </c>
      <c r="V10" s="272"/>
      <c r="W10" s="272"/>
      <c r="X10" s="218">
        <f>'[1]Pt 1 Summary of Data'!X10</f>
        <v>0</v>
      </c>
      <c r="Y10" s="272"/>
      <c r="Z10" s="272"/>
      <c r="AA10" s="218">
        <f>'[1]Pt 1 Summary of Data'!AA10</f>
        <v>0</v>
      </c>
      <c r="AB10" s="272"/>
      <c r="AC10" s="272"/>
      <c r="AD10" s="218">
        <f>'[1]Pt 1 Summary of Data'!AD10</f>
        <v>0</v>
      </c>
      <c r="AE10" s="272"/>
      <c r="AF10" s="272"/>
      <c r="AG10" s="272"/>
      <c r="AH10" s="272"/>
      <c r="AI10" s="218">
        <f>'[1]Pt 1 Summary of Data'!AI10</f>
        <v>0</v>
      </c>
      <c r="AJ10" s="272"/>
      <c r="AK10" s="272"/>
      <c r="AL10" s="272"/>
      <c r="AM10" s="272"/>
      <c r="AN10" s="218">
        <f>'[1]Pt 1 Summary of Data'!AN10</f>
        <v>0</v>
      </c>
      <c r="AO10" s="269"/>
      <c r="AP10" s="272"/>
      <c r="AQ10" s="272"/>
      <c r="AR10" s="272"/>
      <c r="AS10" s="218">
        <f>'[1]Pt 1 Summary of Data'!AS10</f>
        <v>0</v>
      </c>
      <c r="AT10" s="222">
        <f>'[1]Pt 1 Summary of Data'!AT10</f>
        <v>0</v>
      </c>
      <c r="AU10" s="222">
        <f>'[1]Pt 1 Summary of Data'!AU10</f>
        <v>0</v>
      </c>
      <c r="AV10" s="292"/>
      <c r="AW10" s="299"/>
    </row>
    <row r="11" spans="1:49" s="7" customFormat="1" ht="16.5" x14ac:dyDescent="0.2">
      <c r="A11" s="37"/>
      <c r="B11" s="242" t="s">
        <v>228</v>
      </c>
      <c r="C11" s="206"/>
      <c r="D11" s="210"/>
      <c r="E11" s="209"/>
      <c r="F11" s="209"/>
      <c r="G11" s="209"/>
      <c r="H11" s="209"/>
      <c r="I11" s="210"/>
      <c r="J11" s="210"/>
      <c r="K11" s="209"/>
      <c r="L11" s="209"/>
      <c r="M11" s="209"/>
      <c r="N11" s="209"/>
      <c r="O11" s="210"/>
      <c r="P11" s="210"/>
      <c r="Q11" s="209"/>
      <c r="R11" s="209"/>
      <c r="S11" s="209"/>
      <c r="T11" s="209"/>
      <c r="U11" s="210"/>
      <c r="V11" s="209"/>
      <c r="W11" s="209"/>
      <c r="X11" s="210"/>
      <c r="Y11" s="209"/>
      <c r="Z11" s="209"/>
      <c r="AA11" s="210"/>
      <c r="AB11" s="209"/>
      <c r="AC11" s="209"/>
      <c r="AD11" s="210"/>
      <c r="AE11" s="209"/>
      <c r="AF11" s="209"/>
      <c r="AG11" s="209"/>
      <c r="AH11" s="209"/>
      <c r="AI11" s="210"/>
      <c r="AJ11" s="209"/>
      <c r="AK11" s="209"/>
      <c r="AL11" s="209"/>
      <c r="AM11" s="209"/>
      <c r="AN11" s="210"/>
      <c r="AO11" s="209"/>
      <c r="AP11" s="209"/>
      <c r="AQ11" s="209"/>
      <c r="AR11" s="209"/>
      <c r="AS11" s="210"/>
      <c r="AT11" s="212"/>
      <c r="AU11" s="212"/>
      <c r="AV11" s="212"/>
      <c r="AW11" s="249"/>
    </row>
    <row r="12" spans="1:49" s="7" customFormat="1" x14ac:dyDescent="0.2">
      <c r="A12" s="37"/>
      <c r="B12" s="240" t="s">
        <v>229</v>
      </c>
      <c r="C12" s="204"/>
      <c r="D12" s="214">
        <f>'Pt 2 Premium and Claims'!D$54</f>
        <v>87209072.131585389</v>
      </c>
      <c r="E12" s="215">
        <f>'Pt 2 Premium and Claims'!E$54</f>
        <v>82911394.417539448</v>
      </c>
      <c r="F12" s="215">
        <f>'Pt 2 Premium and Claims'!F$54</f>
        <v>0</v>
      </c>
      <c r="G12" s="215">
        <f>'Pt 2 Premium and Claims'!G$54</f>
        <v>0</v>
      </c>
      <c r="H12" s="215">
        <f>'Pt 2 Premium and Claims'!H$54</f>
        <v>0</v>
      </c>
      <c r="I12" s="214">
        <f>'Pt 2 Premium and Claims'!I$54</f>
        <v>82911394.417539448</v>
      </c>
      <c r="J12" s="214">
        <f>'Pt 2 Premium and Claims'!J$54</f>
        <v>1520005.9637632286</v>
      </c>
      <c r="K12" s="215">
        <f>'Pt 2 Premium and Claims'!K$54</f>
        <v>1522372.868760494</v>
      </c>
      <c r="L12" s="215">
        <f>'Pt 2 Premium and Claims'!L$54</f>
        <v>0</v>
      </c>
      <c r="M12" s="215">
        <f>'Pt 2 Premium and Claims'!M$54</f>
        <v>0</v>
      </c>
      <c r="N12" s="215">
        <f>'Pt 2 Premium and Claims'!N$54</f>
        <v>0</v>
      </c>
      <c r="O12" s="214">
        <f>'Pt 2 Premium and Claims'!O$54</f>
        <v>1522372.868760494</v>
      </c>
      <c r="P12" s="214">
        <f>'Pt 2 Premium and Claims'!P$54</f>
        <v>19759876.054573223</v>
      </c>
      <c r="Q12" s="215">
        <f>'Pt 2 Premium and Claims'!Q$54</f>
        <v>18295019.929414287</v>
      </c>
      <c r="R12" s="215">
        <f>'Pt 2 Premium and Claims'!R$54</f>
        <v>0</v>
      </c>
      <c r="S12" s="215">
        <f>'Pt 2 Premium and Claims'!S$54</f>
        <v>0</v>
      </c>
      <c r="T12" s="215">
        <f>'Pt 2 Premium and Claims'!T$54</f>
        <v>0</v>
      </c>
      <c r="U12" s="214">
        <f>'Pt 2 Premium and Claims'!U$54</f>
        <v>0</v>
      </c>
      <c r="V12" s="215">
        <f>'Pt 2 Premium and Claims'!V$54</f>
        <v>0</v>
      </c>
      <c r="W12" s="215">
        <f>'Pt 2 Premium and Claims'!W$54</f>
        <v>0</v>
      </c>
      <c r="X12" s="214">
        <f>'Pt 2 Premium and Claims'!X$54</f>
        <v>0</v>
      </c>
      <c r="Y12" s="215">
        <f>'Pt 2 Premium and Claims'!Y$54</f>
        <v>0</v>
      </c>
      <c r="Z12" s="215">
        <f>'Pt 2 Premium and Claims'!Z$54</f>
        <v>0</v>
      </c>
      <c r="AA12" s="214">
        <f>'Pt 2 Premium and Claims'!AA$54</f>
        <v>0</v>
      </c>
      <c r="AB12" s="215">
        <f>'Pt 2 Premium and Claims'!AB$54</f>
        <v>0</v>
      </c>
      <c r="AC12" s="215">
        <f>'Pt 2 Premium and Claims'!AC$54</f>
        <v>0</v>
      </c>
      <c r="AD12" s="214">
        <v>0</v>
      </c>
      <c r="AE12" s="276"/>
      <c r="AF12" s="276"/>
      <c r="AG12" s="276"/>
      <c r="AH12" s="277"/>
      <c r="AI12" s="214">
        <v>0</v>
      </c>
      <c r="AJ12" s="276"/>
      <c r="AK12" s="276"/>
      <c r="AL12" s="276"/>
      <c r="AM12" s="277"/>
      <c r="AN12" s="214">
        <f>'Pt 2 Premium and Claims'!AN$54</f>
        <v>0</v>
      </c>
      <c r="AO12" s="215">
        <f>'Pt 2 Premium and Claims'!AO$54</f>
        <v>0</v>
      </c>
      <c r="AP12" s="215">
        <f>'Pt 2 Premium and Claims'!AP$54</f>
        <v>0</v>
      </c>
      <c r="AQ12" s="215">
        <f>'Pt 2 Premium and Claims'!AQ$54</f>
        <v>0</v>
      </c>
      <c r="AR12" s="215">
        <f>'Pt 2 Premium and Claims'!AR$54</f>
        <v>0</v>
      </c>
      <c r="AS12" s="214">
        <f>'Pt 2 Premium and Claims'!AS$54</f>
        <v>2183031599.9982491</v>
      </c>
      <c r="AT12" s="216">
        <f>'Pt 2 Premium and Claims'!AT$54</f>
        <v>0</v>
      </c>
      <c r="AU12" s="216">
        <f>'Pt 2 Premium and Claims'!AU$54</f>
        <v>99277137.282561138</v>
      </c>
      <c r="AV12" s="293"/>
      <c r="AW12" s="298"/>
    </row>
    <row r="13" spans="1:49" ht="25.5" x14ac:dyDescent="0.2">
      <c r="B13" s="241" t="s">
        <v>230</v>
      </c>
      <c r="C13" s="205" t="s">
        <v>37</v>
      </c>
      <c r="D13" s="218">
        <f>'[1]Pt 1 Summary of Data'!D13</f>
        <v>30619591.730000004</v>
      </c>
      <c r="E13" s="219">
        <f>'[1]Pt 1 Summary of Data'!E13</f>
        <v>32196623.930000003</v>
      </c>
      <c r="F13" s="219">
        <f>'[1]Pt 1 Summary of Data'!F13</f>
        <v>0</v>
      </c>
      <c r="G13" s="270"/>
      <c r="H13" s="271"/>
      <c r="I13" s="218">
        <f>'[1]Pt 1 Summary of Data'!I13</f>
        <v>32196623.930000003</v>
      </c>
      <c r="J13" s="218">
        <f>'[1]Pt 1 Summary of Data'!J13</f>
        <v>234189.68</v>
      </c>
      <c r="K13" s="219">
        <f>'[1]Pt 1 Summary of Data'!K13</f>
        <v>247651.36</v>
      </c>
      <c r="L13" s="219">
        <f>'[1]Pt 1 Summary of Data'!L13</f>
        <v>0</v>
      </c>
      <c r="M13" s="270"/>
      <c r="N13" s="271"/>
      <c r="O13" s="218">
        <f>'[1]Pt 1 Summary of Data'!O13</f>
        <v>247651.36</v>
      </c>
      <c r="P13" s="218">
        <f>'[1]Pt 1 Summary of Data'!P13</f>
        <v>1228724.24</v>
      </c>
      <c r="Q13" s="219">
        <f>'[1]Pt 1 Summary of Data'!Q13</f>
        <v>1228724.24</v>
      </c>
      <c r="R13" s="219">
        <f>'[1]Pt 1 Summary of Data'!R13</f>
        <v>0</v>
      </c>
      <c r="S13" s="270"/>
      <c r="T13" s="271"/>
      <c r="U13" s="218">
        <f>'[1]Pt 1 Summary of Data'!U13</f>
        <v>0</v>
      </c>
      <c r="V13" s="219">
        <f>'[1]Pt 1 Summary of Data'!V13</f>
        <v>0</v>
      </c>
      <c r="W13" s="219">
        <f>'[1]Pt 1 Summary of Data'!W13</f>
        <v>0</v>
      </c>
      <c r="X13" s="218">
        <f>'[1]Pt 1 Summary of Data'!X13</f>
        <v>0</v>
      </c>
      <c r="Y13" s="219">
        <f>'[1]Pt 1 Summary of Data'!Y13</f>
        <v>0</v>
      </c>
      <c r="Z13" s="219">
        <f>'[1]Pt 1 Summary of Data'!Z13</f>
        <v>0</v>
      </c>
      <c r="AA13" s="218">
        <f>'[1]Pt 1 Summary of Data'!AA13</f>
        <v>0</v>
      </c>
      <c r="AB13" s="219">
        <f>'[1]Pt 1 Summary of Data'!AB13</f>
        <v>0</v>
      </c>
      <c r="AC13" s="219">
        <f>'[1]Pt 1 Summary of Data'!AC13</f>
        <v>0</v>
      </c>
      <c r="AD13" s="218">
        <v>0</v>
      </c>
      <c r="AE13" s="272"/>
      <c r="AF13" s="272"/>
      <c r="AG13" s="272"/>
      <c r="AH13" s="272"/>
      <c r="AI13" s="218">
        <v>0</v>
      </c>
      <c r="AJ13" s="272"/>
      <c r="AK13" s="272"/>
      <c r="AL13" s="272"/>
      <c r="AM13" s="272"/>
      <c r="AN13" s="218">
        <f>'[1]Pt 1 Summary of Data'!AN13</f>
        <v>0</v>
      </c>
      <c r="AO13" s="219">
        <f>'[1]Pt 1 Summary of Data'!AO13</f>
        <v>0</v>
      </c>
      <c r="AP13" s="219">
        <f>'[1]Pt 1 Summary of Data'!AP13</f>
        <v>0</v>
      </c>
      <c r="AQ13" s="270"/>
      <c r="AR13" s="271"/>
      <c r="AS13" s="218">
        <f>'[1]Pt 1 Summary of Data'!AS13</f>
        <v>585832387.27999997</v>
      </c>
      <c r="AT13" s="222">
        <f>'[1]Pt 1 Summary of Data'!AT13</f>
        <v>0</v>
      </c>
      <c r="AU13" s="222">
        <f>'[1]Pt 1 Summary of Data'!AU13</f>
        <v>10155830.262467932</v>
      </c>
      <c r="AV13" s="292"/>
      <c r="AW13" s="299"/>
    </row>
    <row r="14" spans="1:49" ht="25.5" x14ac:dyDescent="0.2">
      <c r="B14" s="241" t="s">
        <v>231</v>
      </c>
      <c r="C14" s="205" t="s">
        <v>6</v>
      </c>
      <c r="D14" s="218">
        <f>'[1]Pt 1 Summary of Data'!D14</f>
        <v>885365.40872939047</v>
      </c>
      <c r="E14" s="219">
        <f>'[1]Pt 1 Summary of Data'!E14</f>
        <v>885365.40872939047</v>
      </c>
      <c r="F14" s="219">
        <f>'[1]Pt 1 Summary of Data'!F14</f>
        <v>0</v>
      </c>
      <c r="G14" s="269"/>
      <c r="H14" s="272"/>
      <c r="I14" s="218">
        <f>'[1]Pt 1 Summary of Data'!I14</f>
        <v>885365.40872939047</v>
      </c>
      <c r="J14" s="218">
        <f>'[1]Pt 1 Summary of Data'!J14</f>
        <v>6810.0912706094832</v>
      </c>
      <c r="K14" s="219">
        <f>'[1]Pt 1 Summary of Data'!K14</f>
        <v>6810.0912706094832</v>
      </c>
      <c r="L14" s="219">
        <f>'[1]Pt 1 Summary of Data'!L14</f>
        <v>0</v>
      </c>
      <c r="M14" s="269"/>
      <c r="N14" s="272"/>
      <c r="O14" s="218">
        <f>'[1]Pt 1 Summary of Data'!O14</f>
        <v>6810.0912706094832</v>
      </c>
      <c r="P14" s="218">
        <f>'[1]Pt 1 Summary of Data'!P14</f>
        <v>0</v>
      </c>
      <c r="Q14" s="219">
        <f>'[1]Pt 1 Summary of Data'!Q14</f>
        <v>0</v>
      </c>
      <c r="R14" s="219">
        <f>'[1]Pt 1 Summary of Data'!R14</f>
        <v>0</v>
      </c>
      <c r="S14" s="269"/>
      <c r="T14" s="272"/>
      <c r="U14" s="218">
        <f>'[1]Pt 1 Summary of Data'!U14</f>
        <v>0</v>
      </c>
      <c r="V14" s="219">
        <f>'[1]Pt 1 Summary of Data'!V14</f>
        <v>0</v>
      </c>
      <c r="W14" s="219">
        <f>'[1]Pt 1 Summary of Data'!W14</f>
        <v>0</v>
      </c>
      <c r="X14" s="218">
        <f>'[1]Pt 1 Summary of Data'!X14</f>
        <v>0</v>
      </c>
      <c r="Y14" s="219">
        <f>'[1]Pt 1 Summary of Data'!Y14</f>
        <v>0</v>
      </c>
      <c r="Z14" s="219">
        <f>'[1]Pt 1 Summary of Data'!Z14</f>
        <v>0</v>
      </c>
      <c r="AA14" s="218">
        <f>'[1]Pt 1 Summary of Data'!AA14</f>
        <v>0</v>
      </c>
      <c r="AB14" s="219">
        <f>'[1]Pt 1 Summary of Data'!AB14</f>
        <v>0</v>
      </c>
      <c r="AC14" s="219">
        <f>'[1]Pt 1 Summary of Data'!AC14</f>
        <v>0</v>
      </c>
      <c r="AD14" s="218">
        <v>0</v>
      </c>
      <c r="AE14" s="272"/>
      <c r="AF14" s="272"/>
      <c r="AG14" s="272"/>
      <c r="AH14" s="272"/>
      <c r="AI14" s="218">
        <v>0</v>
      </c>
      <c r="AJ14" s="272"/>
      <c r="AK14" s="272"/>
      <c r="AL14" s="272"/>
      <c r="AM14" s="272"/>
      <c r="AN14" s="218">
        <f>'[1]Pt 1 Summary of Data'!AN14</f>
        <v>0</v>
      </c>
      <c r="AO14" s="219">
        <f>'[1]Pt 1 Summary of Data'!AO14</f>
        <v>0</v>
      </c>
      <c r="AP14" s="219">
        <f>'[1]Pt 1 Summary of Data'!AP14</f>
        <v>0</v>
      </c>
      <c r="AQ14" s="269"/>
      <c r="AR14" s="272"/>
      <c r="AS14" s="218">
        <f>'[1]Pt 1 Summary of Data'!AS14</f>
        <v>11525013.279999999</v>
      </c>
      <c r="AT14" s="222">
        <f>'[1]Pt 1 Summary of Data'!AT14</f>
        <v>0</v>
      </c>
      <c r="AU14" s="222">
        <f>'[1]Pt 1 Summary of Data'!AU14</f>
        <v>7431418.4399999995</v>
      </c>
      <c r="AV14" s="292"/>
      <c r="AW14" s="299"/>
    </row>
    <row r="15" spans="1:49" ht="38.25" x14ac:dyDescent="0.2">
      <c r="B15" s="241" t="s">
        <v>232</v>
      </c>
      <c r="C15" s="205" t="s">
        <v>7</v>
      </c>
      <c r="D15" s="218">
        <f>'[1]Pt 1 Summary of Data'!D15</f>
        <v>0</v>
      </c>
      <c r="E15" s="219">
        <f>'[1]Pt 1 Summary of Data'!E15</f>
        <v>0</v>
      </c>
      <c r="F15" s="219">
        <f>'[1]Pt 1 Summary of Data'!F15</f>
        <v>0</v>
      </c>
      <c r="G15" s="269"/>
      <c r="H15" s="275"/>
      <c r="I15" s="218">
        <f>'[1]Pt 1 Summary of Data'!I15</f>
        <v>0</v>
      </c>
      <c r="J15" s="218">
        <f>'[1]Pt 1 Summary of Data'!J15</f>
        <v>0</v>
      </c>
      <c r="K15" s="219">
        <f>'[1]Pt 1 Summary of Data'!K15</f>
        <v>0</v>
      </c>
      <c r="L15" s="219">
        <f>'[1]Pt 1 Summary of Data'!L15</f>
        <v>0</v>
      </c>
      <c r="M15" s="269"/>
      <c r="N15" s="275"/>
      <c r="O15" s="218">
        <f>'[1]Pt 1 Summary of Data'!O15</f>
        <v>0</v>
      </c>
      <c r="P15" s="218">
        <f>'[1]Pt 1 Summary of Data'!P15</f>
        <v>0</v>
      </c>
      <c r="Q15" s="219">
        <f>'[1]Pt 1 Summary of Data'!Q15</f>
        <v>0</v>
      </c>
      <c r="R15" s="219">
        <f>'[1]Pt 1 Summary of Data'!R15</f>
        <v>0</v>
      </c>
      <c r="S15" s="269"/>
      <c r="T15" s="275"/>
      <c r="U15" s="218">
        <f>'[1]Pt 1 Summary of Data'!U15</f>
        <v>0</v>
      </c>
      <c r="V15" s="219">
        <f>'[1]Pt 1 Summary of Data'!V15</f>
        <v>0</v>
      </c>
      <c r="W15" s="219">
        <f>'[1]Pt 1 Summary of Data'!W15</f>
        <v>0</v>
      </c>
      <c r="X15" s="218">
        <f>'[1]Pt 1 Summary of Data'!X15</f>
        <v>0</v>
      </c>
      <c r="Y15" s="219">
        <f>'[1]Pt 1 Summary of Data'!Y15</f>
        <v>0</v>
      </c>
      <c r="Z15" s="219">
        <f>'[1]Pt 1 Summary of Data'!Z15</f>
        <v>0</v>
      </c>
      <c r="AA15" s="218">
        <f>'[1]Pt 1 Summary of Data'!AA15</f>
        <v>0</v>
      </c>
      <c r="AB15" s="219">
        <f>'[1]Pt 1 Summary of Data'!AB15</f>
        <v>0</v>
      </c>
      <c r="AC15" s="219">
        <f>'[1]Pt 1 Summary of Data'!AC15</f>
        <v>0</v>
      </c>
      <c r="AD15" s="218">
        <v>0</v>
      </c>
      <c r="AE15" s="272"/>
      <c r="AF15" s="272"/>
      <c r="AG15" s="272"/>
      <c r="AH15" s="275"/>
      <c r="AI15" s="218">
        <v>0</v>
      </c>
      <c r="AJ15" s="272"/>
      <c r="AK15" s="272"/>
      <c r="AL15" s="272"/>
      <c r="AM15" s="275"/>
      <c r="AN15" s="218">
        <f>'[1]Pt 1 Summary of Data'!AN15</f>
        <v>0</v>
      </c>
      <c r="AO15" s="219">
        <f>'[1]Pt 1 Summary of Data'!AO15</f>
        <v>0</v>
      </c>
      <c r="AP15" s="219">
        <f>'[1]Pt 1 Summary of Data'!AP15</f>
        <v>0</v>
      </c>
      <c r="AQ15" s="269"/>
      <c r="AR15" s="275"/>
      <c r="AS15" s="218">
        <f>'[1]Pt 1 Summary of Data'!AS15</f>
        <v>-16975513</v>
      </c>
      <c r="AT15" s="222">
        <f>'[1]Pt 1 Summary of Data'!AT15</f>
        <v>0</v>
      </c>
      <c r="AU15" s="222">
        <f>'[1]Pt 1 Summary of Data'!AU15</f>
        <v>0</v>
      </c>
      <c r="AV15" s="292"/>
      <c r="AW15" s="299"/>
    </row>
    <row r="16" spans="1:49" ht="25.5" x14ac:dyDescent="0.2">
      <c r="B16" s="241" t="s">
        <v>233</v>
      </c>
      <c r="C16" s="205" t="s">
        <v>61</v>
      </c>
      <c r="D16" s="218">
        <f>'[1]Pt 1 Summary of Data'!D16</f>
        <v>0</v>
      </c>
      <c r="E16" s="270"/>
      <c r="F16" s="271"/>
      <c r="G16" s="272"/>
      <c r="H16" s="272"/>
      <c r="I16" s="274"/>
      <c r="J16" s="218">
        <f>'[1]Pt 1 Summary of Data'!J16</f>
        <v>0</v>
      </c>
      <c r="K16" s="270"/>
      <c r="L16" s="271"/>
      <c r="M16" s="272"/>
      <c r="N16" s="272"/>
      <c r="O16" s="274"/>
      <c r="P16" s="218">
        <f>'[1]Pt 1 Summary of Data'!P16</f>
        <v>0</v>
      </c>
      <c r="Q16" s="270"/>
      <c r="R16" s="271"/>
      <c r="S16" s="272"/>
      <c r="T16" s="272"/>
      <c r="U16" s="218">
        <f>'[1]Pt 1 Summary of Data'!U16</f>
        <v>0</v>
      </c>
      <c r="V16" s="270"/>
      <c r="W16" s="271"/>
      <c r="X16" s="218">
        <f>'[1]Pt 1 Summary of Data'!X16</f>
        <v>0</v>
      </c>
      <c r="Y16" s="270"/>
      <c r="Z16" s="271"/>
      <c r="AA16" s="218">
        <f>'[1]Pt 1 Summary of Data'!AA16</f>
        <v>0</v>
      </c>
      <c r="AB16" s="270"/>
      <c r="AC16" s="271"/>
      <c r="AD16" s="218">
        <v>0</v>
      </c>
      <c r="AE16" s="272"/>
      <c r="AF16" s="272"/>
      <c r="AG16" s="272"/>
      <c r="AH16" s="272"/>
      <c r="AI16" s="218">
        <v>0</v>
      </c>
      <c r="AJ16" s="272"/>
      <c r="AK16" s="272"/>
      <c r="AL16" s="272"/>
      <c r="AM16" s="272"/>
      <c r="AN16" s="218">
        <f>'[1]Pt 1 Summary of Data'!AN16</f>
        <v>0</v>
      </c>
      <c r="AO16" s="270"/>
      <c r="AP16" s="271"/>
      <c r="AQ16" s="272"/>
      <c r="AR16" s="272"/>
      <c r="AS16" s="218">
        <f>'[1]Pt 1 Summary of Data'!AS16</f>
        <v>0</v>
      </c>
      <c r="AT16" s="222">
        <f>'[1]Pt 1 Summary of Data'!AT16</f>
        <v>0</v>
      </c>
      <c r="AU16" s="222">
        <f>'[1]Pt 1 Summary of Data'!AU16</f>
        <v>0</v>
      </c>
      <c r="AV16" s="292"/>
      <c r="AW16" s="299"/>
    </row>
    <row r="17" spans="1:49" x14ac:dyDescent="0.2">
      <c r="B17" s="241" t="s">
        <v>234</v>
      </c>
      <c r="C17" s="205" t="s">
        <v>62</v>
      </c>
      <c r="D17" s="218">
        <f>'[1]Pt 1 Summary of Data'!D17</f>
        <v>0</v>
      </c>
      <c r="E17" s="269"/>
      <c r="F17" s="272"/>
      <c r="G17" s="272"/>
      <c r="H17" s="272"/>
      <c r="I17" s="273"/>
      <c r="J17" s="218">
        <f>'[1]Pt 1 Summary of Data'!J17</f>
        <v>0</v>
      </c>
      <c r="K17" s="269"/>
      <c r="L17" s="272"/>
      <c r="M17" s="272"/>
      <c r="N17" s="272"/>
      <c r="O17" s="273"/>
      <c r="P17" s="218">
        <f>'[1]Pt 1 Summary of Data'!P17</f>
        <v>0</v>
      </c>
      <c r="Q17" s="269"/>
      <c r="R17" s="272"/>
      <c r="S17" s="272"/>
      <c r="T17" s="272"/>
      <c r="U17" s="218">
        <f>'[1]Pt 1 Summary of Data'!U17</f>
        <v>0</v>
      </c>
      <c r="V17" s="269"/>
      <c r="W17" s="272"/>
      <c r="X17" s="218">
        <f>'[1]Pt 1 Summary of Data'!X17</f>
        <v>0</v>
      </c>
      <c r="Y17" s="269"/>
      <c r="Z17" s="272"/>
      <c r="AA17" s="218">
        <f>'[1]Pt 1 Summary of Data'!AA17</f>
        <v>0</v>
      </c>
      <c r="AB17" s="269"/>
      <c r="AC17" s="272"/>
      <c r="AD17" s="218">
        <v>0</v>
      </c>
      <c r="AE17" s="272"/>
      <c r="AF17" s="272"/>
      <c r="AG17" s="272"/>
      <c r="AH17" s="272"/>
      <c r="AI17" s="218">
        <v>0</v>
      </c>
      <c r="AJ17" s="272"/>
      <c r="AK17" s="272"/>
      <c r="AL17" s="272"/>
      <c r="AM17" s="272"/>
      <c r="AN17" s="218">
        <f>'[1]Pt 1 Summary of Data'!AN17</f>
        <v>0</v>
      </c>
      <c r="AO17" s="269"/>
      <c r="AP17" s="272"/>
      <c r="AQ17" s="272"/>
      <c r="AR17" s="272"/>
      <c r="AS17" s="218">
        <f>'[1]Pt 1 Summary of Data'!AS17</f>
        <v>0</v>
      </c>
      <c r="AT17" s="222">
        <f>'[1]Pt 1 Summary of Data'!AT17</f>
        <v>0</v>
      </c>
      <c r="AU17" s="222">
        <f>'[1]Pt 1 Summary of Data'!AU17</f>
        <v>0</v>
      </c>
      <c r="AV17" s="292"/>
      <c r="AW17" s="299"/>
    </row>
    <row r="18" spans="1:49" x14ac:dyDescent="0.2">
      <c r="B18" s="241" t="s">
        <v>235</v>
      </c>
      <c r="C18" s="205" t="s">
        <v>63</v>
      </c>
      <c r="D18" s="218">
        <f>'[1]Pt 1 Summary of Data'!D18</f>
        <v>0</v>
      </c>
      <c r="E18" s="269"/>
      <c r="F18" s="272"/>
      <c r="G18" s="272"/>
      <c r="H18" s="275"/>
      <c r="I18" s="273"/>
      <c r="J18" s="218">
        <f>'[1]Pt 1 Summary of Data'!J18</f>
        <v>0</v>
      </c>
      <c r="K18" s="269"/>
      <c r="L18" s="272"/>
      <c r="M18" s="272"/>
      <c r="N18" s="275"/>
      <c r="O18" s="273"/>
      <c r="P18" s="218">
        <f>'[1]Pt 1 Summary of Data'!P18</f>
        <v>0</v>
      </c>
      <c r="Q18" s="269"/>
      <c r="R18" s="272"/>
      <c r="S18" s="272"/>
      <c r="T18" s="275"/>
      <c r="U18" s="218">
        <f>'[1]Pt 1 Summary of Data'!U18</f>
        <v>0</v>
      </c>
      <c r="V18" s="313"/>
      <c r="W18" s="272"/>
      <c r="X18" s="218">
        <f>'[1]Pt 1 Summary of Data'!X18</f>
        <v>0</v>
      </c>
      <c r="Y18" s="313"/>
      <c r="Z18" s="272"/>
      <c r="AA18" s="218">
        <f>'[1]Pt 1 Summary of Data'!AA18</f>
        <v>0</v>
      </c>
      <c r="AB18" s="313"/>
      <c r="AC18" s="272"/>
      <c r="AD18" s="218">
        <v>0</v>
      </c>
      <c r="AE18" s="272"/>
      <c r="AF18" s="272"/>
      <c r="AG18" s="272"/>
      <c r="AH18" s="275"/>
      <c r="AI18" s="218">
        <v>0</v>
      </c>
      <c r="AJ18" s="272"/>
      <c r="AK18" s="272"/>
      <c r="AL18" s="272"/>
      <c r="AM18" s="275"/>
      <c r="AN18" s="218">
        <f>'[1]Pt 1 Summary of Data'!AN18</f>
        <v>0</v>
      </c>
      <c r="AO18" s="269"/>
      <c r="AP18" s="272"/>
      <c r="AQ18" s="272"/>
      <c r="AR18" s="275"/>
      <c r="AS18" s="218">
        <f>'[1]Pt 1 Summary of Data'!AS18</f>
        <v>0</v>
      </c>
      <c r="AT18" s="222">
        <f>'[1]Pt 1 Summary of Data'!AT18</f>
        <v>0</v>
      </c>
      <c r="AU18" s="222">
        <f>'[1]Pt 1 Summary of Data'!AU18</f>
        <v>0</v>
      </c>
      <c r="AV18" s="292"/>
      <c r="AW18" s="299"/>
    </row>
    <row r="19" spans="1:49" x14ac:dyDescent="0.2">
      <c r="B19" s="241" t="s">
        <v>236</v>
      </c>
      <c r="C19" s="205" t="s">
        <v>64</v>
      </c>
      <c r="D19" s="218">
        <f>'[1]Pt 1 Summary of Data'!D19</f>
        <v>0</v>
      </c>
      <c r="E19" s="269"/>
      <c r="F19" s="272"/>
      <c r="G19" s="272"/>
      <c r="H19" s="272"/>
      <c r="I19" s="273"/>
      <c r="J19" s="218">
        <f>'[1]Pt 1 Summary of Data'!J19</f>
        <v>0</v>
      </c>
      <c r="K19" s="269"/>
      <c r="L19" s="272"/>
      <c r="M19" s="272"/>
      <c r="N19" s="272"/>
      <c r="O19" s="273"/>
      <c r="P19" s="218">
        <f>'[1]Pt 1 Summary of Data'!P19</f>
        <v>0</v>
      </c>
      <c r="Q19" s="269"/>
      <c r="R19" s="272"/>
      <c r="S19" s="272"/>
      <c r="T19" s="272"/>
      <c r="U19" s="218">
        <f>'[1]Pt 1 Summary of Data'!U19</f>
        <v>0</v>
      </c>
      <c r="V19" s="269"/>
      <c r="W19" s="272"/>
      <c r="X19" s="218">
        <f>'[1]Pt 1 Summary of Data'!X19</f>
        <v>0</v>
      </c>
      <c r="Y19" s="269"/>
      <c r="Z19" s="272"/>
      <c r="AA19" s="218">
        <f>'[1]Pt 1 Summary of Data'!AA19</f>
        <v>0</v>
      </c>
      <c r="AB19" s="269"/>
      <c r="AC19" s="272"/>
      <c r="AD19" s="218">
        <v>0</v>
      </c>
      <c r="AE19" s="272"/>
      <c r="AF19" s="272"/>
      <c r="AG19" s="272"/>
      <c r="AH19" s="272"/>
      <c r="AI19" s="218">
        <v>0</v>
      </c>
      <c r="AJ19" s="272"/>
      <c r="AK19" s="272"/>
      <c r="AL19" s="272"/>
      <c r="AM19" s="272"/>
      <c r="AN19" s="218">
        <f>'[1]Pt 1 Summary of Data'!AN19</f>
        <v>0</v>
      </c>
      <c r="AO19" s="269"/>
      <c r="AP19" s="272"/>
      <c r="AQ19" s="272"/>
      <c r="AR19" s="272"/>
      <c r="AS19" s="218">
        <f>'[1]Pt 1 Summary of Data'!AS19</f>
        <v>0</v>
      </c>
      <c r="AT19" s="222">
        <f>'[1]Pt 1 Summary of Data'!AT19</f>
        <v>0</v>
      </c>
      <c r="AU19" s="222">
        <f>'[1]Pt 1 Summary of Data'!AU19</f>
        <v>0</v>
      </c>
      <c r="AV19" s="292"/>
      <c r="AW19" s="299"/>
    </row>
    <row r="20" spans="1:49" x14ac:dyDescent="0.2">
      <c r="B20" s="241" t="s">
        <v>237</v>
      </c>
      <c r="C20" s="205" t="s">
        <v>65</v>
      </c>
      <c r="D20" s="218">
        <f>'[1]Pt 1 Summary of Data'!D20</f>
        <v>0</v>
      </c>
      <c r="E20" s="269"/>
      <c r="F20" s="272"/>
      <c r="G20" s="272"/>
      <c r="H20" s="272"/>
      <c r="I20" s="273"/>
      <c r="J20" s="218">
        <f>'[1]Pt 1 Summary of Data'!J20</f>
        <v>0</v>
      </c>
      <c r="K20" s="269"/>
      <c r="L20" s="272"/>
      <c r="M20" s="272"/>
      <c r="N20" s="272"/>
      <c r="O20" s="273"/>
      <c r="P20" s="218">
        <f>'[1]Pt 1 Summary of Data'!P20</f>
        <v>0</v>
      </c>
      <c r="Q20" s="269"/>
      <c r="R20" s="272"/>
      <c r="S20" s="272"/>
      <c r="T20" s="272"/>
      <c r="U20" s="218">
        <f>'[1]Pt 1 Summary of Data'!U20</f>
        <v>0</v>
      </c>
      <c r="V20" s="269"/>
      <c r="W20" s="272"/>
      <c r="X20" s="218">
        <f>'[1]Pt 1 Summary of Data'!X20</f>
        <v>0</v>
      </c>
      <c r="Y20" s="269"/>
      <c r="Z20" s="272"/>
      <c r="AA20" s="218">
        <f>'[1]Pt 1 Summary of Data'!AA20</f>
        <v>0</v>
      </c>
      <c r="AB20" s="269"/>
      <c r="AC20" s="272"/>
      <c r="AD20" s="218">
        <v>0</v>
      </c>
      <c r="AE20" s="272"/>
      <c r="AF20" s="272"/>
      <c r="AG20" s="272"/>
      <c r="AH20" s="272"/>
      <c r="AI20" s="218">
        <v>0</v>
      </c>
      <c r="AJ20" s="272"/>
      <c r="AK20" s="272"/>
      <c r="AL20" s="272"/>
      <c r="AM20" s="272"/>
      <c r="AN20" s="218">
        <f>'[1]Pt 1 Summary of Data'!AN20</f>
        <v>0</v>
      </c>
      <c r="AO20" s="269"/>
      <c r="AP20" s="272"/>
      <c r="AQ20" s="272"/>
      <c r="AR20" s="272"/>
      <c r="AS20" s="218">
        <f>'[1]Pt 1 Summary of Data'!AS20</f>
        <v>0</v>
      </c>
      <c r="AT20" s="222">
        <f>'[1]Pt 1 Summary of Data'!AT20</f>
        <v>0</v>
      </c>
      <c r="AU20" s="222">
        <f>'[1]Pt 1 Summary of Data'!AU20</f>
        <v>0</v>
      </c>
      <c r="AV20" s="292"/>
      <c r="AW20" s="299"/>
    </row>
    <row r="21" spans="1:49" x14ac:dyDescent="0.2">
      <c r="B21" s="241" t="s">
        <v>238</v>
      </c>
      <c r="C21" s="205" t="s">
        <v>66</v>
      </c>
      <c r="D21" s="218">
        <f>'[1]Pt 1 Summary of Data'!D21</f>
        <v>0</v>
      </c>
      <c r="E21" s="269"/>
      <c r="F21" s="272"/>
      <c r="G21" s="272"/>
      <c r="H21" s="272"/>
      <c r="I21" s="273"/>
      <c r="J21" s="218">
        <f>'[1]Pt 1 Summary of Data'!J21</f>
        <v>0</v>
      </c>
      <c r="K21" s="269"/>
      <c r="L21" s="272"/>
      <c r="M21" s="272"/>
      <c r="N21" s="272"/>
      <c r="O21" s="273"/>
      <c r="P21" s="218">
        <f>'[1]Pt 1 Summary of Data'!P21</f>
        <v>0</v>
      </c>
      <c r="Q21" s="269"/>
      <c r="R21" s="272"/>
      <c r="S21" s="272"/>
      <c r="T21" s="272"/>
      <c r="U21" s="218">
        <f>'[1]Pt 1 Summary of Data'!U21</f>
        <v>0</v>
      </c>
      <c r="V21" s="269"/>
      <c r="W21" s="272"/>
      <c r="X21" s="218">
        <f>'[1]Pt 1 Summary of Data'!X21</f>
        <v>0</v>
      </c>
      <c r="Y21" s="269"/>
      <c r="Z21" s="272"/>
      <c r="AA21" s="218">
        <f>'[1]Pt 1 Summary of Data'!AA21</f>
        <v>0</v>
      </c>
      <c r="AB21" s="269"/>
      <c r="AC21" s="272"/>
      <c r="AD21" s="218">
        <v>0</v>
      </c>
      <c r="AE21" s="272"/>
      <c r="AF21" s="272"/>
      <c r="AG21" s="272"/>
      <c r="AH21" s="272"/>
      <c r="AI21" s="218">
        <v>0</v>
      </c>
      <c r="AJ21" s="272"/>
      <c r="AK21" s="272"/>
      <c r="AL21" s="272"/>
      <c r="AM21" s="272"/>
      <c r="AN21" s="218">
        <f>'[1]Pt 1 Summary of Data'!AN21</f>
        <v>0</v>
      </c>
      <c r="AO21" s="269"/>
      <c r="AP21" s="272"/>
      <c r="AQ21" s="272"/>
      <c r="AR21" s="272"/>
      <c r="AS21" s="218">
        <f>'[1]Pt 1 Summary of Data'!AS21</f>
        <v>0</v>
      </c>
      <c r="AT21" s="222">
        <f>'[1]Pt 1 Summary of Data'!AT21</f>
        <v>0</v>
      </c>
      <c r="AU21" s="222">
        <f>'[1]Pt 1 Summary of Data'!AU21</f>
        <v>0</v>
      </c>
      <c r="AV21" s="292"/>
      <c r="AW21" s="299"/>
    </row>
    <row r="22" spans="1:49" ht="25.5" x14ac:dyDescent="0.2">
      <c r="B22" s="241" t="s">
        <v>492</v>
      </c>
      <c r="C22" s="205" t="s">
        <v>28</v>
      </c>
      <c r="D22" s="223">
        <f>'Pt 2 Premium and Claims'!D$55</f>
        <v>0</v>
      </c>
      <c r="E22" s="224">
        <f>'Pt 2 Premium and Claims'!E$55</f>
        <v>0</v>
      </c>
      <c r="F22" s="224">
        <f>'Pt 2 Premium and Claims'!F$55</f>
        <v>0</v>
      </c>
      <c r="G22" s="224">
        <f>'Pt 2 Premium and Claims'!G$55</f>
        <v>0</v>
      </c>
      <c r="H22" s="224">
        <f>'Pt 2 Premium and Claims'!H$55</f>
        <v>0</v>
      </c>
      <c r="I22" s="223">
        <f>'Pt 2 Premium and Claims'!I$55</f>
        <v>0</v>
      </c>
      <c r="J22" s="223">
        <f>'Pt 2 Premium and Claims'!J$55</f>
        <v>0</v>
      </c>
      <c r="K22" s="224">
        <f>'Pt 2 Premium and Claims'!K$55</f>
        <v>0</v>
      </c>
      <c r="L22" s="224">
        <f>'Pt 2 Premium and Claims'!L$55</f>
        <v>0</v>
      </c>
      <c r="M22" s="224">
        <f>'Pt 2 Premium and Claims'!M$55</f>
        <v>0</v>
      </c>
      <c r="N22" s="224">
        <f>'Pt 2 Premium and Claims'!N$55</f>
        <v>0</v>
      </c>
      <c r="O22" s="223">
        <f>'Pt 2 Premium and Claims'!O$55</f>
        <v>0</v>
      </c>
      <c r="P22" s="223">
        <f>'Pt 2 Premium and Claims'!P$55</f>
        <v>0</v>
      </c>
      <c r="Q22" s="224">
        <f>'Pt 2 Premium and Claims'!Q$55</f>
        <v>0</v>
      </c>
      <c r="R22" s="224">
        <f>'Pt 2 Premium and Claims'!R$55</f>
        <v>0</v>
      </c>
      <c r="S22" s="224">
        <f>'Pt 2 Premium and Claims'!S$55</f>
        <v>0</v>
      </c>
      <c r="T22" s="224">
        <f>'Pt 2 Premium and Claims'!T$55</f>
        <v>0</v>
      </c>
      <c r="U22" s="223">
        <f>'Pt 2 Premium and Claims'!U$55</f>
        <v>0</v>
      </c>
      <c r="V22" s="224">
        <f>'Pt 2 Premium and Claims'!V$55</f>
        <v>0</v>
      </c>
      <c r="W22" s="224">
        <f>'Pt 2 Premium and Claims'!W$55</f>
        <v>0</v>
      </c>
      <c r="X22" s="223">
        <f>'Pt 2 Premium and Claims'!X$55</f>
        <v>0</v>
      </c>
      <c r="Y22" s="224">
        <f>'Pt 2 Premium and Claims'!Y$55</f>
        <v>0</v>
      </c>
      <c r="Z22" s="224">
        <f>'Pt 2 Premium and Claims'!Z$55</f>
        <v>0</v>
      </c>
      <c r="AA22" s="223">
        <f>'Pt 2 Premium and Claims'!AA$55</f>
        <v>0</v>
      </c>
      <c r="AB22" s="224">
        <f>'Pt 2 Premium and Claims'!AB$55</f>
        <v>0</v>
      </c>
      <c r="AC22" s="224">
        <f>'Pt 2 Premium and Claims'!AC$55</f>
        <v>0</v>
      </c>
      <c r="AD22" s="223">
        <v>0</v>
      </c>
      <c r="AE22" s="272"/>
      <c r="AF22" s="272"/>
      <c r="AG22" s="272"/>
      <c r="AH22" s="272"/>
      <c r="AI22" s="223">
        <v>0</v>
      </c>
      <c r="AJ22" s="272"/>
      <c r="AK22" s="272"/>
      <c r="AL22" s="272"/>
      <c r="AM22" s="272"/>
      <c r="AN22" s="223">
        <f>'Pt 2 Premium and Claims'!AN$55</f>
        <v>0</v>
      </c>
      <c r="AO22" s="224">
        <f>'Pt 2 Premium and Claims'!AO$55</f>
        <v>0</v>
      </c>
      <c r="AP22" s="224">
        <f>'Pt 2 Premium and Claims'!AP$55</f>
        <v>0</v>
      </c>
      <c r="AQ22" s="224">
        <f>'Pt 2 Premium and Claims'!AQ$55</f>
        <v>0</v>
      </c>
      <c r="AR22" s="224">
        <f>'Pt 2 Premium and Claims'!AR$55</f>
        <v>0</v>
      </c>
      <c r="AS22" s="223">
        <f>'Pt 2 Premium and Claims'!AS$55</f>
        <v>0</v>
      </c>
      <c r="AT22" s="225">
        <f>'Pt 2 Premium and Claims'!AT$55</f>
        <v>0</v>
      </c>
      <c r="AU22" s="225">
        <f>'Pt 2 Premium and Claims'!AU$55</f>
        <v>0</v>
      </c>
      <c r="AV22" s="292"/>
      <c r="AW22" s="299"/>
    </row>
    <row r="23" spans="1:49" ht="33" x14ac:dyDescent="0.2">
      <c r="B23" s="242" t="s">
        <v>239</v>
      </c>
      <c r="C23" s="206"/>
      <c r="D23" s="210"/>
      <c r="E23" s="209"/>
      <c r="F23" s="209"/>
      <c r="G23" s="209"/>
      <c r="H23" s="209"/>
      <c r="I23" s="210"/>
      <c r="J23" s="210"/>
      <c r="K23" s="209"/>
      <c r="L23" s="209"/>
      <c r="M23" s="209"/>
      <c r="N23" s="209"/>
      <c r="O23" s="210"/>
      <c r="P23" s="210"/>
      <c r="Q23" s="209"/>
      <c r="R23" s="209"/>
      <c r="S23" s="209"/>
      <c r="T23" s="209"/>
      <c r="U23" s="210"/>
      <c r="V23" s="209"/>
      <c r="W23" s="209"/>
      <c r="X23" s="210"/>
      <c r="Y23" s="209"/>
      <c r="Z23" s="209"/>
      <c r="AA23" s="210"/>
      <c r="AB23" s="209"/>
      <c r="AC23" s="209"/>
      <c r="AD23" s="210"/>
      <c r="AE23" s="209"/>
      <c r="AF23" s="209"/>
      <c r="AG23" s="209"/>
      <c r="AH23" s="209"/>
      <c r="AI23" s="210"/>
      <c r="AJ23" s="209"/>
      <c r="AK23" s="209"/>
      <c r="AL23" s="209"/>
      <c r="AM23" s="209"/>
      <c r="AN23" s="210"/>
      <c r="AO23" s="209"/>
      <c r="AP23" s="209"/>
      <c r="AQ23" s="209"/>
      <c r="AR23" s="209"/>
      <c r="AS23" s="210"/>
      <c r="AT23" s="212"/>
      <c r="AU23" s="212"/>
      <c r="AV23" s="212"/>
      <c r="AW23" s="249"/>
    </row>
    <row r="24" spans="1:49" s="7" customFormat="1" ht="25.5" x14ac:dyDescent="0.2">
      <c r="A24" s="37"/>
      <c r="B24" s="243" t="s">
        <v>240</v>
      </c>
      <c r="C24" s="204" t="s">
        <v>205</v>
      </c>
      <c r="D24" s="306"/>
      <c r="E24" s="278"/>
      <c r="F24" s="278"/>
      <c r="G24" s="278"/>
      <c r="H24" s="278"/>
      <c r="I24" s="306"/>
      <c r="J24" s="306"/>
      <c r="K24" s="278"/>
      <c r="L24" s="278"/>
      <c r="M24" s="278"/>
      <c r="N24" s="278"/>
      <c r="O24" s="306"/>
      <c r="P24" s="306"/>
      <c r="Q24" s="278"/>
      <c r="R24" s="278"/>
      <c r="S24" s="278"/>
      <c r="T24" s="278"/>
      <c r="U24" s="306"/>
      <c r="V24" s="278"/>
      <c r="W24" s="278"/>
      <c r="X24" s="306"/>
      <c r="Y24" s="278"/>
      <c r="Z24" s="278"/>
      <c r="AA24" s="306"/>
      <c r="AB24" s="278"/>
      <c r="AC24" s="278"/>
      <c r="AD24" s="306"/>
      <c r="AE24" s="278"/>
      <c r="AF24" s="278"/>
      <c r="AG24" s="278"/>
      <c r="AH24" s="279"/>
      <c r="AI24" s="306"/>
      <c r="AJ24" s="278"/>
      <c r="AK24" s="278"/>
      <c r="AL24" s="278"/>
      <c r="AM24" s="279"/>
      <c r="AN24" s="306"/>
      <c r="AO24" s="278"/>
      <c r="AP24" s="278"/>
      <c r="AQ24" s="278"/>
      <c r="AR24" s="278"/>
      <c r="AS24" s="306"/>
      <c r="AT24" s="294"/>
      <c r="AU24" s="294"/>
      <c r="AV24" s="294"/>
      <c r="AW24" s="301"/>
    </row>
    <row r="25" spans="1:49" s="7" customFormat="1" x14ac:dyDescent="0.2">
      <c r="A25" s="37"/>
      <c r="B25" s="244" t="s">
        <v>241</v>
      </c>
      <c r="C25" s="205"/>
      <c r="D25" s="218">
        <f>'[1]Pt 1 Summary of Data'!D25</f>
        <v>0</v>
      </c>
      <c r="E25" s="219">
        <f>'[1]Pt 1 Summary of Data'!E25</f>
        <v>0</v>
      </c>
      <c r="F25" s="219">
        <f>'[1]Pt 1 Summary of Data'!F25</f>
        <v>0</v>
      </c>
      <c r="G25" s="219">
        <f>'[1]Pt 1 Summary of Data'!G25</f>
        <v>0</v>
      </c>
      <c r="H25" s="219">
        <f>'[1]Pt 1 Summary of Data'!H25</f>
        <v>0</v>
      </c>
      <c r="I25" s="218">
        <f>'[1]Pt 1 Summary of Data'!I25</f>
        <v>0</v>
      </c>
      <c r="J25" s="218">
        <f>'[1]Pt 1 Summary of Data'!J25</f>
        <v>0</v>
      </c>
      <c r="K25" s="219">
        <f>'[1]Pt 1 Summary of Data'!K25</f>
        <v>0</v>
      </c>
      <c r="L25" s="219">
        <f>'[1]Pt 1 Summary of Data'!L25</f>
        <v>0</v>
      </c>
      <c r="M25" s="219">
        <f>'[1]Pt 1 Summary of Data'!M25</f>
        <v>0</v>
      </c>
      <c r="N25" s="219">
        <f>'[1]Pt 1 Summary of Data'!N25</f>
        <v>0</v>
      </c>
      <c r="O25" s="218">
        <f>'[1]Pt 1 Summary of Data'!O25</f>
        <v>0</v>
      </c>
      <c r="P25" s="218">
        <f>'[1]Pt 1 Summary of Data'!P25</f>
        <v>0</v>
      </c>
      <c r="Q25" s="219">
        <f>'[1]Pt 1 Summary of Data'!Q25</f>
        <v>0</v>
      </c>
      <c r="R25" s="219">
        <f>'[1]Pt 1 Summary of Data'!R25</f>
        <v>0</v>
      </c>
      <c r="S25" s="219">
        <f>'[1]Pt 1 Summary of Data'!S25</f>
        <v>0</v>
      </c>
      <c r="T25" s="219">
        <f>'[1]Pt 1 Summary of Data'!T25</f>
        <v>0</v>
      </c>
      <c r="U25" s="218">
        <f>'[1]Pt 1 Summary of Data'!U25</f>
        <v>0</v>
      </c>
      <c r="V25" s="219">
        <f>'[1]Pt 1 Summary of Data'!V25</f>
        <v>0</v>
      </c>
      <c r="W25" s="219">
        <f>'[1]Pt 1 Summary of Data'!W25</f>
        <v>0</v>
      </c>
      <c r="X25" s="218">
        <f>'[1]Pt 1 Summary of Data'!X25</f>
        <v>0</v>
      </c>
      <c r="Y25" s="219">
        <f>'[1]Pt 1 Summary of Data'!Y25</f>
        <v>0</v>
      </c>
      <c r="Z25" s="219">
        <f>'[1]Pt 1 Summary of Data'!Z25</f>
        <v>0</v>
      </c>
      <c r="AA25" s="218">
        <f>'[1]Pt 1 Summary of Data'!AA25</f>
        <v>0</v>
      </c>
      <c r="AB25" s="219">
        <f>'[1]Pt 1 Summary of Data'!AB25</f>
        <v>0</v>
      </c>
      <c r="AC25" s="219">
        <f>'[1]Pt 1 Summary of Data'!AC25</f>
        <v>0</v>
      </c>
      <c r="AD25" s="218">
        <v>0</v>
      </c>
      <c r="AE25" s="272"/>
      <c r="AF25" s="272"/>
      <c r="AG25" s="272"/>
      <c r="AH25" s="275"/>
      <c r="AI25" s="218">
        <v>0</v>
      </c>
      <c r="AJ25" s="272"/>
      <c r="AK25" s="272"/>
      <c r="AL25" s="272"/>
      <c r="AM25" s="275"/>
      <c r="AN25" s="218">
        <f>'[1]Pt 1 Summary of Data'!AN25</f>
        <v>0</v>
      </c>
      <c r="AO25" s="219">
        <f>'[1]Pt 1 Summary of Data'!AO25</f>
        <v>0</v>
      </c>
      <c r="AP25" s="219">
        <f>'[1]Pt 1 Summary of Data'!AP25</f>
        <v>0</v>
      </c>
      <c r="AQ25" s="219">
        <f>'[1]Pt 1 Summary of Data'!AQ25</f>
        <v>0</v>
      </c>
      <c r="AR25" s="219">
        <f>'[1]Pt 1 Summary of Data'!AR25</f>
        <v>0</v>
      </c>
      <c r="AS25" s="218">
        <f>'[1]Pt 1 Summary of Data'!AS25</f>
        <v>0</v>
      </c>
      <c r="AT25" s="222">
        <f>'[1]Pt 1 Summary of Data'!AT25</f>
        <v>0</v>
      </c>
      <c r="AU25" s="222">
        <f>'[1]Pt 1 Summary of Data'!AU25</f>
        <v>0</v>
      </c>
      <c r="AV25" s="222">
        <f>'[1]Pt 1 Summary of Data'!AV25</f>
        <v>0</v>
      </c>
      <c r="AW25" s="299"/>
    </row>
    <row r="26" spans="1:49" s="7" customFormat="1" x14ac:dyDescent="0.2">
      <c r="A26" s="37"/>
      <c r="B26" s="244" t="s">
        <v>242</v>
      </c>
      <c r="C26" s="205"/>
      <c r="D26" s="218">
        <f>'[1]Pt 1 Summary of Data'!D26</f>
        <v>52668</v>
      </c>
      <c r="E26" s="219">
        <f>'[1]Pt 1 Summary of Data'!E26</f>
        <v>52668</v>
      </c>
      <c r="F26" s="219">
        <f>'[1]Pt 1 Summary of Data'!F26</f>
        <v>0</v>
      </c>
      <c r="G26" s="219">
        <f>'[1]Pt 1 Summary of Data'!G26</f>
        <v>0</v>
      </c>
      <c r="H26" s="219">
        <f>'[1]Pt 1 Summary of Data'!H26</f>
        <v>0</v>
      </c>
      <c r="I26" s="218">
        <f>'[1]Pt 1 Summary of Data'!I26</f>
        <v>52668</v>
      </c>
      <c r="J26" s="218">
        <f>'[1]Pt 1 Summary of Data'!J26</f>
        <v>1190</v>
      </c>
      <c r="K26" s="219">
        <f>'[1]Pt 1 Summary of Data'!K26</f>
        <v>1190</v>
      </c>
      <c r="L26" s="219">
        <f>'[1]Pt 1 Summary of Data'!L26</f>
        <v>0</v>
      </c>
      <c r="M26" s="219">
        <f>'[1]Pt 1 Summary of Data'!M26</f>
        <v>0</v>
      </c>
      <c r="N26" s="219">
        <f>'[1]Pt 1 Summary of Data'!N26</f>
        <v>0</v>
      </c>
      <c r="O26" s="218">
        <f>'[1]Pt 1 Summary of Data'!O26</f>
        <v>1190</v>
      </c>
      <c r="P26" s="218">
        <f>'[1]Pt 1 Summary of Data'!P26</f>
        <v>0</v>
      </c>
      <c r="Q26" s="219">
        <f>'[1]Pt 1 Summary of Data'!Q26</f>
        <v>0</v>
      </c>
      <c r="R26" s="219">
        <f>'[1]Pt 1 Summary of Data'!R26</f>
        <v>0</v>
      </c>
      <c r="S26" s="219">
        <f>'[1]Pt 1 Summary of Data'!S26</f>
        <v>0</v>
      </c>
      <c r="T26" s="219">
        <f>'[1]Pt 1 Summary of Data'!T26</f>
        <v>0</v>
      </c>
      <c r="U26" s="218">
        <f>'[1]Pt 1 Summary of Data'!U26</f>
        <v>0</v>
      </c>
      <c r="V26" s="219">
        <f>'[1]Pt 1 Summary of Data'!V26</f>
        <v>0</v>
      </c>
      <c r="W26" s="219">
        <f>'[1]Pt 1 Summary of Data'!W26</f>
        <v>0</v>
      </c>
      <c r="X26" s="218">
        <f>'[1]Pt 1 Summary of Data'!X26</f>
        <v>0</v>
      </c>
      <c r="Y26" s="219">
        <f>'[1]Pt 1 Summary of Data'!Y26</f>
        <v>0</v>
      </c>
      <c r="Z26" s="219">
        <f>'[1]Pt 1 Summary of Data'!Z26</f>
        <v>0</v>
      </c>
      <c r="AA26" s="218">
        <f>'[1]Pt 1 Summary of Data'!AA26</f>
        <v>0</v>
      </c>
      <c r="AB26" s="219">
        <f>'[1]Pt 1 Summary of Data'!AB26</f>
        <v>0</v>
      </c>
      <c r="AC26" s="219">
        <f>'[1]Pt 1 Summary of Data'!AC26</f>
        <v>0</v>
      </c>
      <c r="AD26" s="218">
        <v>0</v>
      </c>
      <c r="AE26" s="272"/>
      <c r="AF26" s="272"/>
      <c r="AG26" s="272"/>
      <c r="AH26" s="272"/>
      <c r="AI26" s="218">
        <v>0</v>
      </c>
      <c r="AJ26" s="272"/>
      <c r="AK26" s="272"/>
      <c r="AL26" s="272"/>
      <c r="AM26" s="272"/>
      <c r="AN26" s="218">
        <f>'[1]Pt 1 Summary of Data'!AN26</f>
        <v>0</v>
      </c>
      <c r="AO26" s="219">
        <f>'[1]Pt 1 Summary of Data'!AO26</f>
        <v>0</v>
      </c>
      <c r="AP26" s="219">
        <f>'[1]Pt 1 Summary of Data'!AP26</f>
        <v>0</v>
      </c>
      <c r="AQ26" s="219">
        <f>'[1]Pt 1 Summary of Data'!AQ26</f>
        <v>0</v>
      </c>
      <c r="AR26" s="219">
        <f>'[1]Pt 1 Summary of Data'!AR26</f>
        <v>0</v>
      </c>
      <c r="AS26" s="218">
        <f>'[1]Pt 1 Summary of Data'!AS26</f>
        <v>0</v>
      </c>
      <c r="AT26" s="222">
        <f>'[1]Pt 1 Summary of Data'!AT26</f>
        <v>0</v>
      </c>
      <c r="AU26" s="222">
        <f>'[1]Pt 1 Summary of Data'!AU26</f>
        <v>0</v>
      </c>
      <c r="AV26" s="222">
        <f>'[1]Pt 1 Summary of Data'!AV26</f>
        <v>0</v>
      </c>
      <c r="AW26" s="299"/>
    </row>
    <row r="27" spans="1:49" s="7" customFormat="1" x14ac:dyDescent="0.2">
      <c r="B27" s="244" t="s">
        <v>243</v>
      </c>
      <c r="C27" s="205"/>
      <c r="D27" s="218">
        <f>'[1]Pt 1 Summary of Data'!D27</f>
        <v>0</v>
      </c>
      <c r="E27" s="219">
        <f>'[1]Pt 1 Summary of Data'!E27</f>
        <v>0</v>
      </c>
      <c r="F27" s="219">
        <f>'[1]Pt 1 Summary of Data'!F27</f>
        <v>0</v>
      </c>
      <c r="G27" s="219">
        <f>'[1]Pt 1 Summary of Data'!G27</f>
        <v>0</v>
      </c>
      <c r="H27" s="219">
        <f>'[1]Pt 1 Summary of Data'!H27</f>
        <v>0</v>
      </c>
      <c r="I27" s="218">
        <f>'[1]Pt 1 Summary of Data'!I27</f>
        <v>0</v>
      </c>
      <c r="J27" s="218">
        <f>'[1]Pt 1 Summary of Data'!J27</f>
        <v>0</v>
      </c>
      <c r="K27" s="219">
        <f>'[1]Pt 1 Summary of Data'!K27</f>
        <v>0</v>
      </c>
      <c r="L27" s="219">
        <f>'[1]Pt 1 Summary of Data'!L27</f>
        <v>0</v>
      </c>
      <c r="M27" s="219">
        <f>'[1]Pt 1 Summary of Data'!M27</f>
        <v>0</v>
      </c>
      <c r="N27" s="219">
        <f>'[1]Pt 1 Summary of Data'!N27</f>
        <v>0</v>
      </c>
      <c r="O27" s="218">
        <f>'[1]Pt 1 Summary of Data'!O27</f>
        <v>0</v>
      </c>
      <c r="P27" s="218">
        <f>'[1]Pt 1 Summary of Data'!P27</f>
        <v>0</v>
      </c>
      <c r="Q27" s="219">
        <f>'[1]Pt 1 Summary of Data'!Q27</f>
        <v>0</v>
      </c>
      <c r="R27" s="219">
        <f>'[1]Pt 1 Summary of Data'!R27</f>
        <v>0</v>
      </c>
      <c r="S27" s="219">
        <f>'[1]Pt 1 Summary of Data'!S27</f>
        <v>0</v>
      </c>
      <c r="T27" s="219">
        <f>'[1]Pt 1 Summary of Data'!T27</f>
        <v>0</v>
      </c>
      <c r="U27" s="218">
        <f>'[1]Pt 1 Summary of Data'!U27</f>
        <v>0</v>
      </c>
      <c r="V27" s="219">
        <f>'[1]Pt 1 Summary of Data'!V27</f>
        <v>0</v>
      </c>
      <c r="W27" s="219">
        <f>'[1]Pt 1 Summary of Data'!W27</f>
        <v>0</v>
      </c>
      <c r="X27" s="218">
        <f>'[1]Pt 1 Summary of Data'!X27</f>
        <v>0</v>
      </c>
      <c r="Y27" s="219">
        <f>'[1]Pt 1 Summary of Data'!Y27</f>
        <v>0</v>
      </c>
      <c r="Z27" s="219">
        <f>'[1]Pt 1 Summary of Data'!Z27</f>
        <v>0</v>
      </c>
      <c r="AA27" s="218">
        <f>'[1]Pt 1 Summary of Data'!AA27</f>
        <v>0</v>
      </c>
      <c r="AB27" s="219">
        <f>'[1]Pt 1 Summary of Data'!AB27</f>
        <v>0</v>
      </c>
      <c r="AC27" s="219">
        <f>'[1]Pt 1 Summary of Data'!AC27</f>
        <v>0</v>
      </c>
      <c r="AD27" s="218">
        <v>0</v>
      </c>
      <c r="AE27" s="272"/>
      <c r="AF27" s="272"/>
      <c r="AG27" s="272"/>
      <c r="AH27" s="272"/>
      <c r="AI27" s="218">
        <v>0</v>
      </c>
      <c r="AJ27" s="272"/>
      <c r="AK27" s="272"/>
      <c r="AL27" s="272"/>
      <c r="AM27" s="272"/>
      <c r="AN27" s="218">
        <f>'[1]Pt 1 Summary of Data'!AN27</f>
        <v>0</v>
      </c>
      <c r="AO27" s="219">
        <f>'[1]Pt 1 Summary of Data'!AO27</f>
        <v>0</v>
      </c>
      <c r="AP27" s="219">
        <f>'[1]Pt 1 Summary of Data'!AP27</f>
        <v>0</v>
      </c>
      <c r="AQ27" s="219">
        <f>'[1]Pt 1 Summary of Data'!AQ27</f>
        <v>0</v>
      </c>
      <c r="AR27" s="219">
        <f>'[1]Pt 1 Summary of Data'!AR27</f>
        <v>0</v>
      </c>
      <c r="AS27" s="218">
        <f>'[1]Pt 1 Summary of Data'!AS27</f>
        <v>0</v>
      </c>
      <c r="AT27" s="222">
        <f>'[1]Pt 1 Summary of Data'!AT27</f>
        <v>0</v>
      </c>
      <c r="AU27" s="222">
        <f>'[1]Pt 1 Summary of Data'!AU27</f>
        <v>0</v>
      </c>
      <c r="AV27" s="295"/>
      <c r="AW27" s="299"/>
    </row>
    <row r="28" spans="1:49" s="7" customFormat="1" x14ac:dyDescent="0.2">
      <c r="A28" s="37"/>
      <c r="B28" s="244" t="s">
        <v>244</v>
      </c>
      <c r="C28" s="205"/>
      <c r="D28" s="218">
        <f>'[1]Pt 1 Summary of Data'!D28</f>
        <v>0</v>
      </c>
      <c r="E28" s="219">
        <f>'[1]Pt 1 Summary of Data'!E28</f>
        <v>0</v>
      </c>
      <c r="F28" s="219">
        <f>'[1]Pt 1 Summary of Data'!F28</f>
        <v>0</v>
      </c>
      <c r="G28" s="219">
        <f>'[1]Pt 1 Summary of Data'!G28</f>
        <v>0</v>
      </c>
      <c r="H28" s="219">
        <f>'[1]Pt 1 Summary of Data'!H28</f>
        <v>0</v>
      </c>
      <c r="I28" s="218">
        <f>'[1]Pt 1 Summary of Data'!I28</f>
        <v>0</v>
      </c>
      <c r="J28" s="218">
        <f>'[1]Pt 1 Summary of Data'!J28</f>
        <v>0</v>
      </c>
      <c r="K28" s="219">
        <f>'[1]Pt 1 Summary of Data'!K28</f>
        <v>0</v>
      </c>
      <c r="L28" s="219">
        <f>'[1]Pt 1 Summary of Data'!L28</f>
        <v>0</v>
      </c>
      <c r="M28" s="219">
        <f>'[1]Pt 1 Summary of Data'!M28</f>
        <v>0</v>
      </c>
      <c r="N28" s="219">
        <f>'[1]Pt 1 Summary of Data'!N28</f>
        <v>0</v>
      </c>
      <c r="O28" s="218">
        <f>'[1]Pt 1 Summary of Data'!O28</f>
        <v>0</v>
      </c>
      <c r="P28" s="218">
        <f>'[1]Pt 1 Summary of Data'!P28</f>
        <v>0</v>
      </c>
      <c r="Q28" s="219">
        <f>'[1]Pt 1 Summary of Data'!Q28</f>
        <v>0</v>
      </c>
      <c r="R28" s="219">
        <f>'[1]Pt 1 Summary of Data'!R28</f>
        <v>0</v>
      </c>
      <c r="S28" s="219">
        <f>'[1]Pt 1 Summary of Data'!S28</f>
        <v>0</v>
      </c>
      <c r="T28" s="219">
        <f>'[1]Pt 1 Summary of Data'!T28</f>
        <v>0</v>
      </c>
      <c r="U28" s="218">
        <f>'[1]Pt 1 Summary of Data'!U28</f>
        <v>0</v>
      </c>
      <c r="V28" s="219">
        <f>'[1]Pt 1 Summary of Data'!V28</f>
        <v>0</v>
      </c>
      <c r="W28" s="219">
        <f>'[1]Pt 1 Summary of Data'!W28</f>
        <v>0</v>
      </c>
      <c r="X28" s="218">
        <f>'[1]Pt 1 Summary of Data'!X28</f>
        <v>0</v>
      </c>
      <c r="Y28" s="219">
        <f>'[1]Pt 1 Summary of Data'!Y28</f>
        <v>0</v>
      </c>
      <c r="Z28" s="219">
        <f>'[1]Pt 1 Summary of Data'!Z28</f>
        <v>0</v>
      </c>
      <c r="AA28" s="218">
        <f>'[1]Pt 1 Summary of Data'!AA28</f>
        <v>0</v>
      </c>
      <c r="AB28" s="219">
        <f>'[1]Pt 1 Summary of Data'!AB28</f>
        <v>0</v>
      </c>
      <c r="AC28" s="219">
        <f>'[1]Pt 1 Summary of Data'!AC28</f>
        <v>0</v>
      </c>
      <c r="AD28" s="218">
        <v>0</v>
      </c>
      <c r="AE28" s="272"/>
      <c r="AF28" s="272"/>
      <c r="AG28" s="272"/>
      <c r="AH28" s="272"/>
      <c r="AI28" s="218">
        <v>0</v>
      </c>
      <c r="AJ28" s="272"/>
      <c r="AK28" s="272"/>
      <c r="AL28" s="272"/>
      <c r="AM28" s="272"/>
      <c r="AN28" s="218">
        <f>'[1]Pt 1 Summary of Data'!AN28</f>
        <v>0</v>
      </c>
      <c r="AO28" s="219">
        <f>'[1]Pt 1 Summary of Data'!AO28</f>
        <v>0</v>
      </c>
      <c r="AP28" s="219">
        <f>'[1]Pt 1 Summary of Data'!AP28</f>
        <v>0</v>
      </c>
      <c r="AQ28" s="219">
        <f>'[1]Pt 1 Summary of Data'!AQ28</f>
        <v>0</v>
      </c>
      <c r="AR28" s="219">
        <f>'[1]Pt 1 Summary of Data'!AR28</f>
        <v>0</v>
      </c>
      <c r="AS28" s="218">
        <f>'[1]Pt 1 Summary of Data'!AS28</f>
        <v>0</v>
      </c>
      <c r="AT28" s="222">
        <f>'[1]Pt 1 Summary of Data'!AT28</f>
        <v>0</v>
      </c>
      <c r="AU28" s="222">
        <f>'[1]Pt 1 Summary of Data'!AU28</f>
        <v>0</v>
      </c>
      <c r="AV28" s="222">
        <f>'[1]Pt 1 Summary of Data'!AV28</f>
        <v>0</v>
      </c>
      <c r="AW28" s="299"/>
    </row>
    <row r="29" spans="1:49" ht="38.25" x14ac:dyDescent="0.2">
      <c r="B29" s="245" t="s">
        <v>245</v>
      </c>
      <c r="C29" s="205" t="s">
        <v>204</v>
      </c>
      <c r="D29" s="307"/>
      <c r="E29" s="308"/>
      <c r="F29" s="308"/>
      <c r="G29" s="308"/>
      <c r="H29" s="308"/>
      <c r="I29" s="307"/>
      <c r="J29" s="307"/>
      <c r="K29" s="308"/>
      <c r="L29" s="308"/>
      <c r="M29" s="308"/>
      <c r="N29" s="308"/>
      <c r="O29" s="307"/>
      <c r="P29" s="211"/>
      <c r="Q29" s="208"/>
      <c r="R29" s="208"/>
      <c r="S29" s="208"/>
      <c r="T29" s="208"/>
      <c r="U29" s="211"/>
      <c r="V29" s="208"/>
      <c r="W29" s="208"/>
      <c r="X29" s="211"/>
      <c r="Y29" s="208"/>
      <c r="Z29" s="208"/>
      <c r="AA29" s="211"/>
      <c r="AB29" s="208"/>
      <c r="AC29" s="208"/>
      <c r="AD29" s="211"/>
      <c r="AE29" s="280"/>
      <c r="AF29" s="280"/>
      <c r="AG29" s="280"/>
      <c r="AH29" s="280"/>
      <c r="AI29" s="211"/>
      <c r="AJ29" s="280"/>
      <c r="AK29" s="280"/>
      <c r="AL29" s="280"/>
      <c r="AM29" s="280"/>
      <c r="AN29" s="211"/>
      <c r="AO29" s="208"/>
      <c r="AP29" s="208"/>
      <c r="AQ29" s="208"/>
      <c r="AR29" s="208"/>
      <c r="AS29" s="211"/>
      <c r="AT29" s="213"/>
      <c r="AU29" s="213"/>
      <c r="AV29" s="296"/>
      <c r="AW29" s="300"/>
    </row>
    <row r="30" spans="1:49" x14ac:dyDescent="0.2">
      <c r="B30" s="244" t="s">
        <v>246</v>
      </c>
      <c r="C30" s="205"/>
      <c r="D30" s="218">
        <f>'[1]Pt 1 Summary of Data'!D30</f>
        <v>0</v>
      </c>
      <c r="E30" s="219">
        <f>'[1]Pt 1 Summary of Data'!E30</f>
        <v>0</v>
      </c>
      <c r="F30" s="219">
        <f>'[1]Pt 1 Summary of Data'!F30</f>
        <v>0</v>
      </c>
      <c r="G30" s="219">
        <f>'[1]Pt 1 Summary of Data'!G30</f>
        <v>0</v>
      </c>
      <c r="H30" s="219">
        <f>'[1]Pt 1 Summary of Data'!H30</f>
        <v>0</v>
      </c>
      <c r="I30" s="218">
        <f>'[1]Pt 1 Summary of Data'!I30</f>
        <v>0</v>
      </c>
      <c r="J30" s="218">
        <f>'[1]Pt 1 Summary of Data'!J30</f>
        <v>0</v>
      </c>
      <c r="K30" s="219">
        <f>'[1]Pt 1 Summary of Data'!K30</f>
        <v>0</v>
      </c>
      <c r="L30" s="219">
        <f>'[1]Pt 1 Summary of Data'!L30</f>
        <v>0</v>
      </c>
      <c r="M30" s="219">
        <f>'[1]Pt 1 Summary of Data'!M30</f>
        <v>0</v>
      </c>
      <c r="N30" s="219">
        <f>'[1]Pt 1 Summary of Data'!N30</f>
        <v>0</v>
      </c>
      <c r="O30" s="218">
        <f>'[1]Pt 1 Summary of Data'!O30</f>
        <v>0</v>
      </c>
      <c r="P30" s="218">
        <f>'[1]Pt 1 Summary of Data'!P30</f>
        <v>0</v>
      </c>
      <c r="Q30" s="219">
        <f>'[1]Pt 1 Summary of Data'!Q30</f>
        <v>0</v>
      </c>
      <c r="R30" s="219">
        <f>'[1]Pt 1 Summary of Data'!R30</f>
        <v>0</v>
      </c>
      <c r="S30" s="219">
        <f>'[1]Pt 1 Summary of Data'!S30</f>
        <v>0</v>
      </c>
      <c r="T30" s="219">
        <f>'[1]Pt 1 Summary of Data'!T30</f>
        <v>0</v>
      </c>
      <c r="U30" s="218">
        <f>'[1]Pt 1 Summary of Data'!U30</f>
        <v>0</v>
      </c>
      <c r="V30" s="219">
        <f>'[1]Pt 1 Summary of Data'!V30</f>
        <v>0</v>
      </c>
      <c r="W30" s="219">
        <f>'[1]Pt 1 Summary of Data'!W30</f>
        <v>0</v>
      </c>
      <c r="X30" s="218">
        <f>'[1]Pt 1 Summary of Data'!X30</f>
        <v>0</v>
      </c>
      <c r="Y30" s="219">
        <f>'[1]Pt 1 Summary of Data'!Y30</f>
        <v>0</v>
      </c>
      <c r="Z30" s="219">
        <f>'[1]Pt 1 Summary of Data'!Z30</f>
        <v>0</v>
      </c>
      <c r="AA30" s="218">
        <f>'[1]Pt 1 Summary of Data'!AA30</f>
        <v>0</v>
      </c>
      <c r="AB30" s="219">
        <f>'[1]Pt 1 Summary of Data'!AB30</f>
        <v>0</v>
      </c>
      <c r="AC30" s="219">
        <f>'[1]Pt 1 Summary of Data'!AC30</f>
        <v>0</v>
      </c>
      <c r="AD30" s="218">
        <v>0</v>
      </c>
      <c r="AE30" s="272"/>
      <c r="AF30" s="272"/>
      <c r="AG30" s="272"/>
      <c r="AH30" s="272"/>
      <c r="AI30" s="218">
        <v>0</v>
      </c>
      <c r="AJ30" s="272"/>
      <c r="AK30" s="272"/>
      <c r="AL30" s="272"/>
      <c r="AM30" s="272"/>
      <c r="AN30" s="218">
        <f>'[1]Pt 1 Summary of Data'!AN30</f>
        <v>0</v>
      </c>
      <c r="AO30" s="219">
        <f>'[1]Pt 1 Summary of Data'!AO30</f>
        <v>0</v>
      </c>
      <c r="AP30" s="219">
        <f>'[1]Pt 1 Summary of Data'!AP30</f>
        <v>0</v>
      </c>
      <c r="AQ30" s="219">
        <f>'[1]Pt 1 Summary of Data'!AQ30</f>
        <v>0</v>
      </c>
      <c r="AR30" s="219">
        <f>'[1]Pt 1 Summary of Data'!AR30</f>
        <v>0</v>
      </c>
      <c r="AS30" s="218">
        <f>'[1]Pt 1 Summary of Data'!AS30</f>
        <v>0</v>
      </c>
      <c r="AT30" s="222">
        <f>'[1]Pt 1 Summary of Data'!AT30</f>
        <v>0</v>
      </c>
      <c r="AU30" s="222">
        <f>'[1]Pt 1 Summary of Data'!AU30</f>
        <v>0</v>
      </c>
      <c r="AV30" s="222">
        <f>'[1]Pt 1 Summary of Data'!AV30</f>
        <v>0</v>
      </c>
      <c r="AW30" s="299"/>
    </row>
    <row r="31" spans="1:49" x14ac:dyDescent="0.2">
      <c r="B31" s="244" t="s">
        <v>247</v>
      </c>
      <c r="C31" s="205"/>
      <c r="D31" s="218">
        <f>'[1]Pt 1 Summary of Data'!D31</f>
        <v>10566250.464084415</v>
      </c>
      <c r="E31" s="219">
        <f>'[1]Pt 1 Summary of Data'!E31</f>
        <v>10751700.914423</v>
      </c>
      <c r="F31" s="219">
        <f>'[1]Pt 1 Summary of Data'!F31</f>
        <v>0</v>
      </c>
      <c r="G31" s="219">
        <f>'[1]Pt 1 Summary of Data'!G31</f>
        <v>0</v>
      </c>
      <c r="H31" s="219">
        <f>'[1]Pt 1 Summary of Data'!H31</f>
        <v>0</v>
      </c>
      <c r="I31" s="218">
        <f>'[1]Pt 1 Summary of Data'!I31</f>
        <v>10751700.914423</v>
      </c>
      <c r="J31" s="218">
        <f>'[1]Pt 1 Summary of Data'!J31</f>
        <v>208167.75032533333</v>
      </c>
      <c r="K31" s="219">
        <f>'[1]Pt 1 Summary of Data'!K31</f>
        <v>233287.53310033333</v>
      </c>
      <c r="L31" s="219">
        <f>'[1]Pt 1 Summary of Data'!L31</f>
        <v>0</v>
      </c>
      <c r="M31" s="219">
        <f>'[1]Pt 1 Summary of Data'!M31</f>
        <v>0</v>
      </c>
      <c r="N31" s="219">
        <f>'[1]Pt 1 Summary of Data'!N31</f>
        <v>0</v>
      </c>
      <c r="O31" s="218">
        <f>'[1]Pt 1 Summary of Data'!O31</f>
        <v>233287.53310033333</v>
      </c>
      <c r="P31" s="218">
        <f>'[1]Pt 1 Summary of Data'!P31</f>
        <v>1159085.899335278</v>
      </c>
      <c r="Q31" s="219">
        <f>'[1]Pt 1 Summary of Data'!Q31</f>
        <v>1106261.707045</v>
      </c>
      <c r="R31" s="219">
        <f>'[1]Pt 1 Summary of Data'!R31</f>
        <v>0</v>
      </c>
      <c r="S31" s="219">
        <f>'[1]Pt 1 Summary of Data'!S31</f>
        <v>0</v>
      </c>
      <c r="T31" s="219">
        <f>'[1]Pt 1 Summary of Data'!T31</f>
        <v>0</v>
      </c>
      <c r="U31" s="218">
        <f>'[1]Pt 1 Summary of Data'!U31</f>
        <v>0</v>
      </c>
      <c r="V31" s="219">
        <f>'[1]Pt 1 Summary of Data'!V31</f>
        <v>0</v>
      </c>
      <c r="W31" s="219">
        <f>'[1]Pt 1 Summary of Data'!W31</f>
        <v>0</v>
      </c>
      <c r="X31" s="218">
        <f>'[1]Pt 1 Summary of Data'!X31</f>
        <v>0</v>
      </c>
      <c r="Y31" s="219">
        <f>'[1]Pt 1 Summary of Data'!Y31</f>
        <v>0</v>
      </c>
      <c r="Z31" s="219">
        <f>'[1]Pt 1 Summary of Data'!Z31</f>
        <v>0</v>
      </c>
      <c r="AA31" s="218">
        <f>'[1]Pt 1 Summary of Data'!AA31</f>
        <v>0</v>
      </c>
      <c r="AB31" s="219">
        <f>'[1]Pt 1 Summary of Data'!AB31</f>
        <v>0</v>
      </c>
      <c r="AC31" s="219">
        <f>'[1]Pt 1 Summary of Data'!AC31</f>
        <v>0</v>
      </c>
      <c r="AD31" s="218">
        <v>0</v>
      </c>
      <c r="AE31" s="272"/>
      <c r="AF31" s="272"/>
      <c r="AG31" s="272"/>
      <c r="AH31" s="272"/>
      <c r="AI31" s="218">
        <v>0</v>
      </c>
      <c r="AJ31" s="272"/>
      <c r="AK31" s="272"/>
      <c r="AL31" s="272"/>
      <c r="AM31" s="272"/>
      <c r="AN31" s="218">
        <f>'[1]Pt 1 Summary of Data'!AN31</f>
        <v>0</v>
      </c>
      <c r="AO31" s="219">
        <f>'[1]Pt 1 Summary of Data'!AO31</f>
        <v>0</v>
      </c>
      <c r="AP31" s="219">
        <f>'[1]Pt 1 Summary of Data'!AP31</f>
        <v>0</v>
      </c>
      <c r="AQ31" s="219">
        <f>'[1]Pt 1 Summary of Data'!AQ31</f>
        <v>0</v>
      </c>
      <c r="AR31" s="219">
        <f>'[1]Pt 1 Summary of Data'!AR31</f>
        <v>0</v>
      </c>
      <c r="AS31" s="218">
        <f>'[1]Pt 1 Summary of Data'!AS31</f>
        <v>69299361.717545226</v>
      </c>
      <c r="AT31" s="222">
        <f>'[1]Pt 1 Summary of Data'!AT31</f>
        <v>0</v>
      </c>
      <c r="AU31" s="222">
        <f>'[1]Pt 1 Summary of Data'!AU31</f>
        <v>0</v>
      </c>
      <c r="AV31" s="222">
        <f>'[1]Pt 1 Summary of Data'!AV31</f>
        <v>0</v>
      </c>
      <c r="AW31" s="299"/>
    </row>
    <row r="32" spans="1:49" ht="13.9" customHeight="1" x14ac:dyDescent="0.2">
      <c r="B32" s="244" t="s">
        <v>248</v>
      </c>
      <c r="C32" s="205" t="s">
        <v>82</v>
      </c>
      <c r="D32" s="218">
        <f>'[1]Pt 1 Summary of Data'!D32</f>
        <v>0</v>
      </c>
      <c r="E32" s="219">
        <f>'[1]Pt 1 Summary of Data'!E32</f>
        <v>0</v>
      </c>
      <c r="F32" s="219">
        <f>'[1]Pt 1 Summary of Data'!F32</f>
        <v>0</v>
      </c>
      <c r="G32" s="219">
        <f>'[1]Pt 1 Summary of Data'!G32</f>
        <v>0</v>
      </c>
      <c r="H32" s="219">
        <f>'[1]Pt 1 Summary of Data'!H32</f>
        <v>0</v>
      </c>
      <c r="I32" s="218">
        <f>'[1]Pt 1 Summary of Data'!I32</f>
        <v>0</v>
      </c>
      <c r="J32" s="218">
        <f>'[1]Pt 1 Summary of Data'!J32</f>
        <v>0</v>
      </c>
      <c r="K32" s="219">
        <f>'[1]Pt 1 Summary of Data'!K32</f>
        <v>0</v>
      </c>
      <c r="L32" s="219">
        <f>'[1]Pt 1 Summary of Data'!L32</f>
        <v>0</v>
      </c>
      <c r="M32" s="219">
        <f>'[1]Pt 1 Summary of Data'!M32</f>
        <v>0</v>
      </c>
      <c r="N32" s="219">
        <f>'[1]Pt 1 Summary of Data'!N32</f>
        <v>0</v>
      </c>
      <c r="O32" s="218">
        <f>'[1]Pt 1 Summary of Data'!O32</f>
        <v>0</v>
      </c>
      <c r="P32" s="218">
        <f>'[1]Pt 1 Summary of Data'!P32</f>
        <v>0</v>
      </c>
      <c r="Q32" s="219">
        <f>'[1]Pt 1 Summary of Data'!Q32</f>
        <v>0</v>
      </c>
      <c r="R32" s="219">
        <f>'[1]Pt 1 Summary of Data'!R32</f>
        <v>0</v>
      </c>
      <c r="S32" s="219">
        <f>'[1]Pt 1 Summary of Data'!S32</f>
        <v>0</v>
      </c>
      <c r="T32" s="219">
        <f>'[1]Pt 1 Summary of Data'!T32</f>
        <v>0</v>
      </c>
      <c r="U32" s="218">
        <f>'[1]Pt 1 Summary of Data'!U32</f>
        <v>0</v>
      </c>
      <c r="V32" s="219">
        <f>'[1]Pt 1 Summary of Data'!V32</f>
        <v>0</v>
      </c>
      <c r="W32" s="219">
        <f>'[1]Pt 1 Summary of Data'!W32</f>
        <v>0</v>
      </c>
      <c r="X32" s="218">
        <f>'[1]Pt 1 Summary of Data'!X32</f>
        <v>0</v>
      </c>
      <c r="Y32" s="219">
        <f>'[1]Pt 1 Summary of Data'!Y32</f>
        <v>0</v>
      </c>
      <c r="Z32" s="219">
        <f>'[1]Pt 1 Summary of Data'!Z32</f>
        <v>0</v>
      </c>
      <c r="AA32" s="218">
        <f>'[1]Pt 1 Summary of Data'!AA32</f>
        <v>0</v>
      </c>
      <c r="AB32" s="219">
        <f>'[1]Pt 1 Summary of Data'!AB32</f>
        <v>0</v>
      </c>
      <c r="AC32" s="219">
        <f>'[1]Pt 1 Summary of Data'!AC32</f>
        <v>0</v>
      </c>
      <c r="AD32" s="218">
        <v>0</v>
      </c>
      <c r="AE32" s="272"/>
      <c r="AF32" s="272"/>
      <c r="AG32" s="272"/>
      <c r="AH32" s="272"/>
      <c r="AI32" s="218">
        <v>0</v>
      </c>
      <c r="AJ32" s="272"/>
      <c r="AK32" s="272"/>
      <c r="AL32" s="272"/>
      <c r="AM32" s="272"/>
      <c r="AN32" s="218">
        <f>'[1]Pt 1 Summary of Data'!AN32</f>
        <v>0</v>
      </c>
      <c r="AO32" s="219">
        <f>'[1]Pt 1 Summary of Data'!AO32</f>
        <v>0</v>
      </c>
      <c r="AP32" s="219">
        <f>'[1]Pt 1 Summary of Data'!AP32</f>
        <v>0</v>
      </c>
      <c r="AQ32" s="219">
        <f>'[1]Pt 1 Summary of Data'!AQ32</f>
        <v>0</v>
      </c>
      <c r="AR32" s="219">
        <f>'[1]Pt 1 Summary of Data'!AR32</f>
        <v>0</v>
      </c>
      <c r="AS32" s="218">
        <f>'[1]Pt 1 Summary of Data'!AS32</f>
        <v>0</v>
      </c>
      <c r="AT32" s="222">
        <f>'[1]Pt 1 Summary of Data'!AT32</f>
        <v>0</v>
      </c>
      <c r="AU32" s="222">
        <f>'[1]Pt 1 Summary of Data'!AU32</f>
        <v>0</v>
      </c>
      <c r="AV32" s="222">
        <f>'[1]Pt 1 Summary of Data'!AV32</f>
        <v>0</v>
      </c>
      <c r="AW32" s="299"/>
    </row>
    <row r="33" spans="1:49" x14ac:dyDescent="0.2">
      <c r="A33" s="5"/>
      <c r="B33" s="245" t="s">
        <v>249</v>
      </c>
      <c r="C33" s="205" t="s">
        <v>14</v>
      </c>
      <c r="D33" s="307"/>
      <c r="E33" s="308"/>
      <c r="F33" s="308"/>
      <c r="G33" s="308"/>
      <c r="H33" s="308"/>
      <c r="I33" s="307"/>
      <c r="J33" s="211"/>
      <c r="K33" s="208"/>
      <c r="L33" s="208"/>
      <c r="M33" s="208"/>
      <c r="N33" s="208"/>
      <c r="O33" s="211"/>
      <c r="P33" s="211"/>
      <c r="Q33" s="208"/>
      <c r="R33" s="208"/>
      <c r="S33" s="208"/>
      <c r="T33" s="208"/>
      <c r="U33" s="211"/>
      <c r="V33" s="208"/>
      <c r="W33" s="208"/>
      <c r="X33" s="211"/>
      <c r="Y33" s="208"/>
      <c r="Z33" s="208"/>
      <c r="AA33" s="211"/>
      <c r="AB33" s="208"/>
      <c r="AC33" s="208"/>
      <c r="AD33" s="211"/>
      <c r="AE33" s="280"/>
      <c r="AF33" s="280"/>
      <c r="AG33" s="280"/>
      <c r="AH33" s="280"/>
      <c r="AI33" s="211"/>
      <c r="AJ33" s="280"/>
      <c r="AK33" s="280"/>
      <c r="AL33" s="280"/>
      <c r="AM33" s="280"/>
      <c r="AN33" s="211"/>
      <c r="AO33" s="208"/>
      <c r="AP33" s="208"/>
      <c r="AQ33" s="208"/>
      <c r="AR33" s="208"/>
      <c r="AS33" s="211"/>
      <c r="AT33" s="213"/>
      <c r="AU33" s="213"/>
      <c r="AV33" s="296"/>
      <c r="AW33" s="300"/>
    </row>
    <row r="34" spans="1:49" x14ac:dyDescent="0.2">
      <c r="B34" s="244" t="s">
        <v>250</v>
      </c>
      <c r="C34" s="205"/>
      <c r="D34" s="218">
        <f>'[1]Pt 1 Summary of Data'!D34</f>
        <v>1391192</v>
      </c>
      <c r="E34" s="219">
        <f>'[1]Pt 1 Summary of Data'!E34</f>
        <v>1391192</v>
      </c>
      <c r="F34" s="219">
        <f>'[1]Pt 1 Summary of Data'!F34</f>
        <v>0</v>
      </c>
      <c r="G34" s="219">
        <f>'[1]Pt 1 Summary of Data'!G34</f>
        <v>0</v>
      </c>
      <c r="H34" s="219">
        <f>'[1]Pt 1 Summary of Data'!H34</f>
        <v>0</v>
      </c>
      <c r="I34" s="218">
        <f>'[1]Pt 1 Summary of Data'!I34</f>
        <v>1391192</v>
      </c>
      <c r="J34" s="218">
        <f>'[1]Pt 1 Summary of Data'!J34</f>
        <v>25036</v>
      </c>
      <c r="K34" s="219">
        <f>'[1]Pt 1 Summary of Data'!K34</f>
        <v>25036</v>
      </c>
      <c r="L34" s="219">
        <f>'[1]Pt 1 Summary of Data'!L34</f>
        <v>0</v>
      </c>
      <c r="M34" s="219">
        <f>'[1]Pt 1 Summary of Data'!M34</f>
        <v>0</v>
      </c>
      <c r="N34" s="219">
        <f>'[1]Pt 1 Summary of Data'!N34</f>
        <v>0</v>
      </c>
      <c r="O34" s="218">
        <f>'[1]Pt 1 Summary of Data'!O34</f>
        <v>25036</v>
      </c>
      <c r="P34" s="218">
        <f>'[1]Pt 1 Summary of Data'!P34</f>
        <v>0</v>
      </c>
      <c r="Q34" s="219">
        <f>'[1]Pt 1 Summary of Data'!Q34</f>
        <v>0</v>
      </c>
      <c r="R34" s="219">
        <f>'[1]Pt 1 Summary of Data'!R34</f>
        <v>0</v>
      </c>
      <c r="S34" s="219">
        <f>'[1]Pt 1 Summary of Data'!S34</f>
        <v>0</v>
      </c>
      <c r="T34" s="219">
        <f>'[1]Pt 1 Summary of Data'!T34</f>
        <v>0</v>
      </c>
      <c r="U34" s="218">
        <f>'[1]Pt 1 Summary of Data'!U34</f>
        <v>0</v>
      </c>
      <c r="V34" s="219">
        <f>'[1]Pt 1 Summary of Data'!V34</f>
        <v>0</v>
      </c>
      <c r="W34" s="219">
        <f>'[1]Pt 1 Summary of Data'!W34</f>
        <v>0</v>
      </c>
      <c r="X34" s="218">
        <f>'[1]Pt 1 Summary of Data'!X34</f>
        <v>0</v>
      </c>
      <c r="Y34" s="219">
        <f>'[1]Pt 1 Summary of Data'!Y34</f>
        <v>0</v>
      </c>
      <c r="Z34" s="219">
        <f>'[1]Pt 1 Summary of Data'!Z34</f>
        <v>0</v>
      </c>
      <c r="AA34" s="218">
        <f>'[1]Pt 1 Summary of Data'!AA34</f>
        <v>0</v>
      </c>
      <c r="AB34" s="219">
        <f>'[1]Pt 1 Summary of Data'!AB34</f>
        <v>0</v>
      </c>
      <c r="AC34" s="219">
        <f>'[1]Pt 1 Summary of Data'!AC34</f>
        <v>0</v>
      </c>
      <c r="AD34" s="218">
        <v>0</v>
      </c>
      <c r="AE34" s="272"/>
      <c r="AF34" s="272"/>
      <c r="AG34" s="272"/>
      <c r="AH34" s="272"/>
      <c r="AI34" s="218">
        <v>0</v>
      </c>
      <c r="AJ34" s="272"/>
      <c r="AK34" s="272"/>
      <c r="AL34" s="272"/>
      <c r="AM34" s="272"/>
      <c r="AN34" s="218">
        <f>'[1]Pt 1 Summary of Data'!AN34</f>
        <v>0</v>
      </c>
      <c r="AO34" s="219">
        <f>'[1]Pt 1 Summary of Data'!AO34</f>
        <v>0</v>
      </c>
      <c r="AP34" s="219">
        <f>'[1]Pt 1 Summary of Data'!AP34</f>
        <v>0</v>
      </c>
      <c r="AQ34" s="219">
        <f>'[1]Pt 1 Summary of Data'!AQ34</f>
        <v>0</v>
      </c>
      <c r="AR34" s="219">
        <f>'[1]Pt 1 Summary of Data'!AR34</f>
        <v>0</v>
      </c>
      <c r="AS34" s="273"/>
      <c r="AT34" s="222">
        <f>'[1]Pt 1 Summary of Data'!AT34</f>
        <v>0</v>
      </c>
      <c r="AU34" s="222">
        <f>'[1]Pt 1 Summary of Data'!AU34</f>
        <v>0</v>
      </c>
      <c r="AV34" s="222">
        <f>'[1]Pt 1 Summary of Data'!AV34</f>
        <v>0</v>
      </c>
      <c r="AW34" s="299"/>
    </row>
    <row r="35" spans="1:49" x14ac:dyDescent="0.2">
      <c r="B35" s="244" t="s">
        <v>251</v>
      </c>
      <c r="C35" s="205"/>
      <c r="D35" s="218">
        <f>'[1]Pt 1 Summary of Data'!D35</f>
        <v>23300</v>
      </c>
      <c r="E35" s="219">
        <f>'[1]Pt 1 Summary of Data'!E35</f>
        <v>23300</v>
      </c>
      <c r="F35" s="219">
        <f>'[1]Pt 1 Summary of Data'!F35</f>
        <v>0</v>
      </c>
      <c r="G35" s="219">
        <f>'[1]Pt 1 Summary of Data'!G35</f>
        <v>0</v>
      </c>
      <c r="H35" s="219">
        <f>'[1]Pt 1 Summary of Data'!H35</f>
        <v>0</v>
      </c>
      <c r="I35" s="218">
        <f>'[1]Pt 1 Summary of Data'!I35</f>
        <v>23300</v>
      </c>
      <c r="J35" s="218">
        <f>'[1]Pt 1 Summary of Data'!J35</f>
        <v>544</v>
      </c>
      <c r="K35" s="219">
        <f>'[1]Pt 1 Summary of Data'!K35</f>
        <v>544</v>
      </c>
      <c r="L35" s="219">
        <f>'[1]Pt 1 Summary of Data'!L35</f>
        <v>0</v>
      </c>
      <c r="M35" s="219">
        <f>'[1]Pt 1 Summary of Data'!M35</f>
        <v>0</v>
      </c>
      <c r="N35" s="219">
        <f>'[1]Pt 1 Summary of Data'!N35</f>
        <v>0</v>
      </c>
      <c r="O35" s="218">
        <f>'[1]Pt 1 Summary of Data'!O35</f>
        <v>544</v>
      </c>
      <c r="P35" s="218">
        <f>'[1]Pt 1 Summary of Data'!P35</f>
        <v>0</v>
      </c>
      <c r="Q35" s="219">
        <f>'[1]Pt 1 Summary of Data'!Q35</f>
        <v>0</v>
      </c>
      <c r="R35" s="219">
        <f>'[1]Pt 1 Summary of Data'!R35</f>
        <v>0</v>
      </c>
      <c r="S35" s="219">
        <f>'[1]Pt 1 Summary of Data'!S35</f>
        <v>0</v>
      </c>
      <c r="T35" s="219">
        <f>'[1]Pt 1 Summary of Data'!T35</f>
        <v>0</v>
      </c>
      <c r="U35" s="218">
        <f>'[1]Pt 1 Summary of Data'!U35</f>
        <v>0</v>
      </c>
      <c r="V35" s="219">
        <f>'[1]Pt 1 Summary of Data'!V35</f>
        <v>0</v>
      </c>
      <c r="W35" s="219">
        <f>'[1]Pt 1 Summary of Data'!W35</f>
        <v>0</v>
      </c>
      <c r="X35" s="218">
        <f>'[1]Pt 1 Summary of Data'!X35</f>
        <v>0</v>
      </c>
      <c r="Y35" s="219">
        <f>'[1]Pt 1 Summary of Data'!Y35</f>
        <v>0</v>
      </c>
      <c r="Z35" s="219">
        <f>'[1]Pt 1 Summary of Data'!Z35</f>
        <v>0</v>
      </c>
      <c r="AA35" s="218">
        <f>'[1]Pt 1 Summary of Data'!AA35</f>
        <v>0</v>
      </c>
      <c r="AB35" s="219">
        <f>'[1]Pt 1 Summary of Data'!AB35</f>
        <v>0</v>
      </c>
      <c r="AC35" s="219">
        <f>'[1]Pt 1 Summary of Data'!AC35</f>
        <v>0</v>
      </c>
      <c r="AD35" s="218">
        <v>0</v>
      </c>
      <c r="AE35" s="272"/>
      <c r="AF35" s="272"/>
      <c r="AG35" s="272"/>
      <c r="AH35" s="272"/>
      <c r="AI35" s="218">
        <v>0</v>
      </c>
      <c r="AJ35" s="272"/>
      <c r="AK35" s="272"/>
      <c r="AL35" s="272"/>
      <c r="AM35" s="272"/>
      <c r="AN35" s="218">
        <f>'[1]Pt 1 Summary of Data'!AN35</f>
        <v>0</v>
      </c>
      <c r="AO35" s="219">
        <f>'[1]Pt 1 Summary of Data'!AO35</f>
        <v>0</v>
      </c>
      <c r="AP35" s="219">
        <f>'[1]Pt 1 Summary of Data'!AP35</f>
        <v>0</v>
      </c>
      <c r="AQ35" s="219">
        <f>'[1]Pt 1 Summary of Data'!AQ35</f>
        <v>0</v>
      </c>
      <c r="AR35" s="219">
        <f>'[1]Pt 1 Summary of Data'!AR35</f>
        <v>0</v>
      </c>
      <c r="AS35" s="218">
        <f>'[1]Pt 1 Summary of Data'!AS35</f>
        <v>0</v>
      </c>
      <c r="AT35" s="222">
        <f>'[1]Pt 1 Summary of Data'!AT35</f>
        <v>0</v>
      </c>
      <c r="AU35" s="222">
        <f>'[1]Pt 1 Summary of Data'!AU35</f>
        <v>0</v>
      </c>
      <c r="AV35" s="222">
        <f>'[1]Pt 1 Summary of Data'!AV35</f>
        <v>0</v>
      </c>
      <c r="AW35" s="299"/>
    </row>
    <row r="36" spans="1:49" ht="16.5" x14ac:dyDescent="0.2">
      <c r="B36" s="242" t="s">
        <v>252</v>
      </c>
      <c r="C36" s="206"/>
      <c r="D36" s="210"/>
      <c r="E36" s="209"/>
      <c r="F36" s="209"/>
      <c r="G36" s="209"/>
      <c r="H36" s="209"/>
      <c r="I36" s="210"/>
      <c r="J36" s="210"/>
      <c r="K36" s="209"/>
      <c r="L36" s="209"/>
      <c r="M36" s="209"/>
      <c r="N36" s="209"/>
      <c r="O36" s="210"/>
      <c r="P36" s="210"/>
      <c r="Q36" s="209"/>
      <c r="R36" s="209"/>
      <c r="S36" s="209"/>
      <c r="T36" s="209"/>
      <c r="U36" s="210"/>
      <c r="V36" s="209"/>
      <c r="W36" s="209"/>
      <c r="X36" s="210"/>
      <c r="Y36" s="209"/>
      <c r="Z36" s="209"/>
      <c r="AA36" s="210"/>
      <c r="AB36" s="209"/>
      <c r="AC36" s="209"/>
      <c r="AD36" s="210"/>
      <c r="AE36" s="209"/>
      <c r="AF36" s="209"/>
      <c r="AG36" s="209"/>
      <c r="AH36" s="209"/>
      <c r="AI36" s="210"/>
      <c r="AJ36" s="209"/>
      <c r="AK36" s="209"/>
      <c r="AL36" s="209"/>
      <c r="AM36" s="209"/>
      <c r="AN36" s="210"/>
      <c r="AO36" s="209"/>
      <c r="AP36" s="209"/>
      <c r="AQ36" s="209"/>
      <c r="AR36" s="209"/>
      <c r="AS36" s="210"/>
      <c r="AT36" s="212"/>
      <c r="AU36" s="212"/>
      <c r="AV36" s="212"/>
      <c r="AW36" s="249"/>
    </row>
    <row r="37" spans="1:49" x14ac:dyDescent="0.2">
      <c r="B37" s="246" t="s">
        <v>253</v>
      </c>
      <c r="C37" s="204" t="s">
        <v>15</v>
      </c>
      <c r="D37" s="226">
        <f>'[1]Pt 1 Summary of Data'!D37</f>
        <v>0</v>
      </c>
      <c r="E37" s="227">
        <f>'[1]Pt 1 Summary of Data'!E37</f>
        <v>0</v>
      </c>
      <c r="F37" s="227">
        <f>'[1]Pt 1 Summary of Data'!F37</f>
        <v>0</v>
      </c>
      <c r="G37" s="227">
        <f>'[1]Pt 1 Summary of Data'!G37</f>
        <v>0</v>
      </c>
      <c r="H37" s="227">
        <f>'[1]Pt 1 Summary of Data'!H37</f>
        <v>0</v>
      </c>
      <c r="I37" s="226">
        <f>'[1]Pt 1 Summary of Data'!I37</f>
        <v>0</v>
      </c>
      <c r="J37" s="226">
        <f>'[1]Pt 1 Summary of Data'!J37</f>
        <v>0</v>
      </c>
      <c r="K37" s="227">
        <f>'[1]Pt 1 Summary of Data'!K37</f>
        <v>0</v>
      </c>
      <c r="L37" s="227">
        <f>'[1]Pt 1 Summary of Data'!L37</f>
        <v>0</v>
      </c>
      <c r="M37" s="227">
        <f>'[1]Pt 1 Summary of Data'!M37</f>
        <v>0</v>
      </c>
      <c r="N37" s="227">
        <f>'[1]Pt 1 Summary of Data'!N37</f>
        <v>0</v>
      </c>
      <c r="O37" s="226">
        <f>'[1]Pt 1 Summary of Data'!O37</f>
        <v>0</v>
      </c>
      <c r="P37" s="226">
        <f>'[1]Pt 1 Summary of Data'!P37</f>
        <v>0</v>
      </c>
      <c r="Q37" s="227">
        <f>'[1]Pt 1 Summary of Data'!Q37</f>
        <v>0</v>
      </c>
      <c r="R37" s="227">
        <f>'[1]Pt 1 Summary of Data'!R37</f>
        <v>0</v>
      </c>
      <c r="S37" s="227">
        <f>'[1]Pt 1 Summary of Data'!S37</f>
        <v>0</v>
      </c>
      <c r="T37" s="227">
        <f>'[1]Pt 1 Summary of Data'!T37</f>
        <v>0</v>
      </c>
      <c r="U37" s="226">
        <f>'[1]Pt 1 Summary of Data'!U37</f>
        <v>0</v>
      </c>
      <c r="V37" s="227">
        <f>'[1]Pt 1 Summary of Data'!V37</f>
        <v>0</v>
      </c>
      <c r="W37" s="227">
        <f>'[1]Pt 1 Summary of Data'!W37</f>
        <v>0</v>
      </c>
      <c r="X37" s="226">
        <f>'[1]Pt 1 Summary of Data'!X37</f>
        <v>0</v>
      </c>
      <c r="Y37" s="227">
        <f>'[1]Pt 1 Summary of Data'!Y37</f>
        <v>0</v>
      </c>
      <c r="Z37" s="227">
        <f>'[1]Pt 1 Summary of Data'!Z37</f>
        <v>0</v>
      </c>
      <c r="AA37" s="226">
        <f>'[1]Pt 1 Summary of Data'!AA37</f>
        <v>0</v>
      </c>
      <c r="AB37" s="227">
        <f>'[1]Pt 1 Summary of Data'!AB37</f>
        <v>0</v>
      </c>
      <c r="AC37" s="227">
        <f>'[1]Pt 1 Summary of Data'!AC37</f>
        <v>0</v>
      </c>
      <c r="AD37" s="226">
        <v>0</v>
      </c>
      <c r="AE37" s="276"/>
      <c r="AF37" s="276"/>
      <c r="AG37" s="276"/>
      <c r="AH37" s="277"/>
      <c r="AI37" s="226">
        <v>0</v>
      </c>
      <c r="AJ37" s="276"/>
      <c r="AK37" s="276"/>
      <c r="AL37" s="276"/>
      <c r="AM37" s="277"/>
      <c r="AN37" s="226">
        <f>'[1]Pt 1 Summary of Data'!AN37</f>
        <v>0</v>
      </c>
      <c r="AO37" s="227">
        <f>'[1]Pt 1 Summary of Data'!AO37</f>
        <v>0</v>
      </c>
      <c r="AP37" s="227">
        <f>'[1]Pt 1 Summary of Data'!AP37</f>
        <v>0</v>
      </c>
      <c r="AQ37" s="227">
        <f>'[1]Pt 1 Summary of Data'!AQ37</f>
        <v>0</v>
      </c>
      <c r="AR37" s="227">
        <f>'[1]Pt 1 Summary of Data'!AR37</f>
        <v>0</v>
      </c>
      <c r="AS37" s="226">
        <f>'[1]Pt 1 Summary of Data'!AS37</f>
        <v>0</v>
      </c>
      <c r="AT37" s="228">
        <f>'[1]Pt 1 Summary of Data'!AT37</f>
        <v>0</v>
      </c>
      <c r="AU37" s="228">
        <f>'[1]Pt 1 Summary of Data'!AU37</f>
        <v>0</v>
      </c>
      <c r="AV37" s="228">
        <f>'[1]Pt 1 Summary of Data'!AV37</f>
        <v>0</v>
      </c>
      <c r="AW37" s="298"/>
    </row>
    <row r="38" spans="1:49" x14ac:dyDescent="0.2">
      <c r="B38" s="241" t="s">
        <v>254</v>
      </c>
      <c r="C38" s="205" t="s">
        <v>16</v>
      </c>
      <c r="D38" s="218">
        <f>'[1]Pt 1 Summary of Data'!D38</f>
        <v>0</v>
      </c>
      <c r="E38" s="219">
        <f>'[1]Pt 1 Summary of Data'!E38</f>
        <v>0</v>
      </c>
      <c r="F38" s="219">
        <f>'[1]Pt 1 Summary of Data'!F38</f>
        <v>0</v>
      </c>
      <c r="G38" s="219">
        <f>'[1]Pt 1 Summary of Data'!G38</f>
        <v>0</v>
      </c>
      <c r="H38" s="219">
        <f>'[1]Pt 1 Summary of Data'!H38</f>
        <v>0</v>
      </c>
      <c r="I38" s="218">
        <f>'[1]Pt 1 Summary of Data'!I38</f>
        <v>0</v>
      </c>
      <c r="J38" s="218">
        <f>'[1]Pt 1 Summary of Data'!J38</f>
        <v>0</v>
      </c>
      <c r="K38" s="219">
        <f>'[1]Pt 1 Summary of Data'!K38</f>
        <v>0</v>
      </c>
      <c r="L38" s="219">
        <f>'[1]Pt 1 Summary of Data'!L38</f>
        <v>0</v>
      </c>
      <c r="M38" s="219">
        <f>'[1]Pt 1 Summary of Data'!M38</f>
        <v>0</v>
      </c>
      <c r="N38" s="219">
        <f>'[1]Pt 1 Summary of Data'!N38</f>
        <v>0</v>
      </c>
      <c r="O38" s="218">
        <f>'[1]Pt 1 Summary of Data'!O38</f>
        <v>0</v>
      </c>
      <c r="P38" s="218">
        <f>'[1]Pt 1 Summary of Data'!P38</f>
        <v>0</v>
      </c>
      <c r="Q38" s="219">
        <f>'[1]Pt 1 Summary of Data'!Q38</f>
        <v>0</v>
      </c>
      <c r="R38" s="219">
        <f>'[1]Pt 1 Summary of Data'!R38</f>
        <v>0</v>
      </c>
      <c r="S38" s="219">
        <f>'[1]Pt 1 Summary of Data'!S38</f>
        <v>0</v>
      </c>
      <c r="T38" s="219">
        <f>'[1]Pt 1 Summary of Data'!T38</f>
        <v>0</v>
      </c>
      <c r="U38" s="218">
        <f>'[1]Pt 1 Summary of Data'!U38</f>
        <v>0</v>
      </c>
      <c r="V38" s="219">
        <f>'[1]Pt 1 Summary of Data'!V38</f>
        <v>0</v>
      </c>
      <c r="W38" s="219">
        <f>'[1]Pt 1 Summary of Data'!W38</f>
        <v>0</v>
      </c>
      <c r="X38" s="218">
        <f>'[1]Pt 1 Summary of Data'!X38</f>
        <v>0</v>
      </c>
      <c r="Y38" s="219">
        <f>'[1]Pt 1 Summary of Data'!Y38</f>
        <v>0</v>
      </c>
      <c r="Z38" s="219">
        <f>'[1]Pt 1 Summary of Data'!Z38</f>
        <v>0</v>
      </c>
      <c r="AA38" s="218">
        <f>'[1]Pt 1 Summary of Data'!AA38</f>
        <v>0</v>
      </c>
      <c r="AB38" s="219">
        <f>'[1]Pt 1 Summary of Data'!AB38</f>
        <v>0</v>
      </c>
      <c r="AC38" s="219">
        <f>'[1]Pt 1 Summary of Data'!AC38</f>
        <v>0</v>
      </c>
      <c r="AD38" s="218">
        <v>0</v>
      </c>
      <c r="AE38" s="272"/>
      <c r="AF38" s="272"/>
      <c r="AG38" s="272"/>
      <c r="AH38" s="272"/>
      <c r="AI38" s="218">
        <v>0</v>
      </c>
      <c r="AJ38" s="272"/>
      <c r="AK38" s="272"/>
      <c r="AL38" s="272"/>
      <c r="AM38" s="272"/>
      <c r="AN38" s="218">
        <f>'[1]Pt 1 Summary of Data'!AN38</f>
        <v>0</v>
      </c>
      <c r="AO38" s="219">
        <f>'[1]Pt 1 Summary of Data'!AO38</f>
        <v>0</v>
      </c>
      <c r="AP38" s="219">
        <f>'[1]Pt 1 Summary of Data'!AP38</f>
        <v>0</v>
      </c>
      <c r="AQ38" s="219">
        <f>'[1]Pt 1 Summary of Data'!AQ38</f>
        <v>0</v>
      </c>
      <c r="AR38" s="219">
        <f>'[1]Pt 1 Summary of Data'!AR38</f>
        <v>0</v>
      </c>
      <c r="AS38" s="218">
        <f>'[1]Pt 1 Summary of Data'!AS38</f>
        <v>0</v>
      </c>
      <c r="AT38" s="222">
        <f>'[1]Pt 1 Summary of Data'!AT38</f>
        <v>0</v>
      </c>
      <c r="AU38" s="222">
        <f>'[1]Pt 1 Summary of Data'!AU38</f>
        <v>0</v>
      </c>
      <c r="AV38" s="222">
        <f>'[1]Pt 1 Summary of Data'!AV38</f>
        <v>0</v>
      </c>
      <c r="AW38" s="299"/>
    </row>
    <row r="39" spans="1:49" x14ac:dyDescent="0.2">
      <c r="B39" s="244" t="s">
        <v>255</v>
      </c>
      <c r="C39" s="205" t="s">
        <v>17</v>
      </c>
      <c r="D39" s="218">
        <f>'[1]Pt 1 Summary of Data'!D39</f>
        <v>0</v>
      </c>
      <c r="E39" s="219">
        <f>'[1]Pt 1 Summary of Data'!E39</f>
        <v>0</v>
      </c>
      <c r="F39" s="219">
        <f>'[1]Pt 1 Summary of Data'!F39</f>
        <v>0</v>
      </c>
      <c r="G39" s="219">
        <f>'[1]Pt 1 Summary of Data'!G39</f>
        <v>0</v>
      </c>
      <c r="H39" s="219">
        <f>'[1]Pt 1 Summary of Data'!H39</f>
        <v>0</v>
      </c>
      <c r="I39" s="218">
        <f>'[1]Pt 1 Summary of Data'!I39</f>
        <v>0</v>
      </c>
      <c r="J39" s="218">
        <f>'[1]Pt 1 Summary of Data'!J39</f>
        <v>0</v>
      </c>
      <c r="K39" s="219">
        <f>'[1]Pt 1 Summary of Data'!K39</f>
        <v>0</v>
      </c>
      <c r="L39" s="219">
        <f>'[1]Pt 1 Summary of Data'!L39</f>
        <v>0</v>
      </c>
      <c r="M39" s="219">
        <f>'[1]Pt 1 Summary of Data'!M39</f>
        <v>0</v>
      </c>
      <c r="N39" s="219">
        <f>'[1]Pt 1 Summary of Data'!N39</f>
        <v>0</v>
      </c>
      <c r="O39" s="218">
        <f>'[1]Pt 1 Summary of Data'!O39</f>
        <v>0</v>
      </c>
      <c r="P39" s="218">
        <f>'[1]Pt 1 Summary of Data'!P39</f>
        <v>0</v>
      </c>
      <c r="Q39" s="219">
        <f>'[1]Pt 1 Summary of Data'!Q39</f>
        <v>0</v>
      </c>
      <c r="R39" s="219">
        <f>'[1]Pt 1 Summary of Data'!R39</f>
        <v>0</v>
      </c>
      <c r="S39" s="219">
        <f>'[1]Pt 1 Summary of Data'!S39</f>
        <v>0</v>
      </c>
      <c r="T39" s="219">
        <f>'[1]Pt 1 Summary of Data'!T39</f>
        <v>0</v>
      </c>
      <c r="U39" s="218">
        <f>'[1]Pt 1 Summary of Data'!U39</f>
        <v>0</v>
      </c>
      <c r="V39" s="219">
        <f>'[1]Pt 1 Summary of Data'!V39</f>
        <v>0</v>
      </c>
      <c r="W39" s="219">
        <f>'[1]Pt 1 Summary of Data'!W39</f>
        <v>0</v>
      </c>
      <c r="X39" s="218">
        <f>'[1]Pt 1 Summary of Data'!X39</f>
        <v>0</v>
      </c>
      <c r="Y39" s="219">
        <f>'[1]Pt 1 Summary of Data'!Y39</f>
        <v>0</v>
      </c>
      <c r="Z39" s="219">
        <f>'[1]Pt 1 Summary of Data'!Z39</f>
        <v>0</v>
      </c>
      <c r="AA39" s="218">
        <f>'[1]Pt 1 Summary of Data'!AA39</f>
        <v>0</v>
      </c>
      <c r="AB39" s="219">
        <f>'[1]Pt 1 Summary of Data'!AB39</f>
        <v>0</v>
      </c>
      <c r="AC39" s="219">
        <f>'[1]Pt 1 Summary of Data'!AC39</f>
        <v>0</v>
      </c>
      <c r="AD39" s="218">
        <v>0</v>
      </c>
      <c r="AE39" s="272"/>
      <c r="AF39" s="272"/>
      <c r="AG39" s="272"/>
      <c r="AH39" s="272"/>
      <c r="AI39" s="218">
        <v>0</v>
      </c>
      <c r="AJ39" s="272"/>
      <c r="AK39" s="272"/>
      <c r="AL39" s="272"/>
      <c r="AM39" s="272"/>
      <c r="AN39" s="218">
        <f>'[1]Pt 1 Summary of Data'!AN39</f>
        <v>0</v>
      </c>
      <c r="AO39" s="219">
        <f>'[1]Pt 1 Summary of Data'!AO39</f>
        <v>0</v>
      </c>
      <c r="AP39" s="219">
        <f>'[1]Pt 1 Summary of Data'!AP39</f>
        <v>0</v>
      </c>
      <c r="AQ39" s="219">
        <f>'[1]Pt 1 Summary of Data'!AQ39</f>
        <v>0</v>
      </c>
      <c r="AR39" s="219">
        <f>'[1]Pt 1 Summary of Data'!AR39</f>
        <v>0</v>
      </c>
      <c r="AS39" s="218">
        <f>'[1]Pt 1 Summary of Data'!AS39</f>
        <v>0</v>
      </c>
      <c r="AT39" s="222">
        <f>'[1]Pt 1 Summary of Data'!AT39</f>
        <v>0</v>
      </c>
      <c r="AU39" s="222">
        <f>'[1]Pt 1 Summary of Data'!AU39</f>
        <v>0</v>
      </c>
      <c r="AV39" s="222">
        <f>'[1]Pt 1 Summary of Data'!AV39</f>
        <v>0</v>
      </c>
      <c r="AW39" s="299"/>
    </row>
    <row r="40" spans="1:49" x14ac:dyDescent="0.2">
      <c r="B40" s="244" t="s">
        <v>256</v>
      </c>
      <c r="C40" s="205" t="s">
        <v>38</v>
      </c>
      <c r="D40" s="218">
        <f>'[1]Pt 1 Summary of Data'!D40</f>
        <v>0</v>
      </c>
      <c r="E40" s="219">
        <f>'[1]Pt 1 Summary of Data'!E40</f>
        <v>0</v>
      </c>
      <c r="F40" s="219">
        <f>'[1]Pt 1 Summary of Data'!F40</f>
        <v>0</v>
      </c>
      <c r="G40" s="219">
        <f>'[1]Pt 1 Summary of Data'!G40</f>
        <v>0</v>
      </c>
      <c r="H40" s="219">
        <f>'[1]Pt 1 Summary of Data'!H40</f>
        <v>0</v>
      </c>
      <c r="I40" s="218">
        <f>'[1]Pt 1 Summary of Data'!I40</f>
        <v>0</v>
      </c>
      <c r="J40" s="218">
        <f>'[1]Pt 1 Summary of Data'!J40</f>
        <v>0</v>
      </c>
      <c r="K40" s="219">
        <f>'[1]Pt 1 Summary of Data'!K40</f>
        <v>0</v>
      </c>
      <c r="L40" s="219">
        <f>'[1]Pt 1 Summary of Data'!L40</f>
        <v>0</v>
      </c>
      <c r="M40" s="219">
        <f>'[1]Pt 1 Summary of Data'!M40</f>
        <v>0</v>
      </c>
      <c r="N40" s="219">
        <f>'[1]Pt 1 Summary of Data'!N40</f>
        <v>0</v>
      </c>
      <c r="O40" s="218">
        <f>'[1]Pt 1 Summary of Data'!O40</f>
        <v>0</v>
      </c>
      <c r="P40" s="218">
        <f>'[1]Pt 1 Summary of Data'!P40</f>
        <v>0</v>
      </c>
      <c r="Q40" s="219">
        <f>'[1]Pt 1 Summary of Data'!Q40</f>
        <v>0</v>
      </c>
      <c r="R40" s="219">
        <f>'[1]Pt 1 Summary of Data'!R40</f>
        <v>0</v>
      </c>
      <c r="S40" s="219">
        <f>'[1]Pt 1 Summary of Data'!S40</f>
        <v>0</v>
      </c>
      <c r="T40" s="219">
        <f>'[1]Pt 1 Summary of Data'!T40</f>
        <v>0</v>
      </c>
      <c r="U40" s="218">
        <f>'[1]Pt 1 Summary of Data'!U40</f>
        <v>0</v>
      </c>
      <c r="V40" s="219">
        <f>'[1]Pt 1 Summary of Data'!V40</f>
        <v>0</v>
      </c>
      <c r="W40" s="219">
        <f>'[1]Pt 1 Summary of Data'!W40</f>
        <v>0</v>
      </c>
      <c r="X40" s="218">
        <f>'[1]Pt 1 Summary of Data'!X40</f>
        <v>0</v>
      </c>
      <c r="Y40" s="219">
        <f>'[1]Pt 1 Summary of Data'!Y40</f>
        <v>0</v>
      </c>
      <c r="Z40" s="219">
        <f>'[1]Pt 1 Summary of Data'!Z40</f>
        <v>0</v>
      </c>
      <c r="AA40" s="218">
        <f>'[1]Pt 1 Summary of Data'!AA40</f>
        <v>0</v>
      </c>
      <c r="AB40" s="219">
        <f>'[1]Pt 1 Summary of Data'!AB40</f>
        <v>0</v>
      </c>
      <c r="AC40" s="219">
        <f>'[1]Pt 1 Summary of Data'!AC40</f>
        <v>0</v>
      </c>
      <c r="AD40" s="218">
        <v>0</v>
      </c>
      <c r="AE40" s="272"/>
      <c r="AF40" s="272"/>
      <c r="AG40" s="272"/>
      <c r="AH40" s="272"/>
      <c r="AI40" s="218">
        <v>0</v>
      </c>
      <c r="AJ40" s="272"/>
      <c r="AK40" s="272"/>
      <c r="AL40" s="272"/>
      <c r="AM40" s="272"/>
      <c r="AN40" s="218">
        <f>'[1]Pt 1 Summary of Data'!AN40</f>
        <v>0</v>
      </c>
      <c r="AO40" s="219">
        <f>'[1]Pt 1 Summary of Data'!AO40</f>
        <v>0</v>
      </c>
      <c r="AP40" s="219">
        <f>'[1]Pt 1 Summary of Data'!AP40</f>
        <v>0</v>
      </c>
      <c r="AQ40" s="219">
        <f>'[1]Pt 1 Summary of Data'!AQ40</f>
        <v>0</v>
      </c>
      <c r="AR40" s="219">
        <f>'[1]Pt 1 Summary of Data'!AR40</f>
        <v>0</v>
      </c>
      <c r="AS40" s="218">
        <f>'[1]Pt 1 Summary of Data'!AS40</f>
        <v>0</v>
      </c>
      <c r="AT40" s="222">
        <f>'[1]Pt 1 Summary of Data'!AT40</f>
        <v>0</v>
      </c>
      <c r="AU40" s="222">
        <f>'[1]Pt 1 Summary of Data'!AU40</f>
        <v>0</v>
      </c>
      <c r="AV40" s="222">
        <f>'[1]Pt 1 Summary of Data'!AV40</f>
        <v>0</v>
      </c>
      <c r="AW40" s="299"/>
    </row>
    <row r="41" spans="1:49" s="7" customFormat="1" ht="25.5" x14ac:dyDescent="0.2">
      <c r="A41" s="37"/>
      <c r="B41" s="244" t="s">
        <v>257</v>
      </c>
      <c r="C41" s="205" t="s">
        <v>129</v>
      </c>
      <c r="D41" s="218">
        <f>'[1]Pt 1 Summary of Data'!D41</f>
        <v>0</v>
      </c>
      <c r="E41" s="219">
        <f>'[1]Pt 1 Summary of Data'!E41</f>
        <v>0</v>
      </c>
      <c r="F41" s="219">
        <f>'[1]Pt 1 Summary of Data'!F41</f>
        <v>0</v>
      </c>
      <c r="G41" s="219">
        <f>'[1]Pt 1 Summary of Data'!G41</f>
        <v>0</v>
      </c>
      <c r="H41" s="219">
        <f>'[1]Pt 1 Summary of Data'!H41</f>
        <v>0</v>
      </c>
      <c r="I41" s="218">
        <f>'[1]Pt 1 Summary of Data'!I41</f>
        <v>0</v>
      </c>
      <c r="J41" s="218">
        <f>'[1]Pt 1 Summary of Data'!J41</f>
        <v>0</v>
      </c>
      <c r="K41" s="219">
        <f>'[1]Pt 1 Summary of Data'!K41</f>
        <v>0</v>
      </c>
      <c r="L41" s="219">
        <f>'[1]Pt 1 Summary of Data'!L41</f>
        <v>0</v>
      </c>
      <c r="M41" s="219">
        <f>'[1]Pt 1 Summary of Data'!M41</f>
        <v>0</v>
      </c>
      <c r="N41" s="219">
        <f>'[1]Pt 1 Summary of Data'!N41</f>
        <v>0</v>
      </c>
      <c r="O41" s="218">
        <f>'[1]Pt 1 Summary of Data'!O41</f>
        <v>0</v>
      </c>
      <c r="P41" s="218">
        <f>'[1]Pt 1 Summary of Data'!P41</f>
        <v>0</v>
      </c>
      <c r="Q41" s="219">
        <f>'[1]Pt 1 Summary of Data'!Q41</f>
        <v>0</v>
      </c>
      <c r="R41" s="219">
        <f>'[1]Pt 1 Summary of Data'!R41</f>
        <v>0</v>
      </c>
      <c r="S41" s="219">
        <f>'[1]Pt 1 Summary of Data'!S41</f>
        <v>0</v>
      </c>
      <c r="T41" s="219">
        <f>'[1]Pt 1 Summary of Data'!T41</f>
        <v>0</v>
      </c>
      <c r="U41" s="218">
        <f>'[1]Pt 1 Summary of Data'!U41</f>
        <v>0</v>
      </c>
      <c r="V41" s="219">
        <f>'[1]Pt 1 Summary of Data'!V41</f>
        <v>0</v>
      </c>
      <c r="W41" s="219">
        <f>'[1]Pt 1 Summary of Data'!W41</f>
        <v>0</v>
      </c>
      <c r="X41" s="218">
        <f>'[1]Pt 1 Summary of Data'!X41</f>
        <v>0</v>
      </c>
      <c r="Y41" s="219">
        <f>'[1]Pt 1 Summary of Data'!Y41</f>
        <v>0</v>
      </c>
      <c r="Z41" s="219">
        <f>'[1]Pt 1 Summary of Data'!Z41</f>
        <v>0</v>
      </c>
      <c r="AA41" s="218">
        <f>'[1]Pt 1 Summary of Data'!AA41</f>
        <v>0</v>
      </c>
      <c r="AB41" s="219">
        <f>'[1]Pt 1 Summary of Data'!AB41</f>
        <v>0</v>
      </c>
      <c r="AC41" s="219">
        <f>'[1]Pt 1 Summary of Data'!AC41</f>
        <v>0</v>
      </c>
      <c r="AD41" s="218">
        <v>0</v>
      </c>
      <c r="AE41" s="272"/>
      <c r="AF41" s="272"/>
      <c r="AG41" s="272"/>
      <c r="AH41" s="272"/>
      <c r="AI41" s="218">
        <v>0</v>
      </c>
      <c r="AJ41" s="272"/>
      <c r="AK41" s="272"/>
      <c r="AL41" s="272"/>
      <c r="AM41" s="272"/>
      <c r="AN41" s="218">
        <f>'[1]Pt 1 Summary of Data'!AN41</f>
        <v>0</v>
      </c>
      <c r="AO41" s="219">
        <f>'[1]Pt 1 Summary of Data'!AO41</f>
        <v>0</v>
      </c>
      <c r="AP41" s="219">
        <f>'[1]Pt 1 Summary of Data'!AP41</f>
        <v>0</v>
      </c>
      <c r="AQ41" s="219">
        <f>'[1]Pt 1 Summary of Data'!AQ41</f>
        <v>0</v>
      </c>
      <c r="AR41" s="219">
        <f>'[1]Pt 1 Summary of Data'!AR41</f>
        <v>0</v>
      </c>
      <c r="AS41" s="218">
        <f>'[1]Pt 1 Summary of Data'!AS41</f>
        <v>0</v>
      </c>
      <c r="AT41" s="222">
        <f>'[1]Pt 1 Summary of Data'!AT41</f>
        <v>0</v>
      </c>
      <c r="AU41" s="222">
        <f>'[1]Pt 1 Summary of Data'!AU41</f>
        <v>0</v>
      </c>
      <c r="AV41" s="222">
        <f>'[1]Pt 1 Summary of Data'!AV41</f>
        <v>0</v>
      </c>
      <c r="AW41" s="299"/>
    </row>
    <row r="42" spans="1:49" s="7" customFormat="1" ht="24.95" customHeight="1" x14ac:dyDescent="0.2">
      <c r="A42" s="37"/>
      <c r="B42" s="241" t="s">
        <v>258</v>
      </c>
      <c r="C42" s="205" t="s">
        <v>87</v>
      </c>
      <c r="D42" s="218">
        <f>'[1]Pt 1 Summary of Data'!D42</f>
        <v>0</v>
      </c>
      <c r="E42" s="219">
        <f>'[1]Pt 1 Summary of Data'!E42</f>
        <v>0</v>
      </c>
      <c r="F42" s="219">
        <f>'[1]Pt 1 Summary of Data'!F42</f>
        <v>0</v>
      </c>
      <c r="G42" s="219">
        <f>'[1]Pt 1 Summary of Data'!G42</f>
        <v>0</v>
      </c>
      <c r="H42" s="219">
        <f>'[1]Pt 1 Summary of Data'!H42</f>
        <v>0</v>
      </c>
      <c r="I42" s="218">
        <f>'[1]Pt 1 Summary of Data'!I42</f>
        <v>0</v>
      </c>
      <c r="J42" s="218">
        <f>'[1]Pt 1 Summary of Data'!J42</f>
        <v>0</v>
      </c>
      <c r="K42" s="219">
        <f>'[1]Pt 1 Summary of Data'!K42</f>
        <v>0</v>
      </c>
      <c r="L42" s="219">
        <f>'[1]Pt 1 Summary of Data'!L42</f>
        <v>0</v>
      </c>
      <c r="M42" s="219">
        <f>'[1]Pt 1 Summary of Data'!M42</f>
        <v>0</v>
      </c>
      <c r="N42" s="219">
        <f>'[1]Pt 1 Summary of Data'!N42</f>
        <v>0</v>
      </c>
      <c r="O42" s="218">
        <f>'[1]Pt 1 Summary of Data'!O42</f>
        <v>0</v>
      </c>
      <c r="P42" s="218">
        <f>'[1]Pt 1 Summary of Data'!P42</f>
        <v>0</v>
      </c>
      <c r="Q42" s="219">
        <f>'[1]Pt 1 Summary of Data'!Q42</f>
        <v>0</v>
      </c>
      <c r="R42" s="219">
        <f>'[1]Pt 1 Summary of Data'!R42</f>
        <v>0</v>
      </c>
      <c r="S42" s="219">
        <f>'[1]Pt 1 Summary of Data'!S42</f>
        <v>0</v>
      </c>
      <c r="T42" s="219">
        <f>'[1]Pt 1 Summary of Data'!T42</f>
        <v>0</v>
      </c>
      <c r="U42" s="218">
        <f>'[1]Pt 1 Summary of Data'!U42</f>
        <v>0</v>
      </c>
      <c r="V42" s="219">
        <f>'[1]Pt 1 Summary of Data'!V42</f>
        <v>0</v>
      </c>
      <c r="W42" s="219">
        <f>'[1]Pt 1 Summary of Data'!W42</f>
        <v>0</v>
      </c>
      <c r="X42" s="218">
        <f>'[1]Pt 1 Summary of Data'!X42</f>
        <v>0</v>
      </c>
      <c r="Y42" s="219">
        <f>'[1]Pt 1 Summary of Data'!Y42</f>
        <v>0</v>
      </c>
      <c r="Z42" s="219">
        <f>'[1]Pt 1 Summary of Data'!Z42</f>
        <v>0</v>
      </c>
      <c r="AA42" s="218">
        <f>'[1]Pt 1 Summary of Data'!AA42</f>
        <v>0</v>
      </c>
      <c r="AB42" s="219">
        <f>'[1]Pt 1 Summary of Data'!AB42</f>
        <v>0</v>
      </c>
      <c r="AC42" s="219">
        <f>'[1]Pt 1 Summary of Data'!AC42</f>
        <v>0</v>
      </c>
      <c r="AD42" s="218">
        <v>0</v>
      </c>
      <c r="AE42" s="272"/>
      <c r="AF42" s="272"/>
      <c r="AG42" s="272"/>
      <c r="AH42" s="272"/>
      <c r="AI42" s="218">
        <v>0</v>
      </c>
      <c r="AJ42" s="272"/>
      <c r="AK42" s="272"/>
      <c r="AL42" s="272"/>
      <c r="AM42" s="272"/>
      <c r="AN42" s="218">
        <f>'[1]Pt 1 Summary of Data'!AN42</f>
        <v>0</v>
      </c>
      <c r="AO42" s="219">
        <f>'[1]Pt 1 Summary of Data'!AO42</f>
        <v>0</v>
      </c>
      <c r="AP42" s="219">
        <f>'[1]Pt 1 Summary of Data'!AP42</f>
        <v>0</v>
      </c>
      <c r="AQ42" s="219">
        <f>'[1]Pt 1 Summary of Data'!AQ42</f>
        <v>0</v>
      </c>
      <c r="AR42" s="219">
        <f>'[1]Pt 1 Summary of Data'!AR42</f>
        <v>0</v>
      </c>
      <c r="AS42" s="218">
        <f>'[1]Pt 1 Summary of Data'!AS42</f>
        <v>0</v>
      </c>
      <c r="AT42" s="222">
        <f>'[1]Pt 1 Summary of Data'!AT42</f>
        <v>0</v>
      </c>
      <c r="AU42" s="222">
        <f>'[1]Pt 1 Summary of Data'!AU42</f>
        <v>0</v>
      </c>
      <c r="AV42" s="222">
        <f>'[1]Pt 1 Summary of Data'!AV42</f>
        <v>0</v>
      </c>
      <c r="AW42" s="299"/>
    </row>
    <row r="43" spans="1:49" ht="16.5" x14ac:dyDescent="0.2">
      <c r="B43" s="242" t="s">
        <v>259</v>
      </c>
      <c r="C43" s="206"/>
      <c r="D43" s="210"/>
      <c r="E43" s="209"/>
      <c r="F43" s="209"/>
      <c r="G43" s="209"/>
      <c r="H43" s="209"/>
      <c r="I43" s="210"/>
      <c r="J43" s="210"/>
      <c r="K43" s="209"/>
      <c r="L43" s="209"/>
      <c r="M43" s="209"/>
      <c r="N43" s="209"/>
      <c r="O43" s="210"/>
      <c r="P43" s="210"/>
      <c r="Q43" s="209"/>
      <c r="R43" s="209"/>
      <c r="S43" s="209"/>
      <c r="T43" s="209"/>
      <c r="U43" s="210"/>
      <c r="V43" s="209"/>
      <c r="W43" s="209"/>
      <c r="X43" s="210"/>
      <c r="Y43" s="209"/>
      <c r="Z43" s="209"/>
      <c r="AA43" s="210"/>
      <c r="AB43" s="209"/>
      <c r="AC43" s="209"/>
      <c r="AD43" s="210"/>
      <c r="AE43" s="209"/>
      <c r="AF43" s="209"/>
      <c r="AG43" s="209"/>
      <c r="AH43" s="209"/>
      <c r="AI43" s="210"/>
      <c r="AJ43" s="209"/>
      <c r="AK43" s="209"/>
      <c r="AL43" s="209"/>
      <c r="AM43" s="209"/>
      <c r="AN43" s="210"/>
      <c r="AO43" s="209"/>
      <c r="AP43" s="209"/>
      <c r="AQ43" s="209"/>
      <c r="AR43" s="209"/>
      <c r="AS43" s="210"/>
      <c r="AT43" s="212"/>
      <c r="AU43" s="212"/>
      <c r="AV43" s="212"/>
      <c r="AW43" s="249"/>
    </row>
    <row r="44" spans="1:49" ht="25.5" x14ac:dyDescent="0.2">
      <c r="B44" s="246" t="s">
        <v>260</v>
      </c>
      <c r="C44" s="204" t="s">
        <v>18</v>
      </c>
      <c r="D44" s="226">
        <f>'[1]Pt 1 Summary of Data'!D44</f>
        <v>0</v>
      </c>
      <c r="E44" s="227">
        <f>'[1]Pt 1 Summary of Data'!E44</f>
        <v>0</v>
      </c>
      <c r="F44" s="227">
        <f>'[1]Pt 1 Summary of Data'!F44</f>
        <v>0</v>
      </c>
      <c r="G44" s="227">
        <f>'[1]Pt 1 Summary of Data'!G44</f>
        <v>0</v>
      </c>
      <c r="H44" s="227">
        <f>'[1]Pt 1 Summary of Data'!H44</f>
        <v>0</v>
      </c>
      <c r="I44" s="226">
        <f>'[1]Pt 1 Summary of Data'!I44</f>
        <v>0</v>
      </c>
      <c r="J44" s="226">
        <f>'[1]Pt 1 Summary of Data'!J44</f>
        <v>0</v>
      </c>
      <c r="K44" s="227">
        <f>'[1]Pt 1 Summary of Data'!K44</f>
        <v>0</v>
      </c>
      <c r="L44" s="227">
        <f>'[1]Pt 1 Summary of Data'!L44</f>
        <v>0</v>
      </c>
      <c r="M44" s="227">
        <f>'[1]Pt 1 Summary of Data'!M44</f>
        <v>0</v>
      </c>
      <c r="N44" s="227">
        <f>'[1]Pt 1 Summary of Data'!N44</f>
        <v>0</v>
      </c>
      <c r="O44" s="226">
        <f>'[1]Pt 1 Summary of Data'!O44</f>
        <v>0</v>
      </c>
      <c r="P44" s="226">
        <f>'[1]Pt 1 Summary of Data'!P44</f>
        <v>0</v>
      </c>
      <c r="Q44" s="227">
        <f>'[1]Pt 1 Summary of Data'!Q44</f>
        <v>0</v>
      </c>
      <c r="R44" s="227">
        <f>'[1]Pt 1 Summary of Data'!R44</f>
        <v>0</v>
      </c>
      <c r="S44" s="227">
        <f>'[1]Pt 1 Summary of Data'!S44</f>
        <v>0</v>
      </c>
      <c r="T44" s="227">
        <f>'[1]Pt 1 Summary of Data'!T44</f>
        <v>0</v>
      </c>
      <c r="U44" s="226">
        <f>'[1]Pt 1 Summary of Data'!U44</f>
        <v>0</v>
      </c>
      <c r="V44" s="227">
        <f>'[1]Pt 1 Summary of Data'!V44</f>
        <v>0</v>
      </c>
      <c r="W44" s="227">
        <f>'[1]Pt 1 Summary of Data'!W44</f>
        <v>0</v>
      </c>
      <c r="X44" s="226">
        <f>'[1]Pt 1 Summary of Data'!X44</f>
        <v>0</v>
      </c>
      <c r="Y44" s="227">
        <f>'[1]Pt 1 Summary of Data'!Y44</f>
        <v>0</v>
      </c>
      <c r="Z44" s="227">
        <f>'[1]Pt 1 Summary of Data'!Z44</f>
        <v>0</v>
      </c>
      <c r="AA44" s="226">
        <f>'[1]Pt 1 Summary of Data'!AA44</f>
        <v>0</v>
      </c>
      <c r="AB44" s="227">
        <f>'[1]Pt 1 Summary of Data'!AB44</f>
        <v>0</v>
      </c>
      <c r="AC44" s="227">
        <f>'[1]Pt 1 Summary of Data'!AC44</f>
        <v>0</v>
      </c>
      <c r="AD44" s="226">
        <v>0</v>
      </c>
      <c r="AE44" s="276"/>
      <c r="AF44" s="276"/>
      <c r="AG44" s="276"/>
      <c r="AH44" s="277"/>
      <c r="AI44" s="226">
        <v>0</v>
      </c>
      <c r="AJ44" s="276"/>
      <c r="AK44" s="276"/>
      <c r="AL44" s="276"/>
      <c r="AM44" s="277"/>
      <c r="AN44" s="226">
        <f>'[1]Pt 1 Summary of Data'!AN44</f>
        <v>0</v>
      </c>
      <c r="AO44" s="227">
        <f>'[1]Pt 1 Summary of Data'!AO44</f>
        <v>0</v>
      </c>
      <c r="AP44" s="227">
        <f>'[1]Pt 1 Summary of Data'!AP44</f>
        <v>0</v>
      </c>
      <c r="AQ44" s="227">
        <f>'[1]Pt 1 Summary of Data'!AQ44</f>
        <v>0</v>
      </c>
      <c r="AR44" s="227">
        <f>'[1]Pt 1 Summary of Data'!AR44</f>
        <v>0</v>
      </c>
      <c r="AS44" s="226">
        <f>'[1]Pt 1 Summary of Data'!AS44</f>
        <v>0</v>
      </c>
      <c r="AT44" s="228">
        <f>'[1]Pt 1 Summary of Data'!AT44</f>
        <v>0</v>
      </c>
      <c r="AU44" s="228">
        <f>'[1]Pt 1 Summary of Data'!AU44</f>
        <v>0</v>
      </c>
      <c r="AV44" s="228">
        <f>'[1]Pt 1 Summary of Data'!AV44</f>
        <v>0</v>
      </c>
      <c r="AW44" s="298"/>
    </row>
    <row r="45" spans="1:49" x14ac:dyDescent="0.2">
      <c r="B45" s="247" t="s">
        <v>261</v>
      </c>
      <c r="C45" s="205" t="s">
        <v>19</v>
      </c>
      <c r="D45" s="218">
        <f>'[1]Pt 1 Summary of Data'!D45</f>
        <v>0</v>
      </c>
      <c r="E45" s="219">
        <f>'[1]Pt 1 Summary of Data'!E45</f>
        <v>0</v>
      </c>
      <c r="F45" s="219">
        <f>'[1]Pt 1 Summary of Data'!F45</f>
        <v>0</v>
      </c>
      <c r="G45" s="219">
        <f>'[1]Pt 1 Summary of Data'!G45</f>
        <v>0</v>
      </c>
      <c r="H45" s="219">
        <f>'[1]Pt 1 Summary of Data'!H45</f>
        <v>0</v>
      </c>
      <c r="I45" s="218">
        <f>'[1]Pt 1 Summary of Data'!I45</f>
        <v>0</v>
      </c>
      <c r="J45" s="218">
        <f>'[1]Pt 1 Summary of Data'!J45</f>
        <v>0</v>
      </c>
      <c r="K45" s="219">
        <f>'[1]Pt 1 Summary of Data'!K45</f>
        <v>0</v>
      </c>
      <c r="L45" s="219">
        <f>'[1]Pt 1 Summary of Data'!L45</f>
        <v>0</v>
      </c>
      <c r="M45" s="219">
        <f>'[1]Pt 1 Summary of Data'!M45</f>
        <v>0</v>
      </c>
      <c r="N45" s="219">
        <f>'[1]Pt 1 Summary of Data'!N45</f>
        <v>0</v>
      </c>
      <c r="O45" s="218">
        <f>'[1]Pt 1 Summary of Data'!O45</f>
        <v>0</v>
      </c>
      <c r="P45" s="218">
        <f>'[1]Pt 1 Summary of Data'!P45</f>
        <v>0</v>
      </c>
      <c r="Q45" s="219">
        <f>'[1]Pt 1 Summary of Data'!Q45</f>
        <v>0</v>
      </c>
      <c r="R45" s="219">
        <f>'[1]Pt 1 Summary of Data'!R45</f>
        <v>0</v>
      </c>
      <c r="S45" s="219">
        <f>'[1]Pt 1 Summary of Data'!S45</f>
        <v>0</v>
      </c>
      <c r="T45" s="219">
        <f>'[1]Pt 1 Summary of Data'!T45</f>
        <v>0</v>
      </c>
      <c r="U45" s="218">
        <f>'[1]Pt 1 Summary of Data'!U45</f>
        <v>0</v>
      </c>
      <c r="V45" s="219">
        <f>'[1]Pt 1 Summary of Data'!V45</f>
        <v>0</v>
      </c>
      <c r="W45" s="219">
        <f>'[1]Pt 1 Summary of Data'!W45</f>
        <v>0</v>
      </c>
      <c r="X45" s="218">
        <f>'[1]Pt 1 Summary of Data'!X45</f>
        <v>0</v>
      </c>
      <c r="Y45" s="219">
        <f>'[1]Pt 1 Summary of Data'!Y45</f>
        <v>0</v>
      </c>
      <c r="Z45" s="219">
        <f>'[1]Pt 1 Summary of Data'!Z45</f>
        <v>0</v>
      </c>
      <c r="AA45" s="218">
        <f>'[1]Pt 1 Summary of Data'!AA45</f>
        <v>0</v>
      </c>
      <c r="AB45" s="219">
        <f>'[1]Pt 1 Summary of Data'!AB45</f>
        <v>0</v>
      </c>
      <c r="AC45" s="219">
        <f>'[1]Pt 1 Summary of Data'!AC45</f>
        <v>0</v>
      </c>
      <c r="AD45" s="218">
        <v>0</v>
      </c>
      <c r="AE45" s="272"/>
      <c r="AF45" s="272"/>
      <c r="AG45" s="272"/>
      <c r="AH45" s="272"/>
      <c r="AI45" s="218">
        <v>0</v>
      </c>
      <c r="AJ45" s="272"/>
      <c r="AK45" s="272"/>
      <c r="AL45" s="272"/>
      <c r="AM45" s="272"/>
      <c r="AN45" s="218">
        <f>'[1]Pt 1 Summary of Data'!AN45</f>
        <v>0</v>
      </c>
      <c r="AO45" s="219">
        <f>'[1]Pt 1 Summary of Data'!AO45</f>
        <v>0</v>
      </c>
      <c r="AP45" s="219">
        <f>'[1]Pt 1 Summary of Data'!AP45</f>
        <v>0</v>
      </c>
      <c r="AQ45" s="219">
        <f>'[1]Pt 1 Summary of Data'!AQ45</f>
        <v>0</v>
      </c>
      <c r="AR45" s="219">
        <f>'[1]Pt 1 Summary of Data'!AR45</f>
        <v>0</v>
      </c>
      <c r="AS45" s="218">
        <f>'[1]Pt 1 Summary of Data'!AS45</f>
        <v>0</v>
      </c>
      <c r="AT45" s="222">
        <f>'[1]Pt 1 Summary of Data'!AT45</f>
        <v>0</v>
      </c>
      <c r="AU45" s="222">
        <f>'[1]Pt 1 Summary of Data'!AU45</f>
        <v>0</v>
      </c>
      <c r="AV45" s="222">
        <f>'[1]Pt 1 Summary of Data'!AV45</f>
        <v>0</v>
      </c>
      <c r="AW45" s="299"/>
    </row>
    <row r="46" spans="1:49" x14ac:dyDescent="0.2">
      <c r="B46" s="247" t="s">
        <v>262</v>
      </c>
      <c r="C46" s="205" t="s">
        <v>20</v>
      </c>
      <c r="D46" s="218">
        <f>'[1]Pt 1 Summary of Data'!D46</f>
        <v>0</v>
      </c>
      <c r="E46" s="219">
        <f>'[1]Pt 1 Summary of Data'!E46</f>
        <v>0</v>
      </c>
      <c r="F46" s="219">
        <f>'[1]Pt 1 Summary of Data'!F46</f>
        <v>0</v>
      </c>
      <c r="G46" s="219">
        <f>'[1]Pt 1 Summary of Data'!G46</f>
        <v>0</v>
      </c>
      <c r="H46" s="219">
        <f>'[1]Pt 1 Summary of Data'!H46</f>
        <v>0</v>
      </c>
      <c r="I46" s="218">
        <f>'[1]Pt 1 Summary of Data'!I46</f>
        <v>0</v>
      </c>
      <c r="J46" s="218">
        <f>'[1]Pt 1 Summary of Data'!J46</f>
        <v>0</v>
      </c>
      <c r="K46" s="219">
        <f>'[1]Pt 1 Summary of Data'!K46</f>
        <v>0</v>
      </c>
      <c r="L46" s="219">
        <f>'[1]Pt 1 Summary of Data'!L46</f>
        <v>0</v>
      </c>
      <c r="M46" s="219">
        <f>'[1]Pt 1 Summary of Data'!M46</f>
        <v>0</v>
      </c>
      <c r="N46" s="219">
        <f>'[1]Pt 1 Summary of Data'!N46</f>
        <v>0</v>
      </c>
      <c r="O46" s="218">
        <f>'[1]Pt 1 Summary of Data'!O46</f>
        <v>0</v>
      </c>
      <c r="P46" s="218">
        <f>'[1]Pt 1 Summary of Data'!P46</f>
        <v>0</v>
      </c>
      <c r="Q46" s="219">
        <f>'[1]Pt 1 Summary of Data'!Q46</f>
        <v>0</v>
      </c>
      <c r="R46" s="219">
        <f>'[1]Pt 1 Summary of Data'!R46</f>
        <v>0</v>
      </c>
      <c r="S46" s="219">
        <f>'[1]Pt 1 Summary of Data'!S46</f>
        <v>0</v>
      </c>
      <c r="T46" s="219">
        <f>'[1]Pt 1 Summary of Data'!T46</f>
        <v>0</v>
      </c>
      <c r="U46" s="218">
        <f>'[1]Pt 1 Summary of Data'!U46</f>
        <v>0</v>
      </c>
      <c r="V46" s="219">
        <f>'[1]Pt 1 Summary of Data'!V46</f>
        <v>0</v>
      </c>
      <c r="W46" s="219">
        <f>'[1]Pt 1 Summary of Data'!W46</f>
        <v>0</v>
      </c>
      <c r="X46" s="218">
        <f>'[1]Pt 1 Summary of Data'!X46</f>
        <v>0</v>
      </c>
      <c r="Y46" s="219">
        <f>'[1]Pt 1 Summary of Data'!Y46</f>
        <v>0</v>
      </c>
      <c r="Z46" s="219">
        <f>'[1]Pt 1 Summary of Data'!Z46</f>
        <v>0</v>
      </c>
      <c r="AA46" s="218">
        <f>'[1]Pt 1 Summary of Data'!AA46</f>
        <v>0</v>
      </c>
      <c r="AB46" s="219">
        <f>'[1]Pt 1 Summary of Data'!AB46</f>
        <v>0</v>
      </c>
      <c r="AC46" s="219">
        <f>'[1]Pt 1 Summary of Data'!AC46</f>
        <v>0</v>
      </c>
      <c r="AD46" s="218">
        <v>0</v>
      </c>
      <c r="AE46" s="272"/>
      <c r="AF46" s="272"/>
      <c r="AG46" s="272"/>
      <c r="AH46" s="272"/>
      <c r="AI46" s="218">
        <v>0</v>
      </c>
      <c r="AJ46" s="272"/>
      <c r="AK46" s="272"/>
      <c r="AL46" s="272"/>
      <c r="AM46" s="272"/>
      <c r="AN46" s="218">
        <f>'[1]Pt 1 Summary of Data'!AN46</f>
        <v>0</v>
      </c>
      <c r="AO46" s="219">
        <f>'[1]Pt 1 Summary of Data'!AO46</f>
        <v>0</v>
      </c>
      <c r="AP46" s="219">
        <f>'[1]Pt 1 Summary of Data'!AP46</f>
        <v>0</v>
      </c>
      <c r="AQ46" s="219">
        <f>'[1]Pt 1 Summary of Data'!AQ46</f>
        <v>0</v>
      </c>
      <c r="AR46" s="219">
        <f>'[1]Pt 1 Summary of Data'!AR46</f>
        <v>0</v>
      </c>
      <c r="AS46" s="218">
        <f>'[1]Pt 1 Summary of Data'!AS46</f>
        <v>0</v>
      </c>
      <c r="AT46" s="222">
        <f>'[1]Pt 1 Summary of Data'!AT46</f>
        <v>0</v>
      </c>
      <c r="AU46" s="222">
        <f>'[1]Pt 1 Summary of Data'!AU46</f>
        <v>0</v>
      </c>
      <c r="AV46" s="222">
        <f>'[1]Pt 1 Summary of Data'!AV46</f>
        <v>0</v>
      </c>
      <c r="AW46" s="299"/>
    </row>
    <row r="47" spans="1:49" x14ac:dyDescent="0.2">
      <c r="B47" s="247" t="s">
        <v>263</v>
      </c>
      <c r="C47" s="205" t="s">
        <v>21</v>
      </c>
      <c r="D47" s="218">
        <f>'[1]Pt 1 Summary of Data'!D47</f>
        <v>0</v>
      </c>
      <c r="E47" s="219">
        <f>'[1]Pt 1 Summary of Data'!E47</f>
        <v>0</v>
      </c>
      <c r="F47" s="219">
        <f>'[1]Pt 1 Summary of Data'!F47</f>
        <v>0</v>
      </c>
      <c r="G47" s="219">
        <f>'[1]Pt 1 Summary of Data'!G47</f>
        <v>0</v>
      </c>
      <c r="H47" s="219">
        <f>'[1]Pt 1 Summary of Data'!H47</f>
        <v>0</v>
      </c>
      <c r="I47" s="218">
        <f>'[1]Pt 1 Summary of Data'!I47</f>
        <v>0</v>
      </c>
      <c r="J47" s="218">
        <f>'[1]Pt 1 Summary of Data'!J47</f>
        <v>0</v>
      </c>
      <c r="K47" s="219">
        <f>'[1]Pt 1 Summary of Data'!K47</f>
        <v>0</v>
      </c>
      <c r="L47" s="219">
        <f>'[1]Pt 1 Summary of Data'!L47</f>
        <v>0</v>
      </c>
      <c r="M47" s="219">
        <f>'[1]Pt 1 Summary of Data'!M47</f>
        <v>0</v>
      </c>
      <c r="N47" s="219">
        <f>'[1]Pt 1 Summary of Data'!N47</f>
        <v>0</v>
      </c>
      <c r="O47" s="218">
        <f>'[1]Pt 1 Summary of Data'!O47</f>
        <v>0</v>
      </c>
      <c r="P47" s="218">
        <f>'[1]Pt 1 Summary of Data'!P47</f>
        <v>0</v>
      </c>
      <c r="Q47" s="219">
        <f>'[1]Pt 1 Summary of Data'!Q47</f>
        <v>0</v>
      </c>
      <c r="R47" s="219">
        <f>'[1]Pt 1 Summary of Data'!R47</f>
        <v>0</v>
      </c>
      <c r="S47" s="219">
        <f>'[1]Pt 1 Summary of Data'!S47</f>
        <v>0</v>
      </c>
      <c r="T47" s="219">
        <f>'[1]Pt 1 Summary of Data'!T47</f>
        <v>0</v>
      </c>
      <c r="U47" s="218">
        <f>'[1]Pt 1 Summary of Data'!U47</f>
        <v>0</v>
      </c>
      <c r="V47" s="219">
        <f>'[1]Pt 1 Summary of Data'!V47</f>
        <v>0</v>
      </c>
      <c r="W47" s="219">
        <f>'[1]Pt 1 Summary of Data'!W47</f>
        <v>0</v>
      </c>
      <c r="X47" s="218">
        <f>'[1]Pt 1 Summary of Data'!X47</f>
        <v>0</v>
      </c>
      <c r="Y47" s="219">
        <f>'[1]Pt 1 Summary of Data'!Y47</f>
        <v>0</v>
      </c>
      <c r="Z47" s="219">
        <f>'[1]Pt 1 Summary of Data'!Z47</f>
        <v>0</v>
      </c>
      <c r="AA47" s="218">
        <f>'[1]Pt 1 Summary of Data'!AA47</f>
        <v>0</v>
      </c>
      <c r="AB47" s="219">
        <f>'[1]Pt 1 Summary of Data'!AB47</f>
        <v>0</v>
      </c>
      <c r="AC47" s="219">
        <f>'[1]Pt 1 Summary of Data'!AC47</f>
        <v>0</v>
      </c>
      <c r="AD47" s="218">
        <v>0</v>
      </c>
      <c r="AE47" s="272"/>
      <c r="AF47" s="272"/>
      <c r="AG47" s="272"/>
      <c r="AH47" s="272"/>
      <c r="AI47" s="218">
        <v>0</v>
      </c>
      <c r="AJ47" s="272"/>
      <c r="AK47" s="272"/>
      <c r="AL47" s="272"/>
      <c r="AM47" s="272"/>
      <c r="AN47" s="218">
        <f>'[1]Pt 1 Summary of Data'!AN47</f>
        <v>0</v>
      </c>
      <c r="AO47" s="219">
        <f>'[1]Pt 1 Summary of Data'!AO47</f>
        <v>0</v>
      </c>
      <c r="AP47" s="219">
        <f>'[1]Pt 1 Summary of Data'!AP47</f>
        <v>0</v>
      </c>
      <c r="AQ47" s="219">
        <f>'[1]Pt 1 Summary of Data'!AQ47</f>
        <v>0</v>
      </c>
      <c r="AR47" s="219">
        <f>'[1]Pt 1 Summary of Data'!AR47</f>
        <v>0</v>
      </c>
      <c r="AS47" s="218">
        <f>'[1]Pt 1 Summary of Data'!AS47</f>
        <v>0</v>
      </c>
      <c r="AT47" s="222">
        <f>'[1]Pt 1 Summary of Data'!AT47</f>
        <v>0</v>
      </c>
      <c r="AU47" s="222">
        <f>'[1]Pt 1 Summary of Data'!AU47</f>
        <v>0</v>
      </c>
      <c r="AV47" s="222">
        <f>'[1]Pt 1 Summary of Data'!AV47</f>
        <v>0</v>
      </c>
      <c r="AW47" s="299"/>
    </row>
    <row r="48" spans="1:49" x14ac:dyDescent="0.2">
      <c r="B48" s="248" t="s">
        <v>264</v>
      </c>
      <c r="C48" s="205"/>
      <c r="D48" s="211"/>
      <c r="E48" s="208"/>
      <c r="F48" s="208"/>
      <c r="G48" s="208"/>
      <c r="H48" s="208"/>
      <c r="I48" s="211"/>
      <c r="J48" s="211"/>
      <c r="K48" s="208"/>
      <c r="L48" s="208"/>
      <c r="M48" s="208"/>
      <c r="N48" s="208"/>
      <c r="O48" s="211"/>
      <c r="P48" s="211"/>
      <c r="Q48" s="208"/>
      <c r="R48" s="208"/>
      <c r="S48" s="208"/>
      <c r="T48" s="208"/>
      <c r="U48" s="211"/>
      <c r="V48" s="208"/>
      <c r="W48" s="208"/>
      <c r="X48" s="211"/>
      <c r="Y48" s="208"/>
      <c r="Z48" s="208"/>
      <c r="AA48" s="211"/>
      <c r="AB48" s="208"/>
      <c r="AC48" s="208"/>
      <c r="AD48" s="211"/>
      <c r="AE48" s="280"/>
      <c r="AF48" s="280"/>
      <c r="AG48" s="280"/>
      <c r="AH48" s="280"/>
      <c r="AI48" s="211"/>
      <c r="AJ48" s="280"/>
      <c r="AK48" s="280"/>
      <c r="AL48" s="280"/>
      <c r="AM48" s="280"/>
      <c r="AN48" s="211"/>
      <c r="AO48" s="208"/>
      <c r="AP48" s="208"/>
      <c r="AQ48" s="208"/>
      <c r="AR48" s="208"/>
      <c r="AS48" s="211"/>
      <c r="AT48" s="213"/>
      <c r="AU48" s="213"/>
      <c r="AV48" s="296"/>
      <c r="AW48" s="300"/>
    </row>
    <row r="49" spans="2:49" ht="25.5" x14ac:dyDescent="0.2">
      <c r="B49" s="247" t="s">
        <v>303</v>
      </c>
      <c r="C49" s="205"/>
      <c r="D49" s="218">
        <f>'[1]Pt 1 Summary of Data'!D49</f>
        <v>0</v>
      </c>
      <c r="E49" s="219">
        <f>'[1]Pt 1 Summary of Data'!E49</f>
        <v>0</v>
      </c>
      <c r="F49" s="219">
        <f>'[1]Pt 1 Summary of Data'!F49</f>
        <v>0</v>
      </c>
      <c r="G49" s="219">
        <f>'[1]Pt 1 Summary of Data'!G49</f>
        <v>0</v>
      </c>
      <c r="H49" s="219">
        <f>'[1]Pt 1 Summary of Data'!H49</f>
        <v>0</v>
      </c>
      <c r="I49" s="218">
        <f>'[1]Pt 1 Summary of Data'!I49</f>
        <v>0</v>
      </c>
      <c r="J49" s="218">
        <f>'[1]Pt 1 Summary of Data'!J49</f>
        <v>0</v>
      </c>
      <c r="K49" s="219">
        <f>'[1]Pt 1 Summary of Data'!K49</f>
        <v>0</v>
      </c>
      <c r="L49" s="219">
        <f>'[1]Pt 1 Summary of Data'!L49</f>
        <v>0</v>
      </c>
      <c r="M49" s="219">
        <f>'[1]Pt 1 Summary of Data'!M49</f>
        <v>0</v>
      </c>
      <c r="N49" s="219">
        <f>'[1]Pt 1 Summary of Data'!N49</f>
        <v>0</v>
      </c>
      <c r="O49" s="218">
        <f>'[1]Pt 1 Summary of Data'!O49</f>
        <v>0</v>
      </c>
      <c r="P49" s="218">
        <f>'[1]Pt 1 Summary of Data'!P49</f>
        <v>0</v>
      </c>
      <c r="Q49" s="219">
        <f>'[1]Pt 1 Summary of Data'!Q49</f>
        <v>0</v>
      </c>
      <c r="R49" s="219">
        <f>'[1]Pt 1 Summary of Data'!R49</f>
        <v>0</v>
      </c>
      <c r="S49" s="219">
        <f>'[1]Pt 1 Summary of Data'!S49</f>
        <v>0</v>
      </c>
      <c r="T49" s="219">
        <f>'[1]Pt 1 Summary of Data'!T49</f>
        <v>0</v>
      </c>
      <c r="U49" s="218">
        <f>'[1]Pt 1 Summary of Data'!U49</f>
        <v>0</v>
      </c>
      <c r="V49" s="219">
        <f>'[1]Pt 1 Summary of Data'!V49</f>
        <v>0</v>
      </c>
      <c r="W49" s="219">
        <f>'[1]Pt 1 Summary of Data'!W49</f>
        <v>0</v>
      </c>
      <c r="X49" s="218">
        <f>'[1]Pt 1 Summary of Data'!X49</f>
        <v>0</v>
      </c>
      <c r="Y49" s="219">
        <f>'[1]Pt 1 Summary of Data'!Y49</f>
        <v>0</v>
      </c>
      <c r="Z49" s="219">
        <f>'[1]Pt 1 Summary of Data'!Z49</f>
        <v>0</v>
      </c>
      <c r="AA49" s="218">
        <f>'[1]Pt 1 Summary of Data'!AA49</f>
        <v>0</v>
      </c>
      <c r="AB49" s="219">
        <f>'[1]Pt 1 Summary of Data'!AB49</f>
        <v>0</v>
      </c>
      <c r="AC49" s="219">
        <f>'[1]Pt 1 Summary of Data'!AC49</f>
        <v>0</v>
      </c>
      <c r="AD49" s="218">
        <v>0</v>
      </c>
      <c r="AE49" s="272"/>
      <c r="AF49" s="272"/>
      <c r="AG49" s="272"/>
      <c r="AH49" s="272"/>
      <c r="AI49" s="218">
        <v>0</v>
      </c>
      <c r="AJ49" s="272"/>
      <c r="AK49" s="272"/>
      <c r="AL49" s="272"/>
      <c r="AM49" s="272"/>
      <c r="AN49" s="218">
        <f>'[1]Pt 1 Summary of Data'!AN49</f>
        <v>0</v>
      </c>
      <c r="AO49" s="219">
        <f>'[1]Pt 1 Summary of Data'!AO49</f>
        <v>0</v>
      </c>
      <c r="AP49" s="219">
        <f>'[1]Pt 1 Summary of Data'!AP49</f>
        <v>0</v>
      </c>
      <c r="AQ49" s="219">
        <f>'[1]Pt 1 Summary of Data'!AQ49</f>
        <v>0</v>
      </c>
      <c r="AR49" s="219">
        <f>'[1]Pt 1 Summary of Data'!AR49</f>
        <v>0</v>
      </c>
      <c r="AS49" s="218">
        <f>'[1]Pt 1 Summary of Data'!AS49</f>
        <v>0</v>
      </c>
      <c r="AT49" s="222">
        <f>'[1]Pt 1 Summary of Data'!AT49</f>
        <v>0</v>
      </c>
      <c r="AU49" s="222">
        <f>'[1]Pt 1 Summary of Data'!AU49</f>
        <v>0</v>
      </c>
      <c r="AV49" s="222">
        <f>'[1]Pt 1 Summary of Data'!AV49</f>
        <v>0</v>
      </c>
      <c r="AW49" s="299"/>
    </row>
    <row r="50" spans="2:49" ht="25.5" x14ac:dyDescent="0.2">
      <c r="B50" s="241" t="s">
        <v>265</v>
      </c>
      <c r="C50" s="205"/>
      <c r="D50" s="218">
        <f>'[1]Pt 1 Summary of Data'!D50</f>
        <v>0</v>
      </c>
      <c r="E50" s="219">
        <f>'[1]Pt 1 Summary of Data'!E50</f>
        <v>0</v>
      </c>
      <c r="F50" s="219">
        <f>'[1]Pt 1 Summary of Data'!F50</f>
        <v>0</v>
      </c>
      <c r="G50" s="219">
        <f>'[1]Pt 1 Summary of Data'!G50</f>
        <v>0</v>
      </c>
      <c r="H50" s="219">
        <f>'[1]Pt 1 Summary of Data'!H50</f>
        <v>0</v>
      </c>
      <c r="I50" s="218">
        <f>'[1]Pt 1 Summary of Data'!I50</f>
        <v>0</v>
      </c>
      <c r="J50" s="218">
        <f>'[1]Pt 1 Summary of Data'!J50</f>
        <v>0</v>
      </c>
      <c r="K50" s="219">
        <f>'[1]Pt 1 Summary of Data'!K50</f>
        <v>0</v>
      </c>
      <c r="L50" s="219">
        <f>'[1]Pt 1 Summary of Data'!L50</f>
        <v>0</v>
      </c>
      <c r="M50" s="219">
        <f>'[1]Pt 1 Summary of Data'!M50</f>
        <v>0</v>
      </c>
      <c r="N50" s="219">
        <f>'[1]Pt 1 Summary of Data'!N50</f>
        <v>0</v>
      </c>
      <c r="O50" s="218">
        <f>'[1]Pt 1 Summary of Data'!O50</f>
        <v>0</v>
      </c>
      <c r="P50" s="218">
        <f>'[1]Pt 1 Summary of Data'!P50</f>
        <v>0</v>
      </c>
      <c r="Q50" s="219">
        <f>'[1]Pt 1 Summary of Data'!Q50</f>
        <v>0</v>
      </c>
      <c r="R50" s="219">
        <f>'[1]Pt 1 Summary of Data'!R50</f>
        <v>0</v>
      </c>
      <c r="S50" s="219">
        <f>'[1]Pt 1 Summary of Data'!S50</f>
        <v>0</v>
      </c>
      <c r="T50" s="219">
        <f>'[1]Pt 1 Summary of Data'!T50</f>
        <v>0</v>
      </c>
      <c r="U50" s="218">
        <f>'[1]Pt 1 Summary of Data'!U50</f>
        <v>0</v>
      </c>
      <c r="V50" s="219">
        <f>'[1]Pt 1 Summary of Data'!V50</f>
        <v>0</v>
      </c>
      <c r="W50" s="219">
        <f>'[1]Pt 1 Summary of Data'!W50</f>
        <v>0</v>
      </c>
      <c r="X50" s="218">
        <f>'[1]Pt 1 Summary of Data'!X50</f>
        <v>0</v>
      </c>
      <c r="Y50" s="219">
        <f>'[1]Pt 1 Summary of Data'!Y50</f>
        <v>0</v>
      </c>
      <c r="Z50" s="219">
        <f>'[1]Pt 1 Summary of Data'!Z50</f>
        <v>0</v>
      </c>
      <c r="AA50" s="218">
        <f>'[1]Pt 1 Summary of Data'!AA50</f>
        <v>0</v>
      </c>
      <c r="AB50" s="219">
        <f>'[1]Pt 1 Summary of Data'!AB50</f>
        <v>0</v>
      </c>
      <c r="AC50" s="219">
        <f>'[1]Pt 1 Summary of Data'!AC50</f>
        <v>0</v>
      </c>
      <c r="AD50" s="218">
        <v>0</v>
      </c>
      <c r="AE50" s="272"/>
      <c r="AF50" s="272"/>
      <c r="AG50" s="272"/>
      <c r="AH50" s="272"/>
      <c r="AI50" s="218">
        <v>0</v>
      </c>
      <c r="AJ50" s="272"/>
      <c r="AK50" s="272"/>
      <c r="AL50" s="272"/>
      <c r="AM50" s="272"/>
      <c r="AN50" s="218">
        <f>'[1]Pt 1 Summary of Data'!AN50</f>
        <v>0</v>
      </c>
      <c r="AO50" s="219">
        <f>'[1]Pt 1 Summary of Data'!AO50</f>
        <v>0</v>
      </c>
      <c r="AP50" s="219">
        <f>'[1]Pt 1 Summary of Data'!AP50</f>
        <v>0</v>
      </c>
      <c r="AQ50" s="219">
        <f>'[1]Pt 1 Summary of Data'!AQ50</f>
        <v>0</v>
      </c>
      <c r="AR50" s="219">
        <f>'[1]Pt 1 Summary of Data'!AR50</f>
        <v>0</v>
      </c>
      <c r="AS50" s="218">
        <f>'[1]Pt 1 Summary of Data'!AS50</f>
        <v>0</v>
      </c>
      <c r="AT50" s="222">
        <f>'[1]Pt 1 Summary of Data'!AT50</f>
        <v>0</v>
      </c>
      <c r="AU50" s="222">
        <f>'[1]Pt 1 Summary of Data'!AU50</f>
        <v>0</v>
      </c>
      <c r="AV50" s="222">
        <f>'[1]Pt 1 Summary of Data'!AV50</f>
        <v>0</v>
      </c>
      <c r="AW50" s="299"/>
    </row>
    <row r="51" spans="2:49" x14ac:dyDescent="0.2">
      <c r="B51" s="241" t="s">
        <v>266</v>
      </c>
      <c r="C51" s="205"/>
      <c r="D51" s="218">
        <f>'[1]Pt 1 Summary of Data'!D51</f>
        <v>13288870</v>
      </c>
      <c r="E51" s="219">
        <f>'[1]Pt 1 Summary of Data'!E51</f>
        <v>13288870</v>
      </c>
      <c r="F51" s="219">
        <f>'[1]Pt 1 Summary of Data'!F51</f>
        <v>0</v>
      </c>
      <c r="G51" s="219">
        <f>'[1]Pt 1 Summary of Data'!G51</f>
        <v>0</v>
      </c>
      <c r="H51" s="219">
        <f>'[1]Pt 1 Summary of Data'!H51</f>
        <v>0</v>
      </c>
      <c r="I51" s="218">
        <f>'[1]Pt 1 Summary of Data'!I51</f>
        <v>13288870</v>
      </c>
      <c r="J51" s="218">
        <f>'[1]Pt 1 Summary of Data'!J51</f>
        <v>309987</v>
      </c>
      <c r="K51" s="219">
        <f>'[1]Pt 1 Summary of Data'!K51</f>
        <v>309987</v>
      </c>
      <c r="L51" s="219">
        <f>'[1]Pt 1 Summary of Data'!L51</f>
        <v>0</v>
      </c>
      <c r="M51" s="219">
        <f>'[1]Pt 1 Summary of Data'!M51</f>
        <v>0</v>
      </c>
      <c r="N51" s="219">
        <f>'[1]Pt 1 Summary of Data'!N51</f>
        <v>0</v>
      </c>
      <c r="O51" s="218">
        <f>'[1]Pt 1 Summary of Data'!O51</f>
        <v>309987</v>
      </c>
      <c r="P51" s="218">
        <f>'[1]Pt 1 Summary of Data'!P51</f>
        <v>1842069.3340798451</v>
      </c>
      <c r="Q51" s="219">
        <f>'[1]Pt 1 Summary of Data'!Q51</f>
        <v>1842069.3340798451</v>
      </c>
      <c r="R51" s="219">
        <f>'[1]Pt 1 Summary of Data'!R51</f>
        <v>0</v>
      </c>
      <c r="S51" s="219">
        <f>'[1]Pt 1 Summary of Data'!S51</f>
        <v>0</v>
      </c>
      <c r="T51" s="219">
        <f>'[1]Pt 1 Summary of Data'!T51</f>
        <v>0</v>
      </c>
      <c r="U51" s="218">
        <f>'[1]Pt 1 Summary of Data'!U51</f>
        <v>0</v>
      </c>
      <c r="V51" s="219">
        <f>'[1]Pt 1 Summary of Data'!V51</f>
        <v>0</v>
      </c>
      <c r="W51" s="219">
        <f>'[1]Pt 1 Summary of Data'!W51</f>
        <v>0</v>
      </c>
      <c r="X51" s="218">
        <f>'[1]Pt 1 Summary of Data'!X51</f>
        <v>0</v>
      </c>
      <c r="Y51" s="219">
        <f>'[1]Pt 1 Summary of Data'!Y51</f>
        <v>0</v>
      </c>
      <c r="Z51" s="219">
        <f>'[1]Pt 1 Summary of Data'!Z51</f>
        <v>0</v>
      </c>
      <c r="AA51" s="218">
        <f>'[1]Pt 1 Summary of Data'!AA51</f>
        <v>0</v>
      </c>
      <c r="AB51" s="219">
        <f>'[1]Pt 1 Summary of Data'!AB51</f>
        <v>0</v>
      </c>
      <c r="AC51" s="219">
        <f>'[1]Pt 1 Summary of Data'!AC51</f>
        <v>0</v>
      </c>
      <c r="AD51" s="218">
        <v>0</v>
      </c>
      <c r="AE51" s="272"/>
      <c r="AF51" s="272"/>
      <c r="AG51" s="272"/>
      <c r="AH51" s="272"/>
      <c r="AI51" s="218">
        <v>0</v>
      </c>
      <c r="AJ51" s="272"/>
      <c r="AK51" s="272"/>
      <c r="AL51" s="272"/>
      <c r="AM51" s="272"/>
      <c r="AN51" s="218">
        <f>'[1]Pt 1 Summary of Data'!AN51</f>
        <v>0</v>
      </c>
      <c r="AO51" s="219">
        <f>'[1]Pt 1 Summary of Data'!AO51</f>
        <v>0</v>
      </c>
      <c r="AP51" s="219">
        <f>'[1]Pt 1 Summary of Data'!AP51</f>
        <v>0</v>
      </c>
      <c r="AQ51" s="219">
        <f>'[1]Pt 1 Summary of Data'!AQ51</f>
        <v>0</v>
      </c>
      <c r="AR51" s="219">
        <f>'[1]Pt 1 Summary of Data'!AR51</f>
        <v>0</v>
      </c>
      <c r="AS51" s="218">
        <f>'[1]Pt 1 Summary of Data'!AS51</f>
        <v>149037779.25151101</v>
      </c>
      <c r="AT51" s="222">
        <f>'[1]Pt 1 Summary of Data'!AT51</f>
        <v>0</v>
      </c>
      <c r="AU51" s="222">
        <f>'[1]Pt 1 Summary of Data'!AU51</f>
        <v>14680166.192074308</v>
      </c>
      <c r="AV51" s="222">
        <f>'[1]Pt 1 Summary of Data'!AV51</f>
        <v>0</v>
      </c>
      <c r="AW51" s="299"/>
    </row>
    <row r="52" spans="2:49" ht="25.5" x14ac:dyDescent="0.2">
      <c r="B52" s="241" t="s">
        <v>267</v>
      </c>
      <c r="C52" s="205" t="s">
        <v>89</v>
      </c>
      <c r="D52" s="218">
        <f>'[1]Pt 1 Summary of Data'!D52</f>
        <v>0</v>
      </c>
      <c r="E52" s="219">
        <f>'[1]Pt 1 Summary of Data'!E52</f>
        <v>0</v>
      </c>
      <c r="F52" s="219">
        <f>'[1]Pt 1 Summary of Data'!F52</f>
        <v>0</v>
      </c>
      <c r="G52" s="219">
        <f>'[1]Pt 1 Summary of Data'!G52</f>
        <v>0</v>
      </c>
      <c r="H52" s="219">
        <f>'[1]Pt 1 Summary of Data'!H52</f>
        <v>0</v>
      </c>
      <c r="I52" s="218">
        <f>'[1]Pt 1 Summary of Data'!I52</f>
        <v>0</v>
      </c>
      <c r="J52" s="218">
        <f>'[1]Pt 1 Summary of Data'!J52</f>
        <v>0</v>
      </c>
      <c r="K52" s="219">
        <f>'[1]Pt 1 Summary of Data'!K52</f>
        <v>0</v>
      </c>
      <c r="L52" s="219">
        <f>'[1]Pt 1 Summary of Data'!L52</f>
        <v>0</v>
      </c>
      <c r="M52" s="219">
        <f>'[1]Pt 1 Summary of Data'!M52</f>
        <v>0</v>
      </c>
      <c r="N52" s="219">
        <f>'[1]Pt 1 Summary of Data'!N52</f>
        <v>0</v>
      </c>
      <c r="O52" s="218">
        <f>'[1]Pt 1 Summary of Data'!O52</f>
        <v>0</v>
      </c>
      <c r="P52" s="218">
        <f>'[1]Pt 1 Summary of Data'!P52</f>
        <v>0</v>
      </c>
      <c r="Q52" s="219">
        <f>'[1]Pt 1 Summary of Data'!Q52</f>
        <v>0</v>
      </c>
      <c r="R52" s="219">
        <f>'[1]Pt 1 Summary of Data'!R52</f>
        <v>0</v>
      </c>
      <c r="S52" s="219">
        <f>'[1]Pt 1 Summary of Data'!S52</f>
        <v>0</v>
      </c>
      <c r="T52" s="219">
        <f>'[1]Pt 1 Summary of Data'!T52</f>
        <v>0</v>
      </c>
      <c r="U52" s="218">
        <f>'[1]Pt 1 Summary of Data'!U52</f>
        <v>0</v>
      </c>
      <c r="V52" s="219">
        <f>'[1]Pt 1 Summary of Data'!V52</f>
        <v>0</v>
      </c>
      <c r="W52" s="219">
        <f>'[1]Pt 1 Summary of Data'!W52</f>
        <v>0</v>
      </c>
      <c r="X52" s="218">
        <f>'[1]Pt 1 Summary of Data'!X52</f>
        <v>0</v>
      </c>
      <c r="Y52" s="219">
        <f>'[1]Pt 1 Summary of Data'!Y52</f>
        <v>0</v>
      </c>
      <c r="Z52" s="219">
        <f>'[1]Pt 1 Summary of Data'!Z52</f>
        <v>0</v>
      </c>
      <c r="AA52" s="218">
        <f>'[1]Pt 1 Summary of Data'!AA52</f>
        <v>0</v>
      </c>
      <c r="AB52" s="219">
        <f>'[1]Pt 1 Summary of Data'!AB52</f>
        <v>0</v>
      </c>
      <c r="AC52" s="219">
        <f>'[1]Pt 1 Summary of Data'!AC52</f>
        <v>0</v>
      </c>
      <c r="AD52" s="218">
        <v>0</v>
      </c>
      <c r="AE52" s="272"/>
      <c r="AF52" s="272"/>
      <c r="AG52" s="272"/>
      <c r="AH52" s="272"/>
      <c r="AI52" s="218">
        <v>0</v>
      </c>
      <c r="AJ52" s="272"/>
      <c r="AK52" s="272"/>
      <c r="AL52" s="272"/>
      <c r="AM52" s="272"/>
      <c r="AN52" s="218">
        <f>'[1]Pt 1 Summary of Data'!AN52</f>
        <v>0</v>
      </c>
      <c r="AO52" s="219">
        <f>'[1]Pt 1 Summary of Data'!AO52</f>
        <v>0</v>
      </c>
      <c r="AP52" s="219">
        <f>'[1]Pt 1 Summary of Data'!AP52</f>
        <v>0</v>
      </c>
      <c r="AQ52" s="219">
        <f>'[1]Pt 1 Summary of Data'!AQ52</f>
        <v>0</v>
      </c>
      <c r="AR52" s="219">
        <f>'[1]Pt 1 Summary of Data'!AR52</f>
        <v>0</v>
      </c>
      <c r="AS52" s="218">
        <f>'[1]Pt 1 Summary of Data'!AS52</f>
        <v>0</v>
      </c>
      <c r="AT52" s="222">
        <f>'[1]Pt 1 Summary of Data'!AT52</f>
        <v>0</v>
      </c>
      <c r="AU52" s="222">
        <f>'[1]Pt 1 Summary of Data'!AU52</f>
        <v>0</v>
      </c>
      <c r="AV52" s="222">
        <f>'[1]Pt 1 Summary of Data'!AV52</f>
        <v>0</v>
      </c>
      <c r="AW52" s="299"/>
    </row>
    <row r="53" spans="2:49" ht="25.5" x14ac:dyDescent="0.2">
      <c r="B53" s="241" t="s">
        <v>268</v>
      </c>
      <c r="C53" s="205" t="s">
        <v>88</v>
      </c>
      <c r="D53" s="218">
        <f>'[1]Pt 1 Summary of Data'!D53</f>
        <v>0</v>
      </c>
      <c r="E53" s="219">
        <f>'[1]Pt 1 Summary of Data'!E53</f>
        <v>0</v>
      </c>
      <c r="F53" s="219">
        <f>'[1]Pt 1 Summary of Data'!F53</f>
        <v>0</v>
      </c>
      <c r="G53" s="270"/>
      <c r="H53" s="270"/>
      <c r="I53" s="218">
        <f>'[1]Pt 1 Summary of Data'!I53</f>
        <v>0</v>
      </c>
      <c r="J53" s="218">
        <f>'[1]Pt 1 Summary of Data'!J53</f>
        <v>0</v>
      </c>
      <c r="K53" s="219">
        <f>'[1]Pt 1 Summary of Data'!K53</f>
        <v>0</v>
      </c>
      <c r="L53" s="219">
        <f>'[1]Pt 1 Summary of Data'!L53</f>
        <v>0</v>
      </c>
      <c r="M53" s="270"/>
      <c r="N53" s="270"/>
      <c r="O53" s="218">
        <f>'[1]Pt 1 Summary of Data'!O53</f>
        <v>0</v>
      </c>
      <c r="P53" s="218">
        <f>'[1]Pt 1 Summary of Data'!P53</f>
        <v>0</v>
      </c>
      <c r="Q53" s="219">
        <f>'[1]Pt 1 Summary of Data'!Q53</f>
        <v>0</v>
      </c>
      <c r="R53" s="219">
        <f>'[1]Pt 1 Summary of Data'!R53</f>
        <v>0</v>
      </c>
      <c r="S53" s="270"/>
      <c r="T53" s="270"/>
      <c r="U53" s="218">
        <f>'[1]Pt 1 Summary of Data'!U53</f>
        <v>0</v>
      </c>
      <c r="V53" s="219">
        <f>'[1]Pt 1 Summary of Data'!V53</f>
        <v>0</v>
      </c>
      <c r="W53" s="219">
        <f>'[1]Pt 1 Summary of Data'!W53</f>
        <v>0</v>
      </c>
      <c r="X53" s="218">
        <f>'[1]Pt 1 Summary of Data'!X53</f>
        <v>0</v>
      </c>
      <c r="Y53" s="219">
        <f>'[1]Pt 1 Summary of Data'!Y53</f>
        <v>0</v>
      </c>
      <c r="Z53" s="219">
        <f>'[1]Pt 1 Summary of Data'!Z53</f>
        <v>0</v>
      </c>
      <c r="AA53" s="218">
        <f>'[1]Pt 1 Summary of Data'!AA53</f>
        <v>0</v>
      </c>
      <c r="AB53" s="219">
        <f>'[1]Pt 1 Summary of Data'!AB53</f>
        <v>0</v>
      </c>
      <c r="AC53" s="219">
        <f>'[1]Pt 1 Summary of Data'!AC53</f>
        <v>0</v>
      </c>
      <c r="AD53" s="218">
        <v>0</v>
      </c>
      <c r="AE53" s="272"/>
      <c r="AF53" s="272"/>
      <c r="AG53" s="272"/>
      <c r="AH53" s="272"/>
      <c r="AI53" s="218">
        <v>0</v>
      </c>
      <c r="AJ53" s="272"/>
      <c r="AK53" s="272"/>
      <c r="AL53" s="272"/>
      <c r="AM53" s="272"/>
      <c r="AN53" s="218">
        <f>'[1]Pt 1 Summary of Data'!AN53</f>
        <v>0</v>
      </c>
      <c r="AO53" s="219">
        <f>'[1]Pt 1 Summary of Data'!AO53</f>
        <v>0</v>
      </c>
      <c r="AP53" s="219">
        <f>'[1]Pt 1 Summary of Data'!AP53</f>
        <v>0</v>
      </c>
      <c r="AQ53" s="270"/>
      <c r="AR53" s="270"/>
      <c r="AS53" s="218">
        <f>'[1]Pt 1 Summary of Data'!AS53</f>
        <v>0</v>
      </c>
      <c r="AT53" s="222">
        <f>'[1]Pt 1 Summary of Data'!AT53</f>
        <v>0</v>
      </c>
      <c r="AU53" s="222">
        <f>'[1]Pt 1 Summary of Data'!AU53</f>
        <v>0</v>
      </c>
      <c r="AV53" s="222">
        <f>'[1]Pt 1 Summary of Data'!AV53</f>
        <v>0</v>
      </c>
      <c r="AW53" s="299"/>
    </row>
    <row r="54" spans="2:49" ht="16.5" x14ac:dyDescent="0.2">
      <c r="B54" s="242" t="s">
        <v>269</v>
      </c>
      <c r="C54" s="207" t="s">
        <v>22</v>
      </c>
      <c r="D54" s="309"/>
      <c r="E54" s="310"/>
      <c r="F54" s="310"/>
      <c r="G54" s="310"/>
      <c r="H54" s="310"/>
      <c r="I54" s="309"/>
      <c r="J54" s="309"/>
      <c r="K54" s="310"/>
      <c r="L54" s="310"/>
      <c r="M54" s="310"/>
      <c r="N54" s="310"/>
      <c r="O54" s="309"/>
      <c r="P54" s="309"/>
      <c r="Q54" s="310"/>
      <c r="R54" s="310"/>
      <c r="S54" s="310"/>
      <c r="T54" s="310"/>
      <c r="U54" s="309"/>
      <c r="V54" s="310"/>
      <c r="W54" s="310"/>
      <c r="X54" s="309"/>
      <c r="Y54" s="310"/>
      <c r="Z54" s="310"/>
      <c r="AA54" s="309"/>
      <c r="AB54" s="310"/>
      <c r="AC54" s="310"/>
      <c r="AD54" s="309"/>
      <c r="AE54" s="310"/>
      <c r="AF54" s="310"/>
      <c r="AG54" s="310"/>
      <c r="AH54" s="310"/>
      <c r="AI54" s="309"/>
      <c r="AJ54" s="310"/>
      <c r="AK54" s="310"/>
      <c r="AL54" s="310"/>
      <c r="AM54" s="310"/>
      <c r="AN54" s="309"/>
      <c r="AO54" s="310"/>
      <c r="AP54" s="310"/>
      <c r="AQ54" s="310"/>
      <c r="AR54" s="268"/>
      <c r="AS54" s="309"/>
      <c r="AT54" s="314"/>
      <c r="AU54" s="314"/>
      <c r="AV54" s="229">
        <f>'[1]Pt 1 Summary of Data'!AV54</f>
        <v>0</v>
      </c>
      <c r="AW54" s="297"/>
    </row>
    <row r="55" spans="2:49" ht="16.5" x14ac:dyDescent="0.2">
      <c r="B55" s="242" t="s">
        <v>270</v>
      </c>
      <c r="C55" s="206"/>
      <c r="D55" s="264"/>
      <c r="E55" s="265"/>
      <c r="F55" s="265"/>
      <c r="G55" s="265"/>
      <c r="H55" s="265"/>
      <c r="I55" s="264"/>
      <c r="J55" s="264"/>
      <c r="K55" s="265"/>
      <c r="L55" s="265"/>
      <c r="M55" s="265"/>
      <c r="N55" s="265"/>
      <c r="O55" s="264"/>
      <c r="P55" s="264"/>
      <c r="Q55" s="265"/>
      <c r="R55" s="265"/>
      <c r="S55" s="265"/>
      <c r="T55" s="265"/>
      <c r="U55" s="264"/>
      <c r="V55" s="265"/>
      <c r="W55" s="265"/>
      <c r="X55" s="264"/>
      <c r="Y55" s="265"/>
      <c r="Z55" s="265"/>
      <c r="AA55" s="264"/>
      <c r="AB55" s="265"/>
      <c r="AC55" s="265"/>
      <c r="AD55" s="264"/>
      <c r="AE55" s="265"/>
      <c r="AF55" s="265"/>
      <c r="AG55" s="265"/>
      <c r="AH55" s="265"/>
      <c r="AI55" s="264"/>
      <c r="AJ55" s="265"/>
      <c r="AK55" s="265"/>
      <c r="AL55" s="265"/>
      <c r="AM55" s="265"/>
      <c r="AN55" s="264"/>
      <c r="AO55" s="265"/>
      <c r="AP55" s="265"/>
      <c r="AQ55" s="265"/>
      <c r="AR55" s="265"/>
      <c r="AS55" s="264"/>
      <c r="AT55" s="266"/>
      <c r="AU55" s="266"/>
      <c r="AV55" s="266"/>
      <c r="AW55" s="267"/>
    </row>
    <row r="56" spans="2:49" x14ac:dyDescent="0.2">
      <c r="B56" s="246" t="s">
        <v>271</v>
      </c>
      <c r="C56" s="204" t="s">
        <v>24</v>
      </c>
      <c r="D56" s="230">
        <f>'[1]Pt 1 Summary of Data'!D56</f>
        <v>17886</v>
      </c>
      <c r="E56" s="231">
        <f>'[1]Pt 1 Summary of Data'!E56</f>
        <v>17886</v>
      </c>
      <c r="F56" s="231">
        <f>'[1]Pt 1 Summary of Data'!F56</f>
        <v>0</v>
      </c>
      <c r="G56" s="231">
        <f>'[1]Pt 1 Summary of Data'!G56</f>
        <v>0</v>
      </c>
      <c r="H56" s="231">
        <f>'[1]Pt 1 Summary of Data'!H56</f>
        <v>0</v>
      </c>
      <c r="I56" s="230">
        <f>'[1]Pt 1 Summary of Data'!I56</f>
        <v>17886</v>
      </c>
      <c r="J56" s="230">
        <f>'[1]Pt 1 Summary of Data'!J56</f>
        <v>644</v>
      </c>
      <c r="K56" s="231">
        <f>'[1]Pt 1 Summary of Data'!K56</f>
        <v>644</v>
      </c>
      <c r="L56" s="231">
        <f>'[1]Pt 1 Summary of Data'!L56</f>
        <v>0</v>
      </c>
      <c r="M56" s="231">
        <f>'[1]Pt 1 Summary of Data'!M56</f>
        <v>0</v>
      </c>
      <c r="N56" s="231">
        <f>'[1]Pt 1 Summary of Data'!N56</f>
        <v>0</v>
      </c>
      <c r="O56" s="230">
        <f>'[1]Pt 1 Summary of Data'!O56</f>
        <v>644</v>
      </c>
      <c r="P56" s="230">
        <f>'[1]Pt 1 Summary of Data'!P56</f>
        <v>1907</v>
      </c>
      <c r="Q56" s="231">
        <f>'[1]Pt 1 Summary of Data'!Q56</f>
        <v>1907</v>
      </c>
      <c r="R56" s="231">
        <f>'[1]Pt 1 Summary of Data'!R56</f>
        <v>0</v>
      </c>
      <c r="S56" s="231">
        <f>'[1]Pt 1 Summary of Data'!S56</f>
        <v>0</v>
      </c>
      <c r="T56" s="231">
        <f>'[1]Pt 1 Summary of Data'!T56</f>
        <v>0</v>
      </c>
      <c r="U56" s="230">
        <f>'[1]Pt 1 Summary of Data'!U56</f>
        <v>0</v>
      </c>
      <c r="V56" s="231">
        <f>'[1]Pt 1 Summary of Data'!V56</f>
        <v>0</v>
      </c>
      <c r="W56" s="231">
        <f>'[1]Pt 1 Summary of Data'!W56</f>
        <v>0</v>
      </c>
      <c r="X56" s="230">
        <f>'[1]Pt 1 Summary of Data'!X56</f>
        <v>0</v>
      </c>
      <c r="Y56" s="231">
        <f>'[1]Pt 1 Summary of Data'!Y56</f>
        <v>0</v>
      </c>
      <c r="Z56" s="231">
        <f>'[1]Pt 1 Summary of Data'!Z56</f>
        <v>0</v>
      </c>
      <c r="AA56" s="230">
        <f>'[1]Pt 1 Summary of Data'!AA56</f>
        <v>0</v>
      </c>
      <c r="AB56" s="231">
        <f>'[1]Pt 1 Summary of Data'!AB56</f>
        <v>0</v>
      </c>
      <c r="AC56" s="231">
        <f>'[1]Pt 1 Summary of Data'!AC56</f>
        <v>0</v>
      </c>
      <c r="AD56" s="230">
        <v>0</v>
      </c>
      <c r="AE56" s="281"/>
      <c r="AF56" s="281"/>
      <c r="AG56" s="281"/>
      <c r="AH56" s="282"/>
      <c r="AI56" s="230">
        <v>0</v>
      </c>
      <c r="AJ56" s="281"/>
      <c r="AK56" s="281"/>
      <c r="AL56" s="281"/>
      <c r="AM56" s="282"/>
      <c r="AN56" s="230">
        <f>'[1]Pt 1 Summary of Data'!AN56</f>
        <v>0</v>
      </c>
      <c r="AO56" s="231">
        <f>'[1]Pt 1 Summary of Data'!AO56</f>
        <v>0</v>
      </c>
      <c r="AP56" s="231">
        <f>'[1]Pt 1 Summary of Data'!AP56</f>
        <v>0</v>
      </c>
      <c r="AQ56" s="231">
        <f>'[1]Pt 1 Summary of Data'!AQ56</f>
        <v>0</v>
      </c>
      <c r="AR56" s="231">
        <f>'[1]Pt 1 Summary of Data'!AR56</f>
        <v>0</v>
      </c>
      <c r="AS56" s="230">
        <f>'[1]Pt 1 Summary of Data'!AS56</f>
        <v>442411</v>
      </c>
      <c r="AT56" s="232">
        <f>'[1]Pt 1 Summary of Data'!AT56</f>
        <v>0</v>
      </c>
      <c r="AU56" s="232">
        <f>'[1]Pt 1 Summary of Data'!AU56</f>
        <v>8524</v>
      </c>
      <c r="AV56" s="232">
        <f>'[1]Pt 1 Summary of Data'!AV56</f>
        <v>0</v>
      </c>
      <c r="AW56" s="290"/>
    </row>
    <row r="57" spans="2:49" x14ac:dyDescent="0.2">
      <c r="B57" s="247" t="s">
        <v>272</v>
      </c>
      <c r="C57" s="205" t="s">
        <v>25</v>
      </c>
      <c r="D57" s="233">
        <f>'[1]Pt 1 Summary of Data'!D57</f>
        <v>21493</v>
      </c>
      <c r="E57" s="234">
        <f>'[1]Pt 1 Summary of Data'!E57</f>
        <v>21493</v>
      </c>
      <c r="F57" s="234">
        <f>'[1]Pt 1 Summary of Data'!F57</f>
        <v>0</v>
      </c>
      <c r="G57" s="234">
        <f>'[1]Pt 1 Summary of Data'!G57</f>
        <v>0</v>
      </c>
      <c r="H57" s="234">
        <f>'[1]Pt 1 Summary of Data'!H57</f>
        <v>0</v>
      </c>
      <c r="I57" s="233">
        <f>'[1]Pt 1 Summary of Data'!I57</f>
        <v>21493</v>
      </c>
      <c r="J57" s="233">
        <f>'[1]Pt 1 Summary of Data'!J57</f>
        <v>765</v>
      </c>
      <c r="K57" s="234">
        <f>'[1]Pt 1 Summary of Data'!K57</f>
        <v>765</v>
      </c>
      <c r="L57" s="234">
        <f>'[1]Pt 1 Summary of Data'!L57</f>
        <v>0</v>
      </c>
      <c r="M57" s="234">
        <f>'[1]Pt 1 Summary of Data'!M57</f>
        <v>0</v>
      </c>
      <c r="N57" s="234">
        <f>'[1]Pt 1 Summary of Data'!N57</f>
        <v>0</v>
      </c>
      <c r="O57" s="233">
        <f>'[1]Pt 1 Summary of Data'!O57</f>
        <v>765</v>
      </c>
      <c r="P57" s="233">
        <f>'[1]Pt 1 Summary of Data'!P57</f>
        <v>3845</v>
      </c>
      <c r="Q57" s="234">
        <f>'[1]Pt 1 Summary of Data'!Q57</f>
        <v>3845</v>
      </c>
      <c r="R57" s="234">
        <f>'[1]Pt 1 Summary of Data'!R57</f>
        <v>0</v>
      </c>
      <c r="S57" s="234">
        <f>'[1]Pt 1 Summary of Data'!S57</f>
        <v>0</v>
      </c>
      <c r="T57" s="234">
        <f>'[1]Pt 1 Summary of Data'!T57</f>
        <v>0</v>
      </c>
      <c r="U57" s="233">
        <f>'[1]Pt 1 Summary of Data'!U57</f>
        <v>0</v>
      </c>
      <c r="V57" s="234">
        <f>'[1]Pt 1 Summary of Data'!V57</f>
        <v>0</v>
      </c>
      <c r="W57" s="234">
        <f>'[1]Pt 1 Summary of Data'!W57</f>
        <v>0</v>
      </c>
      <c r="X57" s="233">
        <f>'[1]Pt 1 Summary of Data'!X57</f>
        <v>0</v>
      </c>
      <c r="Y57" s="234">
        <f>'[1]Pt 1 Summary of Data'!Y57</f>
        <v>0</v>
      </c>
      <c r="Z57" s="234">
        <f>'[1]Pt 1 Summary of Data'!Z57</f>
        <v>0</v>
      </c>
      <c r="AA57" s="233">
        <f>'[1]Pt 1 Summary of Data'!AA57</f>
        <v>0</v>
      </c>
      <c r="AB57" s="234">
        <f>'[1]Pt 1 Summary of Data'!AB57</f>
        <v>0</v>
      </c>
      <c r="AC57" s="234">
        <f>'[1]Pt 1 Summary of Data'!AC57</f>
        <v>0</v>
      </c>
      <c r="AD57" s="233">
        <v>0</v>
      </c>
      <c r="AE57" s="283"/>
      <c r="AF57" s="283"/>
      <c r="AG57" s="283"/>
      <c r="AH57" s="284"/>
      <c r="AI57" s="233">
        <v>0</v>
      </c>
      <c r="AJ57" s="283"/>
      <c r="AK57" s="283"/>
      <c r="AL57" s="283"/>
      <c r="AM57" s="284"/>
      <c r="AN57" s="233">
        <f>'[1]Pt 1 Summary of Data'!AN57</f>
        <v>0</v>
      </c>
      <c r="AO57" s="234">
        <f>'[1]Pt 1 Summary of Data'!AO57</f>
        <v>0</v>
      </c>
      <c r="AP57" s="234">
        <f>'[1]Pt 1 Summary of Data'!AP57</f>
        <v>0</v>
      </c>
      <c r="AQ57" s="234">
        <f>'[1]Pt 1 Summary of Data'!AQ57</f>
        <v>0</v>
      </c>
      <c r="AR57" s="234">
        <f>'[1]Pt 1 Summary of Data'!AR57</f>
        <v>0</v>
      </c>
      <c r="AS57" s="233">
        <f>'[1]Pt 1 Summary of Data'!AS57</f>
        <v>442411</v>
      </c>
      <c r="AT57" s="235">
        <f>'[1]Pt 1 Summary of Data'!AT57</f>
        <v>0</v>
      </c>
      <c r="AU57" s="235">
        <f>'[1]Pt 1 Summary of Data'!AU57</f>
        <v>8524</v>
      </c>
      <c r="AV57" s="235">
        <f>'[1]Pt 1 Summary of Data'!AV57</f>
        <v>0</v>
      </c>
      <c r="AW57" s="291"/>
    </row>
    <row r="58" spans="2:49" x14ac:dyDescent="0.2">
      <c r="B58" s="247" t="s">
        <v>273</v>
      </c>
      <c r="C58" s="205" t="s">
        <v>26</v>
      </c>
      <c r="D58" s="311"/>
      <c r="E58" s="312"/>
      <c r="F58" s="312"/>
      <c r="G58" s="312"/>
      <c r="H58" s="312"/>
      <c r="I58" s="311"/>
      <c r="J58" s="233">
        <f>'[1]Pt 1 Summary of Data'!J58</f>
        <v>352</v>
      </c>
      <c r="K58" s="234">
        <f>'[1]Pt 1 Summary of Data'!K58</f>
        <v>352</v>
      </c>
      <c r="L58" s="234">
        <f>'[1]Pt 1 Summary of Data'!L58</f>
        <v>0</v>
      </c>
      <c r="M58" s="234">
        <f>'[1]Pt 1 Summary of Data'!M58</f>
        <v>0</v>
      </c>
      <c r="N58" s="234">
        <f>'[1]Pt 1 Summary of Data'!N58</f>
        <v>0</v>
      </c>
      <c r="O58" s="233">
        <f>'[1]Pt 1 Summary of Data'!O58</f>
        <v>352</v>
      </c>
      <c r="P58" s="233">
        <f>'[1]Pt 1 Summary of Data'!P58</f>
        <v>1</v>
      </c>
      <c r="Q58" s="234">
        <f>'[1]Pt 1 Summary of Data'!Q58</f>
        <v>1</v>
      </c>
      <c r="R58" s="234">
        <f>'[1]Pt 1 Summary of Data'!R58</f>
        <v>0</v>
      </c>
      <c r="S58" s="234">
        <f>'[1]Pt 1 Summary of Data'!S58</f>
        <v>0</v>
      </c>
      <c r="T58" s="234">
        <f>'[1]Pt 1 Summary of Data'!T58</f>
        <v>0</v>
      </c>
      <c r="U58" s="311"/>
      <c r="V58" s="312"/>
      <c r="W58" s="312"/>
      <c r="X58" s="233">
        <f>'[1]Pt 1 Summary of Data'!X58</f>
        <v>0</v>
      </c>
      <c r="Y58" s="234">
        <f>'[1]Pt 1 Summary of Data'!Y58</f>
        <v>0</v>
      </c>
      <c r="Z58" s="234">
        <f>'[1]Pt 1 Summary of Data'!Z58</f>
        <v>0</v>
      </c>
      <c r="AA58" s="233">
        <f>'[1]Pt 1 Summary of Data'!AA58</f>
        <v>0</v>
      </c>
      <c r="AB58" s="234">
        <f>'[1]Pt 1 Summary of Data'!AB58</f>
        <v>0</v>
      </c>
      <c r="AC58" s="234">
        <f>'[1]Pt 1 Summary of Data'!AC58</f>
        <v>0</v>
      </c>
      <c r="AD58" s="233">
        <v>0</v>
      </c>
      <c r="AE58" s="283"/>
      <c r="AF58" s="283"/>
      <c r="AG58" s="283"/>
      <c r="AH58" s="284"/>
      <c r="AI58" s="233">
        <v>0</v>
      </c>
      <c r="AJ58" s="283"/>
      <c r="AK58" s="283"/>
      <c r="AL58" s="283"/>
      <c r="AM58" s="284"/>
      <c r="AN58" s="311"/>
      <c r="AO58" s="312"/>
      <c r="AP58" s="312"/>
      <c r="AQ58" s="312"/>
      <c r="AR58" s="312"/>
      <c r="AS58" s="233">
        <f>'[1]Pt 1 Summary of Data'!AS58</f>
        <v>1</v>
      </c>
      <c r="AT58" s="235">
        <f>'[1]Pt 1 Summary of Data'!AT58</f>
        <v>0</v>
      </c>
      <c r="AU58" s="235">
        <f>'[1]Pt 1 Summary of Data'!AU58</f>
        <v>1</v>
      </c>
      <c r="AV58" s="235">
        <f>'[1]Pt 1 Summary of Data'!AV58</f>
        <v>0</v>
      </c>
      <c r="AW58" s="291"/>
    </row>
    <row r="59" spans="2:49" x14ac:dyDescent="0.2">
      <c r="B59" s="247" t="s">
        <v>274</v>
      </c>
      <c r="C59" s="205" t="s">
        <v>27</v>
      </c>
      <c r="D59" s="233">
        <f>'[1]Pt 1 Summary of Data'!D59</f>
        <v>286497</v>
      </c>
      <c r="E59" s="234">
        <f>'[1]Pt 1 Summary of Data'!E59</f>
        <v>286497</v>
      </c>
      <c r="F59" s="234">
        <f>'[1]Pt 1 Summary of Data'!F59</f>
        <v>0</v>
      </c>
      <c r="G59" s="234">
        <f>'[1]Pt 1 Summary of Data'!G59</f>
        <v>0</v>
      </c>
      <c r="H59" s="234">
        <f>'[1]Pt 1 Summary of Data'!H59</f>
        <v>0</v>
      </c>
      <c r="I59" s="233">
        <f>'[1]Pt 1 Summary of Data'!I59</f>
        <v>286497</v>
      </c>
      <c r="J59" s="233">
        <f>'[1]Pt 1 Summary of Data'!J59</f>
        <v>6620</v>
      </c>
      <c r="K59" s="234">
        <f>'[1]Pt 1 Summary of Data'!K59</f>
        <v>6620</v>
      </c>
      <c r="L59" s="234">
        <f>'[1]Pt 1 Summary of Data'!L59</f>
        <v>0</v>
      </c>
      <c r="M59" s="234">
        <f>'[1]Pt 1 Summary of Data'!M59</f>
        <v>0</v>
      </c>
      <c r="N59" s="234">
        <f>'[1]Pt 1 Summary of Data'!N59</f>
        <v>0</v>
      </c>
      <c r="O59" s="233">
        <f>'[1]Pt 1 Summary of Data'!O59</f>
        <v>6620</v>
      </c>
      <c r="P59" s="233">
        <f>'[1]Pt 1 Summary of Data'!P59</f>
        <v>43787</v>
      </c>
      <c r="Q59" s="234">
        <f>'[1]Pt 1 Summary of Data'!Q59</f>
        <v>43787</v>
      </c>
      <c r="R59" s="234">
        <f>'[1]Pt 1 Summary of Data'!R59</f>
        <v>0</v>
      </c>
      <c r="S59" s="234">
        <f>'[1]Pt 1 Summary of Data'!S59</f>
        <v>0</v>
      </c>
      <c r="T59" s="234">
        <f>'[1]Pt 1 Summary of Data'!T59</f>
        <v>0</v>
      </c>
      <c r="U59" s="233">
        <f>'[1]Pt 1 Summary of Data'!U59</f>
        <v>0</v>
      </c>
      <c r="V59" s="234">
        <f>'[1]Pt 1 Summary of Data'!V59</f>
        <v>0</v>
      </c>
      <c r="W59" s="234">
        <f>'[1]Pt 1 Summary of Data'!W59</f>
        <v>0</v>
      </c>
      <c r="X59" s="233">
        <f>'[1]Pt 1 Summary of Data'!X59</f>
        <v>0</v>
      </c>
      <c r="Y59" s="234">
        <f>'[1]Pt 1 Summary of Data'!Y59</f>
        <v>0</v>
      </c>
      <c r="Z59" s="234">
        <f>'[1]Pt 1 Summary of Data'!Z59</f>
        <v>0</v>
      </c>
      <c r="AA59" s="233">
        <f>'[1]Pt 1 Summary of Data'!AA59</f>
        <v>0</v>
      </c>
      <c r="AB59" s="234">
        <f>'[1]Pt 1 Summary of Data'!AB59</f>
        <v>0</v>
      </c>
      <c r="AC59" s="234">
        <f>'[1]Pt 1 Summary of Data'!AC59</f>
        <v>0</v>
      </c>
      <c r="AD59" s="233">
        <v>0</v>
      </c>
      <c r="AE59" s="283"/>
      <c r="AF59" s="283"/>
      <c r="AG59" s="283"/>
      <c r="AH59" s="284"/>
      <c r="AI59" s="233">
        <v>0</v>
      </c>
      <c r="AJ59" s="283"/>
      <c r="AK59" s="283"/>
      <c r="AL59" s="283"/>
      <c r="AM59" s="284"/>
      <c r="AN59" s="233">
        <f>'[1]Pt 1 Summary of Data'!AN59</f>
        <v>0</v>
      </c>
      <c r="AO59" s="234">
        <f>'[1]Pt 1 Summary of Data'!AO59</f>
        <v>0</v>
      </c>
      <c r="AP59" s="234">
        <f>'[1]Pt 1 Summary of Data'!AP59</f>
        <v>0</v>
      </c>
      <c r="AQ59" s="234">
        <f>'[1]Pt 1 Summary of Data'!AQ59</f>
        <v>0</v>
      </c>
      <c r="AR59" s="234">
        <f>'[1]Pt 1 Summary of Data'!AR59</f>
        <v>0</v>
      </c>
      <c r="AS59" s="233">
        <f>'[1]Pt 1 Summary of Data'!AS59</f>
        <v>5204819</v>
      </c>
      <c r="AT59" s="235">
        <f>'[1]Pt 1 Summary of Data'!AT59</f>
        <v>0</v>
      </c>
      <c r="AU59" s="235">
        <f>'[1]Pt 1 Summary of Data'!AU59</f>
        <v>102718</v>
      </c>
      <c r="AV59" s="235">
        <f>'[1]Pt 1 Summary of Data'!AV59</f>
        <v>0</v>
      </c>
      <c r="AW59" s="291"/>
    </row>
    <row r="60" spans="2:49" x14ac:dyDescent="0.2">
      <c r="B60" s="247" t="s">
        <v>275</v>
      </c>
      <c r="C60" s="205"/>
      <c r="D60" s="236">
        <f t="shared" ref="D60:AU60" si="0">D59/12</f>
        <v>23874.75</v>
      </c>
      <c r="E60" s="237">
        <f t="shared" si="0"/>
        <v>23874.75</v>
      </c>
      <c r="F60" s="237">
        <f t="shared" si="0"/>
        <v>0</v>
      </c>
      <c r="G60" s="237">
        <f t="shared" si="0"/>
        <v>0</v>
      </c>
      <c r="H60" s="237">
        <f t="shared" si="0"/>
        <v>0</v>
      </c>
      <c r="I60" s="236">
        <f t="shared" si="0"/>
        <v>23874.75</v>
      </c>
      <c r="J60" s="236">
        <f t="shared" si="0"/>
        <v>551.66666666666663</v>
      </c>
      <c r="K60" s="237">
        <f t="shared" si="0"/>
        <v>551.66666666666663</v>
      </c>
      <c r="L60" s="237">
        <f t="shared" si="0"/>
        <v>0</v>
      </c>
      <c r="M60" s="237">
        <f t="shared" si="0"/>
        <v>0</v>
      </c>
      <c r="N60" s="237">
        <f t="shared" si="0"/>
        <v>0</v>
      </c>
      <c r="O60" s="236">
        <f t="shared" si="0"/>
        <v>551.66666666666663</v>
      </c>
      <c r="P60" s="236">
        <f t="shared" si="0"/>
        <v>3648.9166666666665</v>
      </c>
      <c r="Q60" s="237">
        <f t="shared" si="0"/>
        <v>3648.9166666666665</v>
      </c>
      <c r="R60" s="237">
        <f t="shared" si="0"/>
        <v>0</v>
      </c>
      <c r="S60" s="237">
        <f t="shared" si="0"/>
        <v>0</v>
      </c>
      <c r="T60" s="237">
        <f t="shared" si="0"/>
        <v>0</v>
      </c>
      <c r="U60" s="236">
        <f t="shared" si="0"/>
        <v>0</v>
      </c>
      <c r="V60" s="237">
        <f t="shared" si="0"/>
        <v>0</v>
      </c>
      <c r="W60" s="237">
        <f t="shared" si="0"/>
        <v>0</v>
      </c>
      <c r="X60" s="236">
        <f t="shared" si="0"/>
        <v>0</v>
      </c>
      <c r="Y60" s="237">
        <f t="shared" si="0"/>
        <v>0</v>
      </c>
      <c r="Z60" s="237">
        <f t="shared" si="0"/>
        <v>0</v>
      </c>
      <c r="AA60" s="236">
        <f t="shared" si="0"/>
        <v>0</v>
      </c>
      <c r="AB60" s="237">
        <f t="shared" si="0"/>
        <v>0</v>
      </c>
      <c r="AC60" s="237">
        <f t="shared" si="0"/>
        <v>0</v>
      </c>
      <c r="AD60" s="236">
        <f t="shared" si="0"/>
        <v>0</v>
      </c>
      <c r="AE60" s="285"/>
      <c r="AF60" s="285"/>
      <c r="AG60" s="285"/>
      <c r="AH60" s="286"/>
      <c r="AI60" s="236">
        <f t="shared" si="0"/>
        <v>0</v>
      </c>
      <c r="AJ60" s="285"/>
      <c r="AK60" s="285"/>
      <c r="AL60" s="285"/>
      <c r="AM60" s="286"/>
      <c r="AN60" s="236">
        <f t="shared" si="0"/>
        <v>0</v>
      </c>
      <c r="AO60" s="237">
        <f t="shared" si="0"/>
        <v>0</v>
      </c>
      <c r="AP60" s="237">
        <f t="shared" si="0"/>
        <v>0</v>
      </c>
      <c r="AQ60" s="237">
        <f t="shared" si="0"/>
        <v>0</v>
      </c>
      <c r="AR60" s="237">
        <f t="shared" si="0"/>
        <v>0</v>
      </c>
      <c r="AS60" s="236">
        <f t="shared" si="0"/>
        <v>433734.91666666669</v>
      </c>
      <c r="AT60" s="238">
        <f t="shared" si="0"/>
        <v>0</v>
      </c>
      <c r="AU60" s="238">
        <f t="shared" si="0"/>
        <v>8559.8333333333339</v>
      </c>
      <c r="AV60" s="238">
        <f>AV59/12</f>
        <v>0</v>
      </c>
      <c r="AW60" s="291"/>
    </row>
    <row r="61" spans="2:49" ht="16.5" x14ac:dyDescent="0.2">
      <c r="B61" s="242" t="s">
        <v>276</v>
      </c>
      <c r="C61" s="207" t="s">
        <v>23</v>
      </c>
      <c r="D61" s="302"/>
      <c r="E61" s="303"/>
      <c r="F61" s="303"/>
      <c r="G61" s="303"/>
      <c r="H61" s="303"/>
      <c r="I61" s="302"/>
      <c r="J61" s="302"/>
      <c r="K61" s="303"/>
      <c r="L61" s="303"/>
      <c r="M61" s="303"/>
      <c r="N61" s="303"/>
      <c r="O61" s="302"/>
      <c r="P61" s="302"/>
      <c r="Q61" s="303"/>
      <c r="R61" s="303"/>
      <c r="S61" s="303"/>
      <c r="T61" s="303"/>
      <c r="U61" s="302"/>
      <c r="V61" s="303"/>
      <c r="W61" s="303"/>
      <c r="X61" s="302"/>
      <c r="Y61" s="303"/>
      <c r="Z61" s="303"/>
      <c r="AA61" s="302"/>
      <c r="AB61" s="303"/>
      <c r="AC61" s="303"/>
      <c r="AD61" s="302"/>
      <c r="AE61" s="303"/>
      <c r="AF61" s="303"/>
      <c r="AG61" s="303"/>
      <c r="AH61" s="303"/>
      <c r="AI61" s="302"/>
      <c r="AJ61" s="303"/>
      <c r="AK61" s="303"/>
      <c r="AL61" s="303"/>
      <c r="AM61" s="303"/>
      <c r="AN61" s="302"/>
      <c r="AO61" s="303"/>
      <c r="AP61" s="303"/>
      <c r="AQ61" s="303"/>
      <c r="AR61" s="303"/>
      <c r="AS61" s="302"/>
      <c r="AT61" s="304"/>
      <c r="AU61" s="304"/>
      <c r="AV61" s="305"/>
      <c r="AW61" s="250">
        <f>'[1]Pt 1 Summary of Data'!AW61</f>
        <v>0</v>
      </c>
    </row>
    <row r="62" spans="2:49" ht="33" x14ac:dyDescent="0.2">
      <c r="B62" s="257" t="s">
        <v>304</v>
      </c>
      <c r="C62" s="258" t="s">
        <v>39</v>
      </c>
      <c r="D62" s="287"/>
      <c r="E62" s="288"/>
      <c r="F62" s="288"/>
      <c r="G62" s="288"/>
      <c r="H62" s="288"/>
      <c r="I62" s="287"/>
      <c r="J62" s="287"/>
      <c r="K62" s="288"/>
      <c r="L62" s="288"/>
      <c r="M62" s="288"/>
      <c r="N62" s="288"/>
      <c r="O62" s="287"/>
      <c r="P62" s="287"/>
      <c r="Q62" s="288"/>
      <c r="R62" s="288"/>
      <c r="S62" s="288"/>
      <c r="T62" s="288"/>
      <c r="U62" s="287"/>
      <c r="V62" s="288"/>
      <c r="W62" s="288"/>
      <c r="X62" s="287"/>
      <c r="Y62" s="288"/>
      <c r="Z62" s="288"/>
      <c r="AA62" s="287"/>
      <c r="AB62" s="288"/>
      <c r="AC62" s="288"/>
      <c r="AD62" s="287"/>
      <c r="AE62" s="288"/>
      <c r="AF62" s="288"/>
      <c r="AG62" s="288"/>
      <c r="AH62" s="288"/>
      <c r="AI62" s="287"/>
      <c r="AJ62" s="288"/>
      <c r="AK62" s="288"/>
      <c r="AL62" s="288"/>
      <c r="AM62" s="288"/>
      <c r="AN62" s="287"/>
      <c r="AO62" s="288"/>
      <c r="AP62" s="288"/>
      <c r="AQ62" s="288"/>
      <c r="AR62" s="288"/>
      <c r="AS62" s="287"/>
      <c r="AT62" s="289"/>
      <c r="AU62" s="289"/>
      <c r="AV62" s="289"/>
      <c r="AW62" s="259">
        <f>'[1]Pt 1 Summary of Data'!AW62</f>
        <v>0</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5" zoomScaleNormal="85" workbookViewId="0">
      <pane xSplit="2" ySplit="3" topLeftCell="C34" activePane="bottomRight" state="frozen"/>
      <selection activeCell="B1" sqref="B1"/>
      <selection pane="topRight" activeCell="B1" sqref="B1"/>
      <selection pane="bottomLeft" activeCell="B1" sqref="B1"/>
      <selection pane="bottomRight" activeCell="Q47" sqref="Q47"/>
    </sheetView>
  </sheetViews>
  <sheetFormatPr defaultColWidth="0" defaultRowHeight="12.75" zeroHeight="1" x14ac:dyDescent="0.2"/>
  <cols>
    <col min="1" max="1" width="10.570312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91" t="s">
        <v>347</v>
      </c>
    </row>
    <row r="2" spans="2:49" x14ac:dyDescent="0.2"/>
    <row r="3" spans="2:49" s="7" customFormat="1" ht="107.45" customHeight="1" x14ac:dyDescent="0.2">
      <c r="B3" s="351" t="s">
        <v>348</v>
      </c>
      <c r="C3" s="352" t="s">
        <v>220</v>
      </c>
      <c r="D3" s="339" t="s">
        <v>436</v>
      </c>
      <c r="E3" s="340" t="s">
        <v>437</v>
      </c>
      <c r="F3" s="340" t="s">
        <v>438</v>
      </c>
      <c r="G3" s="340" t="s">
        <v>400</v>
      </c>
      <c r="H3" s="340" t="s">
        <v>401</v>
      </c>
      <c r="I3" s="339" t="s">
        <v>439</v>
      </c>
      <c r="J3" s="339" t="s">
        <v>440</v>
      </c>
      <c r="K3" s="340" t="s">
        <v>441</v>
      </c>
      <c r="L3" s="340" t="s">
        <v>442</v>
      </c>
      <c r="M3" s="340" t="s">
        <v>402</v>
      </c>
      <c r="N3" s="340" t="s">
        <v>403</v>
      </c>
      <c r="O3" s="339" t="s">
        <v>443</v>
      </c>
      <c r="P3" s="339" t="s">
        <v>468</v>
      </c>
      <c r="Q3" s="340" t="s">
        <v>444</v>
      </c>
      <c r="R3" s="340" t="s">
        <v>445</v>
      </c>
      <c r="S3" s="340" t="s">
        <v>404</v>
      </c>
      <c r="T3" s="340" t="s">
        <v>405</v>
      </c>
      <c r="U3" s="339" t="s">
        <v>446</v>
      </c>
      <c r="V3" s="340" t="s">
        <v>447</v>
      </c>
      <c r="W3" s="340" t="s">
        <v>448</v>
      </c>
      <c r="X3" s="339" t="s">
        <v>449</v>
      </c>
      <c r="Y3" s="340" t="s">
        <v>450</v>
      </c>
      <c r="Z3" s="340" t="s">
        <v>451</v>
      </c>
      <c r="AA3" s="339" t="s">
        <v>452</v>
      </c>
      <c r="AB3" s="340" t="s">
        <v>453</v>
      </c>
      <c r="AC3" s="340" t="s">
        <v>454</v>
      </c>
      <c r="AD3" s="339" t="s">
        <v>455</v>
      </c>
      <c r="AE3" s="340" t="s">
        <v>456</v>
      </c>
      <c r="AF3" s="340" t="s">
        <v>457</v>
      </c>
      <c r="AG3" s="340" t="s">
        <v>406</v>
      </c>
      <c r="AH3" s="340" t="s">
        <v>407</v>
      </c>
      <c r="AI3" s="339" t="s">
        <v>458</v>
      </c>
      <c r="AJ3" s="340" t="s">
        <v>459</v>
      </c>
      <c r="AK3" s="340" t="s">
        <v>460</v>
      </c>
      <c r="AL3" s="340" t="s">
        <v>408</v>
      </c>
      <c r="AM3" s="340" t="s">
        <v>409</v>
      </c>
      <c r="AN3" s="339" t="s">
        <v>461</v>
      </c>
      <c r="AO3" s="340" t="s">
        <v>462</v>
      </c>
      <c r="AP3" s="340" t="s">
        <v>463</v>
      </c>
      <c r="AQ3" s="340" t="s">
        <v>399</v>
      </c>
      <c r="AR3" s="340" t="s">
        <v>410</v>
      </c>
      <c r="AS3" s="339" t="s">
        <v>464</v>
      </c>
      <c r="AT3" s="341" t="s">
        <v>465</v>
      </c>
      <c r="AU3" s="341" t="s">
        <v>435</v>
      </c>
      <c r="AV3" s="341" t="s">
        <v>466</v>
      </c>
      <c r="AW3" s="342" t="s">
        <v>467</v>
      </c>
    </row>
    <row r="4" spans="2:49" ht="16.5" x14ac:dyDescent="0.2">
      <c r="B4" s="343" t="s">
        <v>221</v>
      </c>
      <c r="C4" s="331"/>
      <c r="D4" s="360"/>
      <c r="E4" s="359"/>
      <c r="F4" s="359"/>
      <c r="G4" s="359"/>
      <c r="H4" s="359"/>
      <c r="I4" s="360"/>
      <c r="J4" s="360"/>
      <c r="K4" s="359"/>
      <c r="L4" s="359"/>
      <c r="M4" s="359"/>
      <c r="N4" s="359"/>
      <c r="O4" s="360"/>
      <c r="P4" s="360"/>
      <c r="Q4" s="359"/>
      <c r="R4" s="359"/>
      <c r="S4" s="359"/>
      <c r="T4" s="359"/>
      <c r="U4" s="360"/>
      <c r="V4" s="359"/>
      <c r="W4" s="359"/>
      <c r="X4" s="360"/>
      <c r="Y4" s="359"/>
      <c r="Z4" s="359"/>
      <c r="AA4" s="360"/>
      <c r="AB4" s="359"/>
      <c r="AC4" s="359"/>
      <c r="AD4" s="360"/>
      <c r="AE4" s="359"/>
      <c r="AF4" s="359"/>
      <c r="AG4" s="359"/>
      <c r="AH4" s="359"/>
      <c r="AI4" s="360"/>
      <c r="AJ4" s="359"/>
      <c r="AK4" s="359"/>
      <c r="AL4" s="359"/>
      <c r="AM4" s="359"/>
      <c r="AN4" s="360"/>
      <c r="AO4" s="359"/>
      <c r="AP4" s="359"/>
      <c r="AQ4" s="359"/>
      <c r="AR4" s="359"/>
      <c r="AS4" s="360"/>
      <c r="AT4" s="361"/>
      <c r="AU4" s="361"/>
      <c r="AV4" s="361"/>
      <c r="AW4" s="362"/>
    </row>
    <row r="5" spans="2:49" x14ac:dyDescent="0.2">
      <c r="B5" s="344" t="s">
        <v>277</v>
      </c>
      <c r="C5" s="332"/>
      <c r="D5" s="327">
        <f>+'[1]Pt 2 Premium and Claims'!D5</f>
        <v>116013251.03</v>
      </c>
      <c r="E5" s="328">
        <f>+'[1]Pt 2 Premium and Claims'!E5</f>
        <v>115991995.63</v>
      </c>
      <c r="F5" s="328">
        <f>+'[1]Pt 2 Premium and Claims'!F5</f>
        <v>0</v>
      </c>
      <c r="G5" s="330">
        <f>+'[1]Pt 2 Premium and Claims'!G5</f>
        <v>0</v>
      </c>
      <c r="H5" s="330">
        <f>+'[1]Pt 2 Premium and Claims'!H5</f>
        <v>0</v>
      </c>
      <c r="I5" s="327">
        <f>+'[1]Pt 2 Premium and Claims'!I5</f>
        <v>115991995.63</v>
      </c>
      <c r="J5" s="327">
        <f>+'[1]Pt 2 Premium and Claims'!J5</f>
        <v>3122336.65</v>
      </c>
      <c r="K5" s="328">
        <f>+'[1]Pt 2 Premium and Claims'!K5</f>
        <v>3357471.94</v>
      </c>
      <c r="L5" s="328">
        <f>+'[1]Pt 2 Premium and Claims'!L5</f>
        <v>0</v>
      </c>
      <c r="M5" s="328">
        <f>+'[1]Pt 2 Premium and Claims'!M5</f>
        <v>0</v>
      </c>
      <c r="N5" s="328">
        <f>+'[1]Pt 2 Premium and Claims'!N5</f>
        <v>0</v>
      </c>
      <c r="O5" s="327">
        <f>+'[1]Pt 2 Premium and Claims'!O5</f>
        <v>3357471.94</v>
      </c>
      <c r="P5" s="327">
        <f>+'[1]Pt 2 Premium and Claims'!P5</f>
        <v>21871177.359999999</v>
      </c>
      <c r="Q5" s="328">
        <f>+'[1]Pt 2 Premium and Claims'!Q5</f>
        <v>21871177.359999999</v>
      </c>
      <c r="R5" s="328">
        <f>+'[1]Pt 2 Premium and Claims'!R5</f>
        <v>0</v>
      </c>
      <c r="S5" s="328">
        <f>+'[1]Pt 2 Premium and Claims'!S5</f>
        <v>0</v>
      </c>
      <c r="T5" s="328">
        <f>+'[1]Pt 2 Premium and Claims'!T5</f>
        <v>0</v>
      </c>
      <c r="U5" s="327">
        <f>+'[1]Pt 2 Premium and Claims'!U5</f>
        <v>0</v>
      </c>
      <c r="V5" s="328">
        <f>+'[1]Pt 2 Premium and Claims'!V5</f>
        <v>0</v>
      </c>
      <c r="W5" s="328">
        <f>+'[1]Pt 2 Premium and Claims'!W5</f>
        <v>0</v>
      </c>
      <c r="X5" s="327">
        <f>+'[1]Pt 2 Premium and Claims'!X5</f>
        <v>0</v>
      </c>
      <c r="Y5" s="328">
        <f>+'[1]Pt 2 Premium and Claims'!Y5</f>
        <v>0</v>
      </c>
      <c r="Z5" s="328">
        <f>+'[1]Pt 2 Premium and Claims'!Z5</f>
        <v>0</v>
      </c>
      <c r="AA5" s="327">
        <f>+'[1]Pt 2 Premium and Claims'!AA5</f>
        <v>0</v>
      </c>
      <c r="AB5" s="328">
        <f>+'[1]Pt 2 Premium and Claims'!AB5</f>
        <v>0</v>
      </c>
      <c r="AC5" s="328">
        <f>+'[1]Pt 2 Premium and Claims'!AC5</f>
        <v>0</v>
      </c>
      <c r="AD5" s="327">
        <f>+'[1]Pt 2 Premium and Claims'!AD5</f>
        <v>0</v>
      </c>
      <c r="AE5" s="368"/>
      <c r="AF5" s="368"/>
      <c r="AG5" s="368"/>
      <c r="AH5" s="368"/>
      <c r="AI5" s="327">
        <f>+'[1]Pt 2 Premium and Claims'!AI5</f>
        <v>0</v>
      </c>
      <c r="AJ5" s="368"/>
      <c r="AK5" s="368"/>
      <c r="AL5" s="368"/>
      <c r="AM5" s="368"/>
      <c r="AN5" s="327">
        <f>+'[1]Pt 2 Premium and Claims'!AN5</f>
        <v>0</v>
      </c>
      <c r="AO5" s="328">
        <f>+'[1]Pt 2 Premium and Claims'!AO5</f>
        <v>0</v>
      </c>
      <c r="AP5" s="328">
        <f>+'[1]Pt 2 Premium and Claims'!AP5</f>
        <v>0</v>
      </c>
      <c r="AQ5" s="328">
        <f>+'[1]Pt 2 Premium and Claims'!AQ5</f>
        <v>0</v>
      </c>
      <c r="AR5" s="328">
        <f>+'[1]Pt 2 Premium and Claims'!AR5</f>
        <v>0</v>
      </c>
      <c r="AS5" s="327">
        <f>+'[1]Pt 2 Premium and Claims'!AS5</f>
        <v>2341320677.9707932</v>
      </c>
      <c r="AT5" s="329">
        <f>+'[1]Pt 2 Premium and Claims'!AT5</f>
        <v>0</v>
      </c>
      <c r="AU5" s="329">
        <f>+'[1]Pt 2 Premium and Claims'!AU5</f>
        <v>104372780.22475791</v>
      </c>
      <c r="AV5" s="371"/>
      <c r="AW5" s="375"/>
    </row>
    <row r="6" spans="2:49" x14ac:dyDescent="0.2">
      <c r="B6" s="345" t="s">
        <v>278</v>
      </c>
      <c r="C6" s="333" t="s">
        <v>8</v>
      </c>
      <c r="D6" s="320">
        <f>+'[1]Pt 2 Premium and Claims'!D6</f>
        <v>627872.15625</v>
      </c>
      <c r="E6" s="321">
        <f>+'[1]Pt 2 Premium and Claims'!E6</f>
        <v>627872.15625</v>
      </c>
      <c r="F6" s="321">
        <f>+'[1]Pt 2 Premium and Claims'!F6</f>
        <v>0</v>
      </c>
      <c r="G6" s="322">
        <f>+'[1]Pt 2 Premium and Claims'!G6</f>
        <v>0</v>
      </c>
      <c r="H6" s="322">
        <f>+'[1]Pt 2 Premium and Claims'!H6</f>
        <v>0</v>
      </c>
      <c r="I6" s="320">
        <f>+'[1]Pt 2 Premium and Claims'!I6</f>
        <v>627872.15625</v>
      </c>
      <c r="J6" s="320">
        <f>+'[1]Pt 2 Premium and Claims'!J6</f>
        <v>0</v>
      </c>
      <c r="K6" s="321">
        <f>+'[1]Pt 2 Premium and Claims'!K6</f>
        <v>0</v>
      </c>
      <c r="L6" s="321">
        <f>+'[1]Pt 2 Premium and Claims'!L6</f>
        <v>0</v>
      </c>
      <c r="M6" s="321">
        <f>+'[1]Pt 2 Premium and Claims'!M6</f>
        <v>0</v>
      </c>
      <c r="N6" s="321">
        <f>+'[1]Pt 2 Premium and Claims'!N6</f>
        <v>0</v>
      </c>
      <c r="O6" s="320">
        <f>+'[1]Pt 2 Premium and Claims'!O6</f>
        <v>0</v>
      </c>
      <c r="P6" s="320">
        <f>+'[1]Pt 2 Premium and Claims'!P6</f>
        <v>0</v>
      </c>
      <c r="Q6" s="321">
        <f>+'[1]Pt 2 Premium and Claims'!Q6</f>
        <v>0</v>
      </c>
      <c r="R6" s="321">
        <f>+'[1]Pt 2 Premium and Claims'!R6</f>
        <v>0</v>
      </c>
      <c r="S6" s="321">
        <f>+'[1]Pt 2 Premium and Claims'!S6</f>
        <v>0</v>
      </c>
      <c r="T6" s="321">
        <f>+'[1]Pt 2 Premium and Claims'!T6</f>
        <v>0</v>
      </c>
      <c r="U6" s="320">
        <f>+'[1]Pt 2 Premium and Claims'!U6</f>
        <v>0</v>
      </c>
      <c r="V6" s="321">
        <f>+'[1]Pt 2 Premium and Claims'!V6</f>
        <v>0</v>
      </c>
      <c r="W6" s="321">
        <f>+'[1]Pt 2 Premium and Claims'!W6</f>
        <v>0</v>
      </c>
      <c r="X6" s="320">
        <f>+'[1]Pt 2 Premium and Claims'!X6</f>
        <v>0</v>
      </c>
      <c r="Y6" s="321">
        <f>+'[1]Pt 2 Premium and Claims'!Y6</f>
        <v>0</v>
      </c>
      <c r="Z6" s="321">
        <f>+'[1]Pt 2 Premium and Claims'!Z6</f>
        <v>0</v>
      </c>
      <c r="AA6" s="320">
        <f>+'[1]Pt 2 Premium and Claims'!AA6</f>
        <v>0</v>
      </c>
      <c r="AB6" s="321">
        <f>+'[1]Pt 2 Premium and Claims'!AB6</f>
        <v>0</v>
      </c>
      <c r="AC6" s="321">
        <f>+'[1]Pt 2 Premium and Claims'!AC6</f>
        <v>0</v>
      </c>
      <c r="AD6" s="320">
        <f>+'[1]Pt 2 Premium and Claims'!AD6</f>
        <v>0</v>
      </c>
      <c r="AE6" s="364"/>
      <c r="AF6" s="364"/>
      <c r="AG6" s="364"/>
      <c r="AH6" s="364"/>
      <c r="AI6" s="320">
        <f>+'[1]Pt 2 Premium and Claims'!AI6</f>
        <v>0</v>
      </c>
      <c r="AJ6" s="364"/>
      <c r="AK6" s="364"/>
      <c r="AL6" s="364"/>
      <c r="AM6" s="364"/>
      <c r="AN6" s="320">
        <f>+'[1]Pt 2 Premium and Claims'!AN6</f>
        <v>0</v>
      </c>
      <c r="AO6" s="321">
        <f>+'[1]Pt 2 Premium and Claims'!AO6</f>
        <v>0</v>
      </c>
      <c r="AP6" s="321">
        <f>+'[1]Pt 2 Premium and Claims'!AP6</f>
        <v>0</v>
      </c>
      <c r="AQ6" s="321">
        <f>+'[1]Pt 2 Premium and Claims'!AQ6</f>
        <v>0</v>
      </c>
      <c r="AR6" s="321">
        <f>+'[1]Pt 2 Premium and Claims'!AR6</f>
        <v>0</v>
      </c>
      <c r="AS6" s="320">
        <f>+'[1]Pt 2 Premium and Claims'!AS6</f>
        <v>0</v>
      </c>
      <c r="AT6" s="323">
        <f>+'[1]Pt 2 Premium and Claims'!AT6</f>
        <v>0</v>
      </c>
      <c r="AU6" s="323">
        <f>+'[1]Pt 2 Premium and Claims'!AU6</f>
        <v>0</v>
      </c>
      <c r="AV6" s="370"/>
      <c r="AW6" s="376"/>
    </row>
    <row r="7" spans="2:49" x14ac:dyDescent="0.2">
      <c r="B7" s="345" t="s">
        <v>279</v>
      </c>
      <c r="C7" s="333" t="s">
        <v>9</v>
      </c>
      <c r="D7" s="320">
        <f>+'[1]Pt 2 Premium and Claims'!D7</f>
        <v>890583.01375000179</v>
      </c>
      <c r="E7" s="321">
        <f>+'[1]Pt 2 Premium and Claims'!E7</f>
        <v>869327.61375000176</v>
      </c>
      <c r="F7" s="321">
        <f>+'[1]Pt 2 Premium and Claims'!F7</f>
        <v>0</v>
      </c>
      <c r="G7" s="322">
        <f>+'[1]Pt 2 Premium and Claims'!G7</f>
        <v>0</v>
      </c>
      <c r="H7" s="322">
        <f>+'[1]Pt 2 Premium and Claims'!H7</f>
        <v>0</v>
      </c>
      <c r="I7" s="320">
        <f>+'[1]Pt 2 Premium and Claims'!I7</f>
        <v>869327.61375000176</v>
      </c>
      <c r="J7" s="320">
        <f>+'[1]Pt 2 Premium and Claims'!J7</f>
        <v>0</v>
      </c>
      <c r="K7" s="321">
        <f>+'[1]Pt 2 Premium and Claims'!K7</f>
        <v>0</v>
      </c>
      <c r="L7" s="321">
        <f>+'[1]Pt 2 Premium and Claims'!L7</f>
        <v>0</v>
      </c>
      <c r="M7" s="321">
        <f>+'[1]Pt 2 Premium and Claims'!M7</f>
        <v>0</v>
      </c>
      <c r="N7" s="321">
        <f>+'[1]Pt 2 Premium and Claims'!N7</f>
        <v>0</v>
      </c>
      <c r="O7" s="320">
        <f>+'[1]Pt 2 Premium and Claims'!O7</f>
        <v>0</v>
      </c>
      <c r="P7" s="320">
        <f>+'[1]Pt 2 Premium and Claims'!P7</f>
        <v>0</v>
      </c>
      <c r="Q7" s="321">
        <f>+'[1]Pt 2 Premium and Claims'!Q7</f>
        <v>0</v>
      </c>
      <c r="R7" s="321">
        <f>+'[1]Pt 2 Premium and Claims'!R7</f>
        <v>0</v>
      </c>
      <c r="S7" s="321">
        <f>+'[1]Pt 2 Premium and Claims'!S7</f>
        <v>0</v>
      </c>
      <c r="T7" s="321">
        <f>+'[1]Pt 2 Premium and Claims'!T7</f>
        <v>0</v>
      </c>
      <c r="U7" s="320">
        <f>+'[1]Pt 2 Premium and Claims'!U7</f>
        <v>0</v>
      </c>
      <c r="V7" s="321">
        <f>+'[1]Pt 2 Premium and Claims'!V7</f>
        <v>0</v>
      </c>
      <c r="W7" s="321">
        <f>+'[1]Pt 2 Premium and Claims'!W7</f>
        <v>0</v>
      </c>
      <c r="X7" s="320">
        <f>+'[1]Pt 2 Premium and Claims'!X7</f>
        <v>0</v>
      </c>
      <c r="Y7" s="321">
        <f>+'[1]Pt 2 Premium and Claims'!Y7</f>
        <v>0</v>
      </c>
      <c r="Z7" s="321">
        <f>+'[1]Pt 2 Premium and Claims'!Z7</f>
        <v>0</v>
      </c>
      <c r="AA7" s="320">
        <f>+'[1]Pt 2 Premium and Claims'!AA7</f>
        <v>0</v>
      </c>
      <c r="AB7" s="321">
        <f>+'[1]Pt 2 Premium and Claims'!AB7</f>
        <v>0</v>
      </c>
      <c r="AC7" s="321">
        <f>+'[1]Pt 2 Premium and Claims'!AC7</f>
        <v>0</v>
      </c>
      <c r="AD7" s="320">
        <f>+'[1]Pt 2 Premium and Claims'!AD7</f>
        <v>0</v>
      </c>
      <c r="AE7" s="364"/>
      <c r="AF7" s="364"/>
      <c r="AG7" s="364"/>
      <c r="AH7" s="364"/>
      <c r="AI7" s="320">
        <f>+'[1]Pt 2 Premium and Claims'!AI7</f>
        <v>0</v>
      </c>
      <c r="AJ7" s="364"/>
      <c r="AK7" s="364"/>
      <c r="AL7" s="364"/>
      <c r="AM7" s="364"/>
      <c r="AN7" s="320">
        <f>+'[1]Pt 2 Premium and Claims'!AN7</f>
        <v>0</v>
      </c>
      <c r="AO7" s="321">
        <f>+'[1]Pt 2 Premium and Claims'!AO7</f>
        <v>0</v>
      </c>
      <c r="AP7" s="321">
        <f>+'[1]Pt 2 Premium and Claims'!AP7</f>
        <v>0</v>
      </c>
      <c r="AQ7" s="321">
        <f>+'[1]Pt 2 Premium and Claims'!AQ7</f>
        <v>0</v>
      </c>
      <c r="AR7" s="321">
        <f>+'[1]Pt 2 Premium and Claims'!AR7</f>
        <v>0</v>
      </c>
      <c r="AS7" s="320">
        <f>+'[1]Pt 2 Premium and Claims'!AS7</f>
        <v>0</v>
      </c>
      <c r="AT7" s="323">
        <f>+'[1]Pt 2 Premium and Claims'!AT7</f>
        <v>0</v>
      </c>
      <c r="AU7" s="323">
        <f>+'[1]Pt 2 Premium and Claims'!AU7</f>
        <v>0</v>
      </c>
      <c r="AV7" s="370"/>
      <c r="AW7" s="376"/>
    </row>
    <row r="8" spans="2:49" x14ac:dyDescent="0.2">
      <c r="B8" s="346" t="s">
        <v>280</v>
      </c>
      <c r="C8" s="334"/>
      <c r="D8" s="380"/>
      <c r="E8" s="381"/>
      <c r="F8" s="381"/>
      <c r="G8" s="381"/>
      <c r="H8" s="381"/>
      <c r="I8" s="380"/>
      <c r="J8" s="380"/>
      <c r="K8" s="381"/>
      <c r="L8" s="381"/>
      <c r="M8" s="381"/>
      <c r="N8" s="381"/>
      <c r="O8" s="380"/>
      <c r="P8" s="380"/>
      <c r="Q8" s="381"/>
      <c r="R8" s="381"/>
      <c r="S8" s="381"/>
      <c r="T8" s="381"/>
      <c r="U8" s="380"/>
      <c r="V8" s="381"/>
      <c r="W8" s="381"/>
      <c r="X8" s="380"/>
      <c r="Y8" s="381"/>
      <c r="Z8" s="381"/>
      <c r="AA8" s="380"/>
      <c r="AB8" s="381"/>
      <c r="AC8" s="381"/>
      <c r="AD8" s="380"/>
      <c r="AE8" s="383"/>
      <c r="AF8" s="383"/>
      <c r="AG8" s="383"/>
      <c r="AH8" s="383"/>
      <c r="AI8" s="380"/>
      <c r="AJ8" s="383"/>
      <c r="AK8" s="383"/>
      <c r="AL8" s="383"/>
      <c r="AM8" s="383"/>
      <c r="AN8" s="380"/>
      <c r="AO8" s="381"/>
      <c r="AP8" s="381"/>
      <c r="AQ8" s="381"/>
      <c r="AR8" s="381"/>
      <c r="AS8" s="380"/>
      <c r="AT8" s="374"/>
      <c r="AU8" s="374"/>
      <c r="AV8" s="384"/>
      <c r="AW8" s="377"/>
    </row>
    <row r="9" spans="2:49" ht="25.5" x14ac:dyDescent="0.2">
      <c r="B9" s="347" t="s">
        <v>122</v>
      </c>
      <c r="C9" s="333" t="s">
        <v>43</v>
      </c>
      <c r="D9" s="320">
        <f>+'[1]Pt 2 Premium and Claims'!D9</f>
        <v>0</v>
      </c>
      <c r="E9" s="364"/>
      <c r="F9" s="364"/>
      <c r="G9" s="364"/>
      <c r="H9" s="364"/>
      <c r="I9" s="366"/>
      <c r="J9" s="320">
        <f>+'[1]Pt 2 Premium and Claims'!J9</f>
        <v>0</v>
      </c>
      <c r="K9" s="364"/>
      <c r="L9" s="364"/>
      <c r="M9" s="364"/>
      <c r="N9" s="364"/>
      <c r="O9" s="366"/>
      <c r="P9" s="320">
        <f>+'[1]Pt 2 Premium and Claims'!P9</f>
        <v>0</v>
      </c>
      <c r="Q9" s="364"/>
      <c r="R9" s="364"/>
      <c r="S9" s="364"/>
      <c r="T9" s="364"/>
      <c r="U9" s="320">
        <f>+'[1]Pt 2 Premium and Claims'!U9</f>
        <v>0</v>
      </c>
      <c r="V9" s="364"/>
      <c r="W9" s="364"/>
      <c r="X9" s="320">
        <f>+'[1]Pt 2 Premium and Claims'!X9</f>
        <v>0</v>
      </c>
      <c r="Y9" s="364"/>
      <c r="Z9" s="364"/>
      <c r="AA9" s="320">
        <f>+'[1]Pt 2 Premium and Claims'!AA9</f>
        <v>0</v>
      </c>
      <c r="AB9" s="364"/>
      <c r="AC9" s="364"/>
      <c r="AD9" s="320">
        <f>+'[1]Pt 2 Premium and Claims'!AD9</f>
        <v>0</v>
      </c>
      <c r="AE9" s="364"/>
      <c r="AF9" s="364"/>
      <c r="AG9" s="364"/>
      <c r="AH9" s="364"/>
      <c r="AI9" s="320">
        <v>0</v>
      </c>
      <c r="AJ9" s="364"/>
      <c r="AK9" s="364"/>
      <c r="AL9" s="364"/>
      <c r="AM9" s="364"/>
      <c r="AN9" s="320">
        <f>+'[1]Pt 2 Premium and Claims'!AN9</f>
        <v>0</v>
      </c>
      <c r="AO9" s="364"/>
      <c r="AP9" s="364"/>
      <c r="AQ9" s="364"/>
      <c r="AR9" s="364"/>
      <c r="AS9" s="320">
        <f>+'[1]Pt 2 Premium and Claims'!AS9</f>
        <v>0</v>
      </c>
      <c r="AT9" s="323">
        <f>+'[1]Pt 2 Premium and Claims'!AT9</f>
        <v>0</v>
      </c>
      <c r="AU9" s="323">
        <f>+'[1]Pt 2 Premium and Claims'!AU9</f>
        <v>0</v>
      </c>
      <c r="AV9" s="370"/>
      <c r="AW9" s="376"/>
    </row>
    <row r="10" spans="2:49" ht="25.5" x14ac:dyDescent="0.2">
      <c r="B10" s="347" t="s">
        <v>83</v>
      </c>
      <c r="C10" s="333"/>
      <c r="D10" s="367"/>
      <c r="E10" s="321">
        <f>+'[1]Pt 2 Premium and Claims'!E10</f>
        <v>0</v>
      </c>
      <c r="F10" s="321">
        <f>+'[1]Pt 2 Premium and Claims'!F10</f>
        <v>0</v>
      </c>
      <c r="G10" s="321">
        <f>+'[1]Pt 2 Premium and Claims'!G10</f>
        <v>0</v>
      </c>
      <c r="H10" s="321">
        <f>+'[1]Pt 2 Premium and Claims'!H10</f>
        <v>0</v>
      </c>
      <c r="I10" s="320">
        <f>+'[1]Pt 2 Premium and Claims'!I10</f>
        <v>0</v>
      </c>
      <c r="J10" s="367"/>
      <c r="K10" s="321">
        <f>+'[1]Pt 2 Premium and Claims'!K10</f>
        <v>0</v>
      </c>
      <c r="L10" s="321">
        <f>+'[1]Pt 2 Premium and Claims'!L10</f>
        <v>0</v>
      </c>
      <c r="M10" s="321">
        <f>+'[1]Pt 2 Premium and Claims'!M10</f>
        <v>0</v>
      </c>
      <c r="N10" s="321">
        <f>+'[1]Pt 2 Premium and Claims'!N10</f>
        <v>0</v>
      </c>
      <c r="O10" s="320">
        <f>+'[1]Pt 2 Premium and Claims'!O10</f>
        <v>0</v>
      </c>
      <c r="P10" s="367"/>
      <c r="Q10" s="321">
        <f>+'[1]Pt 2 Premium and Claims'!Q10</f>
        <v>0</v>
      </c>
      <c r="R10" s="321">
        <f>+'[1]Pt 2 Premium and Claims'!R10</f>
        <v>0</v>
      </c>
      <c r="S10" s="321">
        <f>+'[1]Pt 2 Premium and Claims'!S10</f>
        <v>0</v>
      </c>
      <c r="T10" s="321">
        <f>+'[1]Pt 2 Premium and Claims'!T10</f>
        <v>0</v>
      </c>
      <c r="U10" s="367"/>
      <c r="V10" s="321">
        <f>+'[1]Pt 2 Premium and Claims'!V10</f>
        <v>0</v>
      </c>
      <c r="W10" s="321">
        <f>+'[1]Pt 2 Premium and Claims'!W10</f>
        <v>0</v>
      </c>
      <c r="X10" s="367"/>
      <c r="Y10" s="321">
        <f>+'[1]Pt 2 Premium and Claims'!Y10</f>
        <v>0</v>
      </c>
      <c r="Z10" s="321">
        <f>+'[1]Pt 2 Premium and Claims'!Z10</f>
        <v>0</v>
      </c>
      <c r="AA10" s="367"/>
      <c r="AB10" s="321">
        <f>+'[1]Pt 2 Premium and Claims'!AB10</f>
        <v>0</v>
      </c>
      <c r="AC10" s="321">
        <f>+'[1]Pt 2 Premium and Claims'!AC10</f>
        <v>0</v>
      </c>
      <c r="AD10" s="367"/>
      <c r="AE10" s="364"/>
      <c r="AF10" s="364"/>
      <c r="AG10" s="364"/>
      <c r="AH10" s="364"/>
      <c r="AI10" s="367"/>
      <c r="AJ10" s="364"/>
      <c r="AK10" s="364"/>
      <c r="AL10" s="364"/>
      <c r="AM10" s="364"/>
      <c r="AN10" s="367"/>
      <c r="AO10" s="321">
        <f>+'[1]Pt 2 Premium and Claims'!AO10</f>
        <v>0</v>
      </c>
      <c r="AP10" s="321">
        <f>+'[1]Pt 2 Premium and Claims'!AP10</f>
        <v>0</v>
      </c>
      <c r="AQ10" s="321">
        <f>+'[1]Pt 2 Premium and Claims'!AQ10</f>
        <v>0</v>
      </c>
      <c r="AR10" s="321">
        <f>+'[1]Pt 2 Premium and Claims'!AR10</f>
        <v>0</v>
      </c>
      <c r="AS10" s="367"/>
      <c r="AT10" s="373"/>
      <c r="AU10" s="373"/>
      <c r="AV10" s="370"/>
      <c r="AW10" s="376"/>
    </row>
    <row r="11" spans="2:49" ht="15.75" customHeight="1" x14ac:dyDescent="0.2">
      <c r="B11" s="345" t="s">
        <v>281</v>
      </c>
      <c r="C11" s="333" t="s">
        <v>49</v>
      </c>
      <c r="D11" s="320">
        <f>+'[1]Pt 2 Premium and Claims'!D11</f>
        <v>0</v>
      </c>
      <c r="E11" s="321">
        <f>+'[1]Pt 2 Premium and Claims'!E11</f>
        <v>0</v>
      </c>
      <c r="F11" s="321">
        <f>+'[1]Pt 2 Premium and Claims'!F11</f>
        <v>0</v>
      </c>
      <c r="G11" s="321">
        <f>+'[1]Pt 2 Premium and Claims'!G11</f>
        <v>0</v>
      </c>
      <c r="H11" s="321">
        <f>+'[1]Pt 2 Premium and Claims'!H11</f>
        <v>0</v>
      </c>
      <c r="I11" s="320">
        <f>+'[1]Pt 2 Premium and Claims'!I11</f>
        <v>0</v>
      </c>
      <c r="J11" s="320">
        <f>+'[1]Pt 2 Premium and Claims'!J11</f>
        <v>0</v>
      </c>
      <c r="K11" s="321">
        <f>+'[1]Pt 2 Premium and Claims'!K11</f>
        <v>0</v>
      </c>
      <c r="L11" s="321">
        <f>+'[1]Pt 2 Premium and Claims'!L11</f>
        <v>0</v>
      </c>
      <c r="M11" s="321">
        <f>+'[1]Pt 2 Premium and Claims'!M11</f>
        <v>0</v>
      </c>
      <c r="N11" s="321">
        <f>+'[1]Pt 2 Premium and Claims'!N11</f>
        <v>0</v>
      </c>
      <c r="O11" s="320">
        <f>+'[1]Pt 2 Premium and Claims'!O11</f>
        <v>0</v>
      </c>
      <c r="P11" s="320">
        <f>+'[1]Pt 2 Premium and Claims'!P11</f>
        <v>0</v>
      </c>
      <c r="Q11" s="321">
        <f>+'[1]Pt 2 Premium and Claims'!Q11</f>
        <v>0</v>
      </c>
      <c r="R11" s="321">
        <f>+'[1]Pt 2 Premium and Claims'!R11</f>
        <v>0</v>
      </c>
      <c r="S11" s="321">
        <f>+'[1]Pt 2 Premium and Claims'!S11</f>
        <v>0</v>
      </c>
      <c r="T11" s="321">
        <f>+'[1]Pt 2 Premium and Claims'!T11</f>
        <v>0</v>
      </c>
      <c r="U11" s="320">
        <f>+'[1]Pt 2 Premium and Claims'!U11</f>
        <v>0</v>
      </c>
      <c r="V11" s="321">
        <f>+'[1]Pt 2 Premium and Claims'!V11</f>
        <v>0</v>
      </c>
      <c r="W11" s="321">
        <f>+'[1]Pt 2 Premium and Claims'!W11</f>
        <v>0</v>
      </c>
      <c r="X11" s="320">
        <f>+'[1]Pt 2 Premium and Claims'!X11</f>
        <v>0</v>
      </c>
      <c r="Y11" s="321">
        <f>+'[1]Pt 2 Premium and Claims'!Y11</f>
        <v>0</v>
      </c>
      <c r="Z11" s="321">
        <f>+'[1]Pt 2 Premium and Claims'!Z11</f>
        <v>0</v>
      </c>
      <c r="AA11" s="320">
        <f>+'[1]Pt 2 Premium and Claims'!AA11</f>
        <v>0</v>
      </c>
      <c r="AB11" s="321">
        <f>+'[1]Pt 2 Premium and Claims'!AB11</f>
        <v>0</v>
      </c>
      <c r="AC11" s="321">
        <f>+'[1]Pt 2 Premium and Claims'!AC11</f>
        <v>0</v>
      </c>
      <c r="AD11" s="320">
        <f>+'[1]Pt 2 Premium and Claims'!AD11</f>
        <v>0</v>
      </c>
      <c r="AE11" s="364"/>
      <c r="AF11" s="364"/>
      <c r="AG11" s="364"/>
      <c r="AH11" s="364"/>
      <c r="AI11" s="320">
        <v>0</v>
      </c>
      <c r="AJ11" s="364"/>
      <c r="AK11" s="364"/>
      <c r="AL11" s="364"/>
      <c r="AM11" s="364"/>
      <c r="AN11" s="320">
        <f>+'[1]Pt 2 Premium and Claims'!AN11</f>
        <v>0</v>
      </c>
      <c r="AO11" s="321">
        <f>+'[1]Pt 2 Premium and Claims'!AO11</f>
        <v>0</v>
      </c>
      <c r="AP11" s="321">
        <f>+'[1]Pt 2 Premium and Claims'!AP11</f>
        <v>0</v>
      </c>
      <c r="AQ11" s="321">
        <f>+'[1]Pt 2 Premium and Claims'!AQ11</f>
        <v>0</v>
      </c>
      <c r="AR11" s="321">
        <f>+'[1]Pt 2 Premium and Claims'!AR11</f>
        <v>0</v>
      </c>
      <c r="AS11" s="320">
        <f>+'[1]Pt 2 Premium and Claims'!AS11</f>
        <v>0</v>
      </c>
      <c r="AT11" s="323">
        <f>+'[1]Pt 2 Premium and Claims'!AT11</f>
        <v>0</v>
      </c>
      <c r="AU11" s="323">
        <f>+'[1]Pt 2 Premium and Claims'!AU11</f>
        <v>0</v>
      </c>
      <c r="AV11" s="370"/>
      <c r="AW11" s="376"/>
    </row>
    <row r="12" spans="2:49" ht="15" customHeight="1" x14ac:dyDescent="0.2">
      <c r="B12" s="345" t="s">
        <v>282</v>
      </c>
      <c r="C12" s="333" t="s">
        <v>44</v>
      </c>
      <c r="D12" s="320">
        <f>+'[1]Pt 2 Premium and Claims'!D12</f>
        <v>0</v>
      </c>
      <c r="E12" s="365"/>
      <c r="F12" s="365"/>
      <c r="G12" s="365"/>
      <c r="H12" s="365"/>
      <c r="I12" s="367"/>
      <c r="J12" s="320">
        <f>+'[1]Pt 2 Premium and Claims'!J12</f>
        <v>0</v>
      </c>
      <c r="K12" s="365"/>
      <c r="L12" s="365"/>
      <c r="M12" s="365"/>
      <c r="N12" s="365"/>
      <c r="O12" s="367"/>
      <c r="P12" s="320">
        <f>+'[1]Pt 2 Premium and Claims'!P12</f>
        <v>0</v>
      </c>
      <c r="Q12" s="365"/>
      <c r="R12" s="365"/>
      <c r="S12" s="365"/>
      <c r="T12" s="365"/>
      <c r="U12" s="320">
        <f>+'[1]Pt 2 Premium and Claims'!U12</f>
        <v>0</v>
      </c>
      <c r="V12" s="365"/>
      <c r="W12" s="365"/>
      <c r="X12" s="320">
        <f>+'[1]Pt 2 Premium and Claims'!X12</f>
        <v>0</v>
      </c>
      <c r="Y12" s="365"/>
      <c r="Z12" s="365"/>
      <c r="AA12" s="320">
        <f>+'[1]Pt 2 Premium and Claims'!AA12</f>
        <v>0</v>
      </c>
      <c r="AB12" s="365"/>
      <c r="AC12" s="365"/>
      <c r="AD12" s="320">
        <f>+'[1]Pt 2 Premium and Claims'!AD12</f>
        <v>0</v>
      </c>
      <c r="AE12" s="364"/>
      <c r="AF12" s="364"/>
      <c r="AG12" s="364"/>
      <c r="AH12" s="364"/>
      <c r="AI12" s="320">
        <v>0</v>
      </c>
      <c r="AJ12" s="364"/>
      <c r="AK12" s="364"/>
      <c r="AL12" s="364"/>
      <c r="AM12" s="364"/>
      <c r="AN12" s="320">
        <f>+'[1]Pt 2 Premium and Claims'!AN12</f>
        <v>0</v>
      </c>
      <c r="AO12" s="365"/>
      <c r="AP12" s="365"/>
      <c r="AQ12" s="365"/>
      <c r="AR12" s="365"/>
      <c r="AS12" s="320">
        <f>+'[1]Pt 2 Premium and Claims'!AS12</f>
        <v>0</v>
      </c>
      <c r="AT12" s="323">
        <f>+'[1]Pt 2 Premium and Claims'!AT12</f>
        <v>0</v>
      </c>
      <c r="AU12" s="323">
        <f>+'[1]Pt 2 Premium and Claims'!AU12</f>
        <v>0</v>
      </c>
      <c r="AV12" s="370"/>
      <c r="AW12" s="376"/>
    </row>
    <row r="13" spans="2:49" x14ac:dyDescent="0.2">
      <c r="B13" s="345" t="s">
        <v>283</v>
      </c>
      <c r="C13" s="333" t="s">
        <v>10</v>
      </c>
      <c r="D13" s="320">
        <f>+'[1]Pt 2 Premium and Claims'!D13</f>
        <v>0</v>
      </c>
      <c r="E13" s="321">
        <f>+'[1]Pt 2 Premium and Claims'!E13</f>
        <v>0</v>
      </c>
      <c r="F13" s="321">
        <f>+'[1]Pt 2 Premium and Claims'!F13</f>
        <v>0</v>
      </c>
      <c r="G13" s="321">
        <f>+'[1]Pt 2 Premium and Claims'!G13</f>
        <v>0</v>
      </c>
      <c r="H13" s="321">
        <f>+'[1]Pt 2 Premium and Claims'!H13</f>
        <v>0</v>
      </c>
      <c r="I13" s="320">
        <f>+'[1]Pt 2 Premium and Claims'!I13</f>
        <v>0</v>
      </c>
      <c r="J13" s="320">
        <f>+'[1]Pt 2 Premium and Claims'!J13</f>
        <v>0</v>
      </c>
      <c r="K13" s="321">
        <f>+'[1]Pt 2 Premium and Claims'!K13</f>
        <v>0</v>
      </c>
      <c r="L13" s="321">
        <f>+'[1]Pt 2 Premium and Claims'!L13</f>
        <v>0</v>
      </c>
      <c r="M13" s="321">
        <f>+'[1]Pt 2 Premium and Claims'!M13</f>
        <v>0</v>
      </c>
      <c r="N13" s="321">
        <f>+'[1]Pt 2 Premium and Claims'!N13</f>
        <v>0</v>
      </c>
      <c r="O13" s="320">
        <f>+'[1]Pt 2 Premium and Claims'!O13</f>
        <v>0</v>
      </c>
      <c r="P13" s="320">
        <f>+'[1]Pt 2 Premium and Claims'!P13</f>
        <v>0</v>
      </c>
      <c r="Q13" s="321">
        <f>+'[1]Pt 2 Premium and Claims'!Q13</f>
        <v>0</v>
      </c>
      <c r="R13" s="321">
        <f>+'[1]Pt 2 Premium and Claims'!R13</f>
        <v>0</v>
      </c>
      <c r="S13" s="321">
        <f>+'[1]Pt 2 Premium and Claims'!S13</f>
        <v>0</v>
      </c>
      <c r="T13" s="321">
        <f>+'[1]Pt 2 Premium and Claims'!T13</f>
        <v>0</v>
      </c>
      <c r="U13" s="320">
        <f>+'[1]Pt 2 Premium and Claims'!U13</f>
        <v>0</v>
      </c>
      <c r="V13" s="321">
        <f>+'[1]Pt 2 Premium and Claims'!V13</f>
        <v>0</v>
      </c>
      <c r="W13" s="321">
        <f>+'[1]Pt 2 Premium and Claims'!W13</f>
        <v>0</v>
      </c>
      <c r="X13" s="320">
        <f>+'[1]Pt 2 Premium and Claims'!X13</f>
        <v>0</v>
      </c>
      <c r="Y13" s="321">
        <f>+'[1]Pt 2 Premium and Claims'!Y13</f>
        <v>0</v>
      </c>
      <c r="Z13" s="321">
        <f>+'[1]Pt 2 Premium and Claims'!Z13</f>
        <v>0</v>
      </c>
      <c r="AA13" s="320">
        <f>+'[1]Pt 2 Premium and Claims'!AA13</f>
        <v>0</v>
      </c>
      <c r="AB13" s="321">
        <f>+'[1]Pt 2 Premium and Claims'!AB13</f>
        <v>0</v>
      </c>
      <c r="AC13" s="321">
        <f>+'[1]Pt 2 Premium and Claims'!AC13</f>
        <v>0</v>
      </c>
      <c r="AD13" s="320">
        <f>+'[1]Pt 2 Premium and Claims'!AD13</f>
        <v>0</v>
      </c>
      <c r="AE13" s="364"/>
      <c r="AF13" s="364"/>
      <c r="AG13" s="364"/>
      <c r="AH13" s="364"/>
      <c r="AI13" s="320">
        <v>0</v>
      </c>
      <c r="AJ13" s="364"/>
      <c r="AK13" s="364"/>
      <c r="AL13" s="364"/>
      <c r="AM13" s="364"/>
      <c r="AN13" s="320">
        <f>+'[1]Pt 2 Premium and Claims'!AN13</f>
        <v>0</v>
      </c>
      <c r="AO13" s="321">
        <f>+'[1]Pt 2 Premium and Claims'!AO13</f>
        <v>0</v>
      </c>
      <c r="AP13" s="321">
        <f>+'[1]Pt 2 Premium and Claims'!AP13</f>
        <v>0</v>
      </c>
      <c r="AQ13" s="321">
        <f>+'[1]Pt 2 Premium and Claims'!AQ13</f>
        <v>0</v>
      </c>
      <c r="AR13" s="321">
        <f>+'[1]Pt 2 Premium and Claims'!AR13</f>
        <v>0</v>
      </c>
      <c r="AS13" s="320">
        <f>+'[1]Pt 2 Premium and Claims'!AS13</f>
        <v>0</v>
      </c>
      <c r="AT13" s="323">
        <f>+'[1]Pt 2 Premium and Claims'!AT13</f>
        <v>0</v>
      </c>
      <c r="AU13" s="323">
        <f>+'[1]Pt 2 Premium and Claims'!AU13</f>
        <v>0</v>
      </c>
      <c r="AV13" s="370"/>
      <c r="AW13" s="376"/>
    </row>
    <row r="14" spans="2:49" x14ac:dyDescent="0.2">
      <c r="B14" s="345" t="s">
        <v>284</v>
      </c>
      <c r="C14" s="333" t="s">
        <v>11</v>
      </c>
      <c r="D14" s="320">
        <f>+'[1]Pt 2 Premium and Claims'!D14</f>
        <v>0</v>
      </c>
      <c r="E14" s="321">
        <f>+'[1]Pt 2 Premium and Claims'!E14</f>
        <v>0</v>
      </c>
      <c r="F14" s="321">
        <f>+'[1]Pt 2 Premium and Claims'!F14</f>
        <v>0</v>
      </c>
      <c r="G14" s="321">
        <f>+'[1]Pt 2 Premium and Claims'!G14</f>
        <v>0</v>
      </c>
      <c r="H14" s="321">
        <f>+'[1]Pt 2 Premium and Claims'!H14</f>
        <v>0</v>
      </c>
      <c r="I14" s="320">
        <f>+'[1]Pt 2 Premium and Claims'!I14</f>
        <v>0</v>
      </c>
      <c r="J14" s="320">
        <f>+'[1]Pt 2 Premium and Claims'!J14</f>
        <v>0</v>
      </c>
      <c r="K14" s="321">
        <f>+'[1]Pt 2 Premium and Claims'!K14</f>
        <v>0</v>
      </c>
      <c r="L14" s="321">
        <f>+'[1]Pt 2 Premium and Claims'!L14</f>
        <v>0</v>
      </c>
      <c r="M14" s="321">
        <f>+'[1]Pt 2 Premium and Claims'!M14</f>
        <v>0</v>
      </c>
      <c r="N14" s="321">
        <f>+'[1]Pt 2 Premium and Claims'!N14</f>
        <v>0</v>
      </c>
      <c r="O14" s="320">
        <f>+'[1]Pt 2 Premium and Claims'!O14</f>
        <v>0</v>
      </c>
      <c r="P14" s="320">
        <f>+'[1]Pt 2 Premium and Claims'!P14</f>
        <v>0</v>
      </c>
      <c r="Q14" s="321">
        <f>+'[1]Pt 2 Premium and Claims'!Q14</f>
        <v>0</v>
      </c>
      <c r="R14" s="321">
        <f>+'[1]Pt 2 Premium and Claims'!R14</f>
        <v>0</v>
      </c>
      <c r="S14" s="321">
        <f>+'[1]Pt 2 Premium and Claims'!S14</f>
        <v>0</v>
      </c>
      <c r="T14" s="321">
        <f>+'[1]Pt 2 Premium and Claims'!T14</f>
        <v>0</v>
      </c>
      <c r="U14" s="320">
        <f>+'[1]Pt 2 Premium and Claims'!U14</f>
        <v>0</v>
      </c>
      <c r="V14" s="321">
        <f>+'[1]Pt 2 Premium and Claims'!V14</f>
        <v>0</v>
      </c>
      <c r="W14" s="321">
        <f>+'[1]Pt 2 Premium and Claims'!W14</f>
        <v>0</v>
      </c>
      <c r="X14" s="320">
        <f>+'[1]Pt 2 Premium and Claims'!X14</f>
        <v>0</v>
      </c>
      <c r="Y14" s="321">
        <f>+'[1]Pt 2 Premium and Claims'!Y14</f>
        <v>0</v>
      </c>
      <c r="Z14" s="321">
        <f>+'[1]Pt 2 Premium and Claims'!Z14</f>
        <v>0</v>
      </c>
      <c r="AA14" s="320">
        <f>+'[1]Pt 2 Premium and Claims'!AA14</f>
        <v>0</v>
      </c>
      <c r="AB14" s="321">
        <f>+'[1]Pt 2 Premium and Claims'!AB14</f>
        <v>0</v>
      </c>
      <c r="AC14" s="321">
        <f>+'[1]Pt 2 Premium and Claims'!AC14</f>
        <v>0</v>
      </c>
      <c r="AD14" s="320">
        <f>+'[1]Pt 2 Premium and Claims'!AD14</f>
        <v>0</v>
      </c>
      <c r="AE14" s="364"/>
      <c r="AF14" s="364"/>
      <c r="AG14" s="364"/>
      <c r="AH14" s="364"/>
      <c r="AI14" s="320">
        <v>0</v>
      </c>
      <c r="AJ14" s="364"/>
      <c r="AK14" s="364"/>
      <c r="AL14" s="364"/>
      <c r="AM14" s="364"/>
      <c r="AN14" s="320">
        <f>+'[1]Pt 2 Premium and Claims'!AN14</f>
        <v>0</v>
      </c>
      <c r="AO14" s="321">
        <f>+'[1]Pt 2 Premium and Claims'!AO14</f>
        <v>0</v>
      </c>
      <c r="AP14" s="321">
        <f>+'[1]Pt 2 Premium and Claims'!AP14</f>
        <v>0</v>
      </c>
      <c r="AQ14" s="321">
        <f>+'[1]Pt 2 Premium and Claims'!AQ14</f>
        <v>0</v>
      </c>
      <c r="AR14" s="321">
        <f>+'[1]Pt 2 Premium and Claims'!AR14</f>
        <v>0</v>
      </c>
      <c r="AS14" s="320">
        <f>+'[1]Pt 2 Premium and Claims'!AS14</f>
        <v>0</v>
      </c>
      <c r="AT14" s="323">
        <f>+'[1]Pt 2 Premium and Claims'!AT14</f>
        <v>0</v>
      </c>
      <c r="AU14" s="323">
        <f>+'[1]Pt 2 Premium and Claims'!AU14</f>
        <v>0</v>
      </c>
      <c r="AV14" s="370"/>
      <c r="AW14" s="376"/>
    </row>
    <row r="15" spans="2:49" ht="25.5" x14ac:dyDescent="0.2">
      <c r="B15" s="347" t="s">
        <v>285</v>
      </c>
      <c r="C15" s="333"/>
      <c r="D15" s="320">
        <f>+'[1]Pt 2 Premium and Claims'!D15</f>
        <v>4202000</v>
      </c>
      <c r="E15" s="321">
        <f>+'[1]Pt 2 Premium and Claims'!E15</f>
        <v>5188576.67</v>
      </c>
      <c r="F15" s="321">
        <f>+'[1]Pt 2 Premium and Claims'!F15</f>
        <v>0</v>
      </c>
      <c r="G15" s="321">
        <f>+'[1]Pt 2 Premium and Claims'!G15</f>
        <v>0</v>
      </c>
      <c r="H15" s="321">
        <f>+'[1]Pt 2 Premium and Claims'!H15</f>
        <v>0</v>
      </c>
      <c r="I15" s="320">
        <f>+'[1]Pt 2 Premium and Claims'!I15</f>
        <v>5188576.67</v>
      </c>
      <c r="J15" s="367"/>
      <c r="K15" s="365"/>
      <c r="L15" s="365"/>
      <c r="M15" s="365"/>
      <c r="N15" s="365"/>
      <c r="O15" s="367"/>
      <c r="P15" s="367"/>
      <c r="Q15" s="365"/>
      <c r="R15" s="365"/>
      <c r="S15" s="365"/>
      <c r="T15" s="365"/>
      <c r="U15" s="367"/>
      <c r="V15" s="365"/>
      <c r="W15" s="365"/>
      <c r="X15" s="367"/>
      <c r="Y15" s="365"/>
      <c r="Z15" s="365"/>
      <c r="AA15" s="367"/>
      <c r="AB15" s="365"/>
      <c r="AC15" s="365"/>
      <c r="AD15" s="367"/>
      <c r="AE15" s="364"/>
      <c r="AF15" s="364"/>
      <c r="AG15" s="364"/>
      <c r="AH15" s="364"/>
      <c r="AI15" s="367"/>
      <c r="AJ15" s="364"/>
      <c r="AK15" s="364"/>
      <c r="AL15" s="364"/>
      <c r="AM15" s="364"/>
      <c r="AN15" s="367"/>
      <c r="AO15" s="365"/>
      <c r="AP15" s="365"/>
      <c r="AQ15" s="365"/>
      <c r="AR15" s="365"/>
      <c r="AS15" s="367"/>
      <c r="AT15" s="373"/>
      <c r="AU15" s="373"/>
      <c r="AV15" s="370"/>
      <c r="AW15" s="376"/>
    </row>
    <row r="16" spans="2:49" ht="25.5" x14ac:dyDescent="0.2">
      <c r="B16" s="347" t="s">
        <v>286</v>
      </c>
      <c r="C16" s="333"/>
      <c r="D16" s="320">
        <f>+'[1]Pt 2 Premium and Claims'!D16</f>
        <v>-33366713</v>
      </c>
      <c r="E16" s="321">
        <f>+'[1]Pt 2 Premium and Claims'!E16</f>
        <v>-30571356.27</v>
      </c>
      <c r="F16" s="321">
        <f>+'[1]Pt 2 Premium and Claims'!F16</f>
        <v>0</v>
      </c>
      <c r="G16" s="321">
        <f>+'[1]Pt 2 Premium and Claims'!G16</f>
        <v>0</v>
      </c>
      <c r="H16" s="321">
        <f>+'[1]Pt 2 Premium and Claims'!H16</f>
        <v>0</v>
      </c>
      <c r="I16" s="320">
        <f>+'[1]Pt 2 Premium and Claims'!I16</f>
        <v>-30571356.27</v>
      </c>
      <c r="J16" s="320">
        <f>+'[1]Pt 2 Premium and Claims'!J16</f>
        <v>-1543462</v>
      </c>
      <c r="K16" s="321">
        <f>+'[1]Pt 2 Premium and Claims'!K16</f>
        <v>-1666323.89</v>
      </c>
      <c r="L16" s="321">
        <f>+'[1]Pt 2 Premium and Claims'!L16</f>
        <v>0</v>
      </c>
      <c r="M16" s="321">
        <f>+'[1]Pt 2 Premium and Claims'!M16</f>
        <v>0</v>
      </c>
      <c r="N16" s="321">
        <f>+'[1]Pt 2 Premium and Claims'!N16</f>
        <v>0</v>
      </c>
      <c r="O16" s="320">
        <f>+'[1]Pt 2 Premium and Claims'!O16</f>
        <v>-1666323.89</v>
      </c>
      <c r="P16" s="366"/>
      <c r="Q16" s="364"/>
      <c r="R16" s="364"/>
      <c r="S16" s="364"/>
      <c r="T16" s="364"/>
      <c r="U16" s="366"/>
      <c r="V16" s="364"/>
      <c r="W16" s="364"/>
      <c r="X16" s="366"/>
      <c r="Y16" s="364"/>
      <c r="Z16" s="364"/>
      <c r="AA16" s="366"/>
      <c r="AB16" s="364"/>
      <c r="AC16" s="364"/>
      <c r="AD16" s="366"/>
      <c r="AE16" s="364"/>
      <c r="AF16" s="364"/>
      <c r="AG16" s="364"/>
      <c r="AH16" s="364"/>
      <c r="AI16" s="366"/>
      <c r="AJ16" s="364"/>
      <c r="AK16" s="364"/>
      <c r="AL16" s="364"/>
      <c r="AM16" s="364"/>
      <c r="AN16" s="366"/>
      <c r="AO16" s="364"/>
      <c r="AP16" s="364"/>
      <c r="AQ16" s="364"/>
      <c r="AR16" s="364"/>
      <c r="AS16" s="366"/>
      <c r="AT16" s="370"/>
      <c r="AU16" s="370"/>
      <c r="AV16" s="370"/>
      <c r="AW16" s="376"/>
    </row>
    <row r="17" spans="2:49" x14ac:dyDescent="0.2">
      <c r="B17" s="347" t="s">
        <v>411</v>
      </c>
      <c r="C17" s="333"/>
      <c r="D17" s="320">
        <f>+'[1]Pt 2 Premium and Claims'!D17</f>
        <v>0</v>
      </c>
      <c r="E17" s="363">
        <f>+'[1]Pt 2 Premium and Claims'!E17</f>
        <v>0</v>
      </c>
      <c r="F17" s="363">
        <f>+'[1]Pt 2 Premium and Claims'!F17</f>
        <v>0</v>
      </c>
      <c r="G17" s="363">
        <f>+'[1]Pt 2 Premium and Claims'!G17</f>
        <v>0</v>
      </c>
      <c r="H17" s="321">
        <f>+'[1]Pt 2 Premium and Claims'!H17</f>
        <v>0</v>
      </c>
      <c r="I17" s="367"/>
      <c r="J17" s="320">
        <f>+'[1]Pt 2 Premium and Claims'!J17</f>
        <v>0</v>
      </c>
      <c r="K17" s="363">
        <f>+'[1]Pt 2 Premium and Claims'!K17</f>
        <v>0</v>
      </c>
      <c r="L17" s="321">
        <f>+'[1]Pt 2 Premium and Claims'!L17</f>
        <v>0</v>
      </c>
      <c r="M17" s="321">
        <f>+'[1]Pt 2 Premium and Claims'!M17</f>
        <v>0</v>
      </c>
      <c r="N17" s="321">
        <f>+'[1]Pt 2 Premium and Claims'!N17</f>
        <v>0</v>
      </c>
      <c r="O17" s="367"/>
      <c r="P17" s="366"/>
      <c r="Q17" s="364"/>
      <c r="R17" s="364"/>
      <c r="S17" s="364"/>
      <c r="T17" s="364"/>
      <c r="U17" s="366"/>
      <c r="V17" s="364"/>
      <c r="W17" s="364"/>
      <c r="X17" s="366"/>
      <c r="Y17" s="364"/>
      <c r="Z17" s="364"/>
      <c r="AA17" s="366"/>
      <c r="AB17" s="364"/>
      <c r="AC17" s="364"/>
      <c r="AD17" s="366"/>
      <c r="AE17" s="364"/>
      <c r="AF17" s="364"/>
      <c r="AG17" s="364"/>
      <c r="AH17" s="364"/>
      <c r="AI17" s="366"/>
      <c r="AJ17" s="364"/>
      <c r="AK17" s="364"/>
      <c r="AL17" s="364"/>
      <c r="AM17" s="364"/>
      <c r="AN17" s="366"/>
      <c r="AO17" s="364"/>
      <c r="AP17" s="364"/>
      <c r="AQ17" s="364"/>
      <c r="AR17" s="364"/>
      <c r="AS17" s="366"/>
      <c r="AT17" s="370"/>
      <c r="AU17" s="370"/>
      <c r="AV17" s="370"/>
      <c r="AW17" s="376"/>
    </row>
    <row r="18" spans="2:49" ht="25.5" x14ac:dyDescent="0.2">
      <c r="B18" s="347" t="s">
        <v>305</v>
      </c>
      <c r="C18" s="333"/>
      <c r="D18" s="320">
        <f>+'[1]Pt 2 Premium and Claims'!D18</f>
        <v>0</v>
      </c>
      <c r="E18" s="321">
        <f>+'[1]Pt 2 Premium and Claims'!E18</f>
        <v>0</v>
      </c>
      <c r="F18" s="321">
        <f>+'[1]Pt 2 Premium and Claims'!F18</f>
        <v>0</v>
      </c>
      <c r="G18" s="321">
        <f>+'[1]Pt 2 Premium and Claims'!G18</f>
        <v>0</v>
      </c>
      <c r="H18" s="321">
        <f>+'[1]Pt 2 Premium and Claims'!H18</f>
        <v>0</v>
      </c>
      <c r="I18" s="320">
        <f>+'[1]Pt 2 Premium and Claims'!I18</f>
        <v>0</v>
      </c>
      <c r="J18" s="320">
        <f>+'[1]Pt 2 Premium and Claims'!J18</f>
        <v>0</v>
      </c>
      <c r="K18" s="321">
        <f>+'[1]Pt 2 Premium and Claims'!K18</f>
        <v>0</v>
      </c>
      <c r="L18" s="321">
        <f>+'[1]Pt 2 Premium and Claims'!L18</f>
        <v>0</v>
      </c>
      <c r="M18" s="321">
        <f>+'[1]Pt 2 Premium and Claims'!M18</f>
        <v>0</v>
      </c>
      <c r="N18" s="321">
        <f>+'[1]Pt 2 Premium and Claims'!N18</f>
        <v>0</v>
      </c>
      <c r="O18" s="320">
        <f>+'[1]Pt 2 Premium and Claims'!O18</f>
        <v>0</v>
      </c>
      <c r="P18" s="320">
        <f>+'[1]Pt 2 Premium and Claims'!P18</f>
        <v>0</v>
      </c>
      <c r="Q18" s="321">
        <f>+'[1]Pt 2 Premium and Claims'!Q18</f>
        <v>0</v>
      </c>
      <c r="R18" s="321">
        <f>+'[1]Pt 2 Premium and Claims'!R18</f>
        <v>0</v>
      </c>
      <c r="S18" s="321">
        <f>+'[1]Pt 2 Premium and Claims'!S18</f>
        <v>0</v>
      </c>
      <c r="T18" s="321">
        <f>+'[1]Pt 2 Premium and Claims'!T18</f>
        <v>0</v>
      </c>
      <c r="U18" s="320">
        <f>+'[1]Pt 2 Premium and Claims'!U18</f>
        <v>0</v>
      </c>
      <c r="V18" s="321">
        <f>+'[1]Pt 2 Premium and Claims'!V18</f>
        <v>0</v>
      </c>
      <c r="W18" s="321">
        <f>+'[1]Pt 2 Premium and Claims'!W18</f>
        <v>0</v>
      </c>
      <c r="X18" s="320">
        <f>+'[1]Pt 2 Premium and Claims'!X18</f>
        <v>0</v>
      </c>
      <c r="Y18" s="321">
        <f>+'[1]Pt 2 Premium and Claims'!Y18</f>
        <v>0</v>
      </c>
      <c r="Z18" s="321">
        <f>+'[1]Pt 2 Premium and Claims'!Z18</f>
        <v>0</v>
      </c>
      <c r="AA18" s="320">
        <f>+'[1]Pt 2 Premium and Claims'!AA18</f>
        <v>0</v>
      </c>
      <c r="AB18" s="321">
        <f>+'[1]Pt 2 Premium and Claims'!AB18</f>
        <v>0</v>
      </c>
      <c r="AC18" s="321">
        <f>+'[1]Pt 2 Premium and Claims'!AC18</f>
        <v>0</v>
      </c>
      <c r="AD18" s="320">
        <f>+'[1]Pt 2 Premium and Claims'!AD18</f>
        <v>0</v>
      </c>
      <c r="AE18" s="364"/>
      <c r="AF18" s="364"/>
      <c r="AG18" s="364"/>
      <c r="AH18" s="364"/>
      <c r="AI18" s="320">
        <v>0</v>
      </c>
      <c r="AJ18" s="364"/>
      <c r="AK18" s="364"/>
      <c r="AL18" s="364"/>
      <c r="AM18" s="364"/>
      <c r="AN18" s="320">
        <f>+'[1]Pt 2 Premium and Claims'!AN18</f>
        <v>0</v>
      </c>
      <c r="AO18" s="321">
        <f>+'[1]Pt 2 Premium and Claims'!AO18</f>
        <v>0</v>
      </c>
      <c r="AP18" s="321">
        <f>+'[1]Pt 2 Premium and Claims'!AP18</f>
        <v>0</v>
      </c>
      <c r="AQ18" s="321">
        <f>+'[1]Pt 2 Premium and Claims'!AQ18</f>
        <v>0</v>
      </c>
      <c r="AR18" s="321">
        <f>+'[1]Pt 2 Premium and Claims'!AR18</f>
        <v>0</v>
      </c>
      <c r="AS18" s="320">
        <f>+'[1]Pt 2 Premium and Claims'!AS18</f>
        <v>0</v>
      </c>
      <c r="AT18" s="323">
        <f>+'[1]Pt 2 Premium and Claims'!AT18</f>
        <v>0</v>
      </c>
      <c r="AU18" s="323">
        <f>+'[1]Pt 2 Premium and Claims'!AU18</f>
        <v>0</v>
      </c>
      <c r="AV18" s="370"/>
      <c r="AW18" s="376"/>
    </row>
    <row r="19" spans="2:49" ht="25.5" x14ac:dyDescent="0.2">
      <c r="B19" s="347" t="s">
        <v>306</v>
      </c>
      <c r="C19" s="333"/>
      <c r="D19" s="320">
        <f>+'[1]Pt 2 Premium and Claims'!D19</f>
        <v>0</v>
      </c>
      <c r="E19" s="321">
        <f>+'[1]Pt 2 Premium and Claims'!E19</f>
        <v>0</v>
      </c>
      <c r="F19" s="321">
        <f>+'[1]Pt 2 Premium and Claims'!F19</f>
        <v>0</v>
      </c>
      <c r="G19" s="321">
        <f>+'[1]Pt 2 Premium and Claims'!G19</f>
        <v>0</v>
      </c>
      <c r="H19" s="321">
        <f>+'[1]Pt 2 Premium and Claims'!H19</f>
        <v>0</v>
      </c>
      <c r="I19" s="320">
        <f>+'[1]Pt 2 Premium and Claims'!I19</f>
        <v>0</v>
      </c>
      <c r="J19" s="320">
        <f>+'[1]Pt 2 Premium and Claims'!J19</f>
        <v>0</v>
      </c>
      <c r="K19" s="321">
        <f>+'[1]Pt 2 Premium and Claims'!K19</f>
        <v>0</v>
      </c>
      <c r="L19" s="321">
        <f>+'[1]Pt 2 Premium and Claims'!L19</f>
        <v>0</v>
      </c>
      <c r="M19" s="321">
        <f>+'[1]Pt 2 Premium and Claims'!M19</f>
        <v>0</v>
      </c>
      <c r="N19" s="321">
        <f>+'[1]Pt 2 Premium and Claims'!N19</f>
        <v>0</v>
      </c>
      <c r="O19" s="320">
        <f>+'[1]Pt 2 Premium and Claims'!O19</f>
        <v>0</v>
      </c>
      <c r="P19" s="320">
        <f>+'[1]Pt 2 Premium and Claims'!P19</f>
        <v>0</v>
      </c>
      <c r="Q19" s="321">
        <f>+'[1]Pt 2 Premium and Claims'!Q19</f>
        <v>0</v>
      </c>
      <c r="R19" s="321">
        <f>+'[1]Pt 2 Premium and Claims'!R19</f>
        <v>0</v>
      </c>
      <c r="S19" s="321">
        <f>+'[1]Pt 2 Premium and Claims'!S19</f>
        <v>0</v>
      </c>
      <c r="T19" s="321">
        <f>+'[1]Pt 2 Premium and Claims'!T19</f>
        <v>0</v>
      </c>
      <c r="U19" s="320">
        <f>+'[1]Pt 2 Premium and Claims'!U19</f>
        <v>0</v>
      </c>
      <c r="V19" s="321">
        <f>+'[1]Pt 2 Premium and Claims'!V19</f>
        <v>0</v>
      </c>
      <c r="W19" s="321">
        <f>+'[1]Pt 2 Premium and Claims'!W19</f>
        <v>0</v>
      </c>
      <c r="X19" s="320">
        <f>+'[1]Pt 2 Premium and Claims'!X19</f>
        <v>0</v>
      </c>
      <c r="Y19" s="321">
        <f>+'[1]Pt 2 Premium and Claims'!Y19</f>
        <v>0</v>
      </c>
      <c r="Z19" s="321">
        <f>+'[1]Pt 2 Premium and Claims'!Z19</f>
        <v>0</v>
      </c>
      <c r="AA19" s="320">
        <f>+'[1]Pt 2 Premium and Claims'!AA19</f>
        <v>0</v>
      </c>
      <c r="AB19" s="321">
        <f>+'[1]Pt 2 Premium and Claims'!AB19</f>
        <v>0</v>
      </c>
      <c r="AC19" s="321">
        <f>+'[1]Pt 2 Premium and Claims'!AC19</f>
        <v>0</v>
      </c>
      <c r="AD19" s="320">
        <f>+'[1]Pt 2 Premium and Claims'!AD19</f>
        <v>0</v>
      </c>
      <c r="AE19" s="364"/>
      <c r="AF19" s="364"/>
      <c r="AG19" s="364"/>
      <c r="AH19" s="364"/>
      <c r="AI19" s="320">
        <v>0</v>
      </c>
      <c r="AJ19" s="364"/>
      <c r="AK19" s="364"/>
      <c r="AL19" s="364"/>
      <c r="AM19" s="364"/>
      <c r="AN19" s="320">
        <f>+'[1]Pt 2 Premium and Claims'!AN19</f>
        <v>0</v>
      </c>
      <c r="AO19" s="321">
        <f>+'[1]Pt 2 Premium and Claims'!AO19</f>
        <v>0</v>
      </c>
      <c r="AP19" s="321">
        <f>+'[1]Pt 2 Premium and Claims'!AP19</f>
        <v>0</v>
      </c>
      <c r="AQ19" s="321">
        <f>+'[1]Pt 2 Premium and Claims'!AQ19</f>
        <v>0</v>
      </c>
      <c r="AR19" s="321">
        <f>+'[1]Pt 2 Premium and Claims'!AR19</f>
        <v>0</v>
      </c>
      <c r="AS19" s="320">
        <f>+'[1]Pt 2 Premium and Claims'!AS19</f>
        <v>0</v>
      </c>
      <c r="AT19" s="323">
        <f>+'[1]Pt 2 Premium and Claims'!AT19</f>
        <v>0</v>
      </c>
      <c r="AU19" s="323">
        <f>+'[1]Pt 2 Premium and Claims'!AU19</f>
        <v>0</v>
      </c>
      <c r="AV19" s="370"/>
      <c r="AW19" s="376"/>
    </row>
    <row r="20" spans="2:49" s="7" customFormat="1" ht="25.5" x14ac:dyDescent="0.2">
      <c r="B20" s="347" t="s">
        <v>430</v>
      </c>
      <c r="C20" s="333"/>
      <c r="D20" s="320">
        <f>+'[1]Pt 2 Premium and Claims'!D20</f>
        <v>58095350.199999996</v>
      </c>
      <c r="E20" s="321">
        <f>+'[1]Pt 2 Premium and Claims'!E20</f>
        <v>58095350.199999996</v>
      </c>
      <c r="F20" s="321">
        <f>+'[1]Pt 2 Premium and Claims'!F20</f>
        <v>0</v>
      </c>
      <c r="G20" s="321">
        <f>+'[1]Pt 2 Premium and Claims'!G20</f>
        <v>0</v>
      </c>
      <c r="H20" s="321">
        <f>+'[1]Pt 2 Premium and Claims'!H20</f>
        <v>0</v>
      </c>
      <c r="I20" s="320">
        <f>+'[1]Pt 2 Premium and Claims'!I20</f>
        <v>58095350.199999996</v>
      </c>
      <c r="J20" s="367"/>
      <c r="K20" s="365"/>
      <c r="L20" s="365"/>
      <c r="M20" s="365"/>
      <c r="N20" s="365"/>
      <c r="O20" s="367"/>
      <c r="P20" s="367"/>
      <c r="Q20" s="365"/>
      <c r="R20" s="365"/>
      <c r="S20" s="365"/>
      <c r="T20" s="365"/>
      <c r="U20" s="367"/>
      <c r="V20" s="365"/>
      <c r="W20" s="365"/>
      <c r="X20" s="367"/>
      <c r="Y20" s="365"/>
      <c r="Z20" s="365"/>
      <c r="AA20" s="367"/>
      <c r="AB20" s="365"/>
      <c r="AC20" s="365"/>
      <c r="AD20" s="367"/>
      <c r="AE20" s="364"/>
      <c r="AF20" s="364"/>
      <c r="AG20" s="364"/>
      <c r="AH20" s="364"/>
      <c r="AI20" s="367"/>
      <c r="AJ20" s="364"/>
      <c r="AK20" s="364"/>
      <c r="AL20" s="364"/>
      <c r="AM20" s="364"/>
      <c r="AN20" s="367"/>
      <c r="AO20" s="365"/>
      <c r="AP20" s="365"/>
      <c r="AQ20" s="365"/>
      <c r="AR20" s="365"/>
      <c r="AS20" s="367"/>
      <c r="AT20" s="373"/>
      <c r="AU20" s="373"/>
      <c r="AV20" s="370"/>
      <c r="AW20" s="385"/>
    </row>
    <row r="21" spans="2:49" ht="16.5" x14ac:dyDescent="0.25">
      <c r="B21" s="348" t="s">
        <v>228</v>
      </c>
      <c r="C21" s="335"/>
      <c r="D21" s="316"/>
      <c r="E21" s="315"/>
      <c r="F21" s="315"/>
      <c r="G21" s="315"/>
      <c r="H21" s="315"/>
      <c r="I21" s="316"/>
      <c r="J21" s="316"/>
      <c r="K21" s="315"/>
      <c r="L21" s="315"/>
      <c r="M21" s="315"/>
      <c r="N21" s="315"/>
      <c r="O21" s="316"/>
      <c r="P21" s="316"/>
      <c r="Q21" s="315"/>
      <c r="R21" s="315"/>
      <c r="S21" s="315"/>
      <c r="T21" s="315"/>
      <c r="U21" s="316"/>
      <c r="V21" s="315"/>
      <c r="W21" s="315"/>
      <c r="X21" s="316"/>
      <c r="Y21" s="315"/>
      <c r="Z21" s="315"/>
      <c r="AA21" s="316"/>
      <c r="AB21" s="315"/>
      <c r="AC21" s="315"/>
      <c r="AD21" s="316"/>
      <c r="AE21" s="315"/>
      <c r="AF21" s="315"/>
      <c r="AG21" s="315"/>
      <c r="AH21" s="315"/>
      <c r="AI21" s="316"/>
      <c r="AJ21" s="315"/>
      <c r="AK21" s="315"/>
      <c r="AL21" s="315"/>
      <c r="AM21" s="315"/>
      <c r="AN21" s="316"/>
      <c r="AO21" s="315"/>
      <c r="AP21" s="315"/>
      <c r="AQ21" s="315"/>
      <c r="AR21" s="315"/>
      <c r="AS21" s="316"/>
      <c r="AT21" s="319"/>
      <c r="AU21" s="319"/>
      <c r="AV21" s="319"/>
      <c r="AW21" s="338"/>
    </row>
    <row r="22" spans="2:49" x14ac:dyDescent="0.2">
      <c r="B22" s="349" t="s">
        <v>287</v>
      </c>
      <c r="C22" s="332"/>
      <c r="D22" s="317"/>
      <c r="E22" s="318"/>
      <c r="F22" s="318"/>
      <c r="G22" s="318"/>
      <c r="H22" s="318"/>
      <c r="I22" s="379"/>
      <c r="J22" s="379"/>
      <c r="K22" s="369"/>
      <c r="L22" s="369"/>
      <c r="M22" s="369"/>
      <c r="N22" s="369"/>
      <c r="O22" s="317"/>
      <c r="P22" s="317"/>
      <c r="Q22" s="318"/>
      <c r="R22" s="318"/>
      <c r="S22" s="318"/>
      <c r="T22" s="318"/>
      <c r="U22" s="379"/>
      <c r="V22" s="369"/>
      <c r="W22" s="369"/>
      <c r="X22" s="379"/>
      <c r="Y22" s="369"/>
      <c r="Z22" s="369"/>
      <c r="AA22" s="379"/>
      <c r="AB22" s="369"/>
      <c r="AC22" s="369"/>
      <c r="AD22" s="379"/>
      <c r="AE22" s="386"/>
      <c r="AF22" s="386"/>
      <c r="AG22" s="386"/>
      <c r="AH22" s="386"/>
      <c r="AI22" s="379"/>
      <c r="AJ22" s="386"/>
      <c r="AK22" s="386"/>
      <c r="AL22" s="386"/>
      <c r="AM22" s="386"/>
      <c r="AN22" s="379"/>
      <c r="AO22" s="369"/>
      <c r="AP22" s="369"/>
      <c r="AQ22" s="369"/>
      <c r="AR22" s="369"/>
      <c r="AS22" s="379"/>
      <c r="AT22" s="372"/>
      <c r="AU22" s="372"/>
      <c r="AV22" s="372"/>
      <c r="AW22" s="378"/>
    </row>
    <row r="23" spans="2:49" x14ac:dyDescent="0.2">
      <c r="B23" s="345" t="s">
        <v>125</v>
      </c>
      <c r="C23" s="333"/>
      <c r="D23" s="320">
        <f>+'[1]Pt 2 Premium and Claims'!D23</f>
        <v>76617255.513743013</v>
      </c>
      <c r="E23" s="364"/>
      <c r="F23" s="364"/>
      <c r="G23" s="364"/>
      <c r="H23" s="364"/>
      <c r="I23" s="366"/>
      <c r="J23" s="320">
        <f>+'[1]Pt 2 Premium and Claims'!J23</f>
        <v>1258297.381616916</v>
      </c>
      <c r="K23" s="364"/>
      <c r="L23" s="364"/>
      <c r="M23" s="364"/>
      <c r="N23" s="364"/>
      <c r="O23" s="366"/>
      <c r="P23" s="320">
        <f>+'[1]Pt 2 Premium and Claims'!P23</f>
        <v>8305670.4890030809</v>
      </c>
      <c r="Q23" s="364"/>
      <c r="R23" s="364"/>
      <c r="S23" s="364"/>
      <c r="T23" s="364"/>
      <c r="U23" s="320">
        <f>+'[1]Pt 2 Premium and Claims'!U23</f>
        <v>0</v>
      </c>
      <c r="V23" s="364"/>
      <c r="W23" s="364"/>
      <c r="X23" s="320">
        <f>+'[1]Pt 2 Premium and Claims'!X23</f>
        <v>0</v>
      </c>
      <c r="Y23" s="364"/>
      <c r="Z23" s="364"/>
      <c r="AA23" s="320">
        <f>+'[1]Pt 2 Premium and Claims'!AA23</f>
        <v>0</v>
      </c>
      <c r="AB23" s="364"/>
      <c r="AC23" s="364"/>
      <c r="AD23" s="320">
        <f>+'[1]Pt 2 Premium and Claims'!AD23</f>
        <v>0</v>
      </c>
      <c r="AE23" s="364"/>
      <c r="AF23" s="364"/>
      <c r="AG23" s="364"/>
      <c r="AH23" s="364"/>
      <c r="AI23" s="320">
        <v>0</v>
      </c>
      <c r="AJ23" s="364"/>
      <c r="AK23" s="364"/>
      <c r="AL23" s="364"/>
      <c r="AM23" s="364"/>
      <c r="AN23" s="320">
        <f>+'[1]Pt 2 Premium and Claims'!AN23</f>
        <v>0</v>
      </c>
      <c r="AO23" s="364"/>
      <c r="AP23" s="364"/>
      <c r="AQ23" s="364"/>
      <c r="AR23" s="364"/>
      <c r="AS23" s="320">
        <f>+'[1]Pt 2 Premium and Claims'!AS23</f>
        <v>1825349119.0693166</v>
      </c>
      <c r="AT23" s="323">
        <f>+'[1]Pt 2 Premium and Claims'!AT23</f>
        <v>0</v>
      </c>
      <c r="AU23" s="323">
        <f>+'[1]Pt 2 Premium and Claims'!AU23</f>
        <v>84745553.428278908</v>
      </c>
      <c r="AV23" s="370"/>
      <c r="AW23" s="376"/>
    </row>
    <row r="24" spans="2:49" ht="28.5" customHeight="1" x14ac:dyDescent="0.2">
      <c r="B24" s="347" t="s">
        <v>114</v>
      </c>
      <c r="C24" s="333"/>
      <c r="D24" s="367"/>
      <c r="E24" s="321">
        <f>+'[1]Pt 2 Premium and Claims'!E24</f>
        <v>79762619.6130431</v>
      </c>
      <c r="F24" s="321">
        <f>+'[1]Pt 2 Premium and Claims'!F24</f>
        <v>0</v>
      </c>
      <c r="G24" s="321">
        <f>+'[1]Pt 2 Premium and Claims'!G24</f>
        <v>0</v>
      </c>
      <c r="H24" s="321">
        <f>+'[1]Pt 2 Premium and Claims'!H24</f>
        <v>0</v>
      </c>
      <c r="I24" s="320">
        <f>+'[1]Pt 2 Premium and Claims'!I24</f>
        <v>79762619.6130431</v>
      </c>
      <c r="J24" s="367"/>
      <c r="K24" s="321">
        <f>+'[1]Pt 2 Premium and Claims'!K24</f>
        <v>1456719.2120780176</v>
      </c>
      <c r="L24" s="321">
        <f>+'[1]Pt 2 Premium and Claims'!L24</f>
        <v>0</v>
      </c>
      <c r="M24" s="321">
        <f>+'[1]Pt 2 Premium and Claims'!M24</f>
        <v>0</v>
      </c>
      <c r="N24" s="321">
        <f>+'[1]Pt 2 Premium and Claims'!N24</f>
        <v>0</v>
      </c>
      <c r="O24" s="320">
        <f>+'[1]Pt 2 Premium and Claims'!O24</f>
        <v>1456719.2120780176</v>
      </c>
      <c r="P24" s="367"/>
      <c r="Q24" s="321">
        <f>+'[1]Pt 2 Premium and Claims'!Q24</f>
        <v>7298318.2763907854</v>
      </c>
      <c r="R24" s="321">
        <f>+'[1]Pt 2 Premium and Claims'!R24</f>
        <v>0</v>
      </c>
      <c r="S24" s="321">
        <f>+'[1]Pt 2 Premium and Claims'!S24</f>
        <v>0</v>
      </c>
      <c r="T24" s="321">
        <f>+'[1]Pt 2 Premium and Claims'!T24</f>
        <v>0</v>
      </c>
      <c r="U24" s="367"/>
      <c r="V24" s="321">
        <f>+'[1]Pt 2 Premium and Claims'!V24</f>
        <v>0</v>
      </c>
      <c r="W24" s="321">
        <f>+'[1]Pt 2 Premium and Claims'!W24</f>
        <v>0</v>
      </c>
      <c r="X24" s="367"/>
      <c r="Y24" s="321">
        <f>+'[1]Pt 2 Premium and Claims'!Y24</f>
        <v>0</v>
      </c>
      <c r="Z24" s="321">
        <f>+'[1]Pt 2 Premium and Claims'!Z24</f>
        <v>0</v>
      </c>
      <c r="AA24" s="367"/>
      <c r="AB24" s="321">
        <f>+'[1]Pt 2 Premium and Claims'!AB24</f>
        <v>0</v>
      </c>
      <c r="AC24" s="321">
        <f>+'[1]Pt 2 Premium and Claims'!AC24</f>
        <v>0</v>
      </c>
      <c r="AD24" s="367"/>
      <c r="AE24" s="364"/>
      <c r="AF24" s="364"/>
      <c r="AG24" s="364"/>
      <c r="AH24" s="364"/>
      <c r="AI24" s="367"/>
      <c r="AJ24" s="364"/>
      <c r="AK24" s="364"/>
      <c r="AL24" s="364"/>
      <c r="AM24" s="364"/>
      <c r="AN24" s="367"/>
      <c r="AO24" s="321">
        <f>+'[1]Pt 2 Premium and Claims'!AO24</f>
        <v>0</v>
      </c>
      <c r="AP24" s="321">
        <f>+'[1]Pt 2 Premium and Claims'!AP24</f>
        <v>0</v>
      </c>
      <c r="AQ24" s="321">
        <f>+'[1]Pt 2 Premium and Claims'!AQ24</f>
        <v>0</v>
      </c>
      <c r="AR24" s="321">
        <f>+'[1]Pt 2 Premium and Claims'!AR24</f>
        <v>0</v>
      </c>
      <c r="AS24" s="367"/>
      <c r="AT24" s="373"/>
      <c r="AU24" s="373"/>
      <c r="AV24" s="370"/>
      <c r="AW24" s="376"/>
    </row>
    <row r="25" spans="2:49" s="7" customFormat="1" x14ac:dyDescent="0.2">
      <c r="B25" s="346" t="s">
        <v>288</v>
      </c>
      <c r="C25" s="333"/>
      <c r="D25" s="382"/>
      <c r="E25" s="381"/>
      <c r="F25" s="381"/>
      <c r="G25" s="381"/>
      <c r="H25" s="381"/>
      <c r="I25" s="380"/>
      <c r="J25" s="382"/>
      <c r="K25" s="381"/>
      <c r="L25" s="381"/>
      <c r="M25" s="381"/>
      <c r="N25" s="381"/>
      <c r="O25" s="380"/>
      <c r="P25" s="382"/>
      <c r="Q25" s="381"/>
      <c r="R25" s="381"/>
      <c r="S25" s="381"/>
      <c r="T25" s="381"/>
      <c r="U25" s="382"/>
      <c r="V25" s="381"/>
      <c r="W25" s="381"/>
      <c r="X25" s="382"/>
      <c r="Y25" s="381"/>
      <c r="Z25" s="381"/>
      <c r="AA25" s="382"/>
      <c r="AB25" s="381"/>
      <c r="AC25" s="381"/>
      <c r="AD25" s="382"/>
      <c r="AE25" s="387"/>
      <c r="AF25" s="387"/>
      <c r="AG25" s="387"/>
      <c r="AH25" s="387"/>
      <c r="AI25" s="382"/>
      <c r="AJ25" s="387"/>
      <c r="AK25" s="387"/>
      <c r="AL25" s="387"/>
      <c r="AM25" s="387"/>
      <c r="AN25" s="382"/>
      <c r="AO25" s="381"/>
      <c r="AP25" s="381"/>
      <c r="AQ25" s="381"/>
      <c r="AR25" s="381"/>
      <c r="AS25" s="382"/>
      <c r="AT25" s="384"/>
      <c r="AU25" s="384"/>
      <c r="AV25" s="384"/>
      <c r="AW25" s="377"/>
    </row>
    <row r="26" spans="2:49" s="7" customFormat="1" ht="25.5" x14ac:dyDescent="0.2">
      <c r="B26" s="347" t="s">
        <v>110</v>
      </c>
      <c r="C26" s="333" t="s">
        <v>0</v>
      </c>
      <c r="D26" s="320">
        <f>+'[1]Pt 2 Premium and Claims'!D26</f>
        <v>10625357.241585387</v>
      </c>
      <c r="E26" s="364"/>
      <c r="F26" s="364"/>
      <c r="G26" s="364"/>
      <c r="H26" s="364"/>
      <c r="I26" s="366"/>
      <c r="J26" s="320">
        <f>+'[1]Pt 2 Premium and Claims'!J26</f>
        <v>262101.92376322852</v>
      </c>
      <c r="K26" s="364"/>
      <c r="L26" s="364"/>
      <c r="M26" s="364"/>
      <c r="N26" s="364"/>
      <c r="O26" s="366"/>
      <c r="P26" s="320">
        <f>+'[1]Pt 2 Premium and Claims'!P26</f>
        <v>579118.30989603116</v>
      </c>
      <c r="Q26" s="364"/>
      <c r="R26" s="364"/>
      <c r="S26" s="364"/>
      <c r="T26" s="364"/>
      <c r="U26" s="320">
        <f>+'[1]Pt 2 Premium and Claims'!U26</f>
        <v>0</v>
      </c>
      <c r="V26" s="364"/>
      <c r="W26" s="364"/>
      <c r="X26" s="320">
        <f>+'[1]Pt 2 Premium and Claims'!X26</f>
        <v>0</v>
      </c>
      <c r="Y26" s="364"/>
      <c r="Z26" s="364"/>
      <c r="AA26" s="320">
        <f>+'[1]Pt 2 Premium and Claims'!AA26</f>
        <v>0</v>
      </c>
      <c r="AB26" s="364"/>
      <c r="AC26" s="364"/>
      <c r="AD26" s="320">
        <f>+'[1]Pt 2 Premium and Claims'!AD26</f>
        <v>0</v>
      </c>
      <c r="AE26" s="364"/>
      <c r="AF26" s="364"/>
      <c r="AG26" s="364"/>
      <c r="AH26" s="364"/>
      <c r="AI26" s="320">
        <v>0</v>
      </c>
      <c r="AJ26" s="364"/>
      <c r="AK26" s="364"/>
      <c r="AL26" s="364"/>
      <c r="AM26" s="364"/>
      <c r="AN26" s="320">
        <f>+'[1]Pt 2 Premium and Claims'!AN26</f>
        <v>0</v>
      </c>
      <c r="AO26" s="364"/>
      <c r="AP26" s="364"/>
      <c r="AQ26" s="364"/>
      <c r="AR26" s="364"/>
      <c r="AS26" s="320">
        <f>+'[1]Pt 2 Premium and Claims'!AS26</f>
        <v>173781650.9204607</v>
      </c>
      <c r="AT26" s="323">
        <f>+'[1]Pt 2 Premium and Claims'!AT26</f>
        <v>0</v>
      </c>
      <c r="AU26" s="323">
        <f>+'[1]Pt 2 Premium and Claims'!AU26</f>
        <v>14616386.230093183</v>
      </c>
      <c r="AV26" s="370"/>
      <c r="AW26" s="376"/>
    </row>
    <row r="27" spans="2:49" s="7" customFormat="1" ht="25.5" x14ac:dyDescent="0.2">
      <c r="B27" s="347" t="s">
        <v>85</v>
      </c>
      <c r="C27" s="333"/>
      <c r="D27" s="367"/>
      <c r="E27" s="321">
        <f>+'[1]Pt 2 Premium and Claims'!E27</f>
        <v>3148774.8044963516</v>
      </c>
      <c r="F27" s="321">
        <f>+'[1]Pt 2 Premium and Claims'!F27</f>
        <v>0</v>
      </c>
      <c r="G27" s="321">
        <f>+'[1]Pt 2 Premium and Claims'!G27</f>
        <v>0</v>
      </c>
      <c r="H27" s="321">
        <f>+'[1]Pt 2 Premium and Claims'!H27</f>
        <v>0</v>
      </c>
      <c r="I27" s="320">
        <f>+'[1]Pt 2 Premium and Claims'!I27</f>
        <v>3148774.8044963516</v>
      </c>
      <c r="J27" s="367"/>
      <c r="K27" s="321">
        <f>+'[1]Pt 2 Premium and Claims'!K27</f>
        <v>65653.656682476343</v>
      </c>
      <c r="L27" s="321">
        <f>+'[1]Pt 2 Premium and Claims'!L27</f>
        <v>0</v>
      </c>
      <c r="M27" s="321">
        <f>+'[1]Pt 2 Premium and Claims'!M27</f>
        <v>0</v>
      </c>
      <c r="N27" s="321">
        <f>+'[1]Pt 2 Premium and Claims'!N27</f>
        <v>0</v>
      </c>
      <c r="O27" s="320">
        <f>+'[1]Pt 2 Premium and Claims'!O27</f>
        <v>65653.656682476343</v>
      </c>
      <c r="P27" s="367"/>
      <c r="Q27" s="321">
        <f>+'[1]Pt 2 Premium and Claims'!Q27</f>
        <v>88966.245617930574</v>
      </c>
      <c r="R27" s="321">
        <f>+'[1]Pt 2 Premium and Claims'!R27</f>
        <v>0</v>
      </c>
      <c r="S27" s="321">
        <f>+'[1]Pt 2 Premium and Claims'!S27</f>
        <v>0</v>
      </c>
      <c r="T27" s="321">
        <f>+'[1]Pt 2 Premium and Claims'!T27</f>
        <v>0</v>
      </c>
      <c r="U27" s="367"/>
      <c r="V27" s="321">
        <f>+'[1]Pt 2 Premium and Claims'!V27</f>
        <v>0</v>
      </c>
      <c r="W27" s="321">
        <f>+'[1]Pt 2 Premium and Claims'!W27</f>
        <v>0</v>
      </c>
      <c r="X27" s="367"/>
      <c r="Y27" s="321">
        <f>+'[1]Pt 2 Premium and Claims'!Y27</f>
        <v>0</v>
      </c>
      <c r="Z27" s="321">
        <f>+'[1]Pt 2 Premium and Claims'!Z27</f>
        <v>0</v>
      </c>
      <c r="AA27" s="367"/>
      <c r="AB27" s="321">
        <f>+'[1]Pt 2 Premium and Claims'!AB27</f>
        <v>0</v>
      </c>
      <c r="AC27" s="321">
        <f>+'[1]Pt 2 Premium and Claims'!AC27</f>
        <v>0</v>
      </c>
      <c r="AD27" s="367"/>
      <c r="AE27" s="364"/>
      <c r="AF27" s="364"/>
      <c r="AG27" s="364"/>
      <c r="AH27" s="364"/>
      <c r="AI27" s="367"/>
      <c r="AJ27" s="364"/>
      <c r="AK27" s="364"/>
      <c r="AL27" s="364"/>
      <c r="AM27" s="364"/>
      <c r="AN27" s="367"/>
      <c r="AO27" s="321">
        <f>+'[1]Pt 2 Premium and Claims'!AO27</f>
        <v>0</v>
      </c>
      <c r="AP27" s="321">
        <f>+'[1]Pt 2 Premium and Claims'!AP27</f>
        <v>0</v>
      </c>
      <c r="AQ27" s="321">
        <f>+'[1]Pt 2 Premium and Claims'!AQ27</f>
        <v>0</v>
      </c>
      <c r="AR27" s="321">
        <f>+'[1]Pt 2 Premium and Claims'!AR27</f>
        <v>0</v>
      </c>
      <c r="AS27" s="367"/>
      <c r="AT27" s="373"/>
      <c r="AU27" s="373"/>
      <c r="AV27" s="370"/>
      <c r="AW27" s="376"/>
    </row>
    <row r="28" spans="2:49" x14ac:dyDescent="0.2">
      <c r="B28" s="345" t="s">
        <v>289</v>
      </c>
      <c r="C28" s="333" t="s">
        <v>47</v>
      </c>
      <c r="D28" s="320">
        <f>+'[1]Pt 2 Premium and Claims'!D28</f>
        <v>33540.62374301417</v>
      </c>
      <c r="E28" s="365"/>
      <c r="F28" s="365"/>
      <c r="G28" s="365"/>
      <c r="H28" s="365"/>
      <c r="I28" s="367"/>
      <c r="J28" s="320">
        <f>+'[1]Pt 2 Premium and Claims'!J28</f>
        <v>393.34161691610643</v>
      </c>
      <c r="K28" s="365"/>
      <c r="L28" s="365"/>
      <c r="M28" s="365"/>
      <c r="N28" s="365"/>
      <c r="O28" s="367"/>
      <c r="P28" s="320">
        <f>+'[1]Pt 2 Premium and Claims'!P28</f>
        <v>7118.4790030811928</v>
      </c>
      <c r="Q28" s="365"/>
      <c r="R28" s="365"/>
      <c r="S28" s="365"/>
      <c r="T28" s="365"/>
      <c r="U28" s="320">
        <f>+'[1]Pt 2 Premium and Claims'!U28</f>
        <v>0</v>
      </c>
      <c r="V28" s="365"/>
      <c r="W28" s="365"/>
      <c r="X28" s="320">
        <f>+'[1]Pt 2 Premium and Claims'!X28</f>
        <v>0</v>
      </c>
      <c r="Y28" s="365"/>
      <c r="Z28" s="365"/>
      <c r="AA28" s="320">
        <f>+'[1]Pt 2 Premium and Claims'!AA28</f>
        <v>0</v>
      </c>
      <c r="AB28" s="365"/>
      <c r="AC28" s="365"/>
      <c r="AD28" s="320">
        <f>+'[1]Pt 2 Premium and Claims'!AD28</f>
        <v>0</v>
      </c>
      <c r="AE28" s="364"/>
      <c r="AF28" s="364"/>
      <c r="AG28" s="364"/>
      <c r="AH28" s="364"/>
      <c r="AI28" s="320">
        <v>0</v>
      </c>
      <c r="AJ28" s="364"/>
      <c r="AK28" s="364"/>
      <c r="AL28" s="364"/>
      <c r="AM28" s="364"/>
      <c r="AN28" s="320">
        <f>+'[1]Pt 2 Premium and Claims'!AN28</f>
        <v>0</v>
      </c>
      <c r="AO28" s="365"/>
      <c r="AP28" s="365"/>
      <c r="AQ28" s="365"/>
      <c r="AR28" s="365"/>
      <c r="AS28" s="320">
        <f>+'[1]Pt 2 Premium and Claims'!AS28</f>
        <v>1651485.1193166794</v>
      </c>
      <c r="AT28" s="323">
        <f>+'[1]Pt 2 Premium and Claims'!AT28</f>
        <v>0</v>
      </c>
      <c r="AU28" s="323">
        <f>+'[1]Pt 2 Premium and Claims'!AU28</f>
        <v>84802.375810955011</v>
      </c>
      <c r="AV28" s="370"/>
      <c r="AW28" s="376"/>
    </row>
    <row r="29" spans="2:49" s="7" customFormat="1" x14ac:dyDescent="0.2">
      <c r="B29" s="346" t="s">
        <v>290</v>
      </c>
      <c r="C29" s="334"/>
      <c r="D29" s="380"/>
      <c r="E29" s="383"/>
      <c r="F29" s="383"/>
      <c r="G29" s="383"/>
      <c r="H29" s="383"/>
      <c r="I29" s="382"/>
      <c r="J29" s="380"/>
      <c r="K29" s="383"/>
      <c r="L29" s="383"/>
      <c r="M29" s="383"/>
      <c r="N29" s="383"/>
      <c r="O29" s="382"/>
      <c r="P29" s="380"/>
      <c r="Q29" s="383"/>
      <c r="R29" s="383"/>
      <c r="S29" s="383"/>
      <c r="T29" s="383"/>
      <c r="U29" s="380"/>
      <c r="V29" s="383"/>
      <c r="W29" s="383"/>
      <c r="X29" s="380"/>
      <c r="Y29" s="383"/>
      <c r="Z29" s="383"/>
      <c r="AA29" s="380"/>
      <c r="AB29" s="383"/>
      <c r="AC29" s="383"/>
      <c r="AD29" s="380"/>
      <c r="AE29" s="383"/>
      <c r="AF29" s="383"/>
      <c r="AG29" s="383"/>
      <c r="AH29" s="383"/>
      <c r="AI29" s="380"/>
      <c r="AJ29" s="383"/>
      <c r="AK29" s="383"/>
      <c r="AL29" s="383"/>
      <c r="AM29" s="383"/>
      <c r="AN29" s="380"/>
      <c r="AO29" s="383"/>
      <c r="AP29" s="383"/>
      <c r="AQ29" s="383"/>
      <c r="AR29" s="383"/>
      <c r="AS29" s="380"/>
      <c r="AT29" s="374"/>
      <c r="AU29" s="374"/>
      <c r="AV29" s="384"/>
      <c r="AW29" s="377"/>
    </row>
    <row r="30" spans="2:49" s="7" customFormat="1" ht="25.5" x14ac:dyDescent="0.2">
      <c r="B30" s="347" t="s">
        <v>111</v>
      </c>
      <c r="C30" s="333" t="s">
        <v>1</v>
      </c>
      <c r="D30" s="320">
        <f>+'[1]Pt 2 Premium and Claims'!D30</f>
        <v>0</v>
      </c>
      <c r="E30" s="364"/>
      <c r="F30" s="364"/>
      <c r="G30" s="364"/>
      <c r="H30" s="364"/>
      <c r="I30" s="366"/>
      <c r="J30" s="320">
        <f>+'[1]Pt 2 Premium and Claims'!J30</f>
        <v>0</v>
      </c>
      <c r="K30" s="364"/>
      <c r="L30" s="364"/>
      <c r="M30" s="364"/>
      <c r="N30" s="364"/>
      <c r="O30" s="366"/>
      <c r="P30" s="320">
        <f>+'[1]Pt 2 Premium and Claims'!P30</f>
        <v>0</v>
      </c>
      <c r="Q30" s="364"/>
      <c r="R30" s="364"/>
      <c r="S30" s="364"/>
      <c r="T30" s="364"/>
      <c r="U30" s="320">
        <f>+'[1]Pt 2 Premium and Claims'!U30</f>
        <v>0</v>
      </c>
      <c r="V30" s="364"/>
      <c r="W30" s="364"/>
      <c r="X30" s="320">
        <f>+'[1]Pt 2 Premium and Claims'!X30</f>
        <v>0</v>
      </c>
      <c r="Y30" s="364"/>
      <c r="Z30" s="364"/>
      <c r="AA30" s="320">
        <f>+'[1]Pt 2 Premium and Claims'!AA30</f>
        <v>0</v>
      </c>
      <c r="AB30" s="364"/>
      <c r="AC30" s="364"/>
      <c r="AD30" s="320">
        <f>+'[1]Pt 2 Premium and Claims'!AD30</f>
        <v>0</v>
      </c>
      <c r="AE30" s="364"/>
      <c r="AF30" s="364"/>
      <c r="AG30" s="364"/>
      <c r="AH30" s="364"/>
      <c r="AI30" s="320">
        <v>0</v>
      </c>
      <c r="AJ30" s="364"/>
      <c r="AK30" s="364"/>
      <c r="AL30" s="364"/>
      <c r="AM30" s="364"/>
      <c r="AN30" s="320">
        <f>+'[1]Pt 2 Premium and Claims'!AN30</f>
        <v>0</v>
      </c>
      <c r="AO30" s="364"/>
      <c r="AP30" s="364"/>
      <c r="AQ30" s="364"/>
      <c r="AR30" s="364"/>
      <c r="AS30" s="320">
        <f>+'[1]Pt 2 Premium and Claims'!AS30</f>
        <v>0</v>
      </c>
      <c r="AT30" s="323">
        <f>+'[1]Pt 2 Premium and Claims'!AT30</f>
        <v>0</v>
      </c>
      <c r="AU30" s="323">
        <f>+'[1]Pt 2 Premium and Claims'!AU30</f>
        <v>0</v>
      </c>
      <c r="AV30" s="370"/>
      <c r="AW30" s="376"/>
    </row>
    <row r="31" spans="2:49" s="7" customFormat="1" ht="25.5" x14ac:dyDescent="0.2">
      <c r="B31" s="347" t="s">
        <v>84</v>
      </c>
      <c r="C31" s="333"/>
      <c r="D31" s="367"/>
      <c r="E31" s="321">
        <f>+'[1]Pt 2 Premium and Claims'!E31</f>
        <v>0</v>
      </c>
      <c r="F31" s="321">
        <f>+'[1]Pt 2 Premium and Claims'!F31</f>
        <v>0</v>
      </c>
      <c r="G31" s="321">
        <f>+'[1]Pt 2 Premium and Claims'!G31</f>
        <v>0</v>
      </c>
      <c r="H31" s="321">
        <f>+'[1]Pt 2 Premium and Claims'!H31</f>
        <v>0</v>
      </c>
      <c r="I31" s="320">
        <f>+'[1]Pt 2 Premium and Claims'!I31</f>
        <v>0</v>
      </c>
      <c r="J31" s="367"/>
      <c r="K31" s="321">
        <f>+'[1]Pt 2 Premium and Claims'!K31</f>
        <v>0</v>
      </c>
      <c r="L31" s="321">
        <f>+'[1]Pt 2 Premium and Claims'!L31</f>
        <v>0</v>
      </c>
      <c r="M31" s="321">
        <f>+'[1]Pt 2 Premium and Claims'!M31</f>
        <v>0</v>
      </c>
      <c r="N31" s="321">
        <f>+'[1]Pt 2 Premium and Claims'!N31</f>
        <v>0</v>
      </c>
      <c r="O31" s="320">
        <f>+'[1]Pt 2 Premium and Claims'!O31</f>
        <v>0</v>
      </c>
      <c r="P31" s="367"/>
      <c r="Q31" s="321">
        <f>+'[1]Pt 2 Premium and Claims'!Q31</f>
        <v>0</v>
      </c>
      <c r="R31" s="321">
        <f>+'[1]Pt 2 Premium and Claims'!R31</f>
        <v>0</v>
      </c>
      <c r="S31" s="321">
        <f>+'[1]Pt 2 Premium and Claims'!S31</f>
        <v>0</v>
      </c>
      <c r="T31" s="321">
        <f>+'[1]Pt 2 Premium and Claims'!T31</f>
        <v>0</v>
      </c>
      <c r="U31" s="367"/>
      <c r="V31" s="321">
        <f>+'[1]Pt 2 Premium and Claims'!V31</f>
        <v>0</v>
      </c>
      <c r="W31" s="321">
        <f>+'[1]Pt 2 Premium and Claims'!W31</f>
        <v>0</v>
      </c>
      <c r="X31" s="367"/>
      <c r="Y31" s="321">
        <f>+'[1]Pt 2 Premium and Claims'!Y31</f>
        <v>0</v>
      </c>
      <c r="Z31" s="321">
        <f>+'[1]Pt 2 Premium and Claims'!Z31</f>
        <v>0</v>
      </c>
      <c r="AA31" s="367"/>
      <c r="AB31" s="321">
        <f>+'[1]Pt 2 Premium and Claims'!AB31</f>
        <v>0</v>
      </c>
      <c r="AC31" s="321">
        <f>+'[1]Pt 2 Premium and Claims'!AC31</f>
        <v>0</v>
      </c>
      <c r="AD31" s="367"/>
      <c r="AE31" s="364"/>
      <c r="AF31" s="364"/>
      <c r="AG31" s="364"/>
      <c r="AH31" s="364"/>
      <c r="AI31" s="367"/>
      <c r="AJ31" s="364"/>
      <c r="AK31" s="364"/>
      <c r="AL31" s="364"/>
      <c r="AM31" s="364"/>
      <c r="AN31" s="367"/>
      <c r="AO31" s="321">
        <f>+'[1]Pt 2 Premium and Claims'!AO31</f>
        <v>0</v>
      </c>
      <c r="AP31" s="321">
        <f>+'[1]Pt 2 Premium and Claims'!AP31</f>
        <v>0</v>
      </c>
      <c r="AQ31" s="321">
        <f>+'[1]Pt 2 Premium and Claims'!AQ31</f>
        <v>0</v>
      </c>
      <c r="AR31" s="321">
        <f>+'[1]Pt 2 Premium and Claims'!AR31</f>
        <v>0</v>
      </c>
      <c r="AS31" s="367"/>
      <c r="AT31" s="373"/>
      <c r="AU31" s="373"/>
      <c r="AV31" s="370"/>
      <c r="AW31" s="376"/>
    </row>
    <row r="32" spans="2:49" x14ac:dyDescent="0.2">
      <c r="B32" s="345" t="s">
        <v>291</v>
      </c>
      <c r="C32" s="333" t="s">
        <v>48</v>
      </c>
      <c r="D32" s="320">
        <f>+'[1]Pt 2 Premium and Claims'!D32</f>
        <v>0</v>
      </c>
      <c r="E32" s="365"/>
      <c r="F32" s="365"/>
      <c r="G32" s="365"/>
      <c r="H32" s="365"/>
      <c r="I32" s="367"/>
      <c r="J32" s="320">
        <f>+'[1]Pt 2 Premium and Claims'!J32</f>
        <v>0</v>
      </c>
      <c r="K32" s="365"/>
      <c r="L32" s="365"/>
      <c r="M32" s="365"/>
      <c r="N32" s="365"/>
      <c r="O32" s="367"/>
      <c r="P32" s="320">
        <f>+'[1]Pt 2 Premium and Claims'!P32</f>
        <v>0</v>
      </c>
      <c r="Q32" s="365"/>
      <c r="R32" s="365"/>
      <c r="S32" s="365"/>
      <c r="T32" s="365"/>
      <c r="U32" s="320">
        <f>+'[1]Pt 2 Premium and Claims'!U32</f>
        <v>0</v>
      </c>
      <c r="V32" s="365"/>
      <c r="W32" s="365"/>
      <c r="X32" s="320">
        <f>+'[1]Pt 2 Premium and Claims'!X32</f>
        <v>0</v>
      </c>
      <c r="Y32" s="365"/>
      <c r="Z32" s="365"/>
      <c r="AA32" s="320">
        <f>+'[1]Pt 2 Premium and Claims'!AA32</f>
        <v>0</v>
      </c>
      <c r="AB32" s="365"/>
      <c r="AC32" s="365"/>
      <c r="AD32" s="320">
        <f>+'[1]Pt 2 Premium and Claims'!AD32</f>
        <v>0</v>
      </c>
      <c r="AE32" s="364"/>
      <c r="AF32" s="364"/>
      <c r="AG32" s="364"/>
      <c r="AH32" s="364"/>
      <c r="AI32" s="320">
        <v>0</v>
      </c>
      <c r="AJ32" s="364"/>
      <c r="AK32" s="364"/>
      <c r="AL32" s="364"/>
      <c r="AM32" s="364"/>
      <c r="AN32" s="320">
        <f>+'[1]Pt 2 Premium and Claims'!AN32</f>
        <v>0</v>
      </c>
      <c r="AO32" s="365"/>
      <c r="AP32" s="365"/>
      <c r="AQ32" s="365"/>
      <c r="AR32" s="365"/>
      <c r="AS32" s="320">
        <f>+'[1]Pt 2 Premium and Claims'!AS32</f>
        <v>0</v>
      </c>
      <c r="AT32" s="323">
        <f>+'[1]Pt 2 Premium and Claims'!AT32</f>
        <v>0</v>
      </c>
      <c r="AU32" s="323">
        <f>+'[1]Pt 2 Premium and Claims'!AU32</f>
        <v>0</v>
      </c>
      <c r="AV32" s="370"/>
      <c r="AW32" s="376"/>
    </row>
    <row r="33" spans="2:49" s="7" customFormat="1" x14ac:dyDescent="0.2">
      <c r="B33" s="346" t="s">
        <v>292</v>
      </c>
      <c r="C33" s="334"/>
      <c r="D33" s="380"/>
      <c r="E33" s="383"/>
      <c r="F33" s="383"/>
      <c r="G33" s="383"/>
      <c r="H33" s="383"/>
      <c r="I33" s="382"/>
      <c r="J33" s="380"/>
      <c r="K33" s="383"/>
      <c r="L33" s="383"/>
      <c r="M33" s="383"/>
      <c r="N33" s="383"/>
      <c r="O33" s="382"/>
      <c r="P33" s="380"/>
      <c r="Q33" s="383"/>
      <c r="R33" s="383"/>
      <c r="S33" s="383"/>
      <c r="T33" s="383"/>
      <c r="U33" s="380"/>
      <c r="V33" s="383"/>
      <c r="W33" s="383"/>
      <c r="X33" s="380"/>
      <c r="Y33" s="383"/>
      <c r="Z33" s="383"/>
      <c r="AA33" s="380"/>
      <c r="AB33" s="383"/>
      <c r="AC33" s="383"/>
      <c r="AD33" s="380"/>
      <c r="AE33" s="383"/>
      <c r="AF33" s="383"/>
      <c r="AG33" s="383"/>
      <c r="AH33" s="383"/>
      <c r="AI33" s="380"/>
      <c r="AJ33" s="383"/>
      <c r="AK33" s="383"/>
      <c r="AL33" s="383"/>
      <c r="AM33" s="383"/>
      <c r="AN33" s="380"/>
      <c r="AO33" s="383"/>
      <c r="AP33" s="383"/>
      <c r="AQ33" s="383"/>
      <c r="AR33" s="383"/>
      <c r="AS33" s="380"/>
      <c r="AT33" s="374"/>
      <c r="AU33" s="374"/>
      <c r="AV33" s="384"/>
      <c r="AW33" s="377"/>
    </row>
    <row r="34" spans="2:49" s="7" customFormat="1" x14ac:dyDescent="0.2">
      <c r="B34" s="345" t="s">
        <v>90</v>
      </c>
      <c r="C34" s="333" t="s">
        <v>2</v>
      </c>
      <c r="D34" s="320">
        <f>+'[1]Pt 2 Premium and Claims'!D34</f>
        <v>0</v>
      </c>
      <c r="E34" s="364"/>
      <c r="F34" s="364"/>
      <c r="G34" s="364"/>
      <c r="H34" s="364"/>
      <c r="I34" s="366"/>
      <c r="J34" s="320">
        <f>+'[1]Pt 2 Premium and Claims'!J34</f>
        <v>0</v>
      </c>
      <c r="K34" s="364"/>
      <c r="L34" s="364"/>
      <c r="M34" s="364"/>
      <c r="N34" s="364"/>
      <c r="O34" s="366"/>
      <c r="P34" s="320">
        <f>+'[1]Pt 2 Premium and Claims'!P34</f>
        <v>0</v>
      </c>
      <c r="Q34" s="364"/>
      <c r="R34" s="364"/>
      <c r="S34" s="364"/>
      <c r="T34" s="364"/>
      <c r="U34" s="320">
        <f>+'[1]Pt 2 Premium and Claims'!U34</f>
        <v>0</v>
      </c>
      <c r="V34" s="364"/>
      <c r="W34" s="364"/>
      <c r="X34" s="320">
        <f>+'[1]Pt 2 Premium and Claims'!X34</f>
        <v>0</v>
      </c>
      <c r="Y34" s="364"/>
      <c r="Z34" s="364"/>
      <c r="AA34" s="320">
        <f>+'[1]Pt 2 Premium and Claims'!AA34</f>
        <v>0</v>
      </c>
      <c r="AB34" s="364"/>
      <c r="AC34" s="364"/>
      <c r="AD34" s="320">
        <f>+'[1]Pt 2 Premium and Claims'!AD34</f>
        <v>0</v>
      </c>
      <c r="AE34" s="364"/>
      <c r="AF34" s="364"/>
      <c r="AG34" s="364"/>
      <c r="AH34" s="364"/>
      <c r="AI34" s="320">
        <v>0</v>
      </c>
      <c r="AJ34" s="364"/>
      <c r="AK34" s="364"/>
      <c r="AL34" s="364"/>
      <c r="AM34" s="364"/>
      <c r="AN34" s="320">
        <f>+'[1]Pt 2 Premium and Claims'!AN34</f>
        <v>0</v>
      </c>
      <c r="AO34" s="364"/>
      <c r="AP34" s="364"/>
      <c r="AQ34" s="364"/>
      <c r="AR34" s="364"/>
      <c r="AS34" s="320">
        <f>+'[1]Pt 2 Premium and Claims'!AS34</f>
        <v>0</v>
      </c>
      <c r="AT34" s="323">
        <f>+'[1]Pt 2 Premium and Claims'!AT34</f>
        <v>0</v>
      </c>
      <c r="AU34" s="323">
        <f>+'[1]Pt 2 Premium and Claims'!AU34</f>
        <v>0</v>
      </c>
      <c r="AV34" s="370"/>
      <c r="AW34" s="376"/>
    </row>
    <row r="35" spans="2:49" s="7" customFormat="1" x14ac:dyDescent="0.2">
      <c r="B35" s="347" t="s">
        <v>91</v>
      </c>
      <c r="C35" s="333"/>
      <c r="D35" s="367"/>
      <c r="E35" s="321">
        <f>+'[1]Pt 2 Premium and Claims'!E35</f>
        <v>0</v>
      </c>
      <c r="F35" s="321">
        <f>+'[1]Pt 2 Premium and Claims'!F35</f>
        <v>0</v>
      </c>
      <c r="G35" s="321">
        <f>+'[1]Pt 2 Premium and Claims'!G35</f>
        <v>0</v>
      </c>
      <c r="H35" s="321">
        <f>+'[1]Pt 2 Premium and Claims'!H35</f>
        <v>0</v>
      </c>
      <c r="I35" s="320">
        <f>+'[1]Pt 2 Premium and Claims'!I35</f>
        <v>0</v>
      </c>
      <c r="J35" s="367"/>
      <c r="K35" s="321">
        <f>+'[1]Pt 2 Premium and Claims'!K35</f>
        <v>0</v>
      </c>
      <c r="L35" s="321">
        <f>+'[1]Pt 2 Premium and Claims'!L35</f>
        <v>0</v>
      </c>
      <c r="M35" s="321">
        <f>+'[1]Pt 2 Premium and Claims'!M35</f>
        <v>0</v>
      </c>
      <c r="N35" s="321">
        <f>+'[1]Pt 2 Premium and Claims'!N35</f>
        <v>0</v>
      </c>
      <c r="O35" s="320">
        <f>+'[1]Pt 2 Premium and Claims'!O35</f>
        <v>0</v>
      </c>
      <c r="P35" s="367"/>
      <c r="Q35" s="321">
        <f>+'[1]Pt 2 Premium and Claims'!Q35</f>
        <v>0</v>
      </c>
      <c r="R35" s="321">
        <f>+'[1]Pt 2 Premium and Claims'!R35</f>
        <v>0</v>
      </c>
      <c r="S35" s="321">
        <f>+'[1]Pt 2 Premium and Claims'!S35</f>
        <v>0</v>
      </c>
      <c r="T35" s="321">
        <f>+'[1]Pt 2 Premium and Claims'!T35</f>
        <v>0</v>
      </c>
      <c r="U35" s="367"/>
      <c r="V35" s="321">
        <f>+'[1]Pt 2 Premium and Claims'!V35</f>
        <v>0</v>
      </c>
      <c r="W35" s="321">
        <f>+'[1]Pt 2 Premium and Claims'!W35</f>
        <v>0</v>
      </c>
      <c r="X35" s="367"/>
      <c r="Y35" s="321">
        <f>+'[1]Pt 2 Premium and Claims'!Y35</f>
        <v>0</v>
      </c>
      <c r="Z35" s="321">
        <f>+'[1]Pt 2 Premium and Claims'!Z35</f>
        <v>0</v>
      </c>
      <c r="AA35" s="367"/>
      <c r="AB35" s="321">
        <f>+'[1]Pt 2 Premium and Claims'!AB35</f>
        <v>0</v>
      </c>
      <c r="AC35" s="321">
        <f>+'[1]Pt 2 Premium and Claims'!AC35</f>
        <v>0</v>
      </c>
      <c r="AD35" s="367"/>
      <c r="AE35" s="364"/>
      <c r="AF35" s="364"/>
      <c r="AG35" s="364"/>
      <c r="AH35" s="364"/>
      <c r="AI35" s="367"/>
      <c r="AJ35" s="364"/>
      <c r="AK35" s="364"/>
      <c r="AL35" s="364"/>
      <c r="AM35" s="364"/>
      <c r="AN35" s="367"/>
      <c r="AO35" s="321">
        <f>+'[1]Pt 2 Premium and Claims'!AO35</f>
        <v>0</v>
      </c>
      <c r="AP35" s="321">
        <f>+'[1]Pt 2 Premium and Claims'!AP35</f>
        <v>0</v>
      </c>
      <c r="AQ35" s="321">
        <f>+'[1]Pt 2 Premium and Claims'!AQ35</f>
        <v>0</v>
      </c>
      <c r="AR35" s="321">
        <f>+'[1]Pt 2 Premium and Claims'!AR35</f>
        <v>0</v>
      </c>
      <c r="AS35" s="367"/>
      <c r="AT35" s="373"/>
      <c r="AU35" s="373"/>
      <c r="AV35" s="370"/>
      <c r="AW35" s="376"/>
    </row>
    <row r="36" spans="2:49" x14ac:dyDescent="0.2">
      <c r="B36" s="345" t="s">
        <v>293</v>
      </c>
      <c r="C36" s="333" t="s">
        <v>3</v>
      </c>
      <c r="D36" s="320">
        <f>+'[1]Pt 2 Premium and Claims'!D36</f>
        <v>0</v>
      </c>
      <c r="E36" s="321">
        <f>+'[1]Pt 2 Premium and Claims'!E36</f>
        <v>0</v>
      </c>
      <c r="F36" s="321">
        <f>+'[1]Pt 2 Premium and Claims'!F36</f>
        <v>0</v>
      </c>
      <c r="G36" s="321">
        <f>+'[1]Pt 2 Premium and Claims'!G36</f>
        <v>0</v>
      </c>
      <c r="H36" s="321">
        <f>+'[1]Pt 2 Premium and Claims'!H36</f>
        <v>0</v>
      </c>
      <c r="I36" s="320">
        <f>+'[1]Pt 2 Premium and Claims'!I36</f>
        <v>0</v>
      </c>
      <c r="J36" s="320">
        <f>+'[1]Pt 2 Premium and Claims'!J36</f>
        <v>0</v>
      </c>
      <c r="K36" s="321">
        <f>+'[1]Pt 2 Premium and Claims'!K36</f>
        <v>0</v>
      </c>
      <c r="L36" s="321">
        <f>+'[1]Pt 2 Premium and Claims'!L36</f>
        <v>0</v>
      </c>
      <c r="M36" s="321">
        <f>+'[1]Pt 2 Premium and Claims'!M36</f>
        <v>0</v>
      </c>
      <c r="N36" s="321">
        <f>+'[1]Pt 2 Premium and Claims'!N36</f>
        <v>0</v>
      </c>
      <c r="O36" s="320">
        <f>+'[1]Pt 2 Premium and Claims'!O36</f>
        <v>0</v>
      </c>
      <c r="P36" s="320">
        <f>+'[1]Pt 2 Premium and Claims'!P36</f>
        <v>0</v>
      </c>
      <c r="Q36" s="321">
        <f>+'[1]Pt 2 Premium and Claims'!Q36</f>
        <v>0</v>
      </c>
      <c r="R36" s="321">
        <f>+'[1]Pt 2 Premium and Claims'!R36</f>
        <v>0</v>
      </c>
      <c r="S36" s="321">
        <f>+'[1]Pt 2 Premium and Claims'!S36</f>
        <v>0</v>
      </c>
      <c r="T36" s="321">
        <f>+'[1]Pt 2 Premium and Claims'!T36</f>
        <v>0</v>
      </c>
      <c r="U36" s="320">
        <f>+'[1]Pt 2 Premium and Claims'!U36</f>
        <v>0</v>
      </c>
      <c r="V36" s="321">
        <f>+'[1]Pt 2 Premium and Claims'!V36</f>
        <v>0</v>
      </c>
      <c r="W36" s="321">
        <f>+'[1]Pt 2 Premium and Claims'!W36</f>
        <v>0</v>
      </c>
      <c r="X36" s="320">
        <f>+'[1]Pt 2 Premium and Claims'!X36</f>
        <v>0</v>
      </c>
      <c r="Y36" s="321">
        <f>+'[1]Pt 2 Premium and Claims'!Y36</f>
        <v>0</v>
      </c>
      <c r="Z36" s="321">
        <f>+'[1]Pt 2 Premium and Claims'!Z36</f>
        <v>0</v>
      </c>
      <c r="AA36" s="320">
        <f>+'[1]Pt 2 Premium and Claims'!AA36</f>
        <v>0</v>
      </c>
      <c r="AB36" s="321">
        <f>+'[1]Pt 2 Premium and Claims'!AB36</f>
        <v>0</v>
      </c>
      <c r="AC36" s="321">
        <f>+'[1]Pt 2 Premium and Claims'!AC36</f>
        <v>0</v>
      </c>
      <c r="AD36" s="320">
        <f>+'[1]Pt 2 Premium and Claims'!AD36</f>
        <v>0</v>
      </c>
      <c r="AE36" s="364"/>
      <c r="AF36" s="364"/>
      <c r="AG36" s="364"/>
      <c r="AH36" s="364"/>
      <c r="AI36" s="320">
        <v>0</v>
      </c>
      <c r="AJ36" s="364"/>
      <c r="AK36" s="364"/>
      <c r="AL36" s="364"/>
      <c r="AM36" s="364"/>
      <c r="AN36" s="320">
        <f>+'[1]Pt 2 Premium and Claims'!AN36</f>
        <v>0</v>
      </c>
      <c r="AO36" s="321">
        <f>+'[1]Pt 2 Premium and Claims'!AO36</f>
        <v>0</v>
      </c>
      <c r="AP36" s="321">
        <f>+'[1]Pt 2 Premium and Claims'!AP36</f>
        <v>0</v>
      </c>
      <c r="AQ36" s="321">
        <f>+'[1]Pt 2 Premium and Claims'!AQ36</f>
        <v>0</v>
      </c>
      <c r="AR36" s="321">
        <f>+'[1]Pt 2 Premium and Claims'!AR36</f>
        <v>0</v>
      </c>
      <c r="AS36" s="320">
        <f>+'[1]Pt 2 Premium and Claims'!AS36</f>
        <v>0</v>
      </c>
      <c r="AT36" s="323">
        <f>+'[1]Pt 2 Premium and Claims'!AT36</f>
        <v>0</v>
      </c>
      <c r="AU36" s="323">
        <f>+'[1]Pt 2 Premium and Claims'!AU36</f>
        <v>0</v>
      </c>
      <c r="AV36" s="370"/>
      <c r="AW36" s="376"/>
    </row>
    <row r="37" spans="2:49" x14ac:dyDescent="0.2">
      <c r="B37" s="346" t="s">
        <v>294</v>
      </c>
      <c r="C37" s="333"/>
      <c r="D37" s="380"/>
      <c r="E37" s="381"/>
      <c r="F37" s="381"/>
      <c r="G37" s="381"/>
      <c r="H37" s="381"/>
      <c r="I37" s="380"/>
      <c r="J37" s="380"/>
      <c r="K37" s="381"/>
      <c r="L37" s="381"/>
      <c r="M37" s="381"/>
      <c r="N37" s="381"/>
      <c r="O37" s="380"/>
      <c r="P37" s="380"/>
      <c r="Q37" s="381"/>
      <c r="R37" s="381"/>
      <c r="S37" s="381"/>
      <c r="T37" s="381"/>
      <c r="U37" s="380"/>
      <c r="V37" s="381"/>
      <c r="W37" s="381"/>
      <c r="X37" s="380"/>
      <c r="Y37" s="381"/>
      <c r="Z37" s="381"/>
      <c r="AA37" s="380"/>
      <c r="AB37" s="381"/>
      <c r="AC37" s="381"/>
      <c r="AD37" s="380"/>
      <c r="AE37" s="383"/>
      <c r="AF37" s="383"/>
      <c r="AG37" s="383"/>
      <c r="AH37" s="383"/>
      <c r="AI37" s="380"/>
      <c r="AJ37" s="383"/>
      <c r="AK37" s="383"/>
      <c r="AL37" s="383"/>
      <c r="AM37" s="383"/>
      <c r="AN37" s="380"/>
      <c r="AO37" s="381"/>
      <c r="AP37" s="381"/>
      <c r="AQ37" s="381"/>
      <c r="AR37" s="381"/>
      <c r="AS37" s="380"/>
      <c r="AT37" s="374"/>
      <c r="AU37" s="374"/>
      <c r="AV37" s="384"/>
      <c r="AW37" s="377"/>
    </row>
    <row r="38" spans="2:49" ht="28.5" customHeight="1" x14ac:dyDescent="0.2">
      <c r="B38" s="347" t="s">
        <v>124</v>
      </c>
      <c r="C38" s="333" t="s">
        <v>40</v>
      </c>
      <c r="D38" s="320">
        <f>+'[1]Pt 2 Premium and Claims'!D38</f>
        <v>0</v>
      </c>
      <c r="E38" s="364"/>
      <c r="F38" s="364"/>
      <c r="G38" s="364"/>
      <c r="H38" s="364"/>
      <c r="I38" s="366"/>
      <c r="J38" s="320">
        <f>+'[1]Pt 2 Premium and Claims'!J38</f>
        <v>0</v>
      </c>
      <c r="K38" s="364"/>
      <c r="L38" s="364"/>
      <c r="M38" s="364"/>
      <c r="N38" s="364"/>
      <c r="O38" s="366"/>
      <c r="P38" s="320">
        <f>+'[1]Pt 2 Premium and Claims'!P38</f>
        <v>0</v>
      </c>
      <c r="Q38" s="364"/>
      <c r="R38" s="364"/>
      <c r="S38" s="364"/>
      <c r="T38" s="364"/>
      <c r="U38" s="320">
        <f>+'[1]Pt 2 Premium and Claims'!U38</f>
        <v>0</v>
      </c>
      <c r="V38" s="364"/>
      <c r="W38" s="364"/>
      <c r="X38" s="320">
        <f>+'[1]Pt 2 Premium and Claims'!X38</f>
        <v>0</v>
      </c>
      <c r="Y38" s="364"/>
      <c r="Z38" s="364"/>
      <c r="AA38" s="320">
        <f>+'[1]Pt 2 Premium and Claims'!AA38</f>
        <v>0</v>
      </c>
      <c r="AB38" s="364"/>
      <c r="AC38" s="364"/>
      <c r="AD38" s="320">
        <f>+'[1]Pt 2 Premium and Claims'!AD38</f>
        <v>0</v>
      </c>
      <c r="AE38" s="364"/>
      <c r="AF38" s="364"/>
      <c r="AG38" s="364"/>
      <c r="AH38" s="364"/>
      <c r="AI38" s="320">
        <v>0</v>
      </c>
      <c r="AJ38" s="364"/>
      <c r="AK38" s="364"/>
      <c r="AL38" s="364"/>
      <c r="AM38" s="364"/>
      <c r="AN38" s="320">
        <f>+'[1]Pt 2 Premium and Claims'!AN38</f>
        <v>0</v>
      </c>
      <c r="AO38" s="364"/>
      <c r="AP38" s="364"/>
      <c r="AQ38" s="364"/>
      <c r="AR38" s="364"/>
      <c r="AS38" s="320">
        <f>+'[1]Pt 2 Premium and Claims'!AS38</f>
        <v>0</v>
      </c>
      <c r="AT38" s="323">
        <f>+'[1]Pt 2 Premium and Claims'!AT38</f>
        <v>0</v>
      </c>
      <c r="AU38" s="323">
        <f>+'[1]Pt 2 Premium and Claims'!AU38</f>
        <v>0</v>
      </c>
      <c r="AV38" s="370"/>
      <c r="AW38" s="376"/>
    </row>
    <row r="39" spans="2:49" ht="28.15" customHeight="1" x14ac:dyDescent="0.2">
      <c r="B39" s="347" t="s">
        <v>86</v>
      </c>
      <c r="C39" s="333"/>
      <c r="D39" s="367"/>
      <c r="E39" s="321">
        <f>+'[1]Pt 2 Premium and Claims'!E39</f>
        <v>0</v>
      </c>
      <c r="F39" s="321">
        <f>+'[1]Pt 2 Premium and Claims'!F39</f>
        <v>0</v>
      </c>
      <c r="G39" s="321">
        <f>+'[1]Pt 2 Premium and Claims'!G39</f>
        <v>0</v>
      </c>
      <c r="H39" s="321">
        <f>+'[1]Pt 2 Premium and Claims'!H39</f>
        <v>0</v>
      </c>
      <c r="I39" s="320">
        <f>+'[1]Pt 2 Premium and Claims'!I39</f>
        <v>0</v>
      </c>
      <c r="J39" s="367"/>
      <c r="K39" s="321">
        <f>+'[1]Pt 2 Premium and Claims'!K39</f>
        <v>0</v>
      </c>
      <c r="L39" s="321">
        <f>+'[1]Pt 2 Premium and Claims'!L39</f>
        <v>0</v>
      </c>
      <c r="M39" s="321">
        <f>+'[1]Pt 2 Premium and Claims'!M39</f>
        <v>0</v>
      </c>
      <c r="N39" s="321">
        <f>+'[1]Pt 2 Premium and Claims'!N39</f>
        <v>0</v>
      </c>
      <c r="O39" s="320">
        <f>+'[1]Pt 2 Premium and Claims'!O39</f>
        <v>0</v>
      </c>
      <c r="P39" s="367"/>
      <c r="Q39" s="321">
        <f>+'[1]Pt 2 Premium and Claims'!Q39</f>
        <v>0</v>
      </c>
      <c r="R39" s="321">
        <f>+'[1]Pt 2 Premium and Claims'!R39</f>
        <v>0</v>
      </c>
      <c r="S39" s="321">
        <f>+'[1]Pt 2 Premium and Claims'!S39</f>
        <v>0</v>
      </c>
      <c r="T39" s="321">
        <f>+'[1]Pt 2 Premium and Claims'!T39</f>
        <v>0</v>
      </c>
      <c r="U39" s="367"/>
      <c r="V39" s="321">
        <f>+'[1]Pt 2 Premium and Claims'!V39</f>
        <v>0</v>
      </c>
      <c r="W39" s="321">
        <f>+'[1]Pt 2 Premium and Claims'!W39</f>
        <v>0</v>
      </c>
      <c r="X39" s="367"/>
      <c r="Y39" s="321">
        <f>+'[1]Pt 2 Premium and Claims'!Y39</f>
        <v>0</v>
      </c>
      <c r="Z39" s="321">
        <f>+'[1]Pt 2 Premium and Claims'!Z39</f>
        <v>0</v>
      </c>
      <c r="AA39" s="367"/>
      <c r="AB39" s="321">
        <f>+'[1]Pt 2 Premium and Claims'!AB39</f>
        <v>0</v>
      </c>
      <c r="AC39" s="321">
        <f>+'[1]Pt 2 Premium and Claims'!AC39</f>
        <v>0</v>
      </c>
      <c r="AD39" s="367"/>
      <c r="AE39" s="364"/>
      <c r="AF39" s="364"/>
      <c r="AG39" s="364"/>
      <c r="AH39" s="364"/>
      <c r="AI39" s="367"/>
      <c r="AJ39" s="364"/>
      <c r="AK39" s="364"/>
      <c r="AL39" s="364"/>
      <c r="AM39" s="364"/>
      <c r="AN39" s="367"/>
      <c r="AO39" s="321">
        <f>+'[1]Pt 2 Premium and Claims'!AO39</f>
        <v>0</v>
      </c>
      <c r="AP39" s="321">
        <f>+'[1]Pt 2 Premium and Claims'!AP39</f>
        <v>0</v>
      </c>
      <c r="AQ39" s="321">
        <f>+'[1]Pt 2 Premium and Claims'!AQ39</f>
        <v>0</v>
      </c>
      <c r="AR39" s="321">
        <f>+'[1]Pt 2 Premium and Claims'!AR39</f>
        <v>0</v>
      </c>
      <c r="AS39" s="367"/>
      <c r="AT39" s="373"/>
      <c r="AU39" s="373"/>
      <c r="AV39" s="370"/>
      <c r="AW39" s="376"/>
    </row>
    <row r="40" spans="2:49" x14ac:dyDescent="0.2">
      <c r="B40" s="346" t="s">
        <v>295</v>
      </c>
      <c r="C40" s="334"/>
      <c r="D40" s="382"/>
      <c r="E40" s="381"/>
      <c r="F40" s="381"/>
      <c r="G40" s="381"/>
      <c r="H40" s="381"/>
      <c r="I40" s="380"/>
      <c r="J40" s="382"/>
      <c r="K40" s="381"/>
      <c r="L40" s="381"/>
      <c r="M40" s="381"/>
      <c r="N40" s="381"/>
      <c r="O40" s="380"/>
      <c r="P40" s="382"/>
      <c r="Q40" s="381"/>
      <c r="R40" s="381"/>
      <c r="S40" s="381"/>
      <c r="T40" s="381"/>
      <c r="U40" s="382"/>
      <c r="V40" s="381"/>
      <c r="W40" s="381"/>
      <c r="X40" s="382"/>
      <c r="Y40" s="381"/>
      <c r="Z40" s="381"/>
      <c r="AA40" s="382"/>
      <c r="AB40" s="381"/>
      <c r="AC40" s="381"/>
      <c r="AD40" s="382"/>
      <c r="AE40" s="383"/>
      <c r="AF40" s="383"/>
      <c r="AG40" s="383"/>
      <c r="AH40" s="383"/>
      <c r="AI40" s="382"/>
      <c r="AJ40" s="383"/>
      <c r="AK40" s="383"/>
      <c r="AL40" s="383"/>
      <c r="AM40" s="383"/>
      <c r="AN40" s="382"/>
      <c r="AO40" s="381"/>
      <c r="AP40" s="381"/>
      <c r="AQ40" s="381"/>
      <c r="AR40" s="381"/>
      <c r="AS40" s="382"/>
      <c r="AT40" s="384"/>
      <c r="AU40" s="384"/>
      <c r="AV40" s="384"/>
      <c r="AW40" s="377"/>
    </row>
    <row r="41" spans="2:49" x14ac:dyDescent="0.2">
      <c r="B41" s="347" t="s">
        <v>112</v>
      </c>
      <c r="C41" s="333" t="s">
        <v>42</v>
      </c>
      <c r="D41" s="320">
        <f>+'[1]Pt 2 Premium and Claims'!D41</f>
        <v>0</v>
      </c>
      <c r="E41" s="364"/>
      <c r="F41" s="364"/>
      <c r="G41" s="364"/>
      <c r="H41" s="364"/>
      <c r="I41" s="366"/>
      <c r="J41" s="320">
        <f>+'[1]Pt 2 Premium and Claims'!J41</f>
        <v>0</v>
      </c>
      <c r="K41" s="364"/>
      <c r="L41" s="364"/>
      <c r="M41" s="364"/>
      <c r="N41" s="364"/>
      <c r="O41" s="366"/>
      <c r="P41" s="320">
        <f>+'[1]Pt 2 Premium and Claims'!P41</f>
        <v>0</v>
      </c>
      <c r="Q41" s="364"/>
      <c r="R41" s="364"/>
      <c r="S41" s="364"/>
      <c r="T41" s="364"/>
      <c r="U41" s="320">
        <f>+'[1]Pt 2 Premium and Claims'!U41</f>
        <v>0</v>
      </c>
      <c r="V41" s="364"/>
      <c r="W41" s="364"/>
      <c r="X41" s="320">
        <f>+'[1]Pt 2 Premium and Claims'!X41</f>
        <v>0</v>
      </c>
      <c r="Y41" s="364"/>
      <c r="Z41" s="364"/>
      <c r="AA41" s="320">
        <f>+'[1]Pt 2 Premium and Claims'!AA41</f>
        <v>0</v>
      </c>
      <c r="AB41" s="364"/>
      <c r="AC41" s="364"/>
      <c r="AD41" s="320">
        <f>+'[1]Pt 2 Premium and Claims'!AD41</f>
        <v>0</v>
      </c>
      <c r="AE41" s="364"/>
      <c r="AF41" s="364"/>
      <c r="AG41" s="364"/>
      <c r="AH41" s="364"/>
      <c r="AI41" s="320">
        <v>0</v>
      </c>
      <c r="AJ41" s="364"/>
      <c r="AK41" s="364"/>
      <c r="AL41" s="364"/>
      <c r="AM41" s="364"/>
      <c r="AN41" s="320">
        <f>+'[1]Pt 2 Premium and Claims'!AN41</f>
        <v>0</v>
      </c>
      <c r="AO41" s="364"/>
      <c r="AP41" s="364"/>
      <c r="AQ41" s="364"/>
      <c r="AR41" s="364"/>
      <c r="AS41" s="320">
        <f>+'[1]Pt 2 Premium and Claims'!AS41</f>
        <v>0</v>
      </c>
      <c r="AT41" s="323">
        <f>+'[1]Pt 2 Premium and Claims'!AT41</f>
        <v>0</v>
      </c>
      <c r="AU41" s="323">
        <f>+'[1]Pt 2 Premium and Claims'!AU41</f>
        <v>0</v>
      </c>
      <c r="AV41" s="370"/>
      <c r="AW41" s="376"/>
    </row>
    <row r="42" spans="2:49" s="7" customFormat="1" ht="25.5" x14ac:dyDescent="0.2">
      <c r="B42" s="347" t="s">
        <v>92</v>
      </c>
      <c r="C42" s="333"/>
      <c r="D42" s="367"/>
      <c r="E42" s="321">
        <f>+'[1]Pt 2 Premium and Claims'!E42</f>
        <v>0</v>
      </c>
      <c r="F42" s="321">
        <f>+'[1]Pt 2 Premium and Claims'!F42</f>
        <v>0</v>
      </c>
      <c r="G42" s="321">
        <f>+'[1]Pt 2 Premium and Claims'!G42</f>
        <v>0</v>
      </c>
      <c r="H42" s="321">
        <f>+'[1]Pt 2 Premium and Claims'!H42</f>
        <v>0</v>
      </c>
      <c r="I42" s="320">
        <f>+'[1]Pt 2 Premium and Claims'!I42</f>
        <v>0</v>
      </c>
      <c r="J42" s="367"/>
      <c r="K42" s="321">
        <f>+'[1]Pt 2 Premium and Claims'!K42</f>
        <v>0</v>
      </c>
      <c r="L42" s="321">
        <f>+'[1]Pt 2 Premium and Claims'!L42</f>
        <v>0</v>
      </c>
      <c r="M42" s="321">
        <f>+'[1]Pt 2 Premium and Claims'!M42</f>
        <v>0</v>
      </c>
      <c r="N42" s="321">
        <f>+'[1]Pt 2 Premium and Claims'!N42</f>
        <v>0</v>
      </c>
      <c r="O42" s="320">
        <f>+'[1]Pt 2 Premium and Claims'!O42</f>
        <v>0</v>
      </c>
      <c r="P42" s="367"/>
      <c r="Q42" s="321">
        <f>+'[1]Pt 2 Premium and Claims'!Q42</f>
        <v>0</v>
      </c>
      <c r="R42" s="321">
        <f>+'[1]Pt 2 Premium and Claims'!R42</f>
        <v>0</v>
      </c>
      <c r="S42" s="321">
        <f>+'[1]Pt 2 Premium and Claims'!S42</f>
        <v>0</v>
      </c>
      <c r="T42" s="321">
        <f>+'[1]Pt 2 Premium and Claims'!T42</f>
        <v>0</v>
      </c>
      <c r="U42" s="367"/>
      <c r="V42" s="321">
        <f>+'[1]Pt 2 Premium and Claims'!V42</f>
        <v>0</v>
      </c>
      <c r="W42" s="321">
        <f>+'[1]Pt 2 Premium and Claims'!W42</f>
        <v>0</v>
      </c>
      <c r="X42" s="367"/>
      <c r="Y42" s="321">
        <f>+'[1]Pt 2 Premium and Claims'!Y42</f>
        <v>0</v>
      </c>
      <c r="Z42" s="321">
        <f>+'[1]Pt 2 Premium and Claims'!Z42</f>
        <v>0</v>
      </c>
      <c r="AA42" s="367"/>
      <c r="AB42" s="321">
        <f>+'[1]Pt 2 Premium and Claims'!AB42</f>
        <v>0</v>
      </c>
      <c r="AC42" s="321">
        <f>+'[1]Pt 2 Premium and Claims'!AC42</f>
        <v>0</v>
      </c>
      <c r="AD42" s="367"/>
      <c r="AE42" s="364"/>
      <c r="AF42" s="364"/>
      <c r="AG42" s="364"/>
      <c r="AH42" s="364"/>
      <c r="AI42" s="367"/>
      <c r="AJ42" s="364"/>
      <c r="AK42" s="364"/>
      <c r="AL42" s="364"/>
      <c r="AM42" s="364"/>
      <c r="AN42" s="367"/>
      <c r="AO42" s="321">
        <f>+'[1]Pt 2 Premium and Claims'!AO42</f>
        <v>0</v>
      </c>
      <c r="AP42" s="321">
        <f>+'[1]Pt 2 Premium and Claims'!AP42</f>
        <v>0</v>
      </c>
      <c r="AQ42" s="321">
        <f>+'[1]Pt 2 Premium and Claims'!AQ42</f>
        <v>0</v>
      </c>
      <c r="AR42" s="321">
        <f>+'[1]Pt 2 Premium and Claims'!AR42</f>
        <v>0</v>
      </c>
      <c r="AS42" s="367"/>
      <c r="AT42" s="373"/>
      <c r="AU42" s="373"/>
      <c r="AV42" s="370"/>
      <c r="AW42" s="376"/>
    </row>
    <row r="43" spans="2:49" x14ac:dyDescent="0.2">
      <c r="B43" s="345" t="s">
        <v>296</v>
      </c>
      <c r="C43" s="333" t="s">
        <v>46</v>
      </c>
      <c r="D43" s="320">
        <f>+'[1]Pt 2 Premium and Claims'!D43</f>
        <v>0</v>
      </c>
      <c r="E43" s="365"/>
      <c r="F43" s="365"/>
      <c r="G43" s="365"/>
      <c r="H43" s="365"/>
      <c r="I43" s="367"/>
      <c r="J43" s="320">
        <f>+'[1]Pt 2 Premium and Claims'!J43</f>
        <v>0</v>
      </c>
      <c r="K43" s="365"/>
      <c r="L43" s="365"/>
      <c r="M43" s="365"/>
      <c r="N43" s="365"/>
      <c r="O43" s="367"/>
      <c r="P43" s="320">
        <f>+'[1]Pt 2 Premium and Claims'!P43</f>
        <v>0</v>
      </c>
      <c r="Q43" s="365"/>
      <c r="R43" s="365"/>
      <c r="S43" s="365"/>
      <c r="T43" s="365"/>
      <c r="U43" s="320">
        <f>+'[1]Pt 2 Premium and Claims'!U43</f>
        <v>0</v>
      </c>
      <c r="V43" s="365"/>
      <c r="W43" s="365"/>
      <c r="X43" s="320">
        <f>+'[1]Pt 2 Premium and Claims'!X43</f>
        <v>0</v>
      </c>
      <c r="Y43" s="365"/>
      <c r="Z43" s="365"/>
      <c r="AA43" s="320">
        <f>+'[1]Pt 2 Premium and Claims'!AA43</f>
        <v>0</v>
      </c>
      <c r="AB43" s="365"/>
      <c r="AC43" s="365"/>
      <c r="AD43" s="366"/>
      <c r="AE43" s="364"/>
      <c r="AF43" s="364"/>
      <c r="AG43" s="364"/>
      <c r="AH43" s="364"/>
      <c r="AI43" s="320">
        <v>0</v>
      </c>
      <c r="AJ43" s="364"/>
      <c r="AK43" s="364"/>
      <c r="AL43" s="364"/>
      <c r="AM43" s="364"/>
      <c r="AN43" s="320">
        <f>+'[1]Pt 2 Premium and Claims'!AN43</f>
        <v>0</v>
      </c>
      <c r="AO43" s="365"/>
      <c r="AP43" s="365"/>
      <c r="AQ43" s="365"/>
      <c r="AR43" s="365"/>
      <c r="AS43" s="320">
        <f>+'[1]Pt 2 Premium and Claims'!AS43</f>
        <v>0</v>
      </c>
      <c r="AT43" s="323">
        <f>+'[1]Pt 2 Premium and Claims'!AT43</f>
        <v>0</v>
      </c>
      <c r="AU43" s="323">
        <f>+'[1]Pt 2 Premium and Claims'!AU43</f>
        <v>0</v>
      </c>
      <c r="AV43" s="370"/>
      <c r="AW43" s="376"/>
    </row>
    <row r="44" spans="2:49" x14ac:dyDescent="0.2">
      <c r="B44" s="346" t="s">
        <v>297</v>
      </c>
      <c r="C44" s="333"/>
      <c r="D44" s="380"/>
      <c r="E44" s="383"/>
      <c r="F44" s="383"/>
      <c r="G44" s="383"/>
      <c r="H44" s="383"/>
      <c r="I44" s="382"/>
      <c r="J44" s="380"/>
      <c r="K44" s="383"/>
      <c r="L44" s="383"/>
      <c r="M44" s="383"/>
      <c r="N44" s="383"/>
      <c r="O44" s="382"/>
      <c r="P44" s="380"/>
      <c r="Q44" s="383"/>
      <c r="R44" s="383"/>
      <c r="S44" s="383"/>
      <c r="T44" s="383"/>
      <c r="U44" s="380"/>
      <c r="V44" s="383"/>
      <c r="W44" s="383"/>
      <c r="X44" s="380"/>
      <c r="Y44" s="383"/>
      <c r="Z44" s="383"/>
      <c r="AA44" s="380"/>
      <c r="AB44" s="383"/>
      <c r="AC44" s="383"/>
      <c r="AD44" s="382"/>
      <c r="AE44" s="383"/>
      <c r="AF44" s="383"/>
      <c r="AG44" s="383"/>
      <c r="AH44" s="383"/>
      <c r="AI44" s="380"/>
      <c r="AJ44" s="383"/>
      <c r="AK44" s="383"/>
      <c r="AL44" s="383"/>
      <c r="AM44" s="383"/>
      <c r="AN44" s="380"/>
      <c r="AO44" s="383"/>
      <c r="AP44" s="383"/>
      <c r="AQ44" s="383"/>
      <c r="AR44" s="383"/>
      <c r="AS44" s="380"/>
      <c r="AT44" s="374"/>
      <c r="AU44" s="374"/>
      <c r="AV44" s="384"/>
      <c r="AW44" s="377"/>
    </row>
    <row r="45" spans="2:49" x14ac:dyDescent="0.2">
      <c r="B45" s="347" t="s">
        <v>115</v>
      </c>
      <c r="C45" s="333" t="s">
        <v>30</v>
      </c>
      <c r="D45" s="320">
        <f>+'[1]Pt 2 Premium and Claims'!D45</f>
        <v>0</v>
      </c>
      <c r="E45" s="321">
        <f>+'[1]Pt 2 Premium and Claims'!E45</f>
        <v>0</v>
      </c>
      <c r="F45" s="321">
        <f>+'[1]Pt 2 Premium and Claims'!F45</f>
        <v>0</v>
      </c>
      <c r="G45" s="321">
        <f>+'[1]Pt 2 Premium and Claims'!G45</f>
        <v>0</v>
      </c>
      <c r="H45" s="321">
        <f>+'[1]Pt 2 Premium and Claims'!H45</f>
        <v>0</v>
      </c>
      <c r="I45" s="320">
        <f>+'[1]Pt 2 Premium and Claims'!I45</f>
        <v>0</v>
      </c>
      <c r="J45" s="320">
        <f>+'[1]Pt 2 Premium and Claims'!J45</f>
        <v>0</v>
      </c>
      <c r="K45" s="321">
        <f>+'[1]Pt 2 Premium and Claims'!K45</f>
        <v>0</v>
      </c>
      <c r="L45" s="321">
        <f>+'[1]Pt 2 Premium and Claims'!L45</f>
        <v>0</v>
      </c>
      <c r="M45" s="321">
        <f>+'[1]Pt 2 Premium and Claims'!M45</f>
        <v>0</v>
      </c>
      <c r="N45" s="321">
        <f>+'[1]Pt 2 Premium and Claims'!N45</f>
        <v>0</v>
      </c>
      <c r="O45" s="320">
        <f>+'[1]Pt 2 Premium and Claims'!O45</f>
        <v>0</v>
      </c>
      <c r="P45" s="320">
        <f>+'[1]Pt 2 Premium and Claims'!P45</f>
        <v>8879596.3623323217</v>
      </c>
      <c r="Q45" s="321">
        <f>+'[1]Pt 2 Premium and Claims'!Q45</f>
        <v>0</v>
      </c>
      <c r="R45" s="321">
        <f>+'[1]Pt 2 Premium and Claims'!R45</f>
        <v>0</v>
      </c>
      <c r="S45" s="321">
        <f>+'[1]Pt 2 Premium and Claims'!S45</f>
        <v>0</v>
      </c>
      <c r="T45" s="321">
        <f>+'[1]Pt 2 Premium and Claims'!T45</f>
        <v>0</v>
      </c>
      <c r="U45" s="320">
        <f>+'[1]Pt 2 Premium and Claims'!U45</f>
        <v>0</v>
      </c>
      <c r="V45" s="321">
        <f>+'[1]Pt 2 Premium and Claims'!V45</f>
        <v>0</v>
      </c>
      <c r="W45" s="321">
        <f>+'[1]Pt 2 Premium and Claims'!W45</f>
        <v>0</v>
      </c>
      <c r="X45" s="320">
        <f>+'[1]Pt 2 Premium and Claims'!X45</f>
        <v>0</v>
      </c>
      <c r="Y45" s="321">
        <f>+'[1]Pt 2 Premium and Claims'!Y45</f>
        <v>0</v>
      </c>
      <c r="Z45" s="321">
        <f>+'[1]Pt 2 Premium and Claims'!Z45</f>
        <v>0</v>
      </c>
      <c r="AA45" s="320">
        <f>+'[1]Pt 2 Premium and Claims'!AA45</f>
        <v>0</v>
      </c>
      <c r="AB45" s="321">
        <f>+'[1]Pt 2 Premium and Claims'!AB45</f>
        <v>0</v>
      </c>
      <c r="AC45" s="321">
        <f>+'[1]Pt 2 Premium and Claims'!AC45</f>
        <v>0</v>
      </c>
      <c r="AD45" s="320">
        <v>0</v>
      </c>
      <c r="AE45" s="364"/>
      <c r="AF45" s="364"/>
      <c r="AG45" s="364"/>
      <c r="AH45" s="364"/>
      <c r="AI45" s="320">
        <v>0</v>
      </c>
      <c r="AJ45" s="364"/>
      <c r="AK45" s="364"/>
      <c r="AL45" s="364"/>
      <c r="AM45" s="364"/>
      <c r="AN45" s="320">
        <f>+'[1]Pt 2 Premium and Claims'!AN45</f>
        <v>0</v>
      </c>
      <c r="AO45" s="321">
        <f>+'[1]Pt 2 Premium and Claims'!AO45</f>
        <v>0</v>
      </c>
      <c r="AP45" s="321">
        <f>+'[1]Pt 2 Premium and Claims'!AP45</f>
        <v>0</v>
      </c>
      <c r="AQ45" s="321">
        <f>+'[1]Pt 2 Premium and Claims'!AQ45</f>
        <v>0</v>
      </c>
      <c r="AR45" s="321">
        <f>+'[1]Pt 2 Premium and Claims'!AR45</f>
        <v>0</v>
      </c>
      <c r="AS45" s="320">
        <f>+'[1]Pt 2 Premium and Claims'!AS45</f>
        <v>178339784.63766766</v>
      </c>
      <c r="AT45" s="323">
        <f>+'[1]Pt 2 Premium and Claims'!AT45</f>
        <v>0</v>
      </c>
      <c r="AU45" s="323">
        <f>+'[1]Pt 2 Premium and Claims'!AU45</f>
        <v>0</v>
      </c>
      <c r="AV45" s="370"/>
      <c r="AW45" s="376"/>
    </row>
    <row r="46" spans="2:49" x14ac:dyDescent="0.2">
      <c r="B46" s="345" t="s">
        <v>116</v>
      </c>
      <c r="C46" s="333" t="s">
        <v>31</v>
      </c>
      <c r="D46" s="320">
        <f>+'[1]Pt 2 Premium and Claims'!D46</f>
        <v>0</v>
      </c>
      <c r="E46" s="321">
        <f>+'[1]Pt 2 Premium and Claims'!E46</f>
        <v>0</v>
      </c>
      <c r="F46" s="321">
        <f>+'[1]Pt 2 Premium and Claims'!F46</f>
        <v>0</v>
      </c>
      <c r="G46" s="321">
        <f>+'[1]Pt 2 Premium and Claims'!G46</f>
        <v>0</v>
      </c>
      <c r="H46" s="321">
        <f>+'[1]Pt 2 Premium and Claims'!H46</f>
        <v>0</v>
      </c>
      <c r="I46" s="320">
        <f>+'[1]Pt 2 Premium and Claims'!I46</f>
        <v>0</v>
      </c>
      <c r="J46" s="320">
        <f>+'[1]Pt 2 Premium and Claims'!J46</f>
        <v>0</v>
      </c>
      <c r="K46" s="321">
        <f>+'[1]Pt 2 Premium and Claims'!K46</f>
        <v>0</v>
      </c>
      <c r="L46" s="321">
        <f>+'[1]Pt 2 Premium and Claims'!L46</f>
        <v>0</v>
      </c>
      <c r="M46" s="321">
        <f>+'[1]Pt 2 Premium and Claims'!M46</f>
        <v>0</v>
      </c>
      <c r="N46" s="321">
        <f>+'[1]Pt 2 Premium and Claims'!N46</f>
        <v>0</v>
      </c>
      <c r="O46" s="320">
        <f>+'[1]Pt 2 Premium and Claims'!O46</f>
        <v>0</v>
      </c>
      <c r="P46" s="320">
        <f>+'[1]Pt 2 Premium and Claims'!P46</f>
        <v>10907735.40740557</v>
      </c>
      <c r="Q46" s="321">
        <f>+'[1]Pt 2 Premium and Claims'!Q46</f>
        <v>10907735.40740557</v>
      </c>
      <c r="R46" s="321">
        <f>+'[1]Pt 2 Premium and Claims'!R46</f>
        <v>0</v>
      </c>
      <c r="S46" s="321">
        <f>+'[1]Pt 2 Premium and Claims'!S46</f>
        <v>0</v>
      </c>
      <c r="T46" s="321">
        <f>+'[1]Pt 2 Premium and Claims'!T46</f>
        <v>0</v>
      </c>
      <c r="U46" s="320">
        <f>+'[1]Pt 2 Premium and Claims'!U46</f>
        <v>0</v>
      </c>
      <c r="V46" s="321">
        <f>+'[1]Pt 2 Premium and Claims'!V46</f>
        <v>0</v>
      </c>
      <c r="W46" s="321">
        <f>+'[1]Pt 2 Premium and Claims'!W46</f>
        <v>0</v>
      </c>
      <c r="X46" s="320">
        <f>+'[1]Pt 2 Premium and Claims'!X46</f>
        <v>0</v>
      </c>
      <c r="Y46" s="321">
        <f>+'[1]Pt 2 Premium and Claims'!Y46</f>
        <v>0</v>
      </c>
      <c r="Z46" s="321">
        <f>+'[1]Pt 2 Premium and Claims'!Z46</f>
        <v>0</v>
      </c>
      <c r="AA46" s="320">
        <f>+'[1]Pt 2 Premium and Claims'!AA46</f>
        <v>0</v>
      </c>
      <c r="AB46" s="321">
        <f>+'[1]Pt 2 Premium and Claims'!AB46</f>
        <v>0</v>
      </c>
      <c r="AC46" s="321">
        <f>+'[1]Pt 2 Premium and Claims'!AC46</f>
        <v>0</v>
      </c>
      <c r="AD46" s="320">
        <v>0</v>
      </c>
      <c r="AE46" s="364"/>
      <c r="AF46" s="364"/>
      <c r="AG46" s="364"/>
      <c r="AH46" s="364"/>
      <c r="AI46" s="320">
        <v>0</v>
      </c>
      <c r="AJ46" s="364"/>
      <c r="AK46" s="364"/>
      <c r="AL46" s="364"/>
      <c r="AM46" s="364"/>
      <c r="AN46" s="320">
        <f>+'[1]Pt 2 Premium and Claims'!AN46</f>
        <v>0</v>
      </c>
      <c r="AO46" s="321">
        <f>+'[1]Pt 2 Premium and Claims'!AO46</f>
        <v>0</v>
      </c>
      <c r="AP46" s="321">
        <f>+'[1]Pt 2 Premium and Claims'!AP46</f>
        <v>0</v>
      </c>
      <c r="AQ46" s="321">
        <f>+'[1]Pt 2 Premium and Claims'!AQ46</f>
        <v>0</v>
      </c>
      <c r="AR46" s="321">
        <f>+'[1]Pt 2 Premium and Claims'!AR46</f>
        <v>0</v>
      </c>
      <c r="AS46" s="320">
        <f>+'[1]Pt 2 Premium and Claims'!AS46</f>
        <v>227657679.36482498</v>
      </c>
      <c r="AT46" s="323">
        <f>+'[1]Pt 2 Premium and Claims'!AT46</f>
        <v>0</v>
      </c>
      <c r="AU46" s="323">
        <f>+'[1]Pt 2 Premium and Claims'!AU46</f>
        <v>0</v>
      </c>
      <c r="AV46" s="370"/>
      <c r="AW46" s="376"/>
    </row>
    <row r="47" spans="2:49" x14ac:dyDescent="0.2">
      <c r="B47" s="345" t="s">
        <v>117</v>
      </c>
      <c r="C47" s="333" t="s">
        <v>32</v>
      </c>
      <c r="D47" s="320">
        <f>+'[1]Pt 2 Premium and Claims'!D47</f>
        <v>0</v>
      </c>
      <c r="E47" s="365"/>
      <c r="F47" s="365"/>
      <c r="G47" s="365"/>
      <c r="H47" s="365"/>
      <c r="I47" s="367"/>
      <c r="J47" s="320">
        <f>+'[1]Pt 2 Premium and Claims'!J47</f>
        <v>0</v>
      </c>
      <c r="K47" s="365"/>
      <c r="L47" s="365"/>
      <c r="M47" s="365"/>
      <c r="N47" s="365"/>
      <c r="O47" s="367"/>
      <c r="P47" s="320">
        <f>+'[1]Pt 2 Premium and Claims'!P47</f>
        <v>8905126.0350607</v>
      </c>
      <c r="Q47" s="365"/>
      <c r="R47" s="365"/>
      <c r="S47" s="365"/>
      <c r="T47" s="365"/>
      <c r="U47" s="320">
        <f>+'[1]Pt 2 Premium and Claims'!U47</f>
        <v>0</v>
      </c>
      <c r="V47" s="365"/>
      <c r="W47" s="365"/>
      <c r="X47" s="320">
        <f>+'[1]Pt 2 Premium and Claims'!X47</f>
        <v>0</v>
      </c>
      <c r="Y47" s="365"/>
      <c r="Z47" s="365"/>
      <c r="AA47" s="320">
        <f>+'[1]Pt 2 Premium and Claims'!AA47</f>
        <v>0</v>
      </c>
      <c r="AB47" s="365"/>
      <c r="AC47" s="365"/>
      <c r="AD47" s="320">
        <v>0</v>
      </c>
      <c r="AE47" s="364"/>
      <c r="AF47" s="364"/>
      <c r="AG47" s="364"/>
      <c r="AH47" s="364"/>
      <c r="AI47" s="320">
        <v>0</v>
      </c>
      <c r="AJ47" s="364"/>
      <c r="AK47" s="364"/>
      <c r="AL47" s="364"/>
      <c r="AM47" s="364"/>
      <c r="AN47" s="320">
        <f>+'[1]Pt 2 Premium and Claims'!AN47</f>
        <v>0</v>
      </c>
      <c r="AO47" s="365"/>
      <c r="AP47" s="365"/>
      <c r="AQ47" s="365"/>
      <c r="AR47" s="365"/>
      <c r="AS47" s="320">
        <f>+'[1]Pt 2 Premium and Claims'!AS47</f>
        <v>220445148.87470379</v>
      </c>
      <c r="AT47" s="323">
        <f>+'[1]Pt 2 Premium and Claims'!AT47</f>
        <v>0</v>
      </c>
      <c r="AU47" s="323">
        <f>+'[1]Pt 2 Premium and Claims'!AU47</f>
        <v>0</v>
      </c>
      <c r="AV47" s="370"/>
      <c r="AW47" s="376"/>
    </row>
    <row r="48" spans="2:49" x14ac:dyDescent="0.2">
      <c r="B48" s="346" t="s">
        <v>298</v>
      </c>
      <c r="C48" s="333"/>
      <c r="D48" s="380"/>
      <c r="E48" s="383"/>
      <c r="F48" s="383"/>
      <c r="G48" s="383"/>
      <c r="H48" s="383"/>
      <c r="I48" s="382"/>
      <c r="J48" s="380"/>
      <c r="K48" s="383"/>
      <c r="L48" s="383"/>
      <c r="M48" s="383"/>
      <c r="N48" s="383"/>
      <c r="O48" s="382"/>
      <c r="P48" s="380"/>
      <c r="Q48" s="383"/>
      <c r="R48" s="383"/>
      <c r="S48" s="383"/>
      <c r="T48" s="383"/>
      <c r="U48" s="380"/>
      <c r="V48" s="383"/>
      <c r="W48" s="383"/>
      <c r="X48" s="380"/>
      <c r="Y48" s="383"/>
      <c r="Z48" s="383"/>
      <c r="AA48" s="380"/>
      <c r="AB48" s="383"/>
      <c r="AC48" s="383"/>
      <c r="AD48" s="380"/>
      <c r="AE48" s="383"/>
      <c r="AF48" s="383"/>
      <c r="AG48" s="383"/>
      <c r="AH48" s="383"/>
      <c r="AI48" s="380"/>
      <c r="AJ48" s="383"/>
      <c r="AK48" s="383"/>
      <c r="AL48" s="383"/>
      <c r="AM48" s="383"/>
      <c r="AN48" s="380"/>
      <c r="AO48" s="383"/>
      <c r="AP48" s="383"/>
      <c r="AQ48" s="383"/>
      <c r="AR48" s="383"/>
      <c r="AS48" s="380"/>
      <c r="AT48" s="374"/>
      <c r="AU48" s="374"/>
      <c r="AV48" s="384"/>
      <c r="AW48" s="377"/>
    </row>
    <row r="49" spans="2:49" x14ac:dyDescent="0.2">
      <c r="B49" s="345" t="s">
        <v>118</v>
      </c>
      <c r="C49" s="333" t="s">
        <v>33</v>
      </c>
      <c r="D49" s="320">
        <f>+'[1]Pt 2 Premium and Claims'!D49</f>
        <v>0</v>
      </c>
      <c r="E49" s="321">
        <f>+'[1]Pt 2 Premium and Claims'!E49</f>
        <v>0</v>
      </c>
      <c r="F49" s="321">
        <f>+'[1]Pt 2 Premium and Claims'!F49</f>
        <v>0</v>
      </c>
      <c r="G49" s="321">
        <f>+'[1]Pt 2 Premium and Claims'!G49</f>
        <v>0</v>
      </c>
      <c r="H49" s="321">
        <f>+'[1]Pt 2 Premium and Claims'!H49</f>
        <v>0</v>
      </c>
      <c r="I49" s="320">
        <f>+'[1]Pt 2 Premium and Claims'!I49</f>
        <v>0</v>
      </c>
      <c r="J49" s="320">
        <f>+'[1]Pt 2 Premium and Claims'!J49</f>
        <v>0</v>
      </c>
      <c r="K49" s="321">
        <f>+'[1]Pt 2 Premium and Claims'!K49</f>
        <v>0</v>
      </c>
      <c r="L49" s="321">
        <f>+'[1]Pt 2 Premium and Claims'!L49</f>
        <v>0</v>
      </c>
      <c r="M49" s="321">
        <f>+'[1]Pt 2 Premium and Claims'!M49</f>
        <v>0</v>
      </c>
      <c r="N49" s="321">
        <f>+'[1]Pt 2 Premium and Claims'!N49</f>
        <v>0</v>
      </c>
      <c r="O49" s="320">
        <f>+'[1]Pt 2 Premium and Claims'!O49</f>
        <v>0</v>
      </c>
      <c r="P49" s="320">
        <f>+'[1]Pt 2 Premium and Claims'!P49</f>
        <v>0</v>
      </c>
      <c r="Q49" s="321">
        <f>+'[1]Pt 2 Premium and Claims'!Q49</f>
        <v>0</v>
      </c>
      <c r="R49" s="321">
        <f>+'[1]Pt 2 Premium and Claims'!R49</f>
        <v>0</v>
      </c>
      <c r="S49" s="321">
        <f>+'[1]Pt 2 Premium and Claims'!S49</f>
        <v>0</v>
      </c>
      <c r="T49" s="321">
        <f>+'[1]Pt 2 Premium and Claims'!T49</f>
        <v>0</v>
      </c>
      <c r="U49" s="320">
        <f>+'[1]Pt 2 Premium and Claims'!U49</f>
        <v>0</v>
      </c>
      <c r="V49" s="321">
        <f>+'[1]Pt 2 Premium and Claims'!V49</f>
        <v>0</v>
      </c>
      <c r="W49" s="321">
        <f>+'[1]Pt 2 Premium and Claims'!W49</f>
        <v>0</v>
      </c>
      <c r="X49" s="320">
        <f>+'[1]Pt 2 Premium and Claims'!X49</f>
        <v>0</v>
      </c>
      <c r="Y49" s="321">
        <f>+'[1]Pt 2 Premium and Claims'!Y49</f>
        <v>0</v>
      </c>
      <c r="Z49" s="321">
        <f>+'[1]Pt 2 Premium and Claims'!Z49</f>
        <v>0</v>
      </c>
      <c r="AA49" s="320">
        <f>+'[1]Pt 2 Premium and Claims'!AA49</f>
        <v>0</v>
      </c>
      <c r="AB49" s="321">
        <f>+'[1]Pt 2 Premium and Claims'!AB49</f>
        <v>0</v>
      </c>
      <c r="AC49" s="321">
        <f>+'[1]Pt 2 Premium and Claims'!AC49</f>
        <v>0</v>
      </c>
      <c r="AD49" s="320">
        <f>+'[1]Pt 2 Premium and Claims'!AD49</f>
        <v>0</v>
      </c>
      <c r="AE49" s="364"/>
      <c r="AF49" s="364"/>
      <c r="AG49" s="364"/>
      <c r="AH49" s="364"/>
      <c r="AI49" s="320">
        <v>0</v>
      </c>
      <c r="AJ49" s="364"/>
      <c r="AK49" s="364"/>
      <c r="AL49" s="364"/>
      <c r="AM49" s="364"/>
      <c r="AN49" s="320">
        <f>+'[1]Pt 2 Premium and Claims'!AN49</f>
        <v>0</v>
      </c>
      <c r="AO49" s="321">
        <f>+'[1]Pt 2 Premium and Claims'!AO49</f>
        <v>0</v>
      </c>
      <c r="AP49" s="321">
        <f>+'[1]Pt 2 Premium and Claims'!AP49</f>
        <v>0</v>
      </c>
      <c r="AQ49" s="321">
        <f>+'[1]Pt 2 Premium and Claims'!AQ49</f>
        <v>0</v>
      </c>
      <c r="AR49" s="321">
        <f>+'[1]Pt 2 Premium and Claims'!AR49</f>
        <v>0</v>
      </c>
      <c r="AS49" s="320">
        <f>+'[1]Pt 2 Premium and Claims'!AS49</f>
        <v>0</v>
      </c>
      <c r="AT49" s="323">
        <f>+'[1]Pt 2 Premium and Claims'!AT49</f>
        <v>0</v>
      </c>
      <c r="AU49" s="323">
        <f>+'[1]Pt 2 Premium and Claims'!AU49</f>
        <v>0</v>
      </c>
      <c r="AV49" s="370"/>
      <c r="AW49" s="376"/>
    </row>
    <row r="50" spans="2:49" x14ac:dyDescent="0.2">
      <c r="B50" s="345" t="s">
        <v>119</v>
      </c>
      <c r="C50" s="333" t="s">
        <v>34</v>
      </c>
      <c r="D50" s="320">
        <f>+'[1]Pt 2 Premium and Claims'!D50</f>
        <v>0</v>
      </c>
      <c r="E50" s="365"/>
      <c r="F50" s="365"/>
      <c r="G50" s="365"/>
      <c r="H50" s="365"/>
      <c r="I50" s="367"/>
      <c r="J50" s="320">
        <f>+'[1]Pt 2 Premium and Claims'!J50</f>
        <v>0</v>
      </c>
      <c r="K50" s="365"/>
      <c r="L50" s="365"/>
      <c r="M50" s="365"/>
      <c r="N50" s="365"/>
      <c r="O50" s="367"/>
      <c r="P50" s="320">
        <f>+'[1]Pt 2 Premium and Claims'!P50</f>
        <v>0</v>
      </c>
      <c r="Q50" s="365"/>
      <c r="R50" s="365"/>
      <c r="S50" s="365"/>
      <c r="T50" s="365"/>
      <c r="U50" s="320">
        <f>+'[1]Pt 2 Premium and Claims'!U50</f>
        <v>0</v>
      </c>
      <c r="V50" s="365"/>
      <c r="W50" s="365"/>
      <c r="X50" s="320">
        <f>+'[1]Pt 2 Premium and Claims'!X50</f>
        <v>0</v>
      </c>
      <c r="Y50" s="365"/>
      <c r="Z50" s="365"/>
      <c r="AA50" s="320">
        <f>+'[1]Pt 2 Premium and Claims'!AA50</f>
        <v>0</v>
      </c>
      <c r="AB50" s="365"/>
      <c r="AC50" s="365"/>
      <c r="AD50" s="320">
        <f>+'[1]Pt 2 Premium and Claims'!AD50</f>
        <v>0</v>
      </c>
      <c r="AE50" s="364"/>
      <c r="AF50" s="364"/>
      <c r="AG50" s="364"/>
      <c r="AH50" s="364"/>
      <c r="AI50" s="320">
        <v>0</v>
      </c>
      <c r="AJ50" s="364"/>
      <c r="AK50" s="364"/>
      <c r="AL50" s="364"/>
      <c r="AM50" s="364"/>
      <c r="AN50" s="320">
        <f>+'[1]Pt 2 Premium and Claims'!AN50</f>
        <v>0</v>
      </c>
      <c r="AO50" s="365"/>
      <c r="AP50" s="365"/>
      <c r="AQ50" s="365"/>
      <c r="AR50" s="365"/>
      <c r="AS50" s="320">
        <f>+'[1]Pt 2 Premium and Claims'!AS50</f>
        <v>0</v>
      </c>
      <c r="AT50" s="323">
        <f>+'[1]Pt 2 Premium and Claims'!AT50</f>
        <v>0</v>
      </c>
      <c r="AU50" s="323">
        <f>+'[1]Pt 2 Premium and Claims'!AU50</f>
        <v>0</v>
      </c>
      <c r="AV50" s="370"/>
      <c r="AW50" s="376"/>
    </row>
    <row r="51" spans="2:49" s="7" customFormat="1" x14ac:dyDescent="0.2">
      <c r="B51" s="345" t="s">
        <v>299</v>
      </c>
      <c r="C51" s="333"/>
      <c r="D51" s="320">
        <f>+'[1]Pt 2 Premium and Claims'!D51</f>
        <v>0</v>
      </c>
      <c r="E51" s="321">
        <f>+'[1]Pt 2 Premium and Claims'!E51</f>
        <v>0</v>
      </c>
      <c r="F51" s="321">
        <f>+'[1]Pt 2 Premium and Claims'!F51</f>
        <v>0</v>
      </c>
      <c r="G51" s="321">
        <f>+'[1]Pt 2 Premium and Claims'!G51</f>
        <v>0</v>
      </c>
      <c r="H51" s="321">
        <f>+'[1]Pt 2 Premium and Claims'!H51</f>
        <v>0</v>
      </c>
      <c r="I51" s="320">
        <f>+'[1]Pt 2 Premium and Claims'!I51</f>
        <v>0</v>
      </c>
      <c r="J51" s="320">
        <f>+'[1]Pt 2 Premium and Claims'!J51</f>
        <v>0</v>
      </c>
      <c r="K51" s="321">
        <f>+'[1]Pt 2 Premium and Claims'!K51</f>
        <v>0</v>
      </c>
      <c r="L51" s="321">
        <f>+'[1]Pt 2 Premium and Claims'!L51</f>
        <v>0</v>
      </c>
      <c r="M51" s="321">
        <f>+'[1]Pt 2 Premium and Claims'!M51</f>
        <v>0</v>
      </c>
      <c r="N51" s="321">
        <f>+'[1]Pt 2 Premium and Claims'!N51</f>
        <v>0</v>
      </c>
      <c r="O51" s="320">
        <f>+'[1]Pt 2 Premium and Claims'!O51</f>
        <v>0</v>
      </c>
      <c r="P51" s="320">
        <f>+'[1]Pt 2 Premium and Claims'!P51</f>
        <v>0</v>
      </c>
      <c r="Q51" s="321">
        <f>+'[1]Pt 2 Premium and Claims'!Q51</f>
        <v>0</v>
      </c>
      <c r="R51" s="321">
        <f>+'[1]Pt 2 Premium and Claims'!R51</f>
        <v>0</v>
      </c>
      <c r="S51" s="321">
        <f>+'[1]Pt 2 Premium and Claims'!S51</f>
        <v>0</v>
      </c>
      <c r="T51" s="321">
        <f>+'[1]Pt 2 Premium and Claims'!T51</f>
        <v>0</v>
      </c>
      <c r="U51" s="320">
        <f>+'[1]Pt 2 Premium and Claims'!U51</f>
        <v>0</v>
      </c>
      <c r="V51" s="321">
        <f>+'[1]Pt 2 Premium and Claims'!V51</f>
        <v>0</v>
      </c>
      <c r="W51" s="321">
        <f>+'[1]Pt 2 Premium and Claims'!W51</f>
        <v>0</v>
      </c>
      <c r="X51" s="320">
        <f>+'[1]Pt 2 Premium and Claims'!X51</f>
        <v>0</v>
      </c>
      <c r="Y51" s="321">
        <f>+'[1]Pt 2 Premium and Claims'!Y51</f>
        <v>0</v>
      </c>
      <c r="Z51" s="321">
        <f>+'[1]Pt 2 Premium and Claims'!Z51</f>
        <v>0</v>
      </c>
      <c r="AA51" s="320">
        <f>+'[1]Pt 2 Premium and Claims'!AA51</f>
        <v>0</v>
      </c>
      <c r="AB51" s="321">
        <f>+'[1]Pt 2 Premium and Claims'!AB51</f>
        <v>0</v>
      </c>
      <c r="AC51" s="321">
        <f>+'[1]Pt 2 Premium and Claims'!AC51</f>
        <v>0</v>
      </c>
      <c r="AD51" s="320">
        <v>0</v>
      </c>
      <c r="AE51" s="364"/>
      <c r="AF51" s="364"/>
      <c r="AG51" s="364"/>
      <c r="AH51" s="364"/>
      <c r="AI51" s="320">
        <v>0</v>
      </c>
      <c r="AJ51" s="364"/>
      <c r="AK51" s="364"/>
      <c r="AL51" s="364"/>
      <c r="AM51" s="364"/>
      <c r="AN51" s="320">
        <f>+'[1]Pt 2 Premium and Claims'!AN51</f>
        <v>0</v>
      </c>
      <c r="AO51" s="321">
        <f>+'[1]Pt 2 Premium and Claims'!AO51</f>
        <v>0</v>
      </c>
      <c r="AP51" s="321">
        <f>+'[1]Pt 2 Premium and Claims'!AP51</f>
        <v>0</v>
      </c>
      <c r="AQ51" s="321">
        <f>+'[1]Pt 2 Premium and Claims'!AQ51</f>
        <v>0</v>
      </c>
      <c r="AR51" s="321">
        <f>+'[1]Pt 2 Premium and Claims'!AR51</f>
        <v>0</v>
      </c>
      <c r="AS51" s="320">
        <f>+'[1]Pt 2 Premium and Claims'!AS51</f>
        <v>0</v>
      </c>
      <c r="AT51" s="323">
        <f>+'[1]Pt 2 Premium and Claims'!AT51</f>
        <v>0</v>
      </c>
      <c r="AU51" s="323">
        <f>+'[1]Pt 2 Premium and Claims'!AU51</f>
        <v>0</v>
      </c>
      <c r="AV51" s="370"/>
      <c r="AW51" s="376"/>
    </row>
    <row r="52" spans="2:49" x14ac:dyDescent="0.2">
      <c r="B52" s="345" t="s">
        <v>300</v>
      </c>
      <c r="C52" s="333" t="s">
        <v>4</v>
      </c>
      <c r="D52" s="320">
        <f>+'[1]Pt 2 Premium and Claims'!D52</f>
        <v>0</v>
      </c>
      <c r="E52" s="321">
        <f>+'[1]Pt 2 Premium and Claims'!E52</f>
        <v>0</v>
      </c>
      <c r="F52" s="321">
        <f>+'[1]Pt 2 Premium and Claims'!F52</f>
        <v>0</v>
      </c>
      <c r="G52" s="321">
        <f>+'[1]Pt 2 Premium and Claims'!G52</f>
        <v>0</v>
      </c>
      <c r="H52" s="321">
        <f>+'[1]Pt 2 Premium and Claims'!H52</f>
        <v>0</v>
      </c>
      <c r="I52" s="320">
        <f>+'[1]Pt 2 Premium and Claims'!I52</f>
        <v>0</v>
      </c>
      <c r="J52" s="320">
        <f>+'[1]Pt 2 Premium and Claims'!J52</f>
        <v>0</v>
      </c>
      <c r="K52" s="321">
        <f>+'[1]Pt 2 Premium and Claims'!K52</f>
        <v>0</v>
      </c>
      <c r="L52" s="321">
        <f>+'[1]Pt 2 Premium and Claims'!L52</f>
        <v>0</v>
      </c>
      <c r="M52" s="321">
        <f>+'[1]Pt 2 Premium and Claims'!M52</f>
        <v>0</v>
      </c>
      <c r="N52" s="321">
        <f>+'[1]Pt 2 Premium and Claims'!N52</f>
        <v>0</v>
      </c>
      <c r="O52" s="320">
        <f>+'[1]Pt 2 Premium and Claims'!O52</f>
        <v>0</v>
      </c>
      <c r="P52" s="320">
        <f>+'[1]Pt 2 Premium and Claims'!P52</f>
        <v>0</v>
      </c>
      <c r="Q52" s="321">
        <f>+'[1]Pt 2 Premium and Claims'!Q52</f>
        <v>0</v>
      </c>
      <c r="R52" s="321">
        <f>+'[1]Pt 2 Premium and Claims'!R52</f>
        <v>0</v>
      </c>
      <c r="S52" s="321">
        <f>+'[1]Pt 2 Premium and Claims'!S52</f>
        <v>0</v>
      </c>
      <c r="T52" s="321">
        <f>+'[1]Pt 2 Premium and Claims'!T52</f>
        <v>0</v>
      </c>
      <c r="U52" s="320">
        <f>+'[1]Pt 2 Premium and Claims'!U52</f>
        <v>0</v>
      </c>
      <c r="V52" s="321">
        <f>+'[1]Pt 2 Premium and Claims'!V52</f>
        <v>0</v>
      </c>
      <c r="W52" s="321">
        <f>+'[1]Pt 2 Premium and Claims'!W52</f>
        <v>0</v>
      </c>
      <c r="X52" s="320">
        <f>+'[1]Pt 2 Premium and Claims'!X52</f>
        <v>0</v>
      </c>
      <c r="Y52" s="321">
        <f>+'[1]Pt 2 Premium and Claims'!Y52</f>
        <v>0</v>
      </c>
      <c r="Z52" s="321">
        <f>+'[1]Pt 2 Premium and Claims'!Z52</f>
        <v>0</v>
      </c>
      <c r="AA52" s="320">
        <f>+'[1]Pt 2 Premium and Claims'!AA52</f>
        <v>0</v>
      </c>
      <c r="AB52" s="321">
        <f>+'[1]Pt 2 Premium and Claims'!AB52</f>
        <v>0</v>
      </c>
      <c r="AC52" s="321">
        <f>+'[1]Pt 2 Premium and Claims'!AC52</f>
        <v>0</v>
      </c>
      <c r="AD52" s="320">
        <v>0</v>
      </c>
      <c r="AE52" s="364"/>
      <c r="AF52" s="364"/>
      <c r="AG52" s="364"/>
      <c r="AH52" s="364"/>
      <c r="AI52" s="320">
        <v>0</v>
      </c>
      <c r="AJ52" s="364"/>
      <c r="AK52" s="364"/>
      <c r="AL52" s="364"/>
      <c r="AM52" s="364"/>
      <c r="AN52" s="320">
        <f>+'[1]Pt 2 Premium and Claims'!AN52</f>
        <v>0</v>
      </c>
      <c r="AO52" s="321">
        <f>+'[1]Pt 2 Premium and Claims'!AO52</f>
        <v>0</v>
      </c>
      <c r="AP52" s="321">
        <f>+'[1]Pt 2 Premium and Claims'!AP52</f>
        <v>0</v>
      </c>
      <c r="AQ52" s="321">
        <f>+'[1]Pt 2 Premium and Claims'!AQ52</f>
        <v>0</v>
      </c>
      <c r="AR52" s="321">
        <f>+'[1]Pt 2 Premium and Claims'!AR52</f>
        <v>0</v>
      </c>
      <c r="AS52" s="320">
        <f>+'[1]Pt 2 Premium and Claims'!AS52</f>
        <v>0</v>
      </c>
      <c r="AT52" s="323">
        <f>+'[1]Pt 2 Premium and Claims'!AT52</f>
        <v>0</v>
      </c>
      <c r="AU52" s="323">
        <f>+'[1]Pt 2 Premium and Claims'!AU52</f>
        <v>0</v>
      </c>
      <c r="AV52" s="370"/>
      <c r="AW52" s="376"/>
    </row>
    <row r="53" spans="2:49" s="7" customFormat="1" x14ac:dyDescent="0.2">
      <c r="B53" s="345" t="s">
        <v>301</v>
      </c>
      <c r="C53" s="333" t="s">
        <v>5</v>
      </c>
      <c r="D53" s="320">
        <f>+'[1]Pt 2 Premium and Claims'!D53</f>
        <v>0</v>
      </c>
      <c r="E53" s="321">
        <f>+'[1]Pt 2 Premium and Claims'!E53</f>
        <v>0</v>
      </c>
      <c r="F53" s="321">
        <f>+'[1]Pt 2 Premium and Claims'!F53</f>
        <v>0</v>
      </c>
      <c r="G53" s="321">
        <f>+'[1]Pt 2 Premium and Claims'!G53</f>
        <v>0</v>
      </c>
      <c r="H53" s="321">
        <f>+'[1]Pt 2 Premium and Claims'!H53</f>
        <v>0</v>
      </c>
      <c r="I53" s="320">
        <f>+'[1]Pt 2 Premium and Claims'!I53</f>
        <v>0</v>
      </c>
      <c r="J53" s="320">
        <f>+'[1]Pt 2 Premium and Claims'!J53</f>
        <v>0</v>
      </c>
      <c r="K53" s="321">
        <f>+'[1]Pt 2 Premium and Claims'!K53</f>
        <v>0</v>
      </c>
      <c r="L53" s="321">
        <f>+'[1]Pt 2 Premium and Claims'!L53</f>
        <v>0</v>
      </c>
      <c r="M53" s="321">
        <f>+'[1]Pt 2 Premium and Claims'!M53</f>
        <v>0</v>
      </c>
      <c r="N53" s="321">
        <f>+'[1]Pt 2 Premium and Claims'!N53</f>
        <v>0</v>
      </c>
      <c r="O53" s="320">
        <f>+'[1]Pt 2 Premium and Claims'!O53</f>
        <v>0</v>
      </c>
      <c r="P53" s="320">
        <f>+'[1]Pt 2 Premium and Claims'!P53</f>
        <v>0</v>
      </c>
      <c r="Q53" s="321">
        <f>+'[1]Pt 2 Premium and Claims'!Q53</f>
        <v>0</v>
      </c>
      <c r="R53" s="321">
        <f>+'[1]Pt 2 Premium and Claims'!R53</f>
        <v>0</v>
      </c>
      <c r="S53" s="321">
        <f>+'[1]Pt 2 Premium and Claims'!S53</f>
        <v>0</v>
      </c>
      <c r="T53" s="321">
        <f>+'[1]Pt 2 Premium and Claims'!T53</f>
        <v>0</v>
      </c>
      <c r="U53" s="320">
        <f>+'[1]Pt 2 Premium and Claims'!U53</f>
        <v>0</v>
      </c>
      <c r="V53" s="321">
        <f>+'[1]Pt 2 Premium and Claims'!V53</f>
        <v>0</v>
      </c>
      <c r="W53" s="321">
        <f>+'[1]Pt 2 Premium and Claims'!W53</f>
        <v>0</v>
      </c>
      <c r="X53" s="320">
        <f>+'[1]Pt 2 Premium and Claims'!X53</f>
        <v>0</v>
      </c>
      <c r="Y53" s="321">
        <f>+'[1]Pt 2 Premium and Claims'!Y53</f>
        <v>0</v>
      </c>
      <c r="Z53" s="321">
        <f>+'[1]Pt 2 Premium and Claims'!Z53</f>
        <v>0</v>
      </c>
      <c r="AA53" s="320">
        <f>+'[1]Pt 2 Premium and Claims'!AA53</f>
        <v>0</v>
      </c>
      <c r="AB53" s="321">
        <f>+'[1]Pt 2 Premium and Claims'!AB53</f>
        <v>0</v>
      </c>
      <c r="AC53" s="321">
        <f>+'[1]Pt 2 Premium and Claims'!AC53</f>
        <v>0</v>
      </c>
      <c r="AD53" s="320">
        <v>0</v>
      </c>
      <c r="AE53" s="364"/>
      <c r="AF53" s="364"/>
      <c r="AG53" s="364"/>
      <c r="AH53" s="364"/>
      <c r="AI53" s="320">
        <v>0</v>
      </c>
      <c r="AJ53" s="364"/>
      <c r="AK53" s="364"/>
      <c r="AL53" s="364"/>
      <c r="AM53" s="364"/>
      <c r="AN53" s="320">
        <f>+'[1]Pt 2 Premium and Claims'!AN53</f>
        <v>0</v>
      </c>
      <c r="AO53" s="321">
        <f>+'[1]Pt 2 Premium and Claims'!AO53</f>
        <v>0</v>
      </c>
      <c r="AP53" s="321">
        <f>+'[1]Pt 2 Premium and Claims'!AP53</f>
        <v>0</v>
      </c>
      <c r="AQ53" s="321">
        <f>+'[1]Pt 2 Premium and Claims'!AQ53</f>
        <v>0</v>
      </c>
      <c r="AR53" s="321">
        <f>+'[1]Pt 2 Premium and Claims'!AR53</f>
        <v>0</v>
      </c>
      <c r="AS53" s="320">
        <f>+'[1]Pt 2 Premium and Claims'!AS53</f>
        <v>0</v>
      </c>
      <c r="AT53" s="323">
        <f>+'[1]Pt 2 Premium and Claims'!AT53</f>
        <v>0</v>
      </c>
      <c r="AU53" s="323">
        <f>+'[1]Pt 2 Premium and Claims'!AU53</f>
        <v>0</v>
      </c>
      <c r="AV53" s="370"/>
      <c r="AW53" s="376"/>
    </row>
    <row r="54" spans="2:49" s="94" customFormat="1" x14ac:dyDescent="0.2">
      <c r="B54" s="350" t="s">
        <v>302</v>
      </c>
      <c r="C54" s="336" t="s">
        <v>77</v>
      </c>
      <c r="D54" s="324">
        <f>D23+D26-D28+D30-D32+D34-D36+D38+D41-D43+D45+D46-D47-D49+D50+D51+D52+D53</f>
        <v>87209072.131585389</v>
      </c>
      <c r="E54" s="325">
        <f>E24+E27+E31+E35-E36+E39+E42+E45+E46-E49+E51+E52+E53</f>
        <v>82911394.417539448</v>
      </c>
      <c r="F54" s="325">
        <f>F24+F27+F31+F35-F36+F39+F42+F45+F46-F49+F51+F52+F53</f>
        <v>0</v>
      </c>
      <c r="G54" s="325">
        <f>G24+G27+G31+G35-G36+G39+G42+G45+G46-G49+G51+G52+G53</f>
        <v>0</v>
      </c>
      <c r="H54" s="325">
        <f>H24+H27+H31+H35-H36+H39+H42+H45+H46-H49+H51+H52+H53</f>
        <v>0</v>
      </c>
      <c r="I54" s="324">
        <f>I24+I27+I31+I35-I36+I39+I42+I45+I46-I49+I51+I52+I53</f>
        <v>82911394.417539448</v>
      </c>
      <c r="J54" s="324">
        <f>J23+J26-J28+J30-J32+J34-J36+J38+J41-J43+J45+J46-J47-J49+J50+J51+J52+J53</f>
        <v>1520005.9637632286</v>
      </c>
      <c r="K54" s="325">
        <f>K24+K27+K31+K35-K36+K39+K42+K45+K46-K49+K51+K52+K53</f>
        <v>1522372.868760494</v>
      </c>
      <c r="L54" s="325">
        <f>L24+L27+L31+L35-L36+L39+L42+L45+L46-L49+L51+L52+L53</f>
        <v>0</v>
      </c>
      <c r="M54" s="325">
        <f>M24+M27+M31+M35-M36+M39+M42+M45+M46-M49+M51+M52+M53</f>
        <v>0</v>
      </c>
      <c r="N54" s="325">
        <f>N24+N27+N31+N35-N36+N39+N42+N45+N46-N49+N51+N52+N53</f>
        <v>0</v>
      </c>
      <c r="O54" s="324">
        <f>O24+O27+O31+O35-O36+O39+O42+O45+O46-O49+O51+O52+O53</f>
        <v>1522372.868760494</v>
      </c>
      <c r="P54" s="324">
        <f>P23+P26-P28+P30-P32+P34-P36+P38+P41-P43+P45+P46-P47-P49+P50+P51+P52+P53</f>
        <v>19759876.054573223</v>
      </c>
      <c r="Q54" s="325">
        <f>Q24+Q27+Q31+Q35-Q36+Q39+Q42+Q45+Q46-Q49+Q51+Q52+Q53</f>
        <v>18295019.929414287</v>
      </c>
      <c r="R54" s="325">
        <f>R24+R27+R31+R35-R36+R39+R42+R45+R46-R49+R51+R52+R53</f>
        <v>0</v>
      </c>
      <c r="S54" s="325">
        <f>S24+S27+S31+S35-S36+S39+S42+S45+S46-S49+S51+S52+S53</f>
        <v>0</v>
      </c>
      <c r="T54" s="325">
        <f>T24+T27+T31+T35-T36+T39+T42+T45+T46-T49+T51+T52+T53</f>
        <v>0</v>
      </c>
      <c r="U54" s="324">
        <f>U23+U26-U28+U30-U32+U34-U36+U38+U41-U43+U45+U46-U47-U49+U50+U51+U52+U53</f>
        <v>0</v>
      </c>
      <c r="V54" s="325">
        <f>V24+V27+V31+V35-V36+V39+V42+V45+V46-V49+V51+V52+V53</f>
        <v>0</v>
      </c>
      <c r="W54" s="325">
        <f>W24+W27+W31+W35-W36+W39+W42+W45+W46-W49+W51+W52+W53</f>
        <v>0</v>
      </c>
      <c r="X54" s="324">
        <f>X23+X26-X28+X30-X32+X34-X36+X38+X41-X43+X45+X46-X47-X49+X50+X51+X52+X53</f>
        <v>0</v>
      </c>
      <c r="Y54" s="325">
        <f>Y24+Y27+Y31+Y35-Y36+Y39+Y42+Y45+Y46-Y49+Y51+Y52+Y53</f>
        <v>0</v>
      </c>
      <c r="Z54" s="325">
        <f>Z24+Z27+Z31+Z35-Z36+Z39+Z42+Z45+Z46-Z49+Z51+Z52+Z53</f>
        <v>0</v>
      </c>
      <c r="AA54" s="324">
        <f>AA23+AA26-AA28+AA30-AA32+AA34-AA36+AA38+AA41-AA43+AA45+AA46-AA47-AA49+AA50+AA51+AA52+AA53</f>
        <v>0</v>
      </c>
      <c r="AB54" s="325">
        <f>AB24+AB27+AB31+AB35-AB36+AB39+AB42+AB45+AB46-AB49+AB51+AB52+AB53</f>
        <v>0</v>
      </c>
      <c r="AC54" s="325">
        <f>AC24+AC27+AC31+AC35-AC36+AC39+AC42+AC45+AC46-AC49+AC51+AC52+AC53</f>
        <v>0</v>
      </c>
      <c r="AD54" s="324">
        <f>AD24+AD27+AD31+AD35-AD36+AD39+AD42+AD45+AD46-AD49+AD51+AD52+AD53</f>
        <v>0</v>
      </c>
      <c r="AE54" s="364"/>
      <c r="AF54" s="364"/>
      <c r="AG54" s="364"/>
      <c r="AH54" s="364"/>
      <c r="AI54" s="324">
        <f>AI24+AI27+AI31+AI35-AI36+AI39+AI42+AI45+AI46-AI49+AI51+AI52+AI53</f>
        <v>0</v>
      </c>
      <c r="AJ54" s="364"/>
      <c r="AK54" s="364"/>
      <c r="AL54" s="364"/>
      <c r="AM54" s="364"/>
      <c r="AN54" s="324">
        <f>AN23+AN26-AN28+AN30-AN32+AN34-AN36+AN38+AN41-AN43+AN45+AN46-AN47-AN49+AN50+AN51+AN52+AN53</f>
        <v>0</v>
      </c>
      <c r="AO54" s="325">
        <f>AO24+AO27+AO31+AO35-AO36+AO39+AO42+AO45+AO46-AO49+AO51+AO52+AO53</f>
        <v>0</v>
      </c>
      <c r="AP54" s="325">
        <f>AP24+AP27+AP31+AP35-AP36+AP39+AP42+AP45+AP46-AP49+AP51+AP52+AP53</f>
        <v>0</v>
      </c>
      <c r="AQ54" s="325">
        <f>AQ24+AQ27+AQ31+AQ35-AQ36+AQ39+AQ42+AQ45+AQ46-AQ49+AQ51+AQ52+AQ53</f>
        <v>0</v>
      </c>
      <c r="AR54" s="325">
        <f>AR24+AR27+AR31+AR35-AR36+AR39+AR42+AR45+AR46-AR49+AR51+AR52+AR53</f>
        <v>0</v>
      </c>
      <c r="AS54" s="324">
        <f>AS23+AS26-AS28+AS30-AS32+AS34-AS36+AS38+AS41-AS43+AS45+AS46-AS47-AS49+AS50+AS51+AS52+AS53</f>
        <v>2183031599.9982491</v>
      </c>
      <c r="AT54" s="326">
        <f>AT23+AT26-AT28+AT30-AT32+AT34-AT36+AT38+AT41-AT43+AT45+AT46-AT47-AT49+AT50+AT51+AT52+AT53</f>
        <v>0</v>
      </c>
      <c r="AU54" s="326">
        <f>AU23+AU26-AU28+AU30-AU32+AU34-AU36+AU38+AU41-AU43+AU45+AU46-AU47-AU49+AU50+AU51+AU52+AU53</f>
        <v>99277137.282561138</v>
      </c>
      <c r="AV54" s="370"/>
      <c r="AW54" s="376"/>
    </row>
    <row r="55" spans="2:49" ht="25.5" x14ac:dyDescent="0.2">
      <c r="B55" s="350" t="s">
        <v>493</v>
      </c>
      <c r="C55" s="337" t="s">
        <v>28</v>
      </c>
      <c r="D55" s="324">
        <f t="shared" ref="D55:AU55" si="0">MIN(MAX(0,D56),MAX(0,D57))</f>
        <v>0</v>
      </c>
      <c r="E55" s="325">
        <f t="shared" si="0"/>
        <v>0</v>
      </c>
      <c r="F55" s="325">
        <f t="shared" si="0"/>
        <v>0</v>
      </c>
      <c r="G55" s="325">
        <f t="shared" si="0"/>
        <v>0</v>
      </c>
      <c r="H55" s="325">
        <f t="shared" si="0"/>
        <v>0</v>
      </c>
      <c r="I55" s="324">
        <f t="shared" si="0"/>
        <v>0</v>
      </c>
      <c r="J55" s="324">
        <f t="shared" si="0"/>
        <v>0</v>
      </c>
      <c r="K55" s="325">
        <f t="shared" si="0"/>
        <v>0</v>
      </c>
      <c r="L55" s="325">
        <f t="shared" si="0"/>
        <v>0</v>
      </c>
      <c r="M55" s="325">
        <f t="shared" si="0"/>
        <v>0</v>
      </c>
      <c r="N55" s="325">
        <f t="shared" si="0"/>
        <v>0</v>
      </c>
      <c r="O55" s="324">
        <f t="shared" si="0"/>
        <v>0</v>
      </c>
      <c r="P55" s="324">
        <f t="shared" si="0"/>
        <v>0</v>
      </c>
      <c r="Q55" s="325">
        <f t="shared" si="0"/>
        <v>0</v>
      </c>
      <c r="R55" s="325">
        <f t="shared" si="0"/>
        <v>0</v>
      </c>
      <c r="S55" s="325">
        <f t="shared" si="0"/>
        <v>0</v>
      </c>
      <c r="T55" s="325">
        <f t="shared" si="0"/>
        <v>0</v>
      </c>
      <c r="U55" s="324">
        <f t="shared" si="0"/>
        <v>0</v>
      </c>
      <c r="V55" s="325">
        <f t="shared" si="0"/>
        <v>0</v>
      </c>
      <c r="W55" s="325">
        <f t="shared" si="0"/>
        <v>0</v>
      </c>
      <c r="X55" s="324">
        <f t="shared" si="0"/>
        <v>0</v>
      </c>
      <c r="Y55" s="325">
        <f t="shared" si="0"/>
        <v>0</v>
      </c>
      <c r="Z55" s="325">
        <f t="shared" si="0"/>
        <v>0</v>
      </c>
      <c r="AA55" s="324">
        <f t="shared" si="0"/>
        <v>0</v>
      </c>
      <c r="AB55" s="325">
        <f t="shared" si="0"/>
        <v>0</v>
      </c>
      <c r="AC55" s="325">
        <f t="shared" si="0"/>
        <v>0</v>
      </c>
      <c r="AD55" s="324">
        <f t="shared" ref="AD55" si="1">MIN(MAX(0,AD56),MAX(0,AD57))</f>
        <v>0</v>
      </c>
      <c r="AE55" s="364"/>
      <c r="AF55" s="364"/>
      <c r="AG55" s="364"/>
      <c r="AH55" s="364"/>
      <c r="AI55" s="324">
        <f t="shared" ref="AI55" si="2">MIN(MAX(0,AI56),MAX(0,AI57))</f>
        <v>0</v>
      </c>
      <c r="AJ55" s="364"/>
      <c r="AK55" s="364"/>
      <c r="AL55" s="364"/>
      <c r="AM55" s="364"/>
      <c r="AN55" s="324">
        <f t="shared" si="0"/>
        <v>0</v>
      </c>
      <c r="AO55" s="325">
        <f t="shared" si="0"/>
        <v>0</v>
      </c>
      <c r="AP55" s="325">
        <f t="shared" si="0"/>
        <v>0</v>
      </c>
      <c r="AQ55" s="325">
        <f t="shared" si="0"/>
        <v>0</v>
      </c>
      <c r="AR55" s="325">
        <f t="shared" si="0"/>
        <v>0</v>
      </c>
      <c r="AS55" s="324">
        <f t="shared" si="0"/>
        <v>0</v>
      </c>
      <c r="AT55" s="326">
        <f t="shared" si="0"/>
        <v>0</v>
      </c>
      <c r="AU55" s="326">
        <f t="shared" si="0"/>
        <v>0</v>
      </c>
      <c r="AV55" s="370"/>
      <c r="AW55" s="376"/>
    </row>
    <row r="56" spans="2:49" ht="11.85" customHeight="1" x14ac:dyDescent="0.2">
      <c r="B56" s="345" t="s">
        <v>120</v>
      </c>
      <c r="C56" s="337" t="s">
        <v>412</v>
      </c>
      <c r="D56" s="320">
        <f>+'[1]Pt 2 Premium and Claims'!D56</f>
        <v>0</v>
      </c>
      <c r="E56" s="321">
        <f>+'[1]Pt 2 Premium and Claims'!E56</f>
        <v>0</v>
      </c>
      <c r="F56" s="321">
        <f>+'[1]Pt 2 Premium and Claims'!F56</f>
        <v>0</v>
      </c>
      <c r="G56" s="321">
        <f>+'[1]Pt 2 Premium and Claims'!G56</f>
        <v>0</v>
      </c>
      <c r="H56" s="321">
        <f>+'[1]Pt 2 Premium and Claims'!H56</f>
        <v>0</v>
      </c>
      <c r="I56" s="320">
        <f>+'[1]Pt 2 Premium and Claims'!I56</f>
        <v>0</v>
      </c>
      <c r="J56" s="320">
        <f>+'[1]Pt 2 Premium and Claims'!J56</f>
        <v>0</v>
      </c>
      <c r="K56" s="321">
        <f>+'[1]Pt 2 Premium and Claims'!K56</f>
        <v>0</v>
      </c>
      <c r="L56" s="321">
        <f>+'[1]Pt 2 Premium and Claims'!L56</f>
        <v>0</v>
      </c>
      <c r="M56" s="321">
        <f>+'[1]Pt 2 Premium and Claims'!M56</f>
        <v>0</v>
      </c>
      <c r="N56" s="321">
        <f>+'[1]Pt 2 Premium and Claims'!N56</f>
        <v>0</v>
      </c>
      <c r="O56" s="320">
        <f>+'[1]Pt 2 Premium and Claims'!O56</f>
        <v>0</v>
      </c>
      <c r="P56" s="320">
        <f>+'[1]Pt 2 Premium and Claims'!P56</f>
        <v>0</v>
      </c>
      <c r="Q56" s="321">
        <f>+'[1]Pt 2 Premium and Claims'!Q56</f>
        <v>0</v>
      </c>
      <c r="R56" s="321">
        <f>+'[1]Pt 2 Premium and Claims'!R56</f>
        <v>0</v>
      </c>
      <c r="S56" s="321">
        <f>+'[1]Pt 2 Premium and Claims'!S56</f>
        <v>0</v>
      </c>
      <c r="T56" s="321">
        <f>+'[1]Pt 2 Premium and Claims'!T56</f>
        <v>0</v>
      </c>
      <c r="U56" s="320">
        <f>+'[1]Pt 2 Premium and Claims'!U56</f>
        <v>0</v>
      </c>
      <c r="V56" s="321">
        <f>+'[1]Pt 2 Premium and Claims'!V56</f>
        <v>0</v>
      </c>
      <c r="W56" s="321">
        <f>+'[1]Pt 2 Premium and Claims'!W56</f>
        <v>0</v>
      </c>
      <c r="X56" s="320">
        <f>+'[1]Pt 2 Premium and Claims'!X56</f>
        <v>0</v>
      </c>
      <c r="Y56" s="321">
        <f>+'[1]Pt 2 Premium and Claims'!Y56</f>
        <v>0</v>
      </c>
      <c r="Z56" s="321">
        <f>+'[1]Pt 2 Premium and Claims'!Z56</f>
        <v>0</v>
      </c>
      <c r="AA56" s="320">
        <f>+'[1]Pt 2 Premium and Claims'!AA56</f>
        <v>0</v>
      </c>
      <c r="AB56" s="321">
        <f>+'[1]Pt 2 Premium and Claims'!AB56</f>
        <v>0</v>
      </c>
      <c r="AC56" s="321">
        <f>+'[1]Pt 2 Premium and Claims'!AC56</f>
        <v>0</v>
      </c>
      <c r="AD56" s="320">
        <v>0</v>
      </c>
      <c r="AE56" s="364"/>
      <c r="AF56" s="364"/>
      <c r="AG56" s="364"/>
      <c r="AH56" s="364"/>
      <c r="AI56" s="320">
        <v>0</v>
      </c>
      <c r="AJ56" s="364"/>
      <c r="AK56" s="364"/>
      <c r="AL56" s="364"/>
      <c r="AM56" s="364"/>
      <c r="AN56" s="320">
        <f>+'[1]Pt 2 Premium and Claims'!AN56</f>
        <v>0</v>
      </c>
      <c r="AO56" s="321">
        <f>+'[1]Pt 2 Premium and Claims'!AO56</f>
        <v>0</v>
      </c>
      <c r="AP56" s="321">
        <f>+'[1]Pt 2 Premium and Claims'!AP56</f>
        <v>0</v>
      </c>
      <c r="AQ56" s="321">
        <f>+'[1]Pt 2 Premium and Claims'!AQ56</f>
        <v>0</v>
      </c>
      <c r="AR56" s="321">
        <f>+'[1]Pt 2 Premium and Claims'!AR56</f>
        <v>0</v>
      </c>
      <c r="AS56" s="320">
        <f>+'[1]Pt 2 Premium and Claims'!AS56</f>
        <v>0</v>
      </c>
      <c r="AT56" s="323">
        <f>+'[1]Pt 2 Premium and Claims'!AT56</f>
        <v>0</v>
      </c>
      <c r="AU56" s="323">
        <f>+'[1]Pt 2 Premium and Claims'!AU56</f>
        <v>0</v>
      </c>
      <c r="AV56" s="323">
        <f>+'[1]Pt 2 Premium and Claims'!AV56</f>
        <v>0</v>
      </c>
      <c r="AW56" s="376"/>
    </row>
    <row r="57" spans="2:49" x14ac:dyDescent="0.2">
      <c r="B57" s="345" t="s">
        <v>121</v>
      </c>
      <c r="C57" s="337" t="s">
        <v>29</v>
      </c>
      <c r="D57" s="320">
        <f>+'[1]Pt 2 Premium and Claims'!D57</f>
        <v>0</v>
      </c>
      <c r="E57" s="321">
        <f>+'[1]Pt 2 Premium and Claims'!E57</f>
        <v>0</v>
      </c>
      <c r="F57" s="321">
        <f>+'[1]Pt 2 Premium and Claims'!F57</f>
        <v>0</v>
      </c>
      <c r="G57" s="321">
        <f>+'[1]Pt 2 Premium and Claims'!G57</f>
        <v>0</v>
      </c>
      <c r="H57" s="321">
        <f>+'[1]Pt 2 Premium and Claims'!H57</f>
        <v>0</v>
      </c>
      <c r="I57" s="320">
        <f>+'[1]Pt 2 Premium and Claims'!I57</f>
        <v>0</v>
      </c>
      <c r="J57" s="320">
        <f>+'[1]Pt 2 Premium and Claims'!J57</f>
        <v>0</v>
      </c>
      <c r="K57" s="321">
        <f>+'[1]Pt 2 Premium and Claims'!K57</f>
        <v>0</v>
      </c>
      <c r="L57" s="321">
        <f>+'[1]Pt 2 Premium and Claims'!L57</f>
        <v>0</v>
      </c>
      <c r="M57" s="321">
        <f>+'[1]Pt 2 Premium and Claims'!M57</f>
        <v>0</v>
      </c>
      <c r="N57" s="321">
        <f>+'[1]Pt 2 Premium and Claims'!N57</f>
        <v>0</v>
      </c>
      <c r="O57" s="320">
        <f>+'[1]Pt 2 Premium and Claims'!O57</f>
        <v>0</v>
      </c>
      <c r="P57" s="320">
        <f>+'[1]Pt 2 Premium and Claims'!P57</f>
        <v>0</v>
      </c>
      <c r="Q57" s="321">
        <f>+'[1]Pt 2 Premium and Claims'!Q57</f>
        <v>0</v>
      </c>
      <c r="R57" s="321">
        <f>+'[1]Pt 2 Premium and Claims'!R57</f>
        <v>0</v>
      </c>
      <c r="S57" s="321">
        <f>+'[1]Pt 2 Premium and Claims'!S57</f>
        <v>0</v>
      </c>
      <c r="T57" s="321">
        <f>+'[1]Pt 2 Premium and Claims'!T57</f>
        <v>0</v>
      </c>
      <c r="U57" s="320">
        <f>+'[1]Pt 2 Premium and Claims'!U57</f>
        <v>0</v>
      </c>
      <c r="V57" s="321">
        <f>+'[1]Pt 2 Premium and Claims'!V57</f>
        <v>0</v>
      </c>
      <c r="W57" s="321">
        <f>+'[1]Pt 2 Premium and Claims'!W57</f>
        <v>0</v>
      </c>
      <c r="X57" s="320">
        <f>+'[1]Pt 2 Premium and Claims'!X57</f>
        <v>0</v>
      </c>
      <c r="Y57" s="321">
        <f>+'[1]Pt 2 Premium and Claims'!Y57</f>
        <v>0</v>
      </c>
      <c r="Z57" s="321">
        <f>+'[1]Pt 2 Premium and Claims'!Z57</f>
        <v>0</v>
      </c>
      <c r="AA57" s="320">
        <f>+'[1]Pt 2 Premium and Claims'!AA57</f>
        <v>0</v>
      </c>
      <c r="AB57" s="321">
        <f>+'[1]Pt 2 Premium and Claims'!AB57</f>
        <v>0</v>
      </c>
      <c r="AC57" s="321">
        <f>+'[1]Pt 2 Premium and Claims'!AC57</f>
        <v>0</v>
      </c>
      <c r="AD57" s="320">
        <v>0</v>
      </c>
      <c r="AE57" s="364"/>
      <c r="AF57" s="364"/>
      <c r="AG57" s="364"/>
      <c r="AH57" s="364"/>
      <c r="AI57" s="320">
        <v>0</v>
      </c>
      <c r="AJ57" s="364"/>
      <c r="AK57" s="364"/>
      <c r="AL57" s="364"/>
      <c r="AM57" s="364"/>
      <c r="AN57" s="320">
        <f>+'[1]Pt 2 Premium and Claims'!AN57</f>
        <v>0</v>
      </c>
      <c r="AO57" s="321">
        <f>+'[1]Pt 2 Premium and Claims'!AO57</f>
        <v>0</v>
      </c>
      <c r="AP57" s="321">
        <f>+'[1]Pt 2 Premium and Claims'!AP57</f>
        <v>0</v>
      </c>
      <c r="AQ57" s="321">
        <f>+'[1]Pt 2 Premium and Claims'!AQ57</f>
        <v>0</v>
      </c>
      <c r="AR57" s="321">
        <f>+'[1]Pt 2 Premium and Claims'!AR57</f>
        <v>0</v>
      </c>
      <c r="AS57" s="320">
        <f>+'[1]Pt 2 Premium and Claims'!AS57</f>
        <v>0</v>
      </c>
      <c r="AT57" s="323">
        <f>+'[1]Pt 2 Premium and Claims'!AT57</f>
        <v>0</v>
      </c>
      <c r="AU57" s="323">
        <f>+'[1]Pt 2 Premium and Claims'!AU57</f>
        <v>0</v>
      </c>
      <c r="AV57" s="323">
        <f>+'[1]Pt 2 Premium and Claims'!AV57</f>
        <v>0</v>
      </c>
      <c r="AW57" s="376"/>
    </row>
    <row r="58" spans="2:49" s="7" customFormat="1" x14ac:dyDescent="0.2">
      <c r="B58" s="353" t="s">
        <v>494</v>
      </c>
      <c r="C58" s="354"/>
      <c r="D58" s="355">
        <f>+'[1]Pt 2 Premium and Claims'!D58</f>
        <v>6707000</v>
      </c>
      <c r="E58" s="356">
        <f>+'[1]Pt 2 Premium and Claims'!E58</f>
        <v>6693874.6600000001</v>
      </c>
      <c r="F58" s="356">
        <f>+'[1]Pt 2 Premium and Claims'!F58</f>
        <v>0</v>
      </c>
      <c r="G58" s="356">
        <f>+'[1]Pt 2 Premium and Claims'!G58</f>
        <v>0</v>
      </c>
      <c r="H58" s="356">
        <f>+'[1]Pt 2 Premium and Claims'!H58</f>
        <v>0</v>
      </c>
      <c r="I58" s="355">
        <f>+'[1]Pt 2 Premium and Claims'!I58</f>
        <v>7437311.6799999997</v>
      </c>
      <c r="J58" s="357"/>
      <c r="K58" s="358"/>
      <c r="L58" s="358"/>
      <c r="M58" s="358"/>
      <c r="N58" s="358"/>
      <c r="O58" s="357"/>
      <c r="P58" s="357"/>
      <c r="Q58" s="358"/>
      <c r="R58" s="358"/>
      <c r="S58" s="358"/>
      <c r="T58" s="358"/>
      <c r="U58" s="388"/>
      <c r="V58" s="389"/>
      <c r="W58" s="389"/>
      <c r="X58" s="388"/>
      <c r="Y58" s="389"/>
      <c r="Z58" s="389"/>
      <c r="AA58" s="388"/>
      <c r="AB58" s="389"/>
      <c r="AC58" s="389"/>
      <c r="AD58" s="388"/>
      <c r="AE58" s="390"/>
      <c r="AF58" s="390"/>
      <c r="AG58" s="390"/>
      <c r="AH58" s="391"/>
      <c r="AI58" s="388"/>
      <c r="AJ58" s="390"/>
      <c r="AK58" s="390"/>
      <c r="AL58" s="390"/>
      <c r="AM58" s="391"/>
      <c r="AN58" s="388"/>
      <c r="AO58" s="389"/>
      <c r="AP58" s="389"/>
      <c r="AQ58" s="389"/>
      <c r="AR58" s="389"/>
      <c r="AS58" s="388"/>
      <c r="AT58" s="392"/>
      <c r="AU58" s="392"/>
      <c r="AV58" s="392"/>
      <c r="AW58" s="393"/>
    </row>
    <row r="59" spans="2:49" x14ac:dyDescent="0.2">
      <c r="C59" s="37"/>
    </row>
    <row r="60" spans="2:49" ht="13.15" hidden="1" customHeight="1" x14ac:dyDescent="0.2">
      <c r="B60" s="107"/>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5" zoomScaleNormal="85"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9"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90" t="s">
        <v>414</v>
      </c>
    </row>
    <row r="3" spans="1:40" s="11" customFormat="1" ht="91.9" customHeight="1" x14ac:dyDescent="0.2">
      <c r="A3" s="109"/>
      <c r="B3" s="414" t="s">
        <v>348</v>
      </c>
      <c r="C3" s="410" t="s">
        <v>351</v>
      </c>
      <c r="D3" s="411" t="s">
        <v>352</v>
      </c>
      <c r="E3" s="411" t="s">
        <v>353</v>
      </c>
      <c r="F3" s="411" t="s">
        <v>354</v>
      </c>
      <c r="G3" s="412" t="s">
        <v>355</v>
      </c>
      <c r="H3" s="410" t="s">
        <v>356</v>
      </c>
      <c r="I3" s="411" t="s">
        <v>357</v>
      </c>
      <c r="J3" s="411" t="s">
        <v>358</v>
      </c>
      <c r="K3" s="411" t="s">
        <v>359</v>
      </c>
      <c r="L3" s="411" t="s">
        <v>360</v>
      </c>
      <c r="M3" s="410" t="s">
        <v>361</v>
      </c>
      <c r="N3" s="411" t="s">
        <v>362</v>
      </c>
      <c r="O3" s="411" t="s">
        <v>363</v>
      </c>
      <c r="P3" s="411" t="s">
        <v>364</v>
      </c>
      <c r="Q3" s="410" t="s">
        <v>365</v>
      </c>
      <c r="R3" s="411" t="s">
        <v>366</v>
      </c>
      <c r="S3" s="411" t="s">
        <v>367</v>
      </c>
      <c r="T3" s="411" t="s">
        <v>368</v>
      </c>
      <c r="U3" s="410" t="s">
        <v>369</v>
      </c>
      <c r="V3" s="411" t="s">
        <v>370</v>
      </c>
      <c r="W3" s="411" t="s">
        <v>371</v>
      </c>
      <c r="X3" s="411" t="s">
        <v>413</v>
      </c>
      <c r="Y3" s="410" t="s">
        <v>372</v>
      </c>
      <c r="Z3" s="411" t="s">
        <v>373</v>
      </c>
      <c r="AA3" s="411" t="s">
        <v>374</v>
      </c>
      <c r="AB3" s="411" t="s">
        <v>375</v>
      </c>
      <c r="AC3" s="410" t="s">
        <v>376</v>
      </c>
      <c r="AD3" s="411" t="s">
        <v>377</v>
      </c>
      <c r="AE3" s="411" t="s">
        <v>378</v>
      </c>
      <c r="AF3" s="411" t="s">
        <v>379</v>
      </c>
      <c r="AG3" s="410" t="s">
        <v>380</v>
      </c>
      <c r="AH3" s="411" t="s">
        <v>381</v>
      </c>
      <c r="AI3" s="411" t="s">
        <v>382</v>
      </c>
      <c r="AJ3" s="411" t="s">
        <v>383</v>
      </c>
      <c r="AK3" s="410" t="s">
        <v>384</v>
      </c>
      <c r="AL3" s="411" t="s">
        <v>385</v>
      </c>
      <c r="AM3" s="411" t="s">
        <v>386</v>
      </c>
      <c r="AN3" s="429" t="s">
        <v>387</v>
      </c>
    </row>
    <row r="4" spans="1:40" ht="16.5" x14ac:dyDescent="0.25">
      <c r="B4" s="413" t="s">
        <v>312</v>
      </c>
      <c r="C4" s="395"/>
      <c r="D4" s="394"/>
      <c r="E4" s="394"/>
      <c r="F4" s="394"/>
      <c r="G4" s="396"/>
      <c r="H4" s="395"/>
      <c r="I4" s="394"/>
      <c r="J4" s="394"/>
      <c r="K4" s="394"/>
      <c r="L4" s="394"/>
      <c r="M4" s="395"/>
      <c r="N4" s="394"/>
      <c r="O4" s="394"/>
      <c r="P4" s="394"/>
      <c r="Q4" s="395"/>
      <c r="R4" s="394"/>
      <c r="S4" s="394"/>
      <c r="T4" s="394"/>
      <c r="U4" s="395"/>
      <c r="V4" s="394"/>
      <c r="W4" s="394"/>
      <c r="X4" s="394"/>
      <c r="Y4" s="395"/>
      <c r="Z4" s="394"/>
      <c r="AA4" s="394"/>
      <c r="AB4" s="394"/>
      <c r="AC4" s="395"/>
      <c r="AD4" s="394"/>
      <c r="AE4" s="394"/>
      <c r="AF4" s="394"/>
      <c r="AG4" s="395"/>
      <c r="AH4" s="394"/>
      <c r="AI4" s="394"/>
      <c r="AJ4" s="394"/>
      <c r="AK4" s="395"/>
      <c r="AL4" s="394"/>
      <c r="AM4" s="394"/>
      <c r="AN4" s="431"/>
    </row>
    <row r="5" spans="1:40" s="11" customFormat="1" x14ac:dyDescent="0.2">
      <c r="A5" s="109"/>
      <c r="B5" s="416" t="s">
        <v>308</v>
      </c>
      <c r="C5" s="404">
        <f>'[1]Pt 3 MLR and Rebate Calculation'!C5</f>
        <v>0</v>
      </c>
      <c r="D5" s="405">
        <f>'[1]Pt 3 MLR and Rebate Calculation'!D5</f>
        <v>77121222.219578043</v>
      </c>
      <c r="E5" s="456"/>
      <c r="F5" s="456"/>
      <c r="G5" s="450"/>
      <c r="H5" s="404">
        <f>'[1]Pt 3 MLR and Rebate Calculation'!H5</f>
        <v>0</v>
      </c>
      <c r="I5" s="405">
        <f>'[1]Pt 3 MLR and Rebate Calculation'!I5</f>
        <v>1006261.3304104218</v>
      </c>
      <c r="J5" s="456"/>
      <c r="K5" s="456"/>
      <c r="L5" s="450"/>
      <c r="M5" s="404">
        <f>'[1]Pt 3 MLR and Rebate Calculation'!M5</f>
        <v>0</v>
      </c>
      <c r="N5" s="405">
        <f>'[1]Pt 3 MLR and Rebate Calculation'!N5</f>
        <v>16637877.371180288</v>
      </c>
      <c r="O5" s="456"/>
      <c r="P5" s="456"/>
      <c r="Q5" s="404">
        <v>0</v>
      </c>
      <c r="R5" s="405">
        <v>0</v>
      </c>
      <c r="S5" s="456"/>
      <c r="T5" s="456"/>
      <c r="U5" s="404">
        <v>0</v>
      </c>
      <c r="V5" s="405">
        <v>0</v>
      </c>
      <c r="W5" s="456"/>
      <c r="X5" s="456"/>
      <c r="Y5" s="404">
        <v>0</v>
      </c>
      <c r="Z5" s="405">
        <v>0</v>
      </c>
      <c r="AA5" s="456"/>
      <c r="AB5" s="456"/>
      <c r="AC5" s="457"/>
      <c r="AD5" s="456"/>
      <c r="AE5" s="456"/>
      <c r="AF5" s="456"/>
      <c r="AG5" s="457"/>
      <c r="AH5" s="456"/>
      <c r="AI5" s="456"/>
      <c r="AJ5" s="456"/>
      <c r="AK5" s="404">
        <v>0</v>
      </c>
      <c r="AL5" s="405">
        <v>0</v>
      </c>
      <c r="AM5" s="456"/>
      <c r="AN5" s="458"/>
    </row>
    <row r="6" spans="1:40" s="11" customFormat="1" ht="25.5" x14ac:dyDescent="0.2">
      <c r="A6" s="109"/>
      <c r="B6" s="417" t="s">
        <v>309</v>
      </c>
      <c r="C6" s="399">
        <f>'[1]Pt 3 MLR and Rebate Calculation'!C6</f>
        <v>0</v>
      </c>
      <c r="D6" s="400">
        <f>'[1]Pt 3 MLR and Rebate Calculation'!D6</f>
        <v>77610855.963433564</v>
      </c>
      <c r="E6" s="402">
        <f>SUM('Pt 1 Summary of Data'!E$12,'Pt 1 Summary of Data'!E$22)+SUM('Pt 1 Summary of Data'!G$12,'Pt 1 Summary of Data'!G$22)-SUM('Pt 1 Summary of Data'!H$12,'Pt 1 Summary of Data'!H$22)</f>
        <v>82911394.417539448</v>
      </c>
      <c r="F6" s="402">
        <f t="shared" ref="F6:F11" si="0">SUM(C6:E6)</f>
        <v>160522250.38097301</v>
      </c>
      <c r="G6" s="403">
        <f>SUM('Pt 1 Summary of Data'!I$12,'Pt 1 Summary of Data'!I$22)</f>
        <v>82911394.417539448</v>
      </c>
      <c r="H6" s="399">
        <f>'[1]Pt 3 MLR and Rebate Calculation'!H6</f>
        <v>0</v>
      </c>
      <c r="I6" s="400">
        <f>'[1]Pt 3 MLR and Rebate Calculation'!I6</f>
        <v>1007089.0204104219</v>
      </c>
      <c r="J6" s="402">
        <f>SUM('Pt 1 Summary of Data'!K$12,'Pt 1 Summary of Data'!K$22)+SUM('Pt 1 Summary of Data'!M$12,'Pt 1 Summary of Data'!M$22)-SUM('Pt 1 Summary of Data'!N$12,'Pt 1 Summary of Data'!N$22)</f>
        <v>1522372.868760494</v>
      </c>
      <c r="K6" s="402">
        <f>SUM(H6:J6)</f>
        <v>2529461.8891709158</v>
      </c>
      <c r="L6" s="403">
        <f>SUM('Pt 1 Summary of Data'!O$12,'Pt 1 Summary of Data'!O$22)</f>
        <v>1522372.868760494</v>
      </c>
      <c r="M6" s="399">
        <f>'[1]Pt 3 MLR and Rebate Calculation'!M6</f>
        <v>0</v>
      </c>
      <c r="N6" s="400">
        <f>'[1]Pt 3 MLR and Rebate Calculation'!N6</f>
        <v>16650019.208326345</v>
      </c>
      <c r="O6" s="402">
        <f>SUM('Pt 1 Summary of Data'!Q$12,'Pt 1 Summary of Data'!Q$22)+SUM('Pt 1 Summary of Data'!S$12,'Pt 1 Summary of Data'!S$22)-SUM('Pt 1 Summary of Data'!T$12,'Pt 1 Summary of Data'!T$22)</f>
        <v>18295019.929414287</v>
      </c>
      <c r="P6" s="402">
        <f>SUM(M6:O6)</f>
        <v>34945039.137740634</v>
      </c>
      <c r="Q6" s="399">
        <v>0</v>
      </c>
      <c r="R6" s="400">
        <v>0</v>
      </c>
      <c r="S6" s="402">
        <v>0</v>
      </c>
      <c r="T6" s="402">
        <v>0</v>
      </c>
      <c r="U6" s="399">
        <v>0</v>
      </c>
      <c r="V6" s="400">
        <v>0</v>
      </c>
      <c r="W6" s="402">
        <v>0</v>
      </c>
      <c r="X6" s="402">
        <v>0</v>
      </c>
      <c r="Y6" s="399">
        <v>0</v>
      </c>
      <c r="Z6" s="400">
        <v>0</v>
      </c>
      <c r="AA6" s="402">
        <v>0</v>
      </c>
      <c r="AB6" s="402">
        <v>0</v>
      </c>
      <c r="AC6" s="445"/>
      <c r="AD6" s="443"/>
      <c r="AE6" s="443"/>
      <c r="AF6" s="443"/>
      <c r="AG6" s="445"/>
      <c r="AH6" s="443"/>
      <c r="AI6" s="443"/>
      <c r="AJ6" s="443"/>
      <c r="AK6" s="399">
        <v>0</v>
      </c>
      <c r="AL6" s="400">
        <v>0</v>
      </c>
      <c r="AM6" s="402">
        <v>0</v>
      </c>
      <c r="AN6" s="432">
        <v>0</v>
      </c>
    </row>
    <row r="7" spans="1:40" x14ac:dyDescent="0.2">
      <c r="B7" s="417" t="s">
        <v>310</v>
      </c>
      <c r="C7" s="399">
        <f>'[1]Pt 3 MLR and Rebate Calculation'!C7</f>
        <v>0</v>
      </c>
      <c r="D7" s="400">
        <f>'[1]Pt 3 MLR and Rebate Calculation'!D7</f>
        <v>1485612</v>
      </c>
      <c r="E7" s="402">
        <f>SUM('Pt 1 Summary of Data'!E$37:E$41)+SUM('Pt 1 Summary of Data'!G$37:G$41)-SUM('Pt 1 Summary of Data'!H$37:H$41)+MAX(0,MIN('Pt 1 Summary of Data'!E$42+'Pt 1 Summary of Data'!G$42-'Pt 1 Summary of Data'!H$42,0.3%*('Pt 1 Summary of Data'!E$5+'Pt 1 Summary of Data'!G$5-'Pt 1 Summary of Data'!H$5-SUM(E$9:E$11))))</f>
        <v>0</v>
      </c>
      <c r="F7" s="402">
        <f t="shared" si="0"/>
        <v>1485612</v>
      </c>
      <c r="G7" s="403">
        <f>SUM('Pt 1 Summary of Data'!I$37:I$41)+MAX(0,MIN(VALUE('Pt 1 Summary of Data'!I$42),0.3%*('Pt 1 Summary of Data'!I$5-SUM(G$9:G$10))))</f>
        <v>0</v>
      </c>
      <c r="H7" s="399">
        <f>'[1]Pt 3 MLR and Rebate Calculation'!H7</f>
        <v>0</v>
      </c>
      <c r="I7" s="400">
        <f>'[1]Pt 3 MLR and Rebate Calculation'!I7</f>
        <v>25647</v>
      </c>
      <c r="J7" s="402">
        <f>SUM('Pt 1 Summary of Data'!K$37:K$41)+SUM('Pt 1 Summary of Data'!M$37:M$41)-SUM('Pt 1 Summary of Data'!N$37:N$41)+MAX(0,MIN('Pt 1 Summary of Data'!K$42+'Pt 1 Summary of Data'!M$42-'Pt 1 Summary of Data'!N$42,0.3%*('Pt 1 Summary of Data'!K$5+'Pt 1 Summary of Data'!M$5-'Pt 1 Summary of Data'!N$5-SUM(J$10:J$11))))</f>
        <v>0</v>
      </c>
      <c r="K7" s="402">
        <f>SUM(H7:J7)</f>
        <v>25647</v>
      </c>
      <c r="L7" s="2">
        <f>SUM('Pt 1 Summary of Data'!O$37:O$41)+MAX(0,MIN(VALUE('Pt 1 Summary of Data'!O$42),0.3%*('Pt 1 Summary of Data'!O$5-L$10)))</f>
        <v>0</v>
      </c>
      <c r="M7" s="399">
        <f>'[1]Pt 3 MLR and Rebate Calculation'!M7</f>
        <v>0</v>
      </c>
      <c r="N7" s="400">
        <f>'[1]Pt 3 MLR and Rebate Calculation'!N7</f>
        <v>0</v>
      </c>
      <c r="O7" s="402">
        <f>SUM('Pt 1 Summary of Data'!Q$37:Q$41)+SUM('Pt 1 Summary of Data'!S$37:S$41)-SUM('Pt 1 Summary of Data'!T$37:T$41)+MAX(0,MIN('Pt 1 Summary of Data'!Q$42+'Pt 1 Summary of Data'!S$42-'Pt 1 Summary of Data'!T$42,0.3%*('Pt 1 Summary of Data'!Q$5+'Pt 1 Summary of Data'!S$5-'Pt 1 Summary of Data'!T$5)))</f>
        <v>0</v>
      </c>
      <c r="P7" s="402">
        <f>SUM(M7:O7)</f>
        <v>0</v>
      </c>
      <c r="Q7" s="399">
        <v>0</v>
      </c>
      <c r="R7" s="400">
        <v>0</v>
      </c>
      <c r="S7" s="402">
        <v>0</v>
      </c>
      <c r="T7" s="402">
        <v>0</v>
      </c>
      <c r="U7" s="399">
        <v>0</v>
      </c>
      <c r="V7" s="400">
        <v>0</v>
      </c>
      <c r="W7" s="402">
        <v>0</v>
      </c>
      <c r="X7" s="402">
        <v>0</v>
      </c>
      <c r="Y7" s="399">
        <v>0</v>
      </c>
      <c r="Z7" s="400">
        <v>0</v>
      </c>
      <c r="AA7" s="402">
        <v>0</v>
      </c>
      <c r="AB7" s="402">
        <v>0</v>
      </c>
      <c r="AC7" s="445"/>
      <c r="AD7" s="443"/>
      <c r="AE7" s="443"/>
      <c r="AF7" s="443"/>
      <c r="AG7" s="445"/>
      <c r="AH7" s="443"/>
      <c r="AI7" s="443"/>
      <c r="AJ7" s="443"/>
      <c r="AK7" s="399">
        <v>0</v>
      </c>
      <c r="AL7" s="400">
        <v>0</v>
      </c>
      <c r="AM7" s="402">
        <v>0</v>
      </c>
      <c r="AN7" s="432">
        <v>0</v>
      </c>
    </row>
    <row r="8" spans="1:40" x14ac:dyDescent="0.2">
      <c r="B8" s="417" t="s">
        <v>495</v>
      </c>
      <c r="C8" s="446"/>
      <c r="D8" s="400">
        <f>'[1]Pt 3 MLR and Rebate Calculation'!D8</f>
        <v>8030430.0199999996</v>
      </c>
      <c r="E8" s="402">
        <f>'Pt 2 Premium and Claims'!E58+'Pt 2 Premium and Claims'!G58-'Pt 2 Premium and Claims'!H58</f>
        <v>6693874.6600000001</v>
      </c>
      <c r="F8" s="402">
        <f t="shared" si="0"/>
        <v>14724304.68</v>
      </c>
      <c r="G8" s="403">
        <f>'Pt 2 Premium and Claims'!I58</f>
        <v>7437311.6799999997</v>
      </c>
      <c r="H8" s="446"/>
      <c r="I8" s="444"/>
      <c r="J8" s="444"/>
      <c r="K8" s="477"/>
      <c r="L8" s="475"/>
      <c r="M8" s="446"/>
      <c r="N8" s="444"/>
      <c r="O8" s="444"/>
      <c r="P8" s="444"/>
      <c r="Q8" s="446"/>
      <c r="R8" s="444"/>
      <c r="S8" s="444"/>
      <c r="T8" s="444"/>
      <c r="U8" s="446"/>
      <c r="V8" s="444"/>
      <c r="W8" s="444"/>
      <c r="X8" s="444"/>
      <c r="Y8" s="446"/>
      <c r="Z8" s="444"/>
      <c r="AA8" s="444"/>
      <c r="AB8" s="444"/>
      <c r="AC8" s="445"/>
      <c r="AD8" s="443"/>
      <c r="AE8" s="443"/>
      <c r="AF8" s="443"/>
      <c r="AG8" s="445"/>
      <c r="AH8" s="443"/>
      <c r="AI8" s="443"/>
      <c r="AJ8" s="443"/>
      <c r="AK8" s="445"/>
      <c r="AL8" s="444"/>
      <c r="AM8" s="444"/>
      <c r="AN8" s="459"/>
    </row>
    <row r="9" spans="1:40" ht="25.5" x14ac:dyDescent="0.2">
      <c r="B9" s="417" t="s">
        <v>313</v>
      </c>
      <c r="C9" s="445"/>
      <c r="D9" s="400">
        <f>'[1]Pt 3 MLR and Rebate Calculation'!D9</f>
        <v>4200475.38</v>
      </c>
      <c r="E9" s="402">
        <f>'Pt 2 Premium and Claims'!E$15+'Pt 2 Premium and Claims'!G$15-'Pt 2 Premium and Claims'!H$15</f>
        <v>5188576.67</v>
      </c>
      <c r="F9" s="402">
        <f t="shared" si="0"/>
        <v>9389052.0500000007</v>
      </c>
      <c r="G9" s="403">
        <f>'Pt 2 Premium and Claims'!I$15</f>
        <v>5188576.67</v>
      </c>
      <c r="H9" s="445"/>
      <c r="I9" s="443"/>
      <c r="J9" s="443"/>
      <c r="K9" s="478"/>
      <c r="L9" s="476"/>
      <c r="M9" s="445"/>
      <c r="N9" s="443"/>
      <c r="O9" s="443"/>
      <c r="P9" s="443"/>
      <c r="Q9" s="445"/>
      <c r="R9" s="443"/>
      <c r="S9" s="443"/>
      <c r="T9" s="443"/>
      <c r="U9" s="445"/>
      <c r="V9" s="443"/>
      <c r="W9" s="443"/>
      <c r="X9" s="443"/>
      <c r="Y9" s="445"/>
      <c r="Z9" s="443"/>
      <c r="AA9" s="443"/>
      <c r="AB9" s="443"/>
      <c r="AC9" s="445"/>
      <c r="AD9" s="443"/>
      <c r="AE9" s="443"/>
      <c r="AF9" s="443"/>
      <c r="AG9" s="445"/>
      <c r="AH9" s="443"/>
      <c r="AI9" s="443"/>
      <c r="AJ9" s="443"/>
      <c r="AK9" s="445"/>
      <c r="AL9" s="443"/>
      <c r="AM9" s="443"/>
      <c r="AN9" s="460"/>
    </row>
    <row r="10" spans="1:40" ht="25.5" x14ac:dyDescent="0.2">
      <c r="B10" s="417" t="s">
        <v>314</v>
      </c>
      <c r="C10" s="445"/>
      <c r="D10" s="400">
        <f>'[1]Pt 3 MLR and Rebate Calculation'!D10</f>
        <v>-54020697.93</v>
      </c>
      <c r="E10" s="402">
        <f>'Pt 2 Premium and Claims'!E$16+'Pt 2 Premium and Claims'!G$16-'Pt 2 Premium and Claims'!H$16</f>
        <v>-30571356.27</v>
      </c>
      <c r="F10" s="402">
        <f t="shared" si="0"/>
        <v>-84592054.200000003</v>
      </c>
      <c r="G10" s="403">
        <f>'Pt 2 Premium and Claims'!I$16</f>
        <v>-30571356.27</v>
      </c>
      <c r="H10" s="445"/>
      <c r="I10" s="400">
        <f>'[1]Pt 3 MLR and Rebate Calculation'!I10</f>
        <v>-1166880.06</v>
      </c>
      <c r="J10" s="402">
        <f>'Pt 2 Premium and Claims'!K$16+'Pt 2 Premium and Claims'!M$16-'Pt 2 Premium and Claims'!N$16</f>
        <v>-1666323.89</v>
      </c>
      <c r="K10" s="402">
        <f>SUM(H10:J10)</f>
        <v>-2833203.95</v>
      </c>
      <c r="L10" s="403">
        <f>'Pt 2 Premium and Claims'!O$16</f>
        <v>-1666323.89</v>
      </c>
      <c r="M10" s="445"/>
      <c r="N10" s="443"/>
      <c r="O10" s="443"/>
      <c r="P10" s="443"/>
      <c r="Q10" s="445"/>
      <c r="R10" s="443"/>
      <c r="S10" s="443"/>
      <c r="T10" s="443"/>
      <c r="U10" s="445"/>
      <c r="V10" s="443"/>
      <c r="W10" s="443"/>
      <c r="X10" s="443"/>
      <c r="Y10" s="445"/>
      <c r="Z10" s="443"/>
      <c r="AA10" s="443"/>
      <c r="AB10" s="443"/>
      <c r="AC10" s="445"/>
      <c r="AD10" s="443"/>
      <c r="AE10" s="443"/>
      <c r="AF10" s="443"/>
      <c r="AG10" s="445"/>
      <c r="AH10" s="443"/>
      <c r="AI10" s="443"/>
      <c r="AJ10" s="443"/>
      <c r="AK10" s="445"/>
      <c r="AL10" s="443"/>
      <c r="AM10" s="443"/>
      <c r="AN10" s="460"/>
    </row>
    <row r="11" spans="1:40" x14ac:dyDescent="0.2">
      <c r="B11" s="417" t="s">
        <v>429</v>
      </c>
      <c r="C11" s="445"/>
      <c r="D11" s="400">
        <f>'[1]Pt 3 MLR and Rebate Calculation'!D11</f>
        <v>948240.57</v>
      </c>
      <c r="E11" s="402">
        <f>'Pt 2 Premium and Claims'!E$17+'Pt 2 Premium and Claims'!G$17-'Pt 2 Premium and Claims'!H$17</f>
        <v>0</v>
      </c>
      <c r="F11" s="402">
        <f t="shared" si="0"/>
        <v>948240.57</v>
      </c>
      <c r="G11" s="452"/>
      <c r="H11" s="445"/>
      <c r="I11" s="400">
        <f>'[1]Pt 3 MLR and Rebate Calculation'!I11</f>
        <v>0</v>
      </c>
      <c r="J11" s="402">
        <f>'Pt 2 Premium and Claims'!K$17+'Pt 2 Premium and Claims'!M$17-'Pt 2 Premium and Claims'!N$17</f>
        <v>0</v>
      </c>
      <c r="K11" s="402">
        <f>SUM(H11:J11)</f>
        <v>0</v>
      </c>
      <c r="L11" s="452"/>
      <c r="M11" s="445"/>
      <c r="N11" s="443"/>
      <c r="O11" s="443"/>
      <c r="P11" s="443"/>
      <c r="Q11" s="445"/>
      <c r="R11" s="443"/>
      <c r="S11" s="443"/>
      <c r="T11" s="443"/>
      <c r="U11" s="445"/>
      <c r="V11" s="443"/>
      <c r="W11" s="443"/>
      <c r="X11" s="443"/>
      <c r="Y11" s="445"/>
      <c r="Z11" s="443"/>
      <c r="AA11" s="443"/>
      <c r="AB11" s="443"/>
      <c r="AC11" s="445"/>
      <c r="AD11" s="443"/>
      <c r="AE11" s="443"/>
      <c r="AF11" s="443"/>
      <c r="AG11" s="445"/>
      <c r="AH11" s="443"/>
      <c r="AI11" s="443"/>
      <c r="AJ11" s="443"/>
      <c r="AK11" s="445"/>
      <c r="AL11" s="443"/>
      <c r="AM11" s="443"/>
      <c r="AN11" s="460"/>
    </row>
    <row r="12" spans="1:40" s="67" customFormat="1" x14ac:dyDescent="0.2">
      <c r="A12" s="110"/>
      <c r="B12" s="418" t="s">
        <v>315</v>
      </c>
      <c r="C12" s="401">
        <f>SUM(C$6:C$7)+IF(AND(OR('Company Information'!$C$12="District of Columbia",'Company Information'!$C$12="Massachusetts",'Company Information'!$C$12="Vermont"),SUM($C$6:$F$11,$C$15:$F$16,$C$38:$D$38)&lt;&gt;0),SUM(H$6:H$7),0)</f>
        <v>0</v>
      </c>
      <c r="D12" s="402">
        <f>SUM(D$6:D$7) - SUM(D$8:D$11)+IF(AND(OR('Company Information'!$C$12="District of Columbia",'Company Information'!$C$12="Massachusetts",'Company Information'!$C$12="Vermont"),SUM($C$6:$F$11,$C$15:$F$16,$C$38:$D$38)&lt;&gt;0),SUM(I$6:I$7) - SUM(I$10:I$11),0)</f>
        <v>119938019.92343357</v>
      </c>
      <c r="E12" s="402">
        <f>SUM(E$6:E$7)-SUM(E$8:E$11)+IF(AND(OR('Company Information'!$C$12="District of Columbia",'Company Information'!$C$12="Massachusetts",'Company Information'!$C$12="Vermont"),SUM($C$6:$F$11,$C$15:$F$16,$C$38:$D$38)&lt;&gt;0),SUM(J$6:J$7)-SUM(J$10:J$11),0)</f>
        <v>101600299.35753945</v>
      </c>
      <c r="F12" s="402">
        <f>IFERROR(SUM(C$12:E$12)+C$17*MAX(0,E$50-C$50)+D$17*MAX(0,E$50-D$50),0)</f>
        <v>221538319.28097302</v>
      </c>
      <c r="G12" s="449"/>
      <c r="H12" s="401">
        <f>SUM(H$6:H$7)+IF(AND(OR('Company Information'!$C$12="District of Columbia",'Company Information'!$C$12="Massachusetts",'Company Information'!$C$12="Vermont"),SUM($H$6:$K$11,$H$15:$K$16,$H$38:$I$38)&lt;&gt;0),SUM(C$6:C$7),0)</f>
        <v>0</v>
      </c>
      <c r="I12" s="402">
        <f>SUM(I$6:I$7) - SUM(I$10:I$11)+IF(AND(OR('Company Information'!$C$12="District of Columbia",'Company Information'!$C$12="Massachusetts",'Company Information'!$C$12="Vermont"),SUM($H$6:$K$11,$H$15:$K$16,$H$38:$I$38)&lt;&gt;0),SUM(D$6:D$7) - SUM(D$8:D$11),0)</f>
        <v>2199616.0804104218</v>
      </c>
      <c r="J12" s="402">
        <f>SUM(J$6:J$7)-SUM(J$10:J$11)+IF(AND(OR('Company Information'!$C$12="District of Columbia",'Company Information'!$C$12="Massachusetts",'Company Information'!$C$12="Vermont"),SUM($H$6:$K$11,$H$15:$K$16,$H$38:$I$38)&lt;&gt;0),SUM(E$6:E$7)-SUM(E$8:E$11),0)</f>
        <v>3188696.7587604942</v>
      </c>
      <c r="K12" s="402">
        <f>IFERROR(SUM(H$12:J$12)+H$17*MAX(0,J$50-H$50)+I$17*MAX(0,J$50-I$50),0)</f>
        <v>5388312.839170916</v>
      </c>
      <c r="L12" s="449"/>
      <c r="M12" s="401">
        <f>SUM(M$6:M$7)</f>
        <v>0</v>
      </c>
      <c r="N12" s="402">
        <f>SUM(N$6:N$7)</f>
        <v>16650019.208326345</v>
      </c>
      <c r="O12" s="402">
        <f>SUM(O$6:O$7)</f>
        <v>18295019.929414287</v>
      </c>
      <c r="P12" s="1">
        <f>SUM(M$12:O$12)+M$17*MAX(0,O$50-M$50)+N$17*MAX(0,O$50-N$50)</f>
        <v>34945039.137740634</v>
      </c>
      <c r="Q12" s="445"/>
      <c r="R12" s="443"/>
      <c r="S12" s="443"/>
      <c r="T12" s="443"/>
      <c r="U12" s="445"/>
      <c r="V12" s="443"/>
      <c r="W12" s="443"/>
      <c r="X12" s="443"/>
      <c r="Y12" s="445"/>
      <c r="Z12" s="443"/>
      <c r="AA12" s="443"/>
      <c r="AB12" s="443"/>
      <c r="AC12" s="445"/>
      <c r="AD12" s="443"/>
      <c r="AE12" s="443"/>
      <c r="AF12" s="443"/>
      <c r="AG12" s="445"/>
      <c r="AH12" s="443"/>
      <c r="AI12" s="443"/>
      <c r="AJ12" s="443"/>
      <c r="AK12" s="445"/>
      <c r="AL12" s="443"/>
      <c r="AM12" s="443"/>
      <c r="AN12" s="460"/>
    </row>
    <row r="13" spans="1:40" s="67" customFormat="1" ht="30" customHeight="1" x14ac:dyDescent="0.2">
      <c r="A13" s="110"/>
      <c r="B13" s="418" t="s">
        <v>316</v>
      </c>
      <c r="C13" s="446"/>
      <c r="D13" s="444"/>
      <c r="E13" s="444"/>
      <c r="F13" s="444"/>
      <c r="G13" s="449"/>
      <c r="H13" s="446"/>
      <c r="I13" s="444"/>
      <c r="J13" s="444"/>
      <c r="K13" s="444"/>
      <c r="L13" s="449"/>
      <c r="M13" s="446"/>
      <c r="N13" s="444"/>
      <c r="O13" s="444"/>
      <c r="P13" s="444"/>
      <c r="Q13" s="401">
        <v>0</v>
      </c>
      <c r="R13" s="402">
        <v>0</v>
      </c>
      <c r="S13" s="402">
        <v>0</v>
      </c>
      <c r="T13" s="402">
        <v>0</v>
      </c>
      <c r="U13" s="401">
        <v>0</v>
      </c>
      <c r="V13" s="402">
        <v>0</v>
      </c>
      <c r="W13" s="402">
        <v>0</v>
      </c>
      <c r="X13" s="402">
        <v>0</v>
      </c>
      <c r="Y13" s="401">
        <v>0</v>
      </c>
      <c r="Z13" s="402">
        <v>0</v>
      </c>
      <c r="AA13" s="402">
        <v>0</v>
      </c>
      <c r="AB13" s="402">
        <v>0</v>
      </c>
      <c r="AC13" s="445"/>
      <c r="AD13" s="443"/>
      <c r="AE13" s="443"/>
      <c r="AF13" s="443"/>
      <c r="AG13" s="445"/>
      <c r="AH13" s="443"/>
      <c r="AI13" s="443"/>
      <c r="AJ13" s="443"/>
      <c r="AK13" s="401">
        <v>0</v>
      </c>
      <c r="AL13" s="402">
        <v>0</v>
      </c>
      <c r="AM13" s="402">
        <v>0</v>
      </c>
      <c r="AN13" s="432">
        <v>0</v>
      </c>
    </row>
    <row r="14" spans="1:40" ht="16.5" x14ac:dyDescent="0.25">
      <c r="B14" s="413" t="s">
        <v>317</v>
      </c>
      <c r="C14" s="395"/>
      <c r="D14" s="394"/>
      <c r="E14" s="394"/>
      <c r="F14" s="394"/>
      <c r="G14" s="396"/>
      <c r="H14" s="395"/>
      <c r="I14" s="394"/>
      <c r="J14" s="394"/>
      <c r="K14" s="394"/>
      <c r="L14" s="396"/>
      <c r="M14" s="395"/>
      <c r="N14" s="394"/>
      <c r="O14" s="394"/>
      <c r="P14" s="394"/>
      <c r="Q14" s="395"/>
      <c r="R14" s="394"/>
      <c r="S14" s="394"/>
      <c r="T14" s="394"/>
      <c r="U14" s="395"/>
      <c r="V14" s="394"/>
      <c r="W14" s="394"/>
      <c r="X14" s="394"/>
      <c r="Y14" s="395"/>
      <c r="Z14" s="394"/>
      <c r="AA14" s="394"/>
      <c r="AB14" s="394"/>
      <c r="AC14" s="395"/>
      <c r="AD14" s="394"/>
      <c r="AE14" s="394"/>
      <c r="AF14" s="394"/>
      <c r="AG14" s="395"/>
      <c r="AH14" s="394"/>
      <c r="AI14" s="394"/>
      <c r="AJ14" s="394"/>
      <c r="AK14" s="395"/>
      <c r="AL14" s="394"/>
      <c r="AM14" s="394"/>
      <c r="AN14" s="431"/>
    </row>
    <row r="15" spans="1:40" ht="25.5" x14ac:dyDescent="0.2">
      <c r="B15" s="419" t="s">
        <v>431</v>
      </c>
      <c r="C15" s="404">
        <f>'[1]Pt 3 MLR and Rebate Calculation'!C15</f>
        <v>0</v>
      </c>
      <c r="D15" s="405">
        <f>'[1]Pt 3 MLR and Rebate Calculation'!D15</f>
        <v>142609653</v>
      </c>
      <c r="E15" s="397">
        <f>SUM('Pt 1 Summary of Data'!E$5:E$7)+SUM('Pt 1 Summary of Data'!G$5:G$7)-SUM('Pt 1 Summary of Data'!H$5:H$7)-SUM(E$9:E$11)</f>
        <v>115750540.17250001</v>
      </c>
      <c r="F15" s="397">
        <f>SUM(C15:E15)</f>
        <v>258360193.17250001</v>
      </c>
      <c r="G15" s="398">
        <f>SUM('Pt 1 Summary of Data'!I$5:I$7)-SUM(G$9:G$10)</f>
        <v>115750540.17250001</v>
      </c>
      <c r="H15" s="404">
        <f>'[1]Pt 3 MLR and Rebate Calculation'!H15</f>
        <v>0</v>
      </c>
      <c r="I15" s="405">
        <f>'[1]Pt 3 MLR and Rebate Calculation'!I15</f>
        <v>2689694.3200000003</v>
      </c>
      <c r="J15" s="397">
        <f>SUM('Pt 1 Summary of Data'!K$5:K$7)+SUM('Pt 1 Summary of Data'!M$5:M$7)-SUM('Pt 1 Summary of Data'!N$5:N$7)-SUM(J$10:J$11)</f>
        <v>3357471.94</v>
      </c>
      <c r="K15" s="397">
        <f>SUM(H15:J15)</f>
        <v>6047166.2599999998</v>
      </c>
      <c r="L15" s="398">
        <f>SUM('Pt 1 Summary of Data'!O$5:O$7)-L$10</f>
        <v>3357471.94</v>
      </c>
      <c r="M15" s="404">
        <f>'[1]Pt 3 MLR and Rebate Calculation'!M15</f>
        <v>0</v>
      </c>
      <c r="N15" s="405">
        <f>'[1]Pt 3 MLR and Rebate Calculation'!N15</f>
        <v>19503269</v>
      </c>
      <c r="O15" s="397">
        <f>SUM('Pt 1 Summary of Data'!Q$5:Q$7)+SUM('Pt 1 Summary of Data'!S$5:S$7)-SUM('Pt 1 Summary of Data'!T$5:T$7)+N$56</f>
        <v>21871177.359999999</v>
      </c>
      <c r="P15" s="397">
        <f>SUM(M15:O15)</f>
        <v>41374446.359999999</v>
      </c>
      <c r="Q15" s="404">
        <v>0</v>
      </c>
      <c r="R15" s="405">
        <v>0</v>
      </c>
      <c r="S15" s="397">
        <v>0</v>
      </c>
      <c r="T15" s="397">
        <v>0</v>
      </c>
      <c r="U15" s="404">
        <v>0</v>
      </c>
      <c r="V15" s="405">
        <v>0</v>
      </c>
      <c r="W15" s="397">
        <v>0</v>
      </c>
      <c r="X15" s="397">
        <v>0</v>
      </c>
      <c r="Y15" s="404">
        <v>0</v>
      </c>
      <c r="Z15" s="405">
        <v>0</v>
      </c>
      <c r="AA15" s="397">
        <v>0</v>
      </c>
      <c r="AB15" s="397">
        <v>0</v>
      </c>
      <c r="AC15" s="457"/>
      <c r="AD15" s="456"/>
      <c r="AE15" s="456"/>
      <c r="AF15" s="456"/>
      <c r="AG15" s="457"/>
      <c r="AH15" s="456"/>
      <c r="AI15" s="456"/>
      <c r="AJ15" s="456"/>
      <c r="AK15" s="404">
        <v>0</v>
      </c>
      <c r="AL15" s="405">
        <v>0</v>
      </c>
      <c r="AM15" s="397">
        <v>0</v>
      </c>
      <c r="AN15" s="433">
        <v>0</v>
      </c>
    </row>
    <row r="16" spans="1:40" x14ac:dyDescent="0.2">
      <c r="B16" s="417" t="s">
        <v>311</v>
      </c>
      <c r="C16" s="399">
        <f>'[1]Pt 3 MLR and Rebate Calculation'!C16</f>
        <v>0</v>
      </c>
      <c r="D16" s="400">
        <f>'[1]Pt 3 MLR and Rebate Calculation'!D16</f>
        <v>14400188.232090507</v>
      </c>
      <c r="E16" s="402">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12218860.914423</v>
      </c>
      <c r="F16" s="402">
        <f>SUM(C16:E16)</f>
        <v>26619049.146513507</v>
      </c>
      <c r="G16" s="403">
        <f>SUM('Pt 1 Summary of Data'!I$25:I$28,'Pt 1 Summary of Data'!I$30,'Pt 1 Summary of Data'!I$34:I$35)+IF('Company Information'!$C$15="No",IF(MAX('Pt 1 Summary of Data'!I$31:I$32)=0,MIN('Pt 1 Summary of Data'!I$31:I$32),MAX('Pt 1 Summary of Data'!I$31:I$32)),SUM('Pt 1 Summary of Data'!I$31:I$32))</f>
        <v>12218860.914423</v>
      </c>
      <c r="H16" s="399">
        <f>'[1]Pt 3 MLR and Rebate Calculation'!H16</f>
        <v>0</v>
      </c>
      <c r="I16" s="400">
        <f>'[1]Pt 3 MLR and Rebate Calculation'!I16</f>
        <v>190565.92430975899</v>
      </c>
      <c r="J16" s="402">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260057.53310033333</v>
      </c>
      <c r="K16" s="402">
        <f>SUM(H16:J16)</f>
        <v>450623.45741009235</v>
      </c>
      <c r="L16" s="403">
        <f>SUM('Pt 1 Summary of Data'!O$25:O$28,'Pt 1 Summary of Data'!O$30,'Pt 1 Summary of Data'!O$34:O$35)+IF('Company Information'!$C$15="No",IF(MAX('Pt 1 Summary of Data'!O$31:O$32)=0,MIN('Pt 1 Summary of Data'!O$31:O$32),MAX('Pt 1 Summary of Data'!O$31:O$32)),SUM('Pt 1 Summary of Data'!O$31:O$32))</f>
        <v>260057.53310033333</v>
      </c>
      <c r="M16" s="399">
        <f>'[1]Pt 3 MLR and Rebate Calculation'!M16</f>
        <v>0</v>
      </c>
      <c r="N16" s="400">
        <f>'[1]Pt 3 MLR and Rebate Calculation'!N16</f>
        <v>1335276.8691209964</v>
      </c>
      <c r="O16" s="402">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1106261.707045</v>
      </c>
      <c r="P16" s="402">
        <f>SUM(M16:O16)</f>
        <v>2441538.5761659965</v>
      </c>
      <c r="Q16" s="399">
        <v>0</v>
      </c>
      <c r="R16" s="400">
        <v>0</v>
      </c>
      <c r="S16" s="402">
        <v>0</v>
      </c>
      <c r="T16" s="402">
        <v>0</v>
      </c>
      <c r="U16" s="399">
        <v>0</v>
      </c>
      <c r="V16" s="400">
        <v>0</v>
      </c>
      <c r="W16" s="402">
        <v>0</v>
      </c>
      <c r="X16" s="402">
        <v>0</v>
      </c>
      <c r="Y16" s="399">
        <v>0</v>
      </c>
      <c r="Z16" s="400">
        <v>0</v>
      </c>
      <c r="AA16" s="402">
        <v>0</v>
      </c>
      <c r="AB16" s="402">
        <v>0</v>
      </c>
      <c r="AC16" s="445"/>
      <c r="AD16" s="443"/>
      <c r="AE16" s="443"/>
      <c r="AF16" s="443"/>
      <c r="AG16" s="445"/>
      <c r="AH16" s="443"/>
      <c r="AI16" s="443"/>
      <c r="AJ16" s="443"/>
      <c r="AK16" s="399">
        <v>0</v>
      </c>
      <c r="AL16" s="400">
        <v>0</v>
      </c>
      <c r="AM16" s="402">
        <v>0</v>
      </c>
      <c r="AN16" s="432">
        <v>0</v>
      </c>
    </row>
    <row r="17" spans="1:40" s="67" customFormat="1" x14ac:dyDescent="0.2">
      <c r="A17" s="110"/>
      <c r="B17" s="418" t="s">
        <v>318</v>
      </c>
      <c r="C17" s="401">
        <f>C$15-C$16+IF(AND(OR('Company Information'!$C$12="District of Columbia",'Company Information'!$C$12="Massachusetts",'Company Information'!$C$12="Vermont"),SUM($C$6:$F$11,$C$15:$F$16,$C$38:$D$38)&lt;&gt;0),H$15-H$16,0)</f>
        <v>0</v>
      </c>
      <c r="D17" s="402">
        <f>D$15-D$16+IF(AND(OR('Company Information'!$C$12="District of Columbia",'Company Information'!$C$12="Massachusetts",'Company Information'!$C$12="Vermont"),SUM($C$6:$F$11,$C$15:$F$16,$C$38:$D$38)&lt;&gt;0),I$15-I$16,0)</f>
        <v>128209464.7679095</v>
      </c>
      <c r="E17" s="402">
        <f>E$15-E$16+IF(AND(OR('Company Information'!$C$12="District of Columbia",'Company Information'!$C$12="Massachusetts",'Company Information'!$C$12="Vermont"),SUM($C$6:$F$11,$C$15:$F$16,$C$38:$D$38)&lt;&gt;0),J$15-J$16,0)</f>
        <v>103531679.25807701</v>
      </c>
      <c r="F17" s="402">
        <f>F$15-F$16+IF(AND(OR('Company Information'!$C$12="District of Columbia",'Company Information'!$C$12="Massachusetts",'Company Information'!$C$12="Vermont"),SUM($C$6:$F$11,$C$15:$F$16,$C$38:$D$38)&lt;&gt;0),K$15-K$16,0)</f>
        <v>231741144.02598649</v>
      </c>
      <c r="G17" s="452"/>
      <c r="H17" s="401">
        <f>H$15-H$16+IF(AND(OR('Company Information'!$C$12="District of Columbia",'Company Information'!$C$12="Massachusetts",'Company Information'!$C$12="Vermont"),SUM($H$6:$K$11,$H$15:$K$16,$H$38:$I$38)&lt;&gt;0),C$15-C$16,0)</f>
        <v>0</v>
      </c>
      <c r="I17" s="402">
        <f>I$15-I$16+IF(AND(OR('Company Information'!$C$12="District of Columbia",'Company Information'!$C$12="Massachusetts",'Company Information'!$C$12="Vermont"),SUM($H$6:$K$11,$H$15:$K$16,$H$38:$I$38)&lt;&gt;0),D$15-D$16,0)</f>
        <v>2499128.3956902414</v>
      </c>
      <c r="J17" s="402">
        <f>J$15-J$16+IF(AND(OR('Company Information'!$C$12="District of Columbia",'Company Information'!$C$12="Massachusetts",'Company Information'!$C$12="Vermont"),SUM($H$6:$K$11,$H$15:$K$16,$H$38:$I$38)&lt;&gt;0),E$15-E$16,0)</f>
        <v>3097414.4068996664</v>
      </c>
      <c r="K17" s="402">
        <f>K$15-K$16+IF(AND(OR('Company Information'!$C$12="District of Columbia",'Company Information'!$C$12="Massachusetts",'Company Information'!$C$12="Vermont"),SUM($H$6:$K$11,$H$15:$K$16,$H$38:$I$38)&lt;&gt;0),F$15-F$16,0)</f>
        <v>5596542.8025899073</v>
      </c>
      <c r="L17" s="452"/>
      <c r="M17" s="401">
        <f>M$15-M$16</f>
        <v>0</v>
      </c>
      <c r="N17" s="402">
        <f>N$15-N$16</f>
        <v>18167992.130879004</v>
      </c>
      <c r="O17" s="402">
        <f>O$15-O$16</f>
        <v>20764915.652954999</v>
      </c>
      <c r="P17" s="402">
        <f>P$15-P$16</f>
        <v>38932907.783834003</v>
      </c>
      <c r="Q17" s="401">
        <v>0</v>
      </c>
      <c r="R17" s="402">
        <v>0</v>
      </c>
      <c r="S17" s="402">
        <v>0</v>
      </c>
      <c r="T17" s="402">
        <v>0</v>
      </c>
      <c r="U17" s="401">
        <v>0</v>
      </c>
      <c r="V17" s="402">
        <v>0</v>
      </c>
      <c r="W17" s="402">
        <v>0</v>
      </c>
      <c r="X17" s="402">
        <v>0</v>
      </c>
      <c r="Y17" s="401">
        <v>0</v>
      </c>
      <c r="Z17" s="402">
        <v>0</v>
      </c>
      <c r="AA17" s="402">
        <v>0</v>
      </c>
      <c r="AB17" s="402">
        <v>0</v>
      </c>
      <c r="AC17" s="445"/>
      <c r="AD17" s="443"/>
      <c r="AE17" s="443"/>
      <c r="AF17" s="443"/>
      <c r="AG17" s="445"/>
      <c r="AH17" s="443"/>
      <c r="AI17" s="443"/>
      <c r="AJ17" s="443"/>
      <c r="AK17" s="401">
        <v>0</v>
      </c>
      <c r="AL17" s="402">
        <v>0</v>
      </c>
      <c r="AM17" s="402">
        <v>0</v>
      </c>
      <c r="AN17" s="432">
        <v>0</v>
      </c>
    </row>
    <row r="18" spans="1:40" ht="16.5" x14ac:dyDescent="0.25">
      <c r="B18" s="413" t="s">
        <v>324</v>
      </c>
      <c r="C18" s="395"/>
      <c r="D18" s="394"/>
      <c r="E18" s="394"/>
      <c r="F18" s="394"/>
      <c r="G18" s="396"/>
      <c r="H18" s="395"/>
      <c r="I18" s="394"/>
      <c r="J18" s="394"/>
      <c r="K18" s="394"/>
      <c r="L18" s="396"/>
      <c r="M18" s="395"/>
      <c r="N18" s="394"/>
      <c r="O18" s="394"/>
      <c r="P18" s="394"/>
      <c r="Q18" s="395"/>
      <c r="R18" s="394"/>
      <c r="S18" s="394"/>
      <c r="T18" s="394"/>
      <c r="U18" s="395"/>
      <c r="V18" s="394"/>
      <c r="W18" s="394"/>
      <c r="X18" s="394"/>
      <c r="Y18" s="395"/>
      <c r="Z18" s="394"/>
      <c r="AA18" s="394"/>
      <c r="AB18" s="394"/>
      <c r="AC18" s="395"/>
      <c r="AD18" s="394"/>
      <c r="AE18" s="394"/>
      <c r="AF18" s="394"/>
      <c r="AG18" s="395"/>
      <c r="AH18" s="394"/>
      <c r="AI18" s="394"/>
      <c r="AJ18" s="394"/>
      <c r="AK18" s="395"/>
      <c r="AL18" s="394"/>
      <c r="AM18" s="394"/>
      <c r="AN18" s="431"/>
    </row>
    <row r="19" spans="1:40" x14ac:dyDescent="0.2">
      <c r="B19" s="420" t="s">
        <v>469</v>
      </c>
      <c r="C19" s="457"/>
      <c r="D19" s="456"/>
      <c r="E19" s="456"/>
      <c r="F19" s="456"/>
      <c r="G19" s="398">
        <f>SUM(G$6:G$7)-SUM(G$8:G$10)+IF(AND(OR('Company Information'!$C$12="District of Columbia",'Company Information'!$C$12="Massachusetts",'Company Information'!$C$12="Vermont"),SUM($G$6:$G$10,$G$15:$G$16)&lt;&gt;0),SUM(L$6:L$7)-L$10,0)+G$58</f>
        <v>101139300.93447693</v>
      </c>
      <c r="H19" s="457"/>
      <c r="I19" s="456"/>
      <c r="J19" s="456"/>
      <c r="K19" s="456"/>
      <c r="L19" s="398">
        <f>SUM(L$6:L$7)-L$10+IF(AND(OR('Company Information'!$C$12="District of Columbia",'Company Information'!$C$12="Massachusetts",'Company Information'!$C$12="Vermont"),SUM($L$6:$L$10,$L$15:$L$16)&lt;&gt;0),SUM(G$6:G$7)-SUM(G$8:G$10),0)+L$58</f>
        <v>3183944.6383500723</v>
      </c>
      <c r="M19" s="457"/>
      <c r="N19" s="456"/>
      <c r="O19" s="456"/>
      <c r="P19" s="456"/>
      <c r="Q19" s="457"/>
      <c r="R19" s="456"/>
      <c r="S19" s="456"/>
      <c r="T19" s="456"/>
      <c r="U19" s="457"/>
      <c r="V19" s="456"/>
      <c r="W19" s="456"/>
      <c r="X19" s="456"/>
      <c r="Y19" s="457"/>
      <c r="Z19" s="456"/>
      <c r="AA19" s="456"/>
      <c r="AB19" s="456"/>
      <c r="AC19" s="457"/>
      <c r="AD19" s="456"/>
      <c r="AE19" s="456"/>
      <c r="AF19" s="456"/>
      <c r="AG19" s="457"/>
      <c r="AH19" s="456"/>
      <c r="AI19" s="456"/>
      <c r="AJ19" s="456"/>
      <c r="AK19" s="457"/>
      <c r="AL19" s="456"/>
      <c r="AM19" s="456"/>
      <c r="AN19" s="458"/>
    </row>
    <row r="20" spans="1:40" ht="25.5" x14ac:dyDescent="0.2">
      <c r="B20" s="417" t="s">
        <v>470</v>
      </c>
      <c r="C20" s="445"/>
      <c r="D20" s="443"/>
      <c r="E20" s="443"/>
      <c r="F20" s="443"/>
      <c r="G20" s="403">
        <f>SUM('Pt 1 Summary of Data'!I$44:I$47,'Pt 1 Summary of Data'!I$49:I$51)+IF(AND(OR('Company Information'!$C$12="District of Columbia",'Company Information'!$C$12="Massachusetts",'Company Information'!$C$12="Vermont"),SUM($G$6:$G$10,$G$15:$G$16)&lt;&gt;0),SUM('Pt 1 Summary of Data'!O$44:O$47,'Pt 1 Summary of Data'!O$49:O$51),0)</f>
        <v>13288870</v>
      </c>
      <c r="H20" s="445"/>
      <c r="I20" s="443"/>
      <c r="J20" s="443"/>
      <c r="K20" s="443"/>
      <c r="L20" s="403">
        <f>SUM('Pt 1 Summary of Data'!O$44:O$47,'Pt 1 Summary of Data'!O$49:O$51)+IF(AND(OR('Company Information'!$C$12="District of Columbia",'Company Information'!$C$12="Massachusetts",'Company Information'!$C$12="Vermont"),SUM($L$6:$L$10,$L$15:$L$16)&lt;&gt;0),SUM('Pt 1 Summary of Data'!I$44:I$47,'Pt 1 Summary of Data'!I$49:I$51),0)</f>
        <v>309987</v>
      </c>
      <c r="M20" s="445"/>
      <c r="N20" s="443"/>
      <c r="O20" s="443"/>
      <c r="P20" s="443"/>
      <c r="Q20" s="445"/>
      <c r="R20" s="443"/>
      <c r="S20" s="443"/>
      <c r="T20" s="443"/>
      <c r="U20" s="445"/>
      <c r="V20" s="443"/>
      <c r="W20" s="443"/>
      <c r="X20" s="443"/>
      <c r="Y20" s="445"/>
      <c r="Z20" s="443"/>
      <c r="AA20" s="443"/>
      <c r="AB20" s="443"/>
      <c r="AC20" s="445"/>
      <c r="AD20" s="443"/>
      <c r="AE20" s="443"/>
      <c r="AF20" s="443"/>
      <c r="AG20" s="445"/>
      <c r="AH20" s="443"/>
      <c r="AI20" s="443"/>
      <c r="AJ20" s="443"/>
      <c r="AK20" s="445"/>
      <c r="AL20" s="443"/>
      <c r="AM20" s="443"/>
      <c r="AN20" s="460"/>
    </row>
    <row r="21" spans="1:40" ht="25.5" x14ac:dyDescent="0.2">
      <c r="B21" s="418" t="s">
        <v>471</v>
      </c>
      <c r="C21" s="445"/>
      <c r="D21" s="443"/>
      <c r="E21" s="443"/>
      <c r="F21" s="443"/>
      <c r="G21" s="403">
        <f>MAX(G$22,G$23)</f>
        <v>5176583.9629038507</v>
      </c>
      <c r="H21" s="445"/>
      <c r="I21" s="443"/>
      <c r="J21" s="443"/>
      <c r="K21" s="443"/>
      <c r="L21" s="403">
        <f>MAX(L$22,L$23)</f>
        <v>154870.72034498333</v>
      </c>
      <c r="M21" s="445"/>
      <c r="N21" s="443"/>
      <c r="O21" s="443"/>
      <c r="P21" s="443"/>
      <c r="Q21" s="445"/>
      <c r="R21" s="443"/>
      <c r="S21" s="443"/>
      <c r="T21" s="443"/>
      <c r="U21" s="445"/>
      <c r="V21" s="443"/>
      <c r="W21" s="443"/>
      <c r="X21" s="443"/>
      <c r="Y21" s="445"/>
      <c r="Z21" s="443"/>
      <c r="AA21" s="443"/>
      <c r="AB21" s="443"/>
      <c r="AC21" s="445"/>
      <c r="AD21" s="443"/>
      <c r="AE21" s="443"/>
      <c r="AF21" s="443"/>
      <c r="AG21" s="445"/>
      <c r="AH21" s="443"/>
      <c r="AI21" s="443"/>
      <c r="AJ21" s="443"/>
      <c r="AK21" s="445"/>
      <c r="AL21" s="443"/>
      <c r="AM21" s="443"/>
      <c r="AN21" s="460"/>
    </row>
    <row r="22" spans="1:40" x14ac:dyDescent="0.2">
      <c r="B22" s="417" t="s">
        <v>472</v>
      </c>
      <c r="C22" s="445"/>
      <c r="D22" s="443"/>
      <c r="E22" s="443"/>
      <c r="F22" s="443"/>
      <c r="G22" s="403">
        <f>G$15-G$19-G$16-G$20+IF(AND(OR('Company Information'!$C$12="District of Columbia",'Company Information'!$C$12="Massachusetts",'Company Information'!$C$12="Vermont"),SUM($G$6:$G$10,$G$15:$G$16)&lt;&gt;0),L$15-L$16,0)</f>
        <v>-10896491.676399913</v>
      </c>
      <c r="H22" s="445"/>
      <c r="I22" s="443"/>
      <c r="J22" s="443"/>
      <c r="K22" s="443"/>
      <c r="L22" s="403">
        <f>L$15-L$19-L$16-L$20+IF(AND(OR('Company Information'!$C$12="District of Columbia",'Company Information'!$C$12="Massachusetts",'Company Information'!$C$12="Vermont"),SUM($L$6:$L$10,$L$15:$L$16)&lt;&gt;0),G$15-G$16,0)</f>
        <v>-396517.23145040567</v>
      </c>
      <c r="M22" s="445"/>
      <c r="N22" s="443"/>
      <c r="O22" s="443"/>
      <c r="P22" s="443"/>
      <c r="Q22" s="445"/>
      <c r="R22" s="443"/>
      <c r="S22" s="443"/>
      <c r="T22" s="443"/>
      <c r="U22" s="445"/>
      <c r="V22" s="443"/>
      <c r="W22" s="443"/>
      <c r="X22" s="443"/>
      <c r="Y22" s="445"/>
      <c r="Z22" s="443"/>
      <c r="AA22" s="443"/>
      <c r="AB22" s="443"/>
      <c r="AC22" s="445"/>
      <c r="AD22" s="443"/>
      <c r="AE22" s="443"/>
      <c r="AF22" s="443"/>
      <c r="AG22" s="445"/>
      <c r="AH22" s="443"/>
      <c r="AI22" s="443"/>
      <c r="AJ22" s="443"/>
      <c r="AK22" s="445"/>
      <c r="AL22" s="443"/>
      <c r="AM22" s="443"/>
      <c r="AN22" s="460"/>
    </row>
    <row r="23" spans="1:40" x14ac:dyDescent="0.2">
      <c r="B23" s="417" t="s">
        <v>473</v>
      </c>
      <c r="C23" s="445"/>
      <c r="D23" s="443"/>
      <c r="E23" s="443"/>
      <c r="F23" s="443"/>
      <c r="G23" s="403">
        <f>(3%+2%)*(G$15-G$16+IF(AND(OR('Company Information'!$C$12="District of Columbia",'Company Information'!$C$12="Massachusetts",'Company Information'!$C$12="Vermont"),SUM($G$6:$G$10,$G$15:$G$16)&lt;&gt;0),L$15-L$16,0))</f>
        <v>5176583.9629038507</v>
      </c>
      <c r="H23" s="445"/>
      <c r="I23" s="443"/>
      <c r="J23" s="443"/>
      <c r="K23" s="443"/>
      <c r="L23" s="403">
        <f>(3%+2%)*(L$15-L$16+IF(AND(OR('Company Information'!$C$12="District of Columbia",'Company Information'!$C$12="Massachusetts",'Company Information'!$C$12="Vermont"),SUM($L$6:$L$10,$L$15:$L$16)&lt;&gt;0),G$15-G$16,0))</f>
        <v>154870.72034498333</v>
      </c>
      <c r="M23" s="445"/>
      <c r="N23" s="443"/>
      <c r="O23" s="443"/>
      <c r="P23" s="443"/>
      <c r="Q23" s="445"/>
      <c r="R23" s="443"/>
      <c r="S23" s="443"/>
      <c r="T23" s="443"/>
      <c r="U23" s="445"/>
      <c r="V23" s="443"/>
      <c r="W23" s="443"/>
      <c r="X23" s="443"/>
      <c r="Y23" s="445"/>
      <c r="Z23" s="443"/>
      <c r="AA23" s="443"/>
      <c r="AB23" s="443"/>
      <c r="AC23" s="445"/>
      <c r="AD23" s="443"/>
      <c r="AE23" s="443"/>
      <c r="AF23" s="443"/>
      <c r="AG23" s="445"/>
      <c r="AH23" s="443"/>
      <c r="AI23" s="443"/>
      <c r="AJ23" s="443"/>
      <c r="AK23" s="445"/>
      <c r="AL23" s="443"/>
      <c r="AM23" s="443"/>
      <c r="AN23" s="460"/>
    </row>
    <row r="24" spans="1:40" x14ac:dyDescent="0.2">
      <c r="B24" s="417" t="s">
        <v>474</v>
      </c>
      <c r="C24" s="445"/>
      <c r="D24" s="443"/>
      <c r="E24" s="443"/>
      <c r="F24" s="443"/>
      <c r="G24" s="403">
        <f>3%*(G$15-G$16+IF(AND(OR('Company Information'!$C$12="District of Columbia",'Company Information'!$C$12="Massachusetts",'Company Information'!$C$12="Vermont"),SUM($G$6:$G$10,$G$15:$G$16)&lt;&gt;0),L$15-L$16,0))</f>
        <v>3105950.3777423101</v>
      </c>
      <c r="H24" s="445"/>
      <c r="I24" s="443"/>
      <c r="J24" s="443"/>
      <c r="K24" s="443"/>
      <c r="L24" s="403">
        <f>3%*(L$15-L$16+IF(AND(OR('Company Information'!$C$12="District of Columbia",'Company Information'!$C$12="Massachusetts",'Company Information'!$C$12="Vermont"),SUM($L$6:$L$10,$L$15:$L$16)&lt;&gt;0),G$15-G$16,0))</f>
        <v>92922.432206989994</v>
      </c>
      <c r="M24" s="445"/>
      <c r="N24" s="443"/>
      <c r="O24" s="443"/>
      <c r="P24" s="443"/>
      <c r="Q24" s="445"/>
      <c r="R24" s="443"/>
      <c r="S24" s="443"/>
      <c r="T24" s="443"/>
      <c r="U24" s="445"/>
      <c r="V24" s="443"/>
      <c r="W24" s="443"/>
      <c r="X24" s="443"/>
      <c r="Y24" s="445"/>
      <c r="Z24" s="443"/>
      <c r="AA24" s="443"/>
      <c r="AB24" s="443"/>
      <c r="AC24" s="445"/>
      <c r="AD24" s="443"/>
      <c r="AE24" s="443"/>
      <c r="AF24" s="443"/>
      <c r="AG24" s="445"/>
      <c r="AH24" s="443"/>
      <c r="AI24" s="443"/>
      <c r="AJ24" s="443"/>
      <c r="AK24" s="445"/>
      <c r="AL24" s="443"/>
      <c r="AM24" s="443"/>
      <c r="AN24" s="460"/>
    </row>
    <row r="25" spans="1:40" x14ac:dyDescent="0.2">
      <c r="B25" s="425" t="s">
        <v>475</v>
      </c>
      <c r="C25" s="445"/>
      <c r="D25" s="443"/>
      <c r="E25" s="443"/>
      <c r="F25" s="443"/>
      <c r="G25" s="403">
        <f>MIN(G$26,G$27)</f>
        <v>30684314.87732685</v>
      </c>
      <c r="H25" s="445"/>
      <c r="I25" s="443"/>
      <c r="J25" s="443"/>
      <c r="K25" s="443"/>
      <c r="L25" s="403">
        <f>MIN(L$26,L$27)</f>
        <v>724915.25344531669</v>
      </c>
      <c r="M25" s="445"/>
      <c r="N25" s="443"/>
      <c r="O25" s="443"/>
      <c r="P25" s="443"/>
      <c r="Q25" s="445"/>
      <c r="R25" s="443"/>
      <c r="S25" s="443"/>
      <c r="T25" s="443"/>
      <c r="U25" s="445"/>
      <c r="V25" s="443"/>
      <c r="W25" s="443"/>
      <c r="X25" s="443"/>
      <c r="Y25" s="445"/>
      <c r="Z25" s="443"/>
      <c r="AA25" s="443"/>
      <c r="AB25" s="443"/>
      <c r="AC25" s="445"/>
      <c r="AD25" s="443"/>
      <c r="AE25" s="443"/>
      <c r="AF25" s="443"/>
      <c r="AG25" s="445"/>
      <c r="AH25" s="443"/>
      <c r="AI25" s="443"/>
      <c r="AJ25" s="443"/>
      <c r="AK25" s="445"/>
      <c r="AL25" s="443"/>
      <c r="AM25" s="443"/>
      <c r="AN25" s="460"/>
    </row>
    <row r="26" spans="1:40" x14ac:dyDescent="0.2">
      <c r="B26" s="417" t="s">
        <v>488</v>
      </c>
      <c r="C26" s="445"/>
      <c r="D26" s="443"/>
      <c r="E26" s="443"/>
      <c r="F26" s="443"/>
      <c r="G26" s="403">
        <f>G$20+G$21+G$16+IF(AND(OR('Company Information'!$C$12="District of Columbia",'Company Information'!$C$12="Massachusetts",'Company Information'!$C$12="Vermont"),SUM($G$6:$G$10,$G$15:$G$16)&lt;&gt;0),L$16,0)</f>
        <v>30684314.87732685</v>
      </c>
      <c r="H26" s="445"/>
      <c r="I26" s="443"/>
      <c r="J26" s="443"/>
      <c r="K26" s="443"/>
      <c r="L26" s="403">
        <f>L$20+L$21+L$16+IF(AND(OR('Company Information'!$C$12="District of Columbia",'Company Information'!$C$12="Massachusetts",'Company Information'!$C$12="Vermont"),SUM($L$6:$L$10,$L$15:$L$16)&lt;&gt;0),G$16,0)</f>
        <v>724915.25344531669</v>
      </c>
      <c r="M26" s="445"/>
      <c r="N26" s="443"/>
      <c r="O26" s="443"/>
      <c r="P26" s="443"/>
      <c r="Q26" s="445"/>
      <c r="R26" s="443"/>
      <c r="S26" s="443"/>
      <c r="T26" s="443"/>
      <c r="U26" s="445"/>
      <c r="V26" s="443"/>
      <c r="W26" s="443"/>
      <c r="X26" s="443"/>
      <c r="Y26" s="445"/>
      <c r="Z26" s="443"/>
      <c r="AA26" s="443"/>
      <c r="AB26" s="443"/>
      <c r="AC26" s="445"/>
      <c r="AD26" s="443"/>
      <c r="AE26" s="443"/>
      <c r="AF26" s="443"/>
      <c r="AG26" s="445"/>
      <c r="AH26" s="443"/>
      <c r="AI26" s="443"/>
      <c r="AJ26" s="443"/>
      <c r="AK26" s="445"/>
      <c r="AL26" s="443"/>
      <c r="AM26" s="443"/>
      <c r="AN26" s="460"/>
    </row>
    <row r="27" spans="1:40" ht="29.25" customHeight="1" x14ac:dyDescent="0.2">
      <c r="B27" s="417" t="s">
        <v>476</v>
      </c>
      <c r="C27" s="445"/>
      <c r="D27" s="443"/>
      <c r="E27" s="443"/>
      <c r="F27" s="443"/>
      <c r="G27" s="403">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34995830.35119994</v>
      </c>
      <c r="H27" s="445"/>
      <c r="I27" s="443"/>
      <c r="J27" s="443"/>
      <c r="K27" s="443"/>
      <c r="L27" s="403">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941488.70261825994</v>
      </c>
      <c r="M27" s="445"/>
      <c r="N27" s="443"/>
      <c r="O27" s="443"/>
      <c r="P27" s="443"/>
      <c r="Q27" s="445"/>
      <c r="R27" s="443"/>
      <c r="S27" s="443"/>
      <c r="T27" s="443"/>
      <c r="U27" s="445"/>
      <c r="V27" s="443"/>
      <c r="W27" s="443"/>
      <c r="X27" s="443"/>
      <c r="Y27" s="445"/>
      <c r="Z27" s="443"/>
      <c r="AA27" s="443"/>
      <c r="AB27" s="443"/>
      <c r="AC27" s="445"/>
      <c r="AD27" s="443"/>
      <c r="AE27" s="443"/>
      <c r="AF27" s="443"/>
      <c r="AG27" s="445"/>
      <c r="AH27" s="443"/>
      <c r="AI27" s="443"/>
      <c r="AJ27" s="443"/>
      <c r="AK27" s="445"/>
      <c r="AL27" s="443"/>
      <c r="AM27" s="443"/>
      <c r="AN27" s="460"/>
    </row>
    <row r="28" spans="1:40" x14ac:dyDescent="0.2">
      <c r="B28" s="418" t="s">
        <v>477</v>
      </c>
      <c r="C28" s="445"/>
      <c r="D28" s="443"/>
      <c r="E28" s="443"/>
      <c r="F28" s="443"/>
      <c r="G28" s="403">
        <f>G$15+IF(AND(OR('Company Information'!$C$12="District of Columbia",'Company Information'!$C$12="Massachusetts",'Company Information'!$C$12="Vermont"),SUM($G$6:$G$10,$G$15:$G$16)&lt;&gt;0),L$15,0)-G$25</f>
        <v>85066225.295173168</v>
      </c>
      <c r="H28" s="445"/>
      <c r="I28" s="443"/>
      <c r="J28" s="443"/>
      <c r="K28" s="443"/>
      <c r="L28" s="403">
        <f>L$15+IF(AND(OR('Company Information'!$C$12="District of Columbia",'Company Information'!$C$12="Massachusetts",'Company Information'!$C$12="Vermont"),SUM($L$6:$L$10,$L$15:$L$16)&lt;&gt;0),G$15,0)-L$25</f>
        <v>2632556.6865546834</v>
      </c>
      <c r="M28" s="445"/>
      <c r="N28" s="443"/>
      <c r="O28" s="443"/>
      <c r="P28" s="443"/>
      <c r="Q28" s="445"/>
      <c r="R28" s="443"/>
      <c r="S28" s="443"/>
      <c r="T28" s="443"/>
      <c r="U28" s="445"/>
      <c r="V28" s="443"/>
      <c r="W28" s="443"/>
      <c r="X28" s="443"/>
      <c r="Y28" s="445"/>
      <c r="Z28" s="443"/>
      <c r="AA28" s="443"/>
      <c r="AB28" s="443"/>
      <c r="AC28" s="445"/>
      <c r="AD28" s="443"/>
      <c r="AE28" s="443"/>
      <c r="AF28" s="443"/>
      <c r="AG28" s="445"/>
      <c r="AH28" s="443"/>
      <c r="AI28" s="443"/>
      <c r="AJ28" s="443"/>
      <c r="AK28" s="445"/>
      <c r="AL28" s="443"/>
      <c r="AM28" s="443"/>
      <c r="AN28" s="460"/>
    </row>
    <row r="29" spans="1:40" ht="25.5" x14ac:dyDescent="0.2">
      <c r="B29" s="422" t="s">
        <v>478</v>
      </c>
      <c r="C29" s="445"/>
      <c r="D29" s="443"/>
      <c r="E29" s="443"/>
      <c r="F29" s="443"/>
      <c r="G29" s="403">
        <f>MIN(G$31,G$32)</f>
        <v>28613681.292165309</v>
      </c>
      <c r="H29" s="445"/>
      <c r="I29" s="443"/>
      <c r="J29" s="443"/>
      <c r="K29" s="443"/>
      <c r="L29" s="403">
        <f>MIN(L$31,L$32)</f>
        <v>662966.96530732326</v>
      </c>
      <c r="M29" s="445"/>
      <c r="N29" s="443"/>
      <c r="O29" s="443"/>
      <c r="P29" s="443"/>
      <c r="Q29" s="445"/>
      <c r="R29" s="443"/>
      <c r="S29" s="443"/>
      <c r="T29" s="443"/>
      <c r="U29" s="445"/>
      <c r="V29" s="443"/>
      <c r="W29" s="443"/>
      <c r="X29" s="443"/>
      <c r="Y29" s="445"/>
      <c r="Z29" s="443"/>
      <c r="AA29" s="443"/>
      <c r="AB29" s="443"/>
      <c r="AC29" s="445"/>
      <c r="AD29" s="443"/>
      <c r="AE29" s="443"/>
      <c r="AF29" s="443"/>
      <c r="AG29" s="445"/>
      <c r="AH29" s="443"/>
      <c r="AI29" s="443"/>
      <c r="AJ29" s="443"/>
      <c r="AK29" s="445"/>
      <c r="AL29" s="443"/>
      <c r="AM29" s="443"/>
      <c r="AN29" s="460"/>
    </row>
    <row r="30" spans="1:40" x14ac:dyDescent="0.2">
      <c r="B30" s="421" t="s">
        <v>479</v>
      </c>
      <c r="C30" s="445"/>
      <c r="D30" s="443"/>
      <c r="E30" s="443"/>
      <c r="F30" s="443"/>
      <c r="G30" s="473">
        <f>MAX(G$22,G$24)</f>
        <v>3105950.3777423101</v>
      </c>
      <c r="H30" s="445"/>
      <c r="I30" s="443"/>
      <c r="J30" s="443"/>
      <c r="K30" s="443"/>
      <c r="L30" s="473">
        <f>MAX(L$22,L$24)</f>
        <v>92922.432206989994</v>
      </c>
      <c r="M30" s="445"/>
      <c r="N30" s="443"/>
      <c r="O30" s="443"/>
      <c r="P30" s="443"/>
      <c r="Q30" s="445"/>
      <c r="R30" s="443"/>
      <c r="S30" s="443"/>
      <c r="T30" s="443"/>
      <c r="U30" s="445"/>
      <c r="V30" s="443"/>
      <c r="W30" s="443"/>
      <c r="X30" s="443"/>
      <c r="Y30" s="445"/>
      <c r="Z30" s="443"/>
      <c r="AA30" s="443"/>
      <c r="AB30" s="443"/>
      <c r="AC30" s="445"/>
      <c r="AD30" s="443"/>
      <c r="AE30" s="443"/>
      <c r="AF30" s="443"/>
      <c r="AG30" s="445"/>
      <c r="AH30" s="443"/>
      <c r="AI30" s="443"/>
      <c r="AJ30" s="443"/>
      <c r="AK30" s="445"/>
      <c r="AL30" s="443"/>
      <c r="AM30" s="443"/>
      <c r="AN30" s="460"/>
    </row>
    <row r="31" spans="1:40" ht="25.5" x14ac:dyDescent="0.2">
      <c r="B31" s="417" t="s">
        <v>480</v>
      </c>
      <c r="C31" s="445"/>
      <c r="D31" s="443"/>
      <c r="E31" s="443"/>
      <c r="F31" s="443"/>
      <c r="G31" s="403">
        <f>G$20+G30+G$16+IF(AND(OR('Company Information'!$C$12="District of Columbia",'Company Information'!$C$12="Massachusetts",'Company Information'!$C$12="Vermont"),SUM($G$6:$G$10,$G$15:$G$16)&lt;&gt;0),L$16,0)</f>
        <v>28613681.292165309</v>
      </c>
      <c r="H31" s="445"/>
      <c r="I31" s="443"/>
      <c r="J31" s="443"/>
      <c r="K31" s="443"/>
      <c r="L31" s="403">
        <f>L$20+L30+L$16+IF(AND(OR('Company Information'!$C$12="District of Columbia",'Company Information'!$C$12="Massachusetts",'Company Information'!$C$12="Vermont"),SUM($L$6:$L$10,$L$15:$L$16)&lt;&gt;0),G$16,0)</f>
        <v>662966.96530732326</v>
      </c>
      <c r="M31" s="445"/>
      <c r="N31" s="443"/>
      <c r="O31" s="443"/>
      <c r="P31" s="443"/>
      <c r="Q31" s="445"/>
      <c r="R31" s="443"/>
      <c r="S31" s="443"/>
      <c r="T31" s="443"/>
      <c r="U31" s="445"/>
      <c r="V31" s="443"/>
      <c r="W31" s="443"/>
      <c r="X31" s="443"/>
      <c r="Y31" s="445"/>
      <c r="Z31" s="443"/>
      <c r="AA31" s="443"/>
      <c r="AB31" s="443"/>
      <c r="AC31" s="445"/>
      <c r="AD31" s="443"/>
      <c r="AE31" s="443"/>
      <c r="AF31" s="443"/>
      <c r="AG31" s="445"/>
      <c r="AH31" s="443"/>
      <c r="AI31" s="443"/>
      <c r="AJ31" s="443"/>
      <c r="AK31" s="445"/>
      <c r="AL31" s="443"/>
      <c r="AM31" s="443"/>
      <c r="AN31" s="460"/>
    </row>
    <row r="32" spans="1:40" ht="25.5" x14ac:dyDescent="0.2">
      <c r="B32" s="417" t="s">
        <v>428</v>
      </c>
      <c r="C32" s="445"/>
      <c r="D32" s="443"/>
      <c r="E32" s="443"/>
      <c r="F32" s="443"/>
      <c r="G32" s="403">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32925196.766038403</v>
      </c>
      <c r="H32" s="445"/>
      <c r="I32" s="443"/>
      <c r="J32" s="443"/>
      <c r="K32" s="443"/>
      <c r="L32" s="403">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879540.41448026663</v>
      </c>
      <c r="M32" s="445"/>
      <c r="N32" s="443"/>
      <c r="O32" s="443"/>
      <c r="P32" s="443"/>
      <c r="Q32" s="445"/>
      <c r="R32" s="443"/>
      <c r="S32" s="443"/>
      <c r="T32" s="443"/>
      <c r="U32" s="445"/>
      <c r="V32" s="443"/>
      <c r="W32" s="443"/>
      <c r="X32" s="443"/>
      <c r="Y32" s="445"/>
      <c r="Z32" s="443"/>
      <c r="AA32" s="443"/>
      <c r="AB32" s="443"/>
      <c r="AC32" s="445"/>
      <c r="AD32" s="443"/>
      <c r="AE32" s="443"/>
      <c r="AF32" s="443"/>
      <c r="AG32" s="445"/>
      <c r="AH32" s="443"/>
      <c r="AI32" s="443"/>
      <c r="AJ32" s="443"/>
      <c r="AK32" s="445"/>
      <c r="AL32" s="443"/>
      <c r="AM32" s="443"/>
      <c r="AN32" s="460"/>
    </row>
    <row r="33" spans="1:40" x14ac:dyDescent="0.2">
      <c r="B33" s="422" t="s">
        <v>481</v>
      </c>
      <c r="C33" s="445"/>
      <c r="D33" s="443"/>
      <c r="E33" s="443"/>
      <c r="F33" s="443"/>
      <c r="G33" s="403">
        <f>G$15+IF(AND(OR('Company Information'!$C$12="District of Columbia",'Company Information'!$C$12="Massachusetts",'Company Information'!$C$12="Vermont"),SUM($G$6:$G$10,$G$15:$G$16)&lt;&gt;0),L$15,0)-G$29</f>
        <v>87136858.880334705</v>
      </c>
      <c r="H33" s="445"/>
      <c r="I33" s="443"/>
      <c r="J33" s="443"/>
      <c r="K33" s="443"/>
      <c r="L33" s="403">
        <f>L$15+IF(AND(OR('Company Information'!$C$12="District of Columbia",'Company Information'!$C$12="Massachusetts",'Company Information'!$C$12="Vermont"),SUM($L$6:$L$10,$L$15:$L$16)&lt;&gt;0),G$15,0)-L$29</f>
        <v>2694504.9746926767</v>
      </c>
      <c r="M33" s="445"/>
      <c r="N33" s="443"/>
      <c r="O33" s="443"/>
      <c r="P33" s="443"/>
      <c r="Q33" s="445"/>
      <c r="R33" s="443"/>
      <c r="S33" s="443"/>
      <c r="T33" s="443"/>
      <c r="U33" s="445"/>
      <c r="V33" s="443"/>
      <c r="W33" s="443"/>
      <c r="X33" s="443"/>
      <c r="Y33" s="445"/>
      <c r="Z33" s="443"/>
      <c r="AA33" s="443"/>
      <c r="AB33" s="443"/>
      <c r="AC33" s="445"/>
      <c r="AD33" s="443"/>
      <c r="AE33" s="443"/>
      <c r="AF33" s="443"/>
      <c r="AG33" s="445"/>
      <c r="AH33" s="443"/>
      <c r="AI33" s="443"/>
      <c r="AJ33" s="443"/>
      <c r="AK33" s="445"/>
      <c r="AL33" s="443"/>
      <c r="AM33" s="443"/>
      <c r="AN33" s="460"/>
    </row>
    <row r="34" spans="1:40" x14ac:dyDescent="0.2">
      <c r="B34" s="421" t="s">
        <v>482</v>
      </c>
      <c r="C34" s="464"/>
      <c r="D34" s="465"/>
      <c r="E34" s="465"/>
      <c r="F34" s="465"/>
      <c r="G34" s="471">
        <f>IF(G$33=0,0,G$19/G$33)</f>
        <v>1.1606948223067326</v>
      </c>
      <c r="H34" s="464"/>
      <c r="I34" s="465"/>
      <c r="J34" s="465"/>
      <c r="K34" s="465"/>
      <c r="L34" s="471">
        <f>IF(L$33=0,0,L$19/L$33)</f>
        <v>1.1816436296293047</v>
      </c>
      <c r="M34" s="464"/>
      <c r="N34" s="465"/>
      <c r="O34" s="465"/>
      <c r="P34" s="465"/>
      <c r="Q34" s="464"/>
      <c r="R34" s="465"/>
      <c r="S34" s="465"/>
      <c r="T34" s="465"/>
      <c r="U34" s="464"/>
      <c r="V34" s="465"/>
      <c r="W34" s="465"/>
      <c r="X34" s="465"/>
      <c r="Y34" s="464"/>
      <c r="Z34" s="465"/>
      <c r="AA34" s="465"/>
      <c r="AB34" s="465"/>
      <c r="AC34" s="464"/>
      <c r="AD34" s="465"/>
      <c r="AE34" s="465"/>
      <c r="AF34" s="465"/>
      <c r="AG34" s="464"/>
      <c r="AH34" s="465"/>
      <c r="AI34" s="465"/>
      <c r="AJ34" s="465"/>
      <c r="AK34" s="464"/>
      <c r="AL34" s="465"/>
      <c r="AM34" s="465"/>
      <c r="AN34" s="472"/>
    </row>
    <row r="35" spans="1:40" ht="25.5" x14ac:dyDescent="0.2">
      <c r="B35" s="421" t="s">
        <v>483</v>
      </c>
      <c r="C35" s="445"/>
      <c r="D35" s="443"/>
      <c r="E35" s="443"/>
      <c r="F35" s="443"/>
      <c r="G35" s="479">
        <f>'[1]Pt 3 MLR and Rebate Calculation'!G35</f>
        <v>7803616.1469807234</v>
      </c>
      <c r="H35" s="445"/>
      <c r="I35" s="443"/>
      <c r="J35" s="443"/>
      <c r="K35" s="443"/>
      <c r="L35" s="479">
        <f>'[1]Pt 3 MLR and Rebate Calculation'!L35</f>
        <v>286466.03691290179</v>
      </c>
      <c r="M35" s="445"/>
      <c r="N35" s="443"/>
      <c r="O35" s="443"/>
      <c r="P35" s="443"/>
      <c r="Q35" s="445"/>
      <c r="R35" s="443"/>
      <c r="S35" s="443"/>
      <c r="T35" s="443"/>
      <c r="U35" s="445"/>
      <c r="V35" s="443"/>
      <c r="W35" s="443"/>
      <c r="X35" s="443"/>
      <c r="Y35" s="445"/>
      <c r="Z35" s="443"/>
      <c r="AA35" s="443"/>
      <c r="AB35" s="443"/>
      <c r="AC35" s="445"/>
      <c r="AD35" s="443"/>
      <c r="AE35" s="443"/>
      <c r="AF35" s="443"/>
      <c r="AG35" s="445"/>
      <c r="AH35" s="443"/>
      <c r="AI35" s="443"/>
      <c r="AJ35" s="443"/>
      <c r="AK35" s="445"/>
      <c r="AL35" s="443"/>
      <c r="AM35" s="443"/>
      <c r="AN35" s="460"/>
    </row>
    <row r="36" spans="1:40" ht="25.5" x14ac:dyDescent="0.2">
      <c r="B36" s="422" t="s">
        <v>484</v>
      </c>
      <c r="C36" s="445"/>
      <c r="D36" s="443"/>
      <c r="E36" s="443"/>
      <c r="F36" s="443"/>
      <c r="G36" s="480">
        <f>'[1]Pt 3 MLR and Rebate Calculation'!G36</f>
        <v>7803616.1469807224</v>
      </c>
      <c r="H36" s="445"/>
      <c r="I36" s="443"/>
      <c r="J36" s="443"/>
      <c r="K36" s="443"/>
      <c r="L36" s="480">
        <f>'[1]Pt 3 MLR and Rebate Calculation'!L36</f>
        <v>286466.03691290179</v>
      </c>
      <c r="M36" s="445"/>
      <c r="N36" s="443"/>
      <c r="O36" s="443"/>
      <c r="P36" s="443"/>
      <c r="Q36" s="445"/>
      <c r="R36" s="443"/>
      <c r="S36" s="443"/>
      <c r="T36" s="443"/>
      <c r="U36" s="445"/>
      <c r="V36" s="443"/>
      <c r="W36" s="443"/>
      <c r="X36" s="443"/>
      <c r="Y36" s="445"/>
      <c r="Z36" s="443"/>
      <c r="AA36" s="443"/>
      <c r="AB36" s="443"/>
      <c r="AC36" s="445"/>
      <c r="AD36" s="443"/>
      <c r="AE36" s="443"/>
      <c r="AF36" s="443"/>
      <c r="AG36" s="445"/>
      <c r="AH36" s="443"/>
      <c r="AI36" s="443"/>
      <c r="AJ36" s="443"/>
      <c r="AK36" s="445"/>
      <c r="AL36" s="443"/>
      <c r="AM36" s="443"/>
      <c r="AN36" s="460"/>
    </row>
    <row r="37" spans="1:40" ht="16.5" x14ac:dyDescent="0.25">
      <c r="B37" s="413" t="s">
        <v>319</v>
      </c>
      <c r="C37" s="395"/>
      <c r="D37" s="394"/>
      <c r="E37" s="394"/>
      <c r="F37" s="394"/>
      <c r="G37" s="396"/>
      <c r="H37" s="395"/>
      <c r="I37" s="394"/>
      <c r="J37" s="394"/>
      <c r="K37" s="394"/>
      <c r="L37" s="396"/>
      <c r="M37" s="395"/>
      <c r="N37" s="394"/>
      <c r="O37" s="394"/>
      <c r="P37" s="394"/>
      <c r="Q37" s="395"/>
      <c r="R37" s="394"/>
      <c r="S37" s="394"/>
      <c r="T37" s="394"/>
      <c r="U37" s="395"/>
      <c r="V37" s="394"/>
      <c r="W37" s="394"/>
      <c r="X37" s="394"/>
      <c r="Y37" s="395"/>
      <c r="Z37" s="394"/>
      <c r="AA37" s="394"/>
      <c r="AB37" s="394"/>
      <c r="AC37" s="395"/>
      <c r="AD37" s="394"/>
      <c r="AE37" s="394"/>
      <c r="AF37" s="394"/>
      <c r="AG37" s="395"/>
      <c r="AH37" s="394"/>
      <c r="AI37" s="394"/>
      <c r="AJ37" s="394"/>
      <c r="AK37" s="395"/>
      <c r="AL37" s="394"/>
      <c r="AM37" s="394"/>
      <c r="AN37" s="431"/>
    </row>
    <row r="38" spans="1:40" x14ac:dyDescent="0.2">
      <c r="B38" s="419" t="s">
        <v>415</v>
      </c>
      <c r="C38" s="406">
        <f>'[1]Pt 3 MLR and Rebate Calculation'!C38</f>
        <v>0</v>
      </c>
      <c r="D38" s="407">
        <f>'[1]Pt 3 MLR and Rebate Calculation'!D38</f>
        <v>33293</v>
      </c>
      <c r="E38" s="434">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23874.75</v>
      </c>
      <c r="F38" s="434">
        <f>SUM(C$38:E$38)+IF(AND(OR('Company Information'!$C$12="District of Columbia",'Company Information'!$C$12="Massachusetts",'Company Information'!$C$12="Vermont"),SUM($C$6:$F$11,$C$15:$F$16,$C$38:$D$38)&lt;&gt;0,SUM(C$38:D$38)&lt;&gt;SUM(H$38:I$38)),SUM(H$38:I$38),0)</f>
        <v>57167.75</v>
      </c>
      <c r="G38" s="450"/>
      <c r="H38" s="406">
        <f>'[1]Pt 3 MLR and Rebate Calculation'!H38</f>
        <v>0</v>
      </c>
      <c r="I38" s="407">
        <f>'[1]Pt 3 MLR and Rebate Calculation'!I38</f>
        <v>574.75</v>
      </c>
      <c r="J38" s="434">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551.66666666666663</v>
      </c>
      <c r="K38" s="434">
        <f>SUM(H$38:J$38)+IF(AND(OR('Company Information'!$C$12="District of Columbia",'Company Information'!$C$12="Massachusetts",'Company Information'!$C$12="Vermont"),SUM($H$6:$K$11,$H$15:$K$16,$H$38:$I$38)&lt;&gt;0,SUM(H$38:I$38)&lt;&gt;SUM(C$38:D$38)),SUM(C$38:D$38),0)</f>
        <v>1126.4166666666665</v>
      </c>
      <c r="L38" s="450"/>
      <c r="M38" s="406">
        <f>'[1]Pt 3 MLR and Rebate Calculation'!M38</f>
        <v>0</v>
      </c>
      <c r="N38" s="407">
        <f>'[1]Pt 3 MLR and Rebate Calculation'!N38</f>
        <v>3421.9166666666665</v>
      </c>
      <c r="O38" s="434">
        <f>('Pt 1 Summary of Data'!Q$59+'Pt 1 Summary of Data'!S$59-'Pt 1 Summary of Data'!T$59)/12</f>
        <v>3648.9166666666665</v>
      </c>
      <c r="P38" s="434">
        <f>SUM(M$38:O$38)</f>
        <v>7070.833333333333</v>
      </c>
      <c r="Q38" s="406">
        <v>0</v>
      </c>
      <c r="R38" s="407">
        <v>0</v>
      </c>
      <c r="S38" s="434">
        <v>0</v>
      </c>
      <c r="T38" s="434">
        <v>0</v>
      </c>
      <c r="U38" s="406">
        <v>0</v>
      </c>
      <c r="V38" s="407">
        <v>0</v>
      </c>
      <c r="W38" s="434">
        <v>0</v>
      </c>
      <c r="X38" s="434">
        <v>0</v>
      </c>
      <c r="Y38" s="406">
        <v>0</v>
      </c>
      <c r="Z38" s="407">
        <v>0</v>
      </c>
      <c r="AA38" s="434">
        <v>0</v>
      </c>
      <c r="AB38" s="434">
        <v>0</v>
      </c>
      <c r="AC38" s="457"/>
      <c r="AD38" s="456"/>
      <c r="AE38" s="456"/>
      <c r="AF38" s="456"/>
      <c r="AG38" s="457"/>
      <c r="AH38" s="456"/>
      <c r="AI38" s="456"/>
      <c r="AJ38" s="456"/>
      <c r="AK38" s="406">
        <v>0</v>
      </c>
      <c r="AL38" s="407">
        <v>0</v>
      </c>
      <c r="AM38" s="434">
        <v>0</v>
      </c>
      <c r="AN38" s="435">
        <v>0</v>
      </c>
    </row>
    <row r="39" spans="1:40" x14ac:dyDescent="0.2">
      <c r="B39" s="417" t="s">
        <v>320</v>
      </c>
      <c r="C39" s="461"/>
      <c r="D39" s="462"/>
      <c r="E39" s="462"/>
      <c r="F39" s="441">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8.5594799999999995E-3</v>
      </c>
      <c r="G39" s="463"/>
      <c r="H39" s="461"/>
      <c r="I39" s="462"/>
      <c r="J39" s="462"/>
      <c r="K39" s="441">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8.0387388888888897E-2</v>
      </c>
      <c r="L39" s="463"/>
      <c r="M39" s="461"/>
      <c r="N39" s="462"/>
      <c r="O39" s="462"/>
      <c r="P39" s="441">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3.2444166666666663E-2</v>
      </c>
      <c r="Q39" s="461"/>
      <c r="R39" s="462"/>
      <c r="S39" s="462"/>
      <c r="T39" s="441">
        <v>0</v>
      </c>
      <c r="U39" s="461"/>
      <c r="V39" s="462"/>
      <c r="W39" s="462"/>
      <c r="X39" s="441">
        <v>0</v>
      </c>
      <c r="Y39" s="461"/>
      <c r="Z39" s="462"/>
      <c r="AA39" s="462"/>
      <c r="AB39" s="441">
        <v>0</v>
      </c>
      <c r="AC39" s="464"/>
      <c r="AD39" s="465"/>
      <c r="AE39" s="465"/>
      <c r="AF39" s="465"/>
      <c r="AG39" s="464"/>
      <c r="AH39" s="465"/>
      <c r="AI39" s="465"/>
      <c r="AJ39" s="465"/>
      <c r="AK39" s="464"/>
      <c r="AL39" s="462"/>
      <c r="AM39" s="462"/>
      <c r="AN39" s="442">
        <v>0</v>
      </c>
    </row>
    <row r="40" spans="1:40" s="12" customFormat="1" x14ac:dyDescent="0.2">
      <c r="A40" s="109"/>
      <c r="B40" s="423" t="s">
        <v>321</v>
      </c>
      <c r="C40" s="445"/>
      <c r="D40" s="443"/>
      <c r="E40" s="443"/>
      <c r="F40" s="400">
        <f>'[1]Pt 3 MLR and Rebate Calculation'!F40</f>
        <v>0</v>
      </c>
      <c r="G40" s="449"/>
      <c r="H40" s="445"/>
      <c r="I40" s="443"/>
      <c r="J40" s="443"/>
      <c r="K40" s="400">
        <f>'[1]Pt 3 MLR and Rebate Calculation'!K40</f>
        <v>0</v>
      </c>
      <c r="L40" s="449"/>
      <c r="M40" s="445"/>
      <c r="N40" s="443"/>
      <c r="O40" s="443"/>
      <c r="P40" s="400">
        <f>'[1]Pt 3 MLR and Rebate Calculation'!P40</f>
        <v>0</v>
      </c>
      <c r="Q40" s="445"/>
      <c r="R40" s="443"/>
      <c r="S40" s="443"/>
      <c r="T40" s="400">
        <v>0</v>
      </c>
      <c r="U40" s="445"/>
      <c r="V40" s="443"/>
      <c r="W40" s="443"/>
      <c r="X40" s="400">
        <v>0</v>
      </c>
      <c r="Y40" s="445"/>
      <c r="Z40" s="443"/>
      <c r="AA40" s="443"/>
      <c r="AB40" s="400">
        <v>0</v>
      </c>
      <c r="AC40" s="445"/>
      <c r="AD40" s="443"/>
      <c r="AE40" s="443"/>
      <c r="AF40" s="443"/>
      <c r="AG40" s="445"/>
      <c r="AH40" s="443"/>
      <c r="AI40" s="443"/>
      <c r="AJ40" s="443"/>
      <c r="AK40" s="445"/>
      <c r="AL40" s="443"/>
      <c r="AM40" s="443"/>
      <c r="AN40" s="427">
        <v>0</v>
      </c>
    </row>
    <row r="41" spans="1:40" x14ac:dyDescent="0.2">
      <c r="A41" s="111"/>
      <c r="B41" s="417" t="s">
        <v>322</v>
      </c>
      <c r="C41" s="445"/>
      <c r="D41" s="443"/>
      <c r="E41" s="443"/>
      <c r="F41" s="436">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9"/>
      <c r="H41" s="445"/>
      <c r="I41" s="443"/>
      <c r="J41" s="443"/>
      <c r="K41" s="436">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9"/>
      <c r="M41" s="445"/>
      <c r="N41" s="443"/>
      <c r="O41" s="443"/>
      <c r="P41" s="436">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5"/>
      <c r="R41" s="443"/>
      <c r="S41" s="443"/>
      <c r="T41" s="436">
        <v>0</v>
      </c>
      <c r="U41" s="445"/>
      <c r="V41" s="443"/>
      <c r="W41" s="443"/>
      <c r="X41" s="436">
        <v>0</v>
      </c>
      <c r="Y41" s="445"/>
      <c r="Z41" s="443"/>
      <c r="AA41" s="443"/>
      <c r="AB41" s="436">
        <v>0</v>
      </c>
      <c r="AC41" s="445"/>
      <c r="AD41" s="443"/>
      <c r="AE41" s="443"/>
      <c r="AF41" s="443"/>
      <c r="AG41" s="445"/>
      <c r="AH41" s="443"/>
      <c r="AI41" s="443"/>
      <c r="AJ41" s="443"/>
      <c r="AK41" s="445"/>
      <c r="AL41" s="443"/>
      <c r="AM41" s="443"/>
      <c r="AN41" s="437">
        <v>0</v>
      </c>
    </row>
    <row r="42" spans="1:40" x14ac:dyDescent="0.2">
      <c r="B42" s="417" t="s">
        <v>323</v>
      </c>
      <c r="C42" s="445"/>
      <c r="D42" s="443"/>
      <c r="E42" s="443"/>
      <c r="F42" s="438">
        <f ca="1">IF(OR(F$38&lt;1000,F$38&gt;=75000),0,F$39*F$41)</f>
        <v>8.5594799999999995E-3</v>
      </c>
      <c r="G42" s="449"/>
      <c r="H42" s="445"/>
      <c r="I42" s="443"/>
      <c r="J42" s="443"/>
      <c r="K42" s="438">
        <f ca="1">IF(OR(K$38&lt;1000,K$38&gt;=75000),0,K$39*K$41)</f>
        <v>8.0387388888888897E-2</v>
      </c>
      <c r="L42" s="449"/>
      <c r="M42" s="445"/>
      <c r="N42" s="443"/>
      <c r="O42" s="443"/>
      <c r="P42" s="438">
        <f ca="1">IF(OR(P$38&lt;1000,P$38&gt;=75000),0,P$39*P$41)</f>
        <v>3.2444166666666663E-2</v>
      </c>
      <c r="Q42" s="445"/>
      <c r="R42" s="443"/>
      <c r="S42" s="443"/>
      <c r="T42" s="438">
        <v>0</v>
      </c>
      <c r="U42" s="445"/>
      <c r="V42" s="443"/>
      <c r="W42" s="443"/>
      <c r="X42" s="438">
        <v>0</v>
      </c>
      <c r="Y42" s="445"/>
      <c r="Z42" s="443"/>
      <c r="AA42" s="443"/>
      <c r="AB42" s="438">
        <v>0</v>
      </c>
      <c r="AC42" s="445"/>
      <c r="AD42" s="443"/>
      <c r="AE42" s="443"/>
      <c r="AF42" s="443"/>
      <c r="AG42" s="445"/>
      <c r="AH42" s="443"/>
      <c r="AI42" s="443"/>
      <c r="AJ42" s="443"/>
      <c r="AK42" s="445"/>
      <c r="AL42" s="443"/>
      <c r="AM42" s="443"/>
      <c r="AN42" s="439">
        <v>0</v>
      </c>
    </row>
    <row r="43" spans="1:40" ht="33" x14ac:dyDescent="0.25">
      <c r="B43" s="413" t="s">
        <v>325</v>
      </c>
      <c r="C43" s="395"/>
      <c r="D43" s="394"/>
      <c r="E43" s="394"/>
      <c r="F43" s="394"/>
      <c r="G43" s="396"/>
      <c r="H43" s="395"/>
      <c r="I43" s="394"/>
      <c r="J43" s="394"/>
      <c r="K43" s="394"/>
      <c r="L43" s="396"/>
      <c r="M43" s="395"/>
      <c r="N43" s="394"/>
      <c r="O43" s="394"/>
      <c r="P43" s="394"/>
      <c r="Q43" s="395"/>
      <c r="R43" s="394"/>
      <c r="S43" s="394"/>
      <c r="T43" s="394"/>
      <c r="U43" s="395"/>
      <c r="V43" s="394"/>
      <c r="W43" s="394"/>
      <c r="X43" s="394"/>
      <c r="Y43" s="395"/>
      <c r="Z43" s="394"/>
      <c r="AA43" s="394"/>
      <c r="AB43" s="394"/>
      <c r="AC43" s="395"/>
      <c r="AD43" s="394"/>
      <c r="AE43" s="394"/>
      <c r="AF43" s="394"/>
      <c r="AG43" s="395"/>
      <c r="AH43" s="394"/>
      <c r="AI43" s="394"/>
      <c r="AJ43" s="394"/>
      <c r="AK43" s="395"/>
      <c r="AL43" s="394"/>
      <c r="AM43" s="394"/>
      <c r="AN43" s="431"/>
    </row>
    <row r="44" spans="1:40" x14ac:dyDescent="0.2">
      <c r="B44" s="424" t="s">
        <v>326</v>
      </c>
      <c r="C44" s="453"/>
      <c r="D44" s="447"/>
      <c r="E44" s="447"/>
      <c r="F44" s="447"/>
      <c r="G44" s="451"/>
      <c r="H44" s="453"/>
      <c r="I44" s="447"/>
      <c r="J44" s="447"/>
      <c r="K44" s="447"/>
      <c r="L44" s="451"/>
      <c r="M44" s="453"/>
      <c r="N44" s="447"/>
      <c r="O44" s="447"/>
      <c r="P44" s="447"/>
      <c r="Q44" s="453"/>
      <c r="R44" s="447"/>
      <c r="S44" s="447"/>
      <c r="T44" s="447"/>
      <c r="U44" s="453"/>
      <c r="V44" s="447"/>
      <c r="W44" s="447"/>
      <c r="X44" s="447"/>
      <c r="Y44" s="453"/>
      <c r="Z44" s="447"/>
      <c r="AA44" s="447"/>
      <c r="AB44" s="447"/>
      <c r="AC44" s="453"/>
      <c r="AD44" s="447"/>
      <c r="AE44" s="447"/>
      <c r="AF44" s="447"/>
      <c r="AG44" s="453"/>
      <c r="AH44" s="447"/>
      <c r="AI44" s="447"/>
      <c r="AJ44" s="447"/>
      <c r="AK44" s="453"/>
      <c r="AL44" s="447"/>
      <c r="AM44" s="447"/>
      <c r="AN44" s="448"/>
    </row>
    <row r="45" spans="1:40" x14ac:dyDescent="0.2">
      <c r="B45" s="417" t="s">
        <v>432</v>
      </c>
      <c r="C45" s="440" t="str">
        <f>IF(OR($F$38&lt;1000,C$17&lt;=0),"",C$12/C$17)</f>
        <v/>
      </c>
      <c r="D45" s="438">
        <f t="shared" ref="D45:H45" si="1">IF(OR($F$38&lt;1000,D$17&lt;=0),"",D$12/D$17)</f>
        <v>0.93548491244816234</v>
      </c>
      <c r="E45" s="438">
        <f t="shared" si="1"/>
        <v>0.9813450345403637</v>
      </c>
      <c r="F45" s="438">
        <f t="shared" si="1"/>
        <v>0.95597318383882068</v>
      </c>
      <c r="G45" s="449"/>
      <c r="H45" s="440" t="str">
        <f>IF(OR($K$38&lt;1000,H$17&lt;=0),"",H$12/H$17)</f>
        <v/>
      </c>
      <c r="I45" s="438">
        <f t="shared" ref="I45:M45" si="2">IF(OR($K$38&lt;1000,I$17&lt;=0),"",I$12/I$17)</f>
        <v>0.88015329032460676</v>
      </c>
      <c r="J45" s="438">
        <f t="shared" si="2"/>
        <v>1.0294705001879927</v>
      </c>
      <c r="K45" s="438">
        <f t="shared" si="2"/>
        <v>0.96279310803758544</v>
      </c>
      <c r="L45" s="449"/>
      <c r="M45" s="440" t="str">
        <f>IF(OR($P$38&lt;1000,M$17&lt;=0),"",M$12/M$17)</f>
        <v/>
      </c>
      <c r="N45" s="438">
        <f t="shared" ref="N45:P45" si="3">IF(OR($P$38&lt;1000,N$17&lt;=0),"",N$12/N$17)</f>
        <v>0.91644795354283237</v>
      </c>
      <c r="O45" s="438">
        <f t="shared" si="3"/>
        <v>0.88105438207309894</v>
      </c>
      <c r="P45" s="438">
        <f t="shared" si="3"/>
        <v>0.89757074739356513</v>
      </c>
      <c r="Q45" s="445"/>
      <c r="R45" s="443"/>
      <c r="S45" s="443"/>
      <c r="T45" s="443"/>
      <c r="U45" s="445"/>
      <c r="V45" s="443"/>
      <c r="W45" s="443"/>
      <c r="X45" s="443"/>
      <c r="Y45" s="445"/>
      <c r="Z45" s="443"/>
      <c r="AA45" s="443"/>
      <c r="AB45" s="443"/>
      <c r="AC45" s="445"/>
      <c r="AD45" s="443"/>
      <c r="AE45" s="443"/>
      <c r="AF45" s="443"/>
      <c r="AG45" s="445"/>
      <c r="AH45" s="443"/>
      <c r="AI45" s="443"/>
      <c r="AJ45" s="443"/>
      <c r="AK45" s="445"/>
      <c r="AL45" s="443"/>
      <c r="AM45" s="443"/>
      <c r="AN45" s="460"/>
    </row>
    <row r="46" spans="1:40" x14ac:dyDescent="0.2">
      <c r="B46" s="417" t="s">
        <v>433</v>
      </c>
      <c r="C46" s="446"/>
      <c r="D46" s="444"/>
      <c r="E46" s="444"/>
      <c r="F46" s="444"/>
      <c r="G46" s="449"/>
      <c r="H46" s="446"/>
      <c r="I46" s="444"/>
      <c r="J46" s="444"/>
      <c r="K46" s="444"/>
      <c r="L46" s="449"/>
      <c r="M46" s="446"/>
      <c r="N46" s="444"/>
      <c r="O46" s="444"/>
      <c r="P46" s="444"/>
      <c r="Q46" s="440">
        <v>0</v>
      </c>
      <c r="R46" s="438">
        <v>0</v>
      </c>
      <c r="S46" s="438">
        <v>0</v>
      </c>
      <c r="T46" s="438">
        <v>0</v>
      </c>
      <c r="U46" s="440">
        <v>0</v>
      </c>
      <c r="V46" s="438">
        <v>0</v>
      </c>
      <c r="W46" s="438">
        <v>0</v>
      </c>
      <c r="X46" s="438">
        <v>0</v>
      </c>
      <c r="Y46" s="440">
        <v>0</v>
      </c>
      <c r="Z46" s="438">
        <v>0</v>
      </c>
      <c r="AA46" s="438">
        <v>0</v>
      </c>
      <c r="AB46" s="438">
        <v>0</v>
      </c>
      <c r="AC46" s="445"/>
      <c r="AD46" s="443"/>
      <c r="AE46" s="443"/>
      <c r="AF46" s="443"/>
      <c r="AG46" s="445"/>
      <c r="AH46" s="443"/>
      <c r="AI46" s="443"/>
      <c r="AJ46" s="443"/>
      <c r="AK46" s="440">
        <v>0</v>
      </c>
      <c r="AL46" s="438">
        <v>0</v>
      </c>
      <c r="AM46" s="438">
        <v>0</v>
      </c>
      <c r="AN46" s="439">
        <v>0</v>
      </c>
    </row>
    <row r="47" spans="1:40" s="67" customFormat="1" x14ac:dyDescent="0.2">
      <c r="A47" s="109"/>
      <c r="B47" s="423" t="s">
        <v>328</v>
      </c>
      <c r="C47" s="445"/>
      <c r="D47" s="443"/>
      <c r="E47" s="443"/>
      <c r="F47" s="438">
        <f ca="1">IF(F$45="","",F$42)</f>
        <v>8.5594799999999995E-3</v>
      </c>
      <c r="G47" s="449"/>
      <c r="H47" s="445"/>
      <c r="I47" s="443"/>
      <c r="J47" s="443"/>
      <c r="K47" s="438">
        <f ca="1">IF(K$45="","",K$42)</f>
        <v>8.0387388888888897E-2</v>
      </c>
      <c r="L47" s="449"/>
      <c r="M47" s="445"/>
      <c r="N47" s="443"/>
      <c r="O47" s="443"/>
      <c r="P47" s="438">
        <f ca="1">IF(P$45="","",P$42)</f>
        <v>3.2444166666666663E-2</v>
      </c>
      <c r="Q47" s="446"/>
      <c r="R47" s="444"/>
      <c r="S47" s="444"/>
      <c r="T47" s="438">
        <v>0</v>
      </c>
      <c r="U47" s="446"/>
      <c r="V47" s="444"/>
      <c r="W47" s="444"/>
      <c r="X47" s="438">
        <v>0</v>
      </c>
      <c r="Y47" s="446"/>
      <c r="Z47" s="444"/>
      <c r="AA47" s="444"/>
      <c r="AB47" s="438">
        <v>0</v>
      </c>
      <c r="AC47" s="445"/>
      <c r="AD47" s="443"/>
      <c r="AE47" s="443"/>
      <c r="AF47" s="443"/>
      <c r="AG47" s="445"/>
      <c r="AH47" s="443"/>
      <c r="AI47" s="443"/>
      <c r="AJ47" s="443"/>
      <c r="AK47" s="445"/>
      <c r="AL47" s="444"/>
      <c r="AM47" s="444"/>
      <c r="AN47" s="439">
        <v>0</v>
      </c>
    </row>
    <row r="48" spans="1:40" s="11" customFormat="1" x14ac:dyDescent="0.2">
      <c r="A48" s="110"/>
      <c r="B48" s="425" t="s">
        <v>327</v>
      </c>
      <c r="C48" s="445"/>
      <c r="D48" s="443"/>
      <c r="E48" s="443"/>
      <c r="F48" s="438">
        <f ca="1">IF(F$45="","",ROUND(F$45+MAX(0,F$47),3))</f>
        <v>0.96499999999999997</v>
      </c>
      <c r="G48" s="449"/>
      <c r="H48" s="445"/>
      <c r="I48" s="443"/>
      <c r="J48" s="443"/>
      <c r="K48" s="438">
        <f ca="1">IF(K$45="","",ROUND(K$45+MAX(0,K$47),3))</f>
        <v>1.0429999999999999</v>
      </c>
      <c r="L48" s="449"/>
      <c r="M48" s="445"/>
      <c r="N48" s="443"/>
      <c r="O48" s="443"/>
      <c r="P48" s="438">
        <f ca="1">IF(P$45="","",ROUND(P$45+MAX(0,P$47),3))</f>
        <v>0.93</v>
      </c>
      <c r="Q48" s="445"/>
      <c r="R48" s="443"/>
      <c r="S48" s="443"/>
      <c r="T48" s="438">
        <v>0</v>
      </c>
      <c r="U48" s="445"/>
      <c r="V48" s="443"/>
      <c r="W48" s="443"/>
      <c r="X48" s="438">
        <v>0</v>
      </c>
      <c r="Y48" s="445"/>
      <c r="Z48" s="443"/>
      <c r="AA48" s="443"/>
      <c r="AB48" s="438">
        <v>0</v>
      </c>
      <c r="AC48" s="445"/>
      <c r="AD48" s="443"/>
      <c r="AE48" s="443"/>
      <c r="AF48" s="443"/>
      <c r="AG48" s="445"/>
      <c r="AH48" s="443"/>
      <c r="AI48" s="443"/>
      <c r="AJ48" s="443"/>
      <c r="AK48" s="445"/>
      <c r="AL48" s="443"/>
      <c r="AM48" s="443"/>
      <c r="AN48" s="439">
        <v>0</v>
      </c>
    </row>
    <row r="49" spans="1:40" ht="16.5" x14ac:dyDescent="0.25">
      <c r="B49" s="413" t="s">
        <v>329</v>
      </c>
      <c r="C49" s="395"/>
      <c r="D49" s="394"/>
      <c r="E49" s="394"/>
      <c r="F49" s="394"/>
      <c r="G49" s="396"/>
      <c r="H49" s="395"/>
      <c r="I49" s="394"/>
      <c r="J49" s="394"/>
      <c r="K49" s="394"/>
      <c r="L49" s="396"/>
      <c r="M49" s="395"/>
      <c r="N49" s="394"/>
      <c r="O49" s="394"/>
      <c r="P49" s="394"/>
      <c r="Q49" s="395"/>
      <c r="R49" s="394"/>
      <c r="S49" s="394"/>
      <c r="T49" s="394"/>
      <c r="U49" s="395"/>
      <c r="V49" s="394"/>
      <c r="W49" s="394"/>
      <c r="X49" s="394"/>
      <c r="Y49" s="395"/>
      <c r="Z49" s="394"/>
      <c r="AA49" s="394"/>
      <c r="AB49" s="394"/>
      <c r="AC49" s="395"/>
      <c r="AD49" s="394"/>
      <c r="AE49" s="394"/>
      <c r="AF49" s="394"/>
      <c r="AG49" s="395"/>
      <c r="AH49" s="394"/>
      <c r="AI49" s="394"/>
      <c r="AJ49" s="394"/>
      <c r="AK49" s="395"/>
      <c r="AL49" s="394"/>
      <c r="AM49" s="394"/>
      <c r="AN49" s="431"/>
    </row>
    <row r="50" spans="1:40" s="11" customFormat="1" x14ac:dyDescent="0.2">
      <c r="A50" s="109"/>
      <c r="B50" s="416" t="s">
        <v>330</v>
      </c>
      <c r="C50" s="408">
        <f>'[1]Pt 3 MLR and Rebate Calculation'!C50</f>
        <v>0.8</v>
      </c>
      <c r="D50" s="409">
        <f>'[1]Pt 3 MLR and Rebate Calculation'!D50</f>
        <v>0.8</v>
      </c>
      <c r="E50" s="409">
        <f>'[1]Pt 3 MLR and Rebate Calculation'!E50</f>
        <v>0.8</v>
      </c>
      <c r="F50" s="409">
        <f>'[1]Pt 3 MLR and Rebate Calculation'!F50</f>
        <v>0.8</v>
      </c>
      <c r="G50" s="450"/>
      <c r="H50" s="408">
        <f>'[1]Pt 3 MLR and Rebate Calculation'!H50</f>
        <v>0.8</v>
      </c>
      <c r="I50" s="409">
        <f>'[1]Pt 3 MLR and Rebate Calculation'!I50</f>
        <v>0.8</v>
      </c>
      <c r="J50" s="409">
        <f>'[1]Pt 3 MLR and Rebate Calculation'!J50</f>
        <v>0.8</v>
      </c>
      <c r="K50" s="409">
        <f>'[1]Pt 3 MLR and Rebate Calculation'!K50</f>
        <v>0.8</v>
      </c>
      <c r="L50" s="450"/>
      <c r="M50" s="408">
        <f>'[1]Pt 3 MLR and Rebate Calculation'!M50</f>
        <v>0.85</v>
      </c>
      <c r="N50" s="409">
        <f>'[1]Pt 3 MLR and Rebate Calculation'!N50</f>
        <v>0.85</v>
      </c>
      <c r="O50" s="409">
        <f>'[1]Pt 3 MLR and Rebate Calculation'!O50</f>
        <v>0.85</v>
      </c>
      <c r="P50" s="409">
        <f>'[1]Pt 3 MLR and Rebate Calculation'!P50</f>
        <v>0.85</v>
      </c>
      <c r="Q50" s="408">
        <v>0</v>
      </c>
      <c r="R50" s="409">
        <v>0</v>
      </c>
      <c r="S50" s="409">
        <v>0</v>
      </c>
      <c r="T50" s="409">
        <v>0</v>
      </c>
      <c r="U50" s="408">
        <v>0</v>
      </c>
      <c r="V50" s="409">
        <v>0</v>
      </c>
      <c r="W50" s="409">
        <v>0</v>
      </c>
      <c r="X50" s="409">
        <v>0</v>
      </c>
      <c r="Y50" s="408">
        <v>0</v>
      </c>
      <c r="Z50" s="409">
        <v>0</v>
      </c>
      <c r="AA50" s="409">
        <v>0</v>
      </c>
      <c r="AB50" s="409">
        <v>0</v>
      </c>
      <c r="AC50" s="457"/>
      <c r="AD50" s="456"/>
      <c r="AE50" s="456"/>
      <c r="AF50" s="456"/>
      <c r="AG50" s="457"/>
      <c r="AH50" s="456"/>
      <c r="AI50" s="456"/>
      <c r="AJ50" s="456"/>
      <c r="AK50" s="408">
        <v>0</v>
      </c>
      <c r="AL50" s="409">
        <v>0</v>
      </c>
      <c r="AM50" s="409">
        <v>0</v>
      </c>
      <c r="AN50" s="428">
        <v>0</v>
      </c>
    </row>
    <row r="51" spans="1:40" x14ac:dyDescent="0.2">
      <c r="B51" s="423" t="s">
        <v>331</v>
      </c>
      <c r="C51" s="446"/>
      <c r="D51" s="444"/>
      <c r="E51" s="444"/>
      <c r="F51" s="438">
        <f ca="1">F$48</f>
        <v>0.96499999999999997</v>
      </c>
      <c r="G51" s="449"/>
      <c r="H51" s="446"/>
      <c r="I51" s="444"/>
      <c r="J51" s="444"/>
      <c r="K51" s="438">
        <f ca="1">K$48</f>
        <v>1.0429999999999999</v>
      </c>
      <c r="L51" s="449"/>
      <c r="M51" s="446"/>
      <c r="N51" s="444"/>
      <c r="O51" s="444"/>
      <c r="P51" s="438">
        <f ca="1">P$48</f>
        <v>0.93</v>
      </c>
      <c r="Q51" s="446"/>
      <c r="R51" s="444"/>
      <c r="S51" s="444"/>
      <c r="T51" s="438">
        <v>0</v>
      </c>
      <c r="U51" s="446"/>
      <c r="V51" s="444"/>
      <c r="W51" s="444"/>
      <c r="X51" s="438">
        <v>0</v>
      </c>
      <c r="Y51" s="446"/>
      <c r="Z51" s="444"/>
      <c r="AA51" s="444"/>
      <c r="AB51" s="438">
        <v>0</v>
      </c>
      <c r="AC51" s="445"/>
      <c r="AD51" s="443"/>
      <c r="AE51" s="443"/>
      <c r="AF51" s="443"/>
      <c r="AG51" s="445"/>
      <c r="AH51" s="443"/>
      <c r="AI51" s="443"/>
      <c r="AJ51" s="443"/>
      <c r="AK51" s="445"/>
      <c r="AL51" s="444"/>
      <c r="AM51" s="444"/>
      <c r="AN51" s="439">
        <v>0</v>
      </c>
    </row>
    <row r="52" spans="1:40" s="67" customFormat="1" ht="26.25" customHeight="1" x14ac:dyDescent="0.2">
      <c r="A52" s="109"/>
      <c r="B52" s="421" t="s">
        <v>332</v>
      </c>
      <c r="C52" s="445"/>
      <c r="D52" s="443"/>
      <c r="E52" s="443"/>
      <c r="F52" s="402">
        <f>IF(F$38&lt;1000,"",MAX(0,E$15-E$16))</f>
        <v>103531679.25807701</v>
      </c>
      <c r="G52" s="449"/>
      <c r="H52" s="445"/>
      <c r="I52" s="443"/>
      <c r="J52" s="443"/>
      <c r="K52" s="402">
        <f>IF(K$38&lt;1000,"",MAX(0,J$15-J$16))</f>
        <v>3097414.4068996664</v>
      </c>
      <c r="L52" s="449"/>
      <c r="M52" s="445"/>
      <c r="N52" s="443"/>
      <c r="O52" s="443"/>
      <c r="P52" s="402">
        <f>IF(P$38&lt;1000,"",MAX(0,O$15-O$16))</f>
        <v>20764915.652954999</v>
      </c>
      <c r="Q52" s="445"/>
      <c r="R52" s="443"/>
      <c r="S52" s="443"/>
      <c r="T52" s="402">
        <v>0</v>
      </c>
      <c r="U52" s="445"/>
      <c r="V52" s="443"/>
      <c r="W52" s="443"/>
      <c r="X52" s="402">
        <v>0</v>
      </c>
      <c r="Y52" s="445"/>
      <c r="Z52" s="443"/>
      <c r="AA52" s="443"/>
      <c r="AB52" s="402">
        <v>0</v>
      </c>
      <c r="AC52" s="445"/>
      <c r="AD52" s="443"/>
      <c r="AE52" s="443"/>
      <c r="AF52" s="443"/>
      <c r="AG52" s="445"/>
      <c r="AH52" s="443"/>
      <c r="AI52" s="443"/>
      <c r="AJ52" s="443"/>
      <c r="AK52" s="445"/>
      <c r="AL52" s="443"/>
      <c r="AM52" s="443"/>
      <c r="AN52" s="432">
        <v>0</v>
      </c>
    </row>
    <row r="53" spans="1:40" s="21" customFormat="1" ht="25.5" x14ac:dyDescent="0.2">
      <c r="A53" s="110"/>
      <c r="B53" s="418" t="s">
        <v>333</v>
      </c>
      <c r="C53" s="445"/>
      <c r="D53" s="443"/>
      <c r="E53" s="443"/>
      <c r="F53" s="402">
        <f ca="1">IF(OR(F$38&lt;1000,F$17&lt;=0),0,MAX(0,F$50-F$51)*F$52)</f>
        <v>0</v>
      </c>
      <c r="G53" s="449"/>
      <c r="H53" s="445"/>
      <c r="I53" s="443"/>
      <c r="J53" s="443"/>
      <c r="K53" s="402">
        <f ca="1">IF(OR(K$38&lt;1000,K$17&lt;=0),0,MAX(0,K$50-K$51)*K$52)</f>
        <v>0</v>
      </c>
      <c r="L53" s="449"/>
      <c r="M53" s="445"/>
      <c r="N53" s="443"/>
      <c r="O53" s="443"/>
      <c r="P53" s="402">
        <f ca="1">IF(OR(P$38&lt;1000,P$17&lt;=0),0,MAX(0,P$50-P$51)*P$52)</f>
        <v>0</v>
      </c>
      <c r="Q53" s="445"/>
      <c r="R53" s="443"/>
      <c r="S53" s="443"/>
      <c r="T53" s="402">
        <v>0</v>
      </c>
      <c r="U53" s="445"/>
      <c r="V53" s="443"/>
      <c r="W53" s="443"/>
      <c r="X53" s="402">
        <v>0</v>
      </c>
      <c r="Y53" s="445"/>
      <c r="Z53" s="443"/>
      <c r="AA53" s="443"/>
      <c r="AB53" s="402">
        <v>0</v>
      </c>
      <c r="AC53" s="445"/>
      <c r="AD53" s="443"/>
      <c r="AE53" s="443"/>
      <c r="AF53" s="443"/>
      <c r="AG53" s="445"/>
      <c r="AH53" s="443"/>
      <c r="AI53" s="443"/>
      <c r="AJ53" s="443"/>
      <c r="AK53" s="445"/>
      <c r="AL53" s="443"/>
      <c r="AM53" s="443"/>
      <c r="AN53" s="432">
        <v>0</v>
      </c>
    </row>
    <row r="54" spans="1:40" s="21" customFormat="1" ht="16.5" x14ac:dyDescent="0.25">
      <c r="A54" s="86"/>
      <c r="B54" s="413" t="s">
        <v>489</v>
      </c>
      <c r="C54" s="395"/>
      <c r="D54" s="394"/>
      <c r="E54" s="394"/>
      <c r="F54" s="394"/>
      <c r="G54" s="396"/>
      <c r="H54" s="395"/>
      <c r="I54" s="394"/>
      <c r="J54" s="394"/>
      <c r="K54" s="394"/>
      <c r="L54" s="396"/>
      <c r="M54" s="395"/>
      <c r="N54" s="394"/>
      <c r="O54" s="394"/>
      <c r="P54" s="394"/>
      <c r="Q54" s="395"/>
      <c r="R54" s="394"/>
      <c r="S54" s="394"/>
      <c r="T54" s="394"/>
      <c r="U54" s="395"/>
      <c r="V54" s="394"/>
      <c r="W54" s="394"/>
      <c r="X54" s="394"/>
      <c r="Y54" s="395"/>
      <c r="Z54" s="394"/>
      <c r="AA54" s="394"/>
      <c r="AB54" s="394"/>
      <c r="AC54" s="395"/>
      <c r="AD54" s="394"/>
      <c r="AE54" s="394"/>
      <c r="AF54" s="394"/>
      <c r="AG54" s="395"/>
      <c r="AH54" s="394"/>
      <c r="AI54" s="394"/>
      <c r="AJ54" s="394"/>
      <c r="AK54" s="395"/>
      <c r="AL54" s="394"/>
      <c r="AM54" s="394"/>
      <c r="AN54" s="431"/>
    </row>
    <row r="55" spans="1:40" s="21" customFormat="1" ht="18.75" customHeight="1" x14ac:dyDescent="0.2">
      <c r="A55" s="86"/>
      <c r="B55" s="426" t="s">
        <v>334</v>
      </c>
      <c r="C55" s="453"/>
      <c r="D55" s="447"/>
      <c r="E55" s="447"/>
      <c r="F55" s="447"/>
      <c r="G55" s="451"/>
      <c r="H55" s="453"/>
      <c r="I55" s="447"/>
      <c r="J55" s="447"/>
      <c r="K55" s="447"/>
      <c r="L55" s="451"/>
      <c r="M55" s="453"/>
      <c r="N55" s="447"/>
      <c r="O55" s="447"/>
      <c r="P55" s="447"/>
      <c r="Q55" s="453"/>
      <c r="R55" s="447"/>
      <c r="S55" s="447"/>
      <c r="T55" s="447"/>
      <c r="U55" s="453"/>
      <c r="V55" s="447"/>
      <c r="W55" s="447"/>
      <c r="X55" s="447"/>
      <c r="Y55" s="453"/>
      <c r="Z55" s="447"/>
      <c r="AA55" s="447"/>
      <c r="AB55" s="447"/>
      <c r="AC55" s="453"/>
      <c r="AD55" s="447"/>
      <c r="AE55" s="447"/>
      <c r="AF55" s="447"/>
      <c r="AG55" s="453"/>
      <c r="AH55" s="447"/>
      <c r="AI55" s="447"/>
      <c r="AJ55" s="447"/>
      <c r="AK55" s="453"/>
      <c r="AL55" s="447"/>
      <c r="AM55" s="447"/>
      <c r="AN55" s="448"/>
    </row>
    <row r="56" spans="1:40" s="21" customFormat="1" ht="26.25" customHeight="1" x14ac:dyDescent="0.2">
      <c r="A56" s="86"/>
      <c r="B56" s="421" t="s">
        <v>335</v>
      </c>
      <c r="C56" s="399">
        <f>'[1]Pt 3 MLR and Rebate Calculation'!C56</f>
        <v>0</v>
      </c>
      <c r="D56" s="443"/>
      <c r="E56" s="443"/>
      <c r="F56" s="443"/>
      <c r="G56" s="449"/>
      <c r="H56" s="399">
        <f>'[1]Pt 3 MLR and Rebate Calculation'!H56</f>
        <v>0</v>
      </c>
      <c r="I56" s="443"/>
      <c r="J56" s="443"/>
      <c r="K56" s="443"/>
      <c r="L56" s="449"/>
      <c r="M56" s="399">
        <f>'[1]Pt 3 MLR and Rebate Calculation'!M56</f>
        <v>0</v>
      </c>
      <c r="N56" s="443"/>
      <c r="O56" s="443"/>
      <c r="P56" s="443"/>
      <c r="Q56" s="399">
        <v>0</v>
      </c>
      <c r="R56" s="443"/>
      <c r="S56" s="443"/>
      <c r="T56" s="443"/>
      <c r="U56" s="399">
        <v>0</v>
      </c>
      <c r="V56" s="443"/>
      <c r="W56" s="443"/>
      <c r="X56" s="443"/>
      <c r="Y56" s="399">
        <v>0</v>
      </c>
      <c r="Z56" s="443"/>
      <c r="AA56" s="443"/>
      <c r="AB56" s="443"/>
      <c r="AC56" s="445"/>
      <c r="AD56" s="443"/>
      <c r="AE56" s="443"/>
      <c r="AF56" s="443"/>
      <c r="AG56" s="445"/>
      <c r="AH56" s="443"/>
      <c r="AI56" s="443"/>
      <c r="AJ56" s="443"/>
      <c r="AK56" s="399">
        <v>0</v>
      </c>
      <c r="AL56" s="443"/>
      <c r="AM56" s="443"/>
      <c r="AN56" s="460"/>
    </row>
    <row r="57" spans="1:40" s="21" customFormat="1" ht="25.5" x14ac:dyDescent="0.2">
      <c r="A57" s="86"/>
      <c r="B57" s="421" t="s">
        <v>336</v>
      </c>
      <c r="C57" s="399">
        <f>'[1]Pt 3 MLR and Rebate Calculation'!C57</f>
        <v>0</v>
      </c>
      <c r="D57" s="443"/>
      <c r="E57" s="443"/>
      <c r="F57" s="443"/>
      <c r="G57" s="449"/>
      <c r="H57" s="399">
        <f>'[1]Pt 3 MLR and Rebate Calculation'!H57</f>
        <v>0</v>
      </c>
      <c r="I57" s="443"/>
      <c r="J57" s="443"/>
      <c r="K57" s="443"/>
      <c r="L57" s="449"/>
      <c r="M57" s="399">
        <f>'[1]Pt 3 MLR and Rebate Calculation'!M57</f>
        <v>0</v>
      </c>
      <c r="N57" s="443"/>
      <c r="O57" s="443"/>
      <c r="P57" s="443"/>
      <c r="Q57" s="399">
        <v>0</v>
      </c>
      <c r="R57" s="443"/>
      <c r="S57" s="443"/>
      <c r="T57" s="443"/>
      <c r="U57" s="399">
        <v>0</v>
      </c>
      <c r="V57" s="443"/>
      <c r="W57" s="443"/>
      <c r="X57" s="443"/>
      <c r="Y57" s="399">
        <v>0</v>
      </c>
      <c r="Z57" s="443"/>
      <c r="AA57" s="443"/>
      <c r="AB57" s="443"/>
      <c r="AC57" s="445"/>
      <c r="AD57" s="443"/>
      <c r="AE57" s="443"/>
      <c r="AF57" s="443"/>
      <c r="AG57" s="445"/>
      <c r="AH57" s="443"/>
      <c r="AI57" s="443"/>
      <c r="AJ57" s="443"/>
      <c r="AK57" s="399">
        <v>0</v>
      </c>
      <c r="AL57" s="443"/>
      <c r="AM57" s="443"/>
      <c r="AN57" s="460"/>
    </row>
    <row r="58" spans="1:40" s="21" customFormat="1" ht="26.25" customHeight="1" x14ac:dyDescent="0.2">
      <c r="A58" s="86"/>
      <c r="B58" s="422" t="s">
        <v>485</v>
      </c>
      <c r="C58" s="454"/>
      <c r="D58" s="443"/>
      <c r="E58" s="455"/>
      <c r="F58" s="455"/>
      <c r="G58" s="402">
        <f>G60-G59</f>
        <v>282438.59693747759</v>
      </c>
      <c r="H58" s="454"/>
      <c r="I58" s="455"/>
      <c r="J58" s="455"/>
      <c r="K58" s="455"/>
      <c r="L58" s="402">
        <f>L60-L59</f>
        <v>-4752.1204104219796</v>
      </c>
      <c r="M58" s="454"/>
      <c r="N58" s="455"/>
      <c r="O58" s="455"/>
      <c r="P58" s="455"/>
      <c r="Q58" s="454"/>
      <c r="R58" s="455"/>
      <c r="S58" s="455"/>
      <c r="T58" s="455"/>
      <c r="U58" s="454"/>
      <c r="V58" s="455"/>
      <c r="W58" s="455"/>
      <c r="X58" s="455"/>
      <c r="Y58" s="454"/>
      <c r="Z58" s="443"/>
      <c r="AA58" s="455"/>
      <c r="AB58" s="455"/>
      <c r="AC58" s="454"/>
      <c r="AD58" s="455"/>
      <c r="AE58" s="455"/>
      <c r="AF58" s="455"/>
      <c r="AG58" s="454"/>
      <c r="AH58" s="455"/>
      <c r="AI58" s="455"/>
      <c r="AJ58" s="455"/>
      <c r="AK58" s="454"/>
      <c r="AL58" s="443"/>
      <c r="AM58" s="455"/>
      <c r="AN58" s="466"/>
    </row>
    <row r="59" spans="1:40" s="21" customFormat="1" ht="25.5" x14ac:dyDescent="0.2">
      <c r="A59" s="86"/>
      <c r="B59" s="421" t="s">
        <v>486</v>
      </c>
      <c r="C59" s="445"/>
      <c r="D59" s="443"/>
      <c r="E59" s="443"/>
      <c r="F59" s="443"/>
      <c r="G59" s="400">
        <f>'[1]Pt 3 MLR and Rebate Calculation'!G59</f>
        <v>77121222.219578043</v>
      </c>
      <c r="H59" s="445"/>
      <c r="I59" s="443"/>
      <c r="J59" s="474"/>
      <c r="K59" s="443"/>
      <c r="L59" s="400">
        <f>'[1]Pt 3 MLR and Rebate Calculation'!L59</f>
        <v>1006261.3304104218</v>
      </c>
      <c r="M59" s="445"/>
      <c r="N59" s="443"/>
      <c r="O59" s="443"/>
      <c r="P59" s="443"/>
      <c r="Q59" s="445"/>
      <c r="R59" s="443"/>
      <c r="S59" s="474"/>
      <c r="T59" s="443"/>
      <c r="U59" s="445"/>
      <c r="V59" s="443"/>
      <c r="W59" s="474"/>
      <c r="X59" s="443"/>
      <c r="Y59" s="445"/>
      <c r="Z59" s="443"/>
      <c r="AA59" s="443"/>
      <c r="AB59" s="443"/>
      <c r="AC59" s="445"/>
      <c r="AD59" s="443"/>
      <c r="AE59" s="443"/>
      <c r="AF59" s="443"/>
      <c r="AG59" s="445"/>
      <c r="AH59" s="443"/>
      <c r="AI59" s="443"/>
      <c r="AJ59" s="443"/>
      <c r="AK59" s="445"/>
      <c r="AL59" s="443"/>
      <c r="AM59" s="474"/>
      <c r="AN59" s="460"/>
    </row>
    <row r="60" spans="1:40" s="21" customFormat="1" ht="25.5" x14ac:dyDescent="0.2">
      <c r="A60" s="86"/>
      <c r="B60" s="421" t="s">
        <v>487</v>
      </c>
      <c r="C60" s="445"/>
      <c r="D60" s="443"/>
      <c r="E60" s="443"/>
      <c r="F60" s="443"/>
      <c r="G60" s="400">
        <f>'[1]Pt 3 MLR and Rebate Calculation'!G60</f>
        <v>77403660.81651552</v>
      </c>
      <c r="H60" s="445"/>
      <c r="I60" s="443"/>
      <c r="J60" s="474"/>
      <c r="K60" s="443"/>
      <c r="L60" s="400">
        <f>'[1]Pt 3 MLR and Rebate Calculation'!L60</f>
        <v>1001509.2099999998</v>
      </c>
      <c r="M60" s="445"/>
      <c r="N60" s="443"/>
      <c r="O60" s="443"/>
      <c r="P60" s="443"/>
      <c r="Q60" s="445"/>
      <c r="R60" s="443"/>
      <c r="S60" s="474"/>
      <c r="T60" s="443"/>
      <c r="U60" s="445"/>
      <c r="V60" s="443"/>
      <c r="W60" s="474"/>
      <c r="X60" s="443"/>
      <c r="Y60" s="445"/>
      <c r="Z60" s="443"/>
      <c r="AA60" s="443"/>
      <c r="AB60" s="443"/>
      <c r="AC60" s="445"/>
      <c r="AD60" s="443"/>
      <c r="AE60" s="443"/>
      <c r="AF60" s="443"/>
      <c r="AG60" s="445"/>
      <c r="AH60" s="443"/>
      <c r="AI60" s="443"/>
      <c r="AJ60" s="443"/>
      <c r="AK60" s="445"/>
      <c r="AL60" s="443"/>
      <c r="AM60" s="474"/>
      <c r="AN60" s="460"/>
    </row>
    <row r="61" spans="1:40" s="21" customFormat="1" x14ac:dyDescent="0.2">
      <c r="A61" s="86"/>
      <c r="B61" s="421" t="s">
        <v>337</v>
      </c>
      <c r="C61" s="445"/>
      <c r="D61" s="443"/>
      <c r="E61" s="400">
        <f>'[1]Pt 3 MLR and Rebate Calculation'!E61</f>
        <v>0</v>
      </c>
      <c r="F61" s="443"/>
      <c r="G61" s="449"/>
      <c r="H61" s="445"/>
      <c r="I61" s="443"/>
      <c r="J61" s="400">
        <f>'[1]Pt 3 MLR and Rebate Calculation'!J61</f>
        <v>0</v>
      </c>
      <c r="K61" s="443"/>
      <c r="L61" s="449"/>
      <c r="M61" s="445"/>
      <c r="N61" s="443"/>
      <c r="O61" s="443"/>
      <c r="P61" s="443"/>
      <c r="Q61" s="445"/>
      <c r="R61" s="443"/>
      <c r="S61" s="400">
        <v>0</v>
      </c>
      <c r="T61" s="443"/>
      <c r="U61" s="445"/>
      <c r="V61" s="443"/>
      <c r="W61" s="400">
        <v>0</v>
      </c>
      <c r="X61" s="443"/>
      <c r="Y61" s="445"/>
      <c r="Z61" s="443"/>
      <c r="AA61" s="443"/>
      <c r="AB61" s="443"/>
      <c r="AC61" s="445"/>
      <c r="AD61" s="443"/>
      <c r="AE61" s="443"/>
      <c r="AF61" s="443"/>
      <c r="AG61" s="445"/>
      <c r="AH61" s="443"/>
      <c r="AI61" s="443"/>
      <c r="AJ61" s="443"/>
      <c r="AK61" s="445"/>
      <c r="AL61" s="443"/>
      <c r="AM61" s="400">
        <v>0</v>
      </c>
      <c r="AN61" s="460"/>
    </row>
    <row r="62" spans="1:40" s="21" customFormat="1" x14ac:dyDescent="0.2">
      <c r="A62" s="86"/>
      <c r="B62" s="421" t="s">
        <v>338</v>
      </c>
      <c r="C62" s="445"/>
      <c r="D62" s="443"/>
      <c r="E62" s="400">
        <f>'[1]Pt 3 MLR and Rebate Calculation'!E62</f>
        <v>0</v>
      </c>
      <c r="F62" s="443"/>
      <c r="G62" s="449"/>
      <c r="H62" s="445"/>
      <c r="I62" s="443"/>
      <c r="J62" s="400">
        <f>'[1]Pt 3 MLR and Rebate Calculation'!J62</f>
        <v>0</v>
      </c>
      <c r="K62" s="443"/>
      <c r="L62" s="449"/>
      <c r="M62" s="445"/>
      <c r="N62" s="443"/>
      <c r="O62" s="443"/>
      <c r="P62" s="443"/>
      <c r="Q62" s="445"/>
      <c r="R62" s="443"/>
      <c r="S62" s="400">
        <v>0</v>
      </c>
      <c r="T62" s="443"/>
      <c r="U62" s="445"/>
      <c r="V62" s="443"/>
      <c r="W62" s="400">
        <v>0</v>
      </c>
      <c r="X62" s="443"/>
      <c r="Y62" s="445"/>
      <c r="Z62" s="443"/>
      <c r="AA62" s="443"/>
      <c r="AB62" s="443"/>
      <c r="AC62" s="445"/>
      <c r="AD62" s="443"/>
      <c r="AE62" s="443"/>
      <c r="AF62" s="443"/>
      <c r="AG62" s="445"/>
      <c r="AH62" s="443"/>
      <c r="AI62" s="443"/>
      <c r="AJ62" s="443"/>
      <c r="AK62" s="445"/>
      <c r="AL62" s="443"/>
      <c r="AM62" s="400">
        <v>0</v>
      </c>
      <c r="AN62" s="460"/>
    </row>
    <row r="63" spans="1:40" s="21" customFormat="1" x14ac:dyDescent="0.2">
      <c r="A63" s="86"/>
      <c r="B63" s="421" t="s">
        <v>339</v>
      </c>
      <c r="C63" s="445"/>
      <c r="D63" s="443"/>
      <c r="E63" s="400">
        <f>'[1]Pt 3 MLR and Rebate Calculation'!E63</f>
        <v>0</v>
      </c>
      <c r="F63" s="443"/>
      <c r="G63" s="449"/>
      <c r="H63" s="445"/>
      <c r="I63" s="443"/>
      <c r="J63" s="400">
        <f>'[1]Pt 3 MLR and Rebate Calculation'!J63</f>
        <v>0</v>
      </c>
      <c r="K63" s="443"/>
      <c r="L63" s="449"/>
      <c r="M63" s="445"/>
      <c r="N63" s="443"/>
      <c r="O63" s="443"/>
      <c r="P63" s="443"/>
      <c r="Q63" s="445"/>
      <c r="R63" s="443"/>
      <c r="S63" s="400">
        <v>0</v>
      </c>
      <c r="T63" s="443"/>
      <c r="U63" s="445"/>
      <c r="V63" s="443"/>
      <c r="W63" s="400">
        <v>0</v>
      </c>
      <c r="X63" s="443"/>
      <c r="Y63" s="445"/>
      <c r="Z63" s="443"/>
      <c r="AA63" s="443"/>
      <c r="AB63" s="443"/>
      <c r="AC63" s="445"/>
      <c r="AD63" s="443"/>
      <c r="AE63" s="443"/>
      <c r="AF63" s="443"/>
      <c r="AG63" s="445"/>
      <c r="AH63" s="443"/>
      <c r="AI63" s="443"/>
      <c r="AJ63" s="443"/>
      <c r="AK63" s="445"/>
      <c r="AL63" s="443"/>
      <c r="AM63" s="400">
        <v>0</v>
      </c>
      <c r="AN63" s="460"/>
    </row>
    <row r="64" spans="1:40" s="13" customFormat="1" x14ac:dyDescent="0.2">
      <c r="A64" s="86"/>
      <c r="B64" s="430" t="s">
        <v>340</v>
      </c>
      <c r="C64" s="467"/>
      <c r="D64" s="468"/>
      <c r="E64" s="415">
        <f>'[1]Pt 3 MLR and Rebate Calculation'!E64</f>
        <v>0</v>
      </c>
      <c r="F64" s="468"/>
      <c r="G64" s="469"/>
      <c r="H64" s="467"/>
      <c r="I64" s="468"/>
      <c r="J64" s="415">
        <f>'[1]Pt 3 MLR and Rebate Calculation'!J64</f>
        <v>0</v>
      </c>
      <c r="K64" s="468"/>
      <c r="L64" s="469"/>
      <c r="M64" s="467"/>
      <c r="N64" s="468"/>
      <c r="O64" s="468"/>
      <c r="P64" s="468"/>
      <c r="Q64" s="467"/>
      <c r="R64" s="468"/>
      <c r="S64" s="415">
        <v>0</v>
      </c>
      <c r="T64" s="468"/>
      <c r="U64" s="467"/>
      <c r="V64" s="468"/>
      <c r="W64" s="415">
        <v>0</v>
      </c>
      <c r="X64" s="468"/>
      <c r="Y64" s="467"/>
      <c r="Z64" s="468"/>
      <c r="AA64" s="468"/>
      <c r="AB64" s="468"/>
      <c r="AC64" s="467"/>
      <c r="AD64" s="468"/>
      <c r="AE64" s="468"/>
      <c r="AF64" s="468"/>
      <c r="AG64" s="467"/>
      <c r="AH64" s="468"/>
      <c r="AI64" s="468"/>
      <c r="AJ64" s="468"/>
      <c r="AK64" s="467"/>
      <c r="AL64" s="468"/>
      <c r="AM64" s="415">
        <v>0</v>
      </c>
      <c r="AN64" s="470"/>
    </row>
    <row r="65" spans="1:40" ht="13.15" customHeight="1" x14ac:dyDescent="0.2">
      <c r="A65" s="23"/>
      <c r="B65" s="112"/>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1:40" x14ac:dyDescent="0.2">
      <c r="B66" s="113"/>
    </row>
    <row r="69" spans="1:40" ht="12.75" customHeight="1" x14ac:dyDescent="0.2">
      <c r="B69" s="114"/>
    </row>
    <row r="70" spans="1:40" x14ac:dyDescent="0.2">
      <c r="B70" s="113"/>
    </row>
    <row r="73" spans="1:40" x14ac:dyDescent="0.2">
      <c r="A73" s="16"/>
      <c r="B73" s="15"/>
      <c r="N73" s="6"/>
    </row>
    <row r="74" spans="1:40" x14ac:dyDescent="0.2">
      <c r="A74" s="16"/>
      <c r="B74" s="38"/>
      <c r="N74" s="6"/>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90" t="s">
        <v>416</v>
      </c>
    </row>
    <row r="2" spans="2:11" x14ac:dyDescent="0.2"/>
    <row r="3" spans="2:11" s="11" customFormat="1" ht="75" x14ac:dyDescent="0.2">
      <c r="B3" s="119" t="s">
        <v>348</v>
      </c>
      <c r="C3" s="120" t="s">
        <v>388</v>
      </c>
      <c r="D3" s="122" t="s">
        <v>389</v>
      </c>
      <c r="E3" s="122" t="s">
        <v>390</v>
      </c>
      <c r="F3" s="122" t="s">
        <v>391</v>
      </c>
      <c r="G3" s="122" t="s">
        <v>392</v>
      </c>
      <c r="H3" s="122" t="s">
        <v>393</v>
      </c>
      <c r="I3" s="122" t="s">
        <v>394</v>
      </c>
      <c r="J3" s="121" t="s">
        <v>395</v>
      </c>
      <c r="K3" s="127" t="s">
        <v>396</v>
      </c>
    </row>
    <row r="4" spans="2:11" s="7" customFormat="1" ht="16.5" x14ac:dyDescent="0.25">
      <c r="B4" s="124" t="s">
        <v>341</v>
      </c>
      <c r="C4" s="105">
        <f>'Pt 1 Summary of Data'!$E$56+'Pt 1 Summary of Data'!$G$56-'Pt 1 Summary of Data'!$H$56</f>
        <v>17886</v>
      </c>
      <c r="D4" s="106">
        <f>'Pt 1 Summary of Data'!$K$56+'Pt 1 Summary of Data'!$M$56-'Pt 1 Summary of Data'!$N$56</f>
        <v>644</v>
      </c>
      <c r="E4" s="106">
        <f>'Pt 1 Summary of Data'!$Q$56+'Pt 1 Summary of Data'!$S$56-'Pt 1 Summary of Data'!$T$56</f>
        <v>1907</v>
      </c>
      <c r="F4" s="106">
        <f>'Pt 1 Summary of Data'!$V$56</f>
        <v>0</v>
      </c>
      <c r="G4" s="106">
        <f>'Pt 1 Summary of Data'!$Y$56</f>
        <v>0</v>
      </c>
      <c r="H4" s="106">
        <f>'Pt 1 Summary of Data'!$AB$56</f>
        <v>0</v>
      </c>
      <c r="I4" s="187"/>
      <c r="J4" s="187"/>
      <c r="K4" s="193">
        <f>'Pt 1 Summary of Data'!$AO$56+'Pt 1 Summary of Data'!$AQ$56-'Pt 1 Summary of Data'!$AR$56</f>
        <v>0</v>
      </c>
    </row>
    <row r="5" spans="2:11" ht="16.5" x14ac:dyDescent="0.25">
      <c r="B5" s="124" t="s">
        <v>342</v>
      </c>
      <c r="C5" s="165"/>
      <c r="D5" s="166"/>
      <c r="E5" s="166"/>
      <c r="F5" s="166"/>
      <c r="G5" s="166"/>
      <c r="H5" s="166"/>
      <c r="I5" s="166"/>
      <c r="J5" s="166"/>
      <c r="K5" s="194"/>
    </row>
    <row r="6" spans="2:11" x14ac:dyDescent="0.2">
      <c r="B6" s="125" t="s">
        <v>101</v>
      </c>
      <c r="C6" s="185"/>
      <c r="D6" s="102">
        <f>'[1]Pt 4 Rebate Disbursement'!D6</f>
        <v>0</v>
      </c>
      <c r="E6" s="102">
        <f>'[1]Pt 4 Rebate Disbursement'!E6</f>
        <v>0</v>
      </c>
      <c r="F6" s="186"/>
      <c r="G6" s="102">
        <f>'[1]Pt 4 Rebate Disbursement'!G6</f>
        <v>0</v>
      </c>
      <c r="H6" s="102">
        <f>'[1]Pt 4 Rebate Disbursement'!H6</f>
        <v>0</v>
      </c>
      <c r="I6" s="186"/>
      <c r="J6" s="186"/>
      <c r="K6" s="191"/>
    </row>
    <row r="7" spans="2:11" x14ac:dyDescent="0.2">
      <c r="B7" s="118" t="s">
        <v>102</v>
      </c>
      <c r="C7" s="103">
        <f>'[1]Pt 4 Rebate Disbursement'!C7</f>
        <v>0</v>
      </c>
      <c r="D7" s="104">
        <f>'[1]Pt 4 Rebate Disbursement'!D7</f>
        <v>0</v>
      </c>
      <c r="E7" s="104">
        <f>'[1]Pt 4 Rebate Disbursement'!E7</f>
        <v>0</v>
      </c>
      <c r="F7" s="104">
        <f>'[1]Pt 4 Rebate Disbursement'!F7</f>
        <v>0</v>
      </c>
      <c r="G7" s="104">
        <f>'[1]Pt 4 Rebate Disbursement'!G7</f>
        <v>0</v>
      </c>
      <c r="H7" s="104">
        <f>'[1]Pt 4 Rebate Disbursement'!H7</f>
        <v>0</v>
      </c>
      <c r="I7" s="192"/>
      <c r="J7" s="192"/>
      <c r="K7" s="195">
        <f>'[1]Pt 4 Rebate Disbursement'!K7</f>
        <v>0</v>
      </c>
    </row>
    <row r="8" spans="2:11" x14ac:dyDescent="0.2">
      <c r="B8" s="118" t="s">
        <v>103</v>
      </c>
      <c r="C8" s="184"/>
      <c r="D8" s="104">
        <f>'[1]Pt 4 Rebate Disbursement'!D8</f>
        <v>0</v>
      </c>
      <c r="E8" s="104">
        <f>'[1]Pt 4 Rebate Disbursement'!E8</f>
        <v>0</v>
      </c>
      <c r="F8" s="187"/>
      <c r="G8" s="104">
        <f>'[1]Pt 4 Rebate Disbursement'!G8</f>
        <v>0</v>
      </c>
      <c r="H8" s="104">
        <f>'[1]Pt 4 Rebate Disbursement'!H8</f>
        <v>0</v>
      </c>
      <c r="I8" s="192"/>
      <c r="J8" s="192"/>
      <c r="K8" s="196"/>
    </row>
    <row r="9" spans="2:11" ht="13.15" customHeight="1" x14ac:dyDescent="0.2">
      <c r="B9" s="118" t="s">
        <v>104</v>
      </c>
      <c r="C9" s="103">
        <f>'[1]Pt 4 Rebate Disbursement'!C9</f>
        <v>0</v>
      </c>
      <c r="D9" s="104">
        <f>'[1]Pt 4 Rebate Disbursement'!D9</f>
        <v>0</v>
      </c>
      <c r="E9" s="104">
        <f>'[1]Pt 4 Rebate Disbursement'!E9</f>
        <v>0</v>
      </c>
      <c r="F9" s="104">
        <f>'[1]Pt 4 Rebate Disbursement'!F9</f>
        <v>0</v>
      </c>
      <c r="G9" s="104">
        <f>'[1]Pt 4 Rebate Disbursement'!G9</f>
        <v>0</v>
      </c>
      <c r="H9" s="104">
        <f>'[1]Pt 4 Rebate Disbursement'!H9</f>
        <v>0</v>
      </c>
      <c r="I9" s="192"/>
      <c r="J9" s="192"/>
      <c r="K9" s="195">
        <f>'[1]Pt 4 Rebate Disbursement'!K9</f>
        <v>0</v>
      </c>
    </row>
    <row r="10" spans="2:11" ht="16.5" x14ac:dyDescent="0.25">
      <c r="B10" s="124" t="s">
        <v>343</v>
      </c>
      <c r="C10" s="65"/>
      <c r="D10" s="66"/>
      <c r="E10" s="66"/>
      <c r="F10" s="66"/>
      <c r="G10" s="66"/>
      <c r="H10" s="66"/>
      <c r="I10" s="66"/>
      <c r="J10" s="66"/>
      <c r="K10" s="197"/>
    </row>
    <row r="11" spans="2:11" s="7" customFormat="1" x14ac:dyDescent="0.2">
      <c r="B11" s="125" t="s">
        <v>417</v>
      </c>
      <c r="C11" s="98">
        <f ca="1">'Pt 3 MLR and Rebate Calculation'!$F$53</f>
        <v>0</v>
      </c>
      <c r="D11" s="99">
        <f ca="1">'Pt 3 MLR and Rebate Calculation'!$K$53</f>
        <v>0</v>
      </c>
      <c r="E11" s="99">
        <f ca="1">'Pt 3 MLR and Rebate Calculation'!$P$53</f>
        <v>0</v>
      </c>
      <c r="F11" s="99">
        <f>'Pt 3 MLR and Rebate Calculation'!$T$53</f>
        <v>0</v>
      </c>
      <c r="G11" s="99">
        <f>'Pt 3 MLR and Rebate Calculation'!$X$53</f>
        <v>0</v>
      </c>
      <c r="H11" s="99">
        <f>'Pt 3 MLR and Rebate Calculation'!$AB$53</f>
        <v>0</v>
      </c>
      <c r="I11" s="180"/>
      <c r="J11" s="180"/>
      <c r="K11" s="198">
        <f>'Pt 3 MLR and Rebate Calculation'!$AN$53</f>
        <v>0</v>
      </c>
    </row>
    <row r="12" spans="2:11" x14ac:dyDescent="0.2">
      <c r="B12" s="126" t="s">
        <v>93</v>
      </c>
      <c r="C12" s="96">
        <f>'[1]Pt 4 Rebate Disbursement'!C12</f>
        <v>0</v>
      </c>
      <c r="D12" s="97">
        <f>'[1]Pt 4 Rebate Disbursement'!D12</f>
        <v>0</v>
      </c>
      <c r="E12" s="97">
        <f>'[1]Pt 4 Rebate Disbursement'!E12</f>
        <v>0</v>
      </c>
      <c r="F12" s="97">
        <f>'[1]Pt 4 Rebate Disbursement'!F12</f>
        <v>0</v>
      </c>
      <c r="G12" s="97">
        <f>'[1]Pt 4 Rebate Disbursement'!G12</f>
        <v>0</v>
      </c>
      <c r="H12" s="97">
        <f>'[1]Pt 4 Rebate Disbursement'!H12</f>
        <v>0</v>
      </c>
      <c r="I12" s="179"/>
      <c r="J12" s="179"/>
      <c r="K12" s="199">
        <f>'[1]Pt 4 Rebate Disbursement'!K12</f>
        <v>0</v>
      </c>
    </row>
    <row r="13" spans="2:11" x14ac:dyDescent="0.2">
      <c r="B13" s="126" t="s">
        <v>94</v>
      </c>
      <c r="C13" s="96">
        <f>'[1]Pt 4 Rebate Disbursement'!C13</f>
        <v>0</v>
      </c>
      <c r="D13" s="97">
        <f>'[1]Pt 4 Rebate Disbursement'!D13</f>
        <v>0</v>
      </c>
      <c r="E13" s="97">
        <f>'[1]Pt 4 Rebate Disbursement'!E13</f>
        <v>0</v>
      </c>
      <c r="F13" s="97">
        <f>'[1]Pt 4 Rebate Disbursement'!F13</f>
        <v>0</v>
      </c>
      <c r="G13" s="97">
        <f>'[1]Pt 4 Rebate Disbursement'!G13</f>
        <v>0</v>
      </c>
      <c r="H13" s="97">
        <f>'[1]Pt 4 Rebate Disbursement'!H13</f>
        <v>0</v>
      </c>
      <c r="I13" s="179"/>
      <c r="J13" s="179"/>
      <c r="K13" s="199">
        <f>'[1]Pt 4 Rebate Disbursement'!K13</f>
        <v>0</v>
      </c>
    </row>
    <row r="14" spans="2:11" x14ac:dyDescent="0.2">
      <c r="B14" s="126" t="s">
        <v>95</v>
      </c>
      <c r="C14" s="96">
        <f>'[1]Pt 4 Rebate Disbursement'!C14</f>
        <v>0</v>
      </c>
      <c r="D14" s="97">
        <f>'[1]Pt 4 Rebate Disbursement'!D14</f>
        <v>0</v>
      </c>
      <c r="E14" s="97">
        <f>'[1]Pt 4 Rebate Disbursement'!E14</f>
        <v>0</v>
      </c>
      <c r="F14" s="97">
        <f>'[1]Pt 4 Rebate Disbursement'!F14</f>
        <v>0</v>
      </c>
      <c r="G14" s="97">
        <f>'[1]Pt 4 Rebate Disbursement'!G14</f>
        <v>0</v>
      </c>
      <c r="H14" s="97">
        <f>'[1]Pt 4 Rebate Disbursement'!H14</f>
        <v>0</v>
      </c>
      <c r="I14" s="179"/>
      <c r="J14" s="179"/>
      <c r="K14" s="199">
        <f>'[1]Pt 4 Rebate Disbursement'!K14</f>
        <v>0</v>
      </c>
    </row>
    <row r="15" spans="2:11" ht="16.5" x14ac:dyDescent="0.25">
      <c r="B15" s="124" t="s">
        <v>344</v>
      </c>
      <c r="C15" s="65"/>
      <c r="D15" s="66"/>
      <c r="E15" s="66"/>
      <c r="F15" s="66"/>
      <c r="G15" s="66"/>
      <c r="H15" s="66"/>
      <c r="I15" s="66"/>
      <c r="J15" s="66"/>
      <c r="K15" s="197"/>
    </row>
    <row r="16" spans="2:11" s="7" customFormat="1" x14ac:dyDescent="0.2">
      <c r="B16" s="125" t="s">
        <v>206</v>
      </c>
      <c r="C16" s="100">
        <f>'[1]Pt 4 Rebate Disbursement'!C16</f>
        <v>0</v>
      </c>
      <c r="D16" s="101">
        <f>'[1]Pt 4 Rebate Disbursement'!D16</f>
        <v>0</v>
      </c>
      <c r="E16" s="101">
        <f>'[1]Pt 4 Rebate Disbursement'!E16</f>
        <v>0</v>
      </c>
      <c r="F16" s="101">
        <f>'[1]Pt 4 Rebate Disbursement'!F16</f>
        <v>0</v>
      </c>
      <c r="G16" s="101">
        <f>'[1]Pt 4 Rebate Disbursement'!G16</f>
        <v>0</v>
      </c>
      <c r="H16" s="101">
        <f>'[1]Pt 4 Rebate Disbursement'!H16</f>
        <v>0</v>
      </c>
      <c r="I16" s="180"/>
      <c r="J16" s="180"/>
      <c r="K16" s="188">
        <f>'[1]Pt 4 Rebate Disbursement'!K16</f>
        <v>0</v>
      </c>
    </row>
    <row r="17" spans="2:12" s="7" customFormat="1" x14ac:dyDescent="0.2">
      <c r="B17" s="126" t="s">
        <v>203</v>
      </c>
      <c r="C17" s="96">
        <f>'[1]Pt 4 Rebate Disbursement'!C17</f>
        <v>0</v>
      </c>
      <c r="D17" s="97">
        <f>'[1]Pt 4 Rebate Disbursement'!D17</f>
        <v>0</v>
      </c>
      <c r="E17" s="97">
        <f>'[1]Pt 4 Rebate Disbursement'!E17</f>
        <v>0</v>
      </c>
      <c r="F17" s="97">
        <f>'[1]Pt 4 Rebate Disbursement'!F17</f>
        <v>0</v>
      </c>
      <c r="G17" s="97">
        <f>'[1]Pt 4 Rebate Disbursement'!G17</f>
        <v>0</v>
      </c>
      <c r="H17" s="97">
        <f>'[1]Pt 4 Rebate Disbursement'!H17</f>
        <v>0</v>
      </c>
      <c r="I17" s="179"/>
      <c r="J17" s="179"/>
      <c r="K17" s="199">
        <f>'[1]Pt 4 Rebate Disbursement'!K17</f>
        <v>0</v>
      </c>
    </row>
    <row r="18" spans="2:12" ht="25.5" x14ac:dyDescent="0.2">
      <c r="B18" s="118" t="s">
        <v>207</v>
      </c>
      <c r="C18" s="189">
        <f>'[1]Pt 4 Rebate Disbursement'!C18</f>
        <v>0</v>
      </c>
      <c r="D18" s="108">
        <f>'[1]Pt 4 Rebate Disbursement'!D18</f>
        <v>0</v>
      </c>
      <c r="E18" s="108">
        <f>'[1]Pt 4 Rebate Disbursement'!E18</f>
        <v>0</v>
      </c>
      <c r="F18" s="108">
        <f>'[1]Pt 4 Rebate Disbursement'!F18</f>
        <v>0</v>
      </c>
      <c r="G18" s="108">
        <f>'[1]Pt 4 Rebate Disbursement'!G18</f>
        <v>0</v>
      </c>
      <c r="H18" s="108">
        <f>'[1]Pt 4 Rebate Disbursement'!H18</f>
        <v>0</v>
      </c>
      <c r="I18" s="182"/>
      <c r="J18" s="182"/>
      <c r="K18" s="200">
        <f>'[1]Pt 4 Rebate Disbursement'!K18</f>
        <v>0</v>
      </c>
    </row>
    <row r="19" spans="2:12" ht="25.5" x14ac:dyDescent="0.2">
      <c r="B19" s="118" t="s">
        <v>208</v>
      </c>
      <c r="C19" s="181"/>
      <c r="D19" s="108">
        <f>'[1]Pt 4 Rebate Disbursement'!D19</f>
        <v>0</v>
      </c>
      <c r="E19" s="108">
        <f>'[1]Pt 4 Rebate Disbursement'!E19</f>
        <v>0</v>
      </c>
      <c r="F19" s="190"/>
      <c r="G19" s="108">
        <f>'[1]Pt 4 Rebate Disbursement'!G19</f>
        <v>0</v>
      </c>
      <c r="H19" s="108">
        <f>'[1]Pt 4 Rebate Disbursement'!H19</f>
        <v>0</v>
      </c>
      <c r="I19" s="182"/>
      <c r="J19" s="182"/>
      <c r="K19" s="201"/>
    </row>
    <row r="20" spans="2:12" ht="25.5" x14ac:dyDescent="0.2">
      <c r="B20" s="118" t="s">
        <v>209</v>
      </c>
      <c r="C20" s="189">
        <f>'[1]Pt 4 Rebate Disbursement'!C20</f>
        <v>0</v>
      </c>
      <c r="D20" s="108">
        <f>'[1]Pt 4 Rebate Disbursement'!D20</f>
        <v>0</v>
      </c>
      <c r="E20" s="108">
        <f>'[1]Pt 4 Rebate Disbursement'!E20</f>
        <v>0</v>
      </c>
      <c r="F20" s="108">
        <f>'[1]Pt 4 Rebate Disbursement'!F20</f>
        <v>0</v>
      </c>
      <c r="G20" s="108">
        <f>'[1]Pt 4 Rebate Disbursement'!G20</f>
        <v>0</v>
      </c>
      <c r="H20" s="108">
        <f>'[1]Pt 4 Rebate Disbursement'!H20</f>
        <v>0</v>
      </c>
      <c r="I20" s="182"/>
      <c r="J20" s="182"/>
      <c r="K20" s="200">
        <f>'[1]Pt 4 Rebate Disbursement'!K20</f>
        <v>0</v>
      </c>
    </row>
    <row r="21" spans="2:12" ht="25.5" x14ac:dyDescent="0.2">
      <c r="B21" s="118" t="s">
        <v>210</v>
      </c>
      <c r="C21" s="181"/>
      <c r="D21" s="108">
        <f>'[1]Pt 4 Rebate Disbursement'!D21</f>
        <v>0</v>
      </c>
      <c r="E21" s="108">
        <f>'[1]Pt 4 Rebate Disbursement'!E21</f>
        <v>0</v>
      </c>
      <c r="F21" s="190"/>
      <c r="G21" s="108">
        <f>'[1]Pt 4 Rebate Disbursement'!G21</f>
        <v>0</v>
      </c>
      <c r="H21" s="108">
        <f>'[1]Pt 4 Rebate Disbursement'!H21</f>
        <v>0</v>
      </c>
      <c r="I21" s="182"/>
      <c r="J21" s="182"/>
      <c r="K21" s="201"/>
    </row>
    <row r="22" spans="2:12" s="7" customFormat="1" x14ac:dyDescent="0.2">
      <c r="B22" s="128" t="s">
        <v>211</v>
      </c>
      <c r="C22" s="123">
        <f>'[1]Pt 4 Rebate Disbursement'!C22</f>
        <v>0</v>
      </c>
      <c r="D22" s="129">
        <f>'[1]Pt 4 Rebate Disbursement'!D22</f>
        <v>0</v>
      </c>
      <c r="E22" s="129">
        <f>'[1]Pt 4 Rebate Disbursement'!E22</f>
        <v>0</v>
      </c>
      <c r="F22" s="129">
        <f>'[1]Pt 4 Rebate Disbursement'!F22</f>
        <v>0</v>
      </c>
      <c r="G22" s="129">
        <f>'[1]Pt 4 Rebate Disbursement'!G22</f>
        <v>0</v>
      </c>
      <c r="H22" s="129">
        <f>'[1]Pt 4 Rebate Disbursement'!H22</f>
        <v>0</v>
      </c>
      <c r="I22" s="183"/>
      <c r="J22" s="183"/>
      <c r="K22" s="202">
        <f>'[1]Pt 4 Rebate Disbursement'!K22</f>
        <v>0</v>
      </c>
    </row>
    <row r="23" spans="2:12" s="7" customFormat="1" ht="100.15" customHeight="1" x14ac:dyDescent="0.2">
      <c r="B23" s="93" t="s">
        <v>212</v>
      </c>
      <c r="C23" s="485"/>
      <c r="D23" s="486"/>
      <c r="E23" s="486"/>
      <c r="F23" s="486"/>
      <c r="G23" s="486"/>
      <c r="H23" s="486"/>
      <c r="I23" s="486"/>
      <c r="J23" s="486"/>
      <c r="K23" s="487"/>
    </row>
    <row r="24" spans="2:12" s="7" customFormat="1" ht="100.15" customHeight="1" x14ac:dyDescent="0.2">
      <c r="B24" s="92" t="s">
        <v>213</v>
      </c>
      <c r="C24" s="488"/>
      <c r="D24" s="489"/>
      <c r="E24" s="489"/>
      <c r="F24" s="489"/>
      <c r="G24" s="489"/>
      <c r="H24" s="489"/>
      <c r="I24" s="489"/>
      <c r="J24" s="489"/>
      <c r="K24" s="490"/>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 sqref="C1"/>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90" t="s">
        <v>418</v>
      </c>
    </row>
    <row r="2" spans="1:12" s="13" customFormat="1" x14ac:dyDescent="0.2">
      <c r="B2" s="22"/>
      <c r="C2" s="18"/>
      <c r="D2" s="23"/>
      <c r="E2" s="24"/>
      <c r="F2" s="24"/>
      <c r="G2" s="23"/>
      <c r="H2" s="25"/>
      <c r="I2" s="25"/>
      <c r="J2" s="23"/>
      <c r="K2" s="26"/>
      <c r="L2" s="26"/>
    </row>
    <row r="3" spans="1:12" s="6" customFormat="1" ht="19.5" x14ac:dyDescent="0.2">
      <c r="A3" s="11"/>
      <c r="B3" s="69" t="s">
        <v>348</v>
      </c>
      <c r="C3" s="68" t="s">
        <v>96</v>
      </c>
      <c r="D3" s="16"/>
      <c r="E3" s="16"/>
      <c r="F3" s="16"/>
      <c r="G3" s="16"/>
      <c r="H3" s="16"/>
      <c r="I3" s="17"/>
      <c r="J3" s="16"/>
      <c r="K3" s="16"/>
      <c r="L3" s="16"/>
    </row>
    <row r="4" spans="1:12" s="4" customFormat="1" ht="27" customHeight="1" x14ac:dyDescent="0.2">
      <c r="A4" s="28"/>
      <c r="B4" s="40" t="s">
        <v>214</v>
      </c>
      <c r="C4" s="62"/>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3"/>
      <c r="C8" s="30"/>
      <c r="D8" s="31"/>
      <c r="E8" s="31"/>
      <c r="F8" s="31"/>
      <c r="G8" s="31"/>
      <c r="H8" s="31"/>
      <c r="I8" s="29"/>
      <c r="J8" s="29"/>
      <c r="K8" s="4"/>
    </row>
    <row r="9" spans="1:12" s="7" customFormat="1" ht="18" customHeight="1" x14ac:dyDescent="0.2">
      <c r="B9" s="63"/>
      <c r="C9" s="30"/>
      <c r="D9" s="31"/>
      <c r="E9" s="31"/>
      <c r="F9" s="31"/>
      <c r="G9" s="31"/>
      <c r="H9" s="31"/>
      <c r="I9" s="29"/>
      <c r="J9" s="29"/>
      <c r="K9" s="4"/>
    </row>
    <row r="10" spans="1:12" s="7" customFormat="1" ht="18" customHeight="1" x14ac:dyDescent="0.2">
      <c r="B10" s="63"/>
      <c r="C10" s="30"/>
      <c r="D10" s="31"/>
      <c r="E10" s="31"/>
      <c r="F10" s="31"/>
      <c r="G10" s="31"/>
      <c r="H10" s="31"/>
      <c r="I10" s="29"/>
      <c r="J10" s="29"/>
      <c r="K10" s="4"/>
    </row>
    <row r="11" spans="1:12" s="7" customFormat="1" ht="18" customHeight="1" x14ac:dyDescent="0.2">
      <c r="B11" s="63"/>
      <c r="C11" s="30"/>
      <c r="D11" s="31"/>
      <c r="E11" s="31"/>
      <c r="F11" s="31"/>
      <c r="G11" s="31"/>
      <c r="H11" s="31"/>
      <c r="I11" s="29"/>
      <c r="J11" s="29"/>
      <c r="K11" s="4"/>
    </row>
    <row r="12" spans="1:12" s="7" customFormat="1" ht="18" customHeight="1" x14ac:dyDescent="0.2">
      <c r="B12" s="63"/>
      <c r="C12" s="30"/>
      <c r="D12" s="31"/>
      <c r="E12" s="31"/>
      <c r="F12" s="31"/>
      <c r="G12" s="31"/>
      <c r="H12" s="31"/>
      <c r="I12" s="29"/>
      <c r="J12" s="29"/>
      <c r="K12" s="4"/>
    </row>
    <row r="13" spans="1:12" s="7" customFormat="1" ht="18" customHeight="1" x14ac:dyDescent="0.2">
      <c r="B13" s="63"/>
      <c r="C13" s="30"/>
      <c r="D13" s="31"/>
      <c r="E13" s="31"/>
      <c r="F13" s="31"/>
      <c r="G13" s="31"/>
      <c r="H13" s="31"/>
      <c r="I13" s="29"/>
      <c r="J13" s="29"/>
      <c r="K13" s="4"/>
    </row>
    <row r="14" spans="1:12" s="7" customFormat="1" ht="18" customHeight="1" x14ac:dyDescent="0.2">
      <c r="B14" s="63"/>
      <c r="C14" s="30"/>
      <c r="D14" s="31"/>
      <c r="E14" s="31"/>
      <c r="F14" s="31"/>
      <c r="G14" s="31"/>
      <c r="H14" s="31"/>
      <c r="I14" s="29"/>
      <c r="J14" s="29"/>
      <c r="K14" s="4"/>
    </row>
    <row r="15" spans="1:12" s="7" customFormat="1" ht="18" customHeight="1" x14ac:dyDescent="0.2">
      <c r="B15" s="63"/>
      <c r="C15" s="30"/>
      <c r="D15" s="31"/>
      <c r="E15" s="31"/>
      <c r="F15" s="31"/>
      <c r="G15" s="31"/>
      <c r="H15" s="31"/>
      <c r="I15" s="29"/>
      <c r="J15" s="29"/>
      <c r="K15" s="4"/>
    </row>
    <row r="16" spans="1:12" s="7" customFormat="1" ht="18" customHeight="1" x14ac:dyDescent="0.2">
      <c r="B16" s="63"/>
      <c r="C16" s="30"/>
      <c r="D16" s="31"/>
      <c r="E16" s="31"/>
      <c r="F16" s="31"/>
      <c r="G16" s="31"/>
      <c r="H16" s="31"/>
      <c r="I16" s="29"/>
      <c r="J16" s="29"/>
      <c r="K16" s="4"/>
    </row>
    <row r="17" spans="2:11" s="7" customFormat="1" ht="18" customHeight="1" x14ac:dyDescent="0.2">
      <c r="B17" s="63"/>
      <c r="C17" s="30"/>
      <c r="D17" s="31"/>
      <c r="E17" s="31"/>
      <c r="F17" s="31"/>
      <c r="G17" s="31"/>
      <c r="H17" s="31"/>
      <c r="I17" s="29"/>
      <c r="J17" s="29"/>
      <c r="K17" s="4"/>
    </row>
    <row r="18" spans="2:11" s="7" customFormat="1" ht="18" customHeight="1" x14ac:dyDescent="0.2">
      <c r="B18" s="63"/>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3"/>
      <c r="C22" s="31"/>
      <c r="D22" s="31"/>
      <c r="E22" s="31"/>
      <c r="F22" s="31"/>
      <c r="G22" s="31"/>
      <c r="H22" s="31"/>
      <c r="I22" s="31"/>
      <c r="J22" s="31"/>
    </row>
    <row r="23" spans="2:11" s="7" customFormat="1" ht="19.149999999999999" customHeight="1" x14ac:dyDescent="0.2">
      <c r="B23" s="63"/>
      <c r="C23" s="31"/>
      <c r="D23" s="31"/>
      <c r="E23" s="31"/>
      <c r="F23" s="31"/>
      <c r="G23" s="31"/>
      <c r="H23" s="31"/>
      <c r="I23" s="31"/>
      <c r="J23" s="31"/>
    </row>
    <row r="24" spans="2:11" s="7" customFormat="1" ht="19.149999999999999" customHeight="1" x14ac:dyDescent="0.2">
      <c r="B24" s="63"/>
      <c r="C24" s="31"/>
      <c r="D24" s="31"/>
      <c r="E24" s="31"/>
      <c r="F24" s="31"/>
      <c r="G24" s="31"/>
      <c r="H24" s="31"/>
      <c r="I24" s="31"/>
      <c r="J24" s="31"/>
    </row>
    <row r="25" spans="2:11" s="7" customFormat="1" ht="19.149999999999999" customHeight="1" x14ac:dyDescent="0.2">
      <c r="B25" s="63"/>
      <c r="C25" s="31"/>
      <c r="D25" s="31"/>
      <c r="E25" s="31"/>
      <c r="F25" s="31"/>
      <c r="G25" s="31"/>
      <c r="H25" s="31"/>
      <c r="I25" s="31"/>
      <c r="J25" s="31"/>
    </row>
    <row r="26" spans="2:11" s="7" customFormat="1" ht="19.149999999999999" customHeight="1" x14ac:dyDescent="0.2">
      <c r="B26" s="63"/>
      <c r="C26" s="31"/>
      <c r="D26" s="31"/>
      <c r="E26" s="31"/>
      <c r="F26" s="31"/>
      <c r="G26" s="31"/>
      <c r="H26" s="31"/>
      <c r="I26" s="31"/>
      <c r="J26" s="31"/>
    </row>
    <row r="27" spans="2:11" s="7" customFormat="1" ht="19.149999999999999" customHeight="1" x14ac:dyDescent="0.2">
      <c r="B27" s="63"/>
      <c r="C27" s="31"/>
      <c r="D27" s="31"/>
      <c r="E27" s="31"/>
      <c r="F27" s="31"/>
      <c r="G27" s="31"/>
      <c r="H27" s="31"/>
      <c r="I27" s="31"/>
      <c r="J27" s="31"/>
    </row>
    <row r="28" spans="2:11" s="7" customFormat="1" ht="19.149999999999999" customHeight="1" x14ac:dyDescent="0.2">
      <c r="B28" s="63"/>
      <c r="C28" s="31"/>
      <c r="D28" s="31"/>
      <c r="E28" s="31"/>
      <c r="F28" s="31"/>
      <c r="G28" s="31"/>
      <c r="H28" s="31"/>
      <c r="I28" s="31"/>
      <c r="J28" s="31"/>
    </row>
    <row r="29" spans="2:11" s="7" customFormat="1" ht="19.149999999999999" customHeight="1" x14ac:dyDescent="0.2">
      <c r="B29" s="63"/>
      <c r="C29" s="31"/>
      <c r="D29" s="31"/>
      <c r="E29" s="31"/>
      <c r="F29" s="31"/>
      <c r="G29" s="31"/>
      <c r="H29" s="31"/>
      <c r="I29" s="31"/>
      <c r="J29" s="31"/>
    </row>
    <row r="30" spans="2:11" s="7" customFormat="1" ht="19.149999999999999" customHeight="1" x14ac:dyDescent="0.2">
      <c r="B30" s="63"/>
      <c r="C30" s="31"/>
      <c r="D30" s="31"/>
      <c r="E30" s="31"/>
      <c r="F30" s="31"/>
      <c r="G30" s="31"/>
      <c r="H30" s="31"/>
      <c r="I30" s="31"/>
      <c r="J30" s="31"/>
    </row>
    <row r="31" spans="2:11" s="7" customFormat="1" ht="19.149999999999999" customHeight="1" x14ac:dyDescent="0.2">
      <c r="B31" s="63"/>
      <c r="C31" s="31"/>
      <c r="D31" s="31"/>
      <c r="E31" s="31"/>
      <c r="F31" s="31"/>
      <c r="G31" s="31"/>
      <c r="H31" s="31"/>
      <c r="I31" s="31"/>
      <c r="J31" s="31"/>
    </row>
    <row r="32" spans="2:11" s="7" customFormat="1" ht="19.149999999999999" customHeight="1" x14ac:dyDescent="0.2">
      <c r="B32" s="63"/>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130" t="s">
        <v>97</v>
      </c>
      <c r="C35" s="131" t="s">
        <v>98</v>
      </c>
      <c r="D35" s="43"/>
      <c r="E35" s="43"/>
      <c r="F35" s="43"/>
      <c r="G35" s="43"/>
      <c r="H35" s="43"/>
      <c r="I35" s="43"/>
      <c r="J35" s="43"/>
    </row>
    <row r="36" spans="1:10" s="7" customFormat="1" ht="18" customHeight="1" x14ac:dyDescent="0.2">
      <c r="B36" s="132"/>
      <c r="C36" s="133"/>
      <c r="D36" s="43"/>
      <c r="E36" s="43"/>
      <c r="F36" s="43"/>
      <c r="G36" s="43"/>
      <c r="H36" s="43"/>
      <c r="I36" s="43"/>
    </row>
    <row r="37" spans="1:10" s="7" customFormat="1" ht="18" customHeight="1" x14ac:dyDescent="0.2">
      <c r="B37" s="132"/>
      <c r="C37" s="133"/>
      <c r="D37" s="43"/>
      <c r="E37" s="43"/>
      <c r="F37" s="43"/>
      <c r="G37" s="43"/>
      <c r="H37" s="43"/>
      <c r="I37" s="43"/>
    </row>
    <row r="38" spans="1:10" s="7" customFormat="1" ht="18" customHeight="1" x14ac:dyDescent="0.2">
      <c r="B38" s="132"/>
      <c r="C38" s="133"/>
      <c r="D38" s="43"/>
      <c r="E38" s="43"/>
      <c r="F38" s="43"/>
      <c r="G38" s="43"/>
      <c r="H38" s="43"/>
      <c r="I38" s="43"/>
    </row>
    <row r="39" spans="1:10" s="7" customFormat="1" ht="18" customHeight="1" x14ac:dyDescent="0.2">
      <c r="B39" s="132"/>
      <c r="C39" s="133"/>
      <c r="D39" s="43"/>
      <c r="E39" s="43"/>
      <c r="F39" s="43"/>
      <c r="G39" s="43"/>
      <c r="H39" s="43"/>
      <c r="I39" s="43"/>
    </row>
    <row r="40" spans="1:10" s="7" customFormat="1" ht="18" customHeight="1" x14ac:dyDescent="0.2">
      <c r="B40" s="132"/>
      <c r="C40" s="133"/>
      <c r="D40" s="43"/>
      <c r="E40" s="43"/>
      <c r="F40" s="43"/>
      <c r="G40" s="43"/>
      <c r="H40" s="43"/>
      <c r="I40" s="43"/>
    </row>
    <row r="41" spans="1:10" s="7" customFormat="1" ht="18" customHeight="1" x14ac:dyDescent="0.2">
      <c r="B41" s="132"/>
      <c r="C41" s="133"/>
      <c r="D41" s="43"/>
      <c r="E41" s="43"/>
      <c r="F41" s="43"/>
      <c r="G41" s="43"/>
      <c r="H41" s="43"/>
      <c r="I41" s="43"/>
    </row>
    <row r="42" spans="1:10" s="7" customFormat="1" ht="18" customHeight="1" x14ac:dyDescent="0.2">
      <c r="A42" s="14"/>
      <c r="B42" s="132"/>
      <c r="C42" s="133"/>
      <c r="D42" s="43"/>
      <c r="E42" s="43"/>
      <c r="F42" s="43"/>
      <c r="G42" s="43"/>
      <c r="H42" s="43"/>
      <c r="I42" s="43"/>
    </row>
    <row r="43" spans="1:10" s="7" customFormat="1" ht="18" customHeight="1" x14ac:dyDescent="0.2">
      <c r="B43" s="132"/>
      <c r="C43" s="133"/>
      <c r="D43" s="43"/>
      <c r="E43" s="43"/>
      <c r="F43" s="43"/>
      <c r="G43" s="43"/>
      <c r="H43" s="43"/>
      <c r="I43" s="43"/>
    </row>
    <row r="44" spans="1:10" s="7" customFormat="1" ht="18" customHeight="1" x14ac:dyDescent="0.2">
      <c r="B44" s="132"/>
      <c r="C44" s="133"/>
      <c r="D44" s="43"/>
      <c r="E44" s="43"/>
      <c r="F44" s="43"/>
      <c r="G44" s="43"/>
      <c r="H44" s="43"/>
      <c r="I44" s="43"/>
    </row>
    <row r="45" spans="1:10" s="7" customFormat="1" ht="18" customHeight="1" x14ac:dyDescent="0.2">
      <c r="B45" s="132"/>
      <c r="C45" s="133"/>
      <c r="D45" s="43"/>
      <c r="E45" s="43"/>
      <c r="F45" s="43"/>
      <c r="G45" s="43"/>
      <c r="H45" s="43"/>
      <c r="I45" s="43"/>
    </row>
    <row r="46" spans="1:10" s="7" customFormat="1" ht="18" customHeight="1" x14ac:dyDescent="0.2">
      <c r="B46" s="134"/>
      <c r="C46" s="135"/>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130" t="s">
        <v>123</v>
      </c>
      <c r="C49" s="131" t="s">
        <v>99</v>
      </c>
      <c r="D49" s="29"/>
      <c r="E49" s="29"/>
      <c r="F49" s="29"/>
      <c r="G49" s="29"/>
      <c r="H49" s="29"/>
      <c r="I49" s="29"/>
      <c r="J49" s="29"/>
    </row>
    <row r="50" spans="2:10" s="7" customFormat="1" ht="18" customHeight="1" x14ac:dyDescent="0.2">
      <c r="B50" s="132"/>
      <c r="C50" s="133"/>
      <c r="D50" s="53"/>
      <c r="E50" s="29"/>
      <c r="F50" s="29"/>
      <c r="G50" s="29"/>
      <c r="H50" s="29"/>
      <c r="I50" s="29"/>
      <c r="J50" s="29"/>
    </row>
    <row r="51" spans="2:10" s="7" customFormat="1" ht="18" customHeight="1" x14ac:dyDescent="0.2">
      <c r="B51" s="132"/>
      <c r="C51" s="133"/>
      <c r="D51" s="53"/>
      <c r="E51" s="29"/>
      <c r="F51" s="29"/>
      <c r="G51" s="29"/>
      <c r="H51" s="29"/>
      <c r="I51" s="29"/>
      <c r="J51" s="29"/>
    </row>
    <row r="52" spans="2:10" s="7" customFormat="1" ht="18" customHeight="1" x14ac:dyDescent="0.2">
      <c r="B52" s="132"/>
      <c r="C52" s="133"/>
      <c r="D52" s="53"/>
      <c r="E52" s="29"/>
      <c r="F52" s="29"/>
      <c r="G52" s="29"/>
      <c r="H52" s="29"/>
      <c r="I52" s="29"/>
      <c r="J52" s="29"/>
    </row>
    <row r="53" spans="2:10" s="7" customFormat="1" ht="18" customHeight="1" x14ac:dyDescent="0.2">
      <c r="B53" s="132"/>
      <c r="C53" s="133"/>
      <c r="D53" s="53"/>
      <c r="E53" s="29"/>
      <c r="F53" s="29"/>
      <c r="G53" s="29"/>
      <c r="H53" s="29"/>
      <c r="I53" s="29"/>
      <c r="J53" s="29"/>
    </row>
    <row r="54" spans="2:10" s="7" customFormat="1" ht="18" customHeight="1" x14ac:dyDescent="0.2">
      <c r="B54" s="132"/>
      <c r="C54" s="133"/>
      <c r="D54" s="53"/>
      <c r="E54" s="29"/>
      <c r="F54" s="29"/>
      <c r="G54" s="29"/>
      <c r="H54" s="29"/>
      <c r="I54" s="29"/>
      <c r="J54" s="29"/>
    </row>
    <row r="55" spans="2:10" s="7" customFormat="1" ht="18" customHeight="1" x14ac:dyDescent="0.2">
      <c r="B55" s="132"/>
      <c r="C55" s="133"/>
      <c r="D55" s="53"/>
      <c r="E55" s="29"/>
      <c r="F55" s="29"/>
      <c r="G55" s="29"/>
      <c r="H55" s="29"/>
      <c r="I55" s="29"/>
      <c r="J55" s="29"/>
    </row>
    <row r="56" spans="2:10" s="7" customFormat="1" ht="18" customHeight="1" x14ac:dyDescent="0.2">
      <c r="B56" s="132"/>
      <c r="C56" s="133"/>
      <c r="D56" s="53"/>
      <c r="E56" s="29"/>
      <c r="F56" s="29"/>
      <c r="G56" s="29"/>
      <c r="H56" s="29"/>
      <c r="I56" s="29"/>
      <c r="J56" s="29"/>
    </row>
    <row r="57" spans="2:10" s="7" customFormat="1" ht="18" customHeight="1" x14ac:dyDescent="0.2">
      <c r="B57" s="132"/>
      <c r="C57" s="133"/>
      <c r="D57" s="53"/>
      <c r="E57" s="29"/>
      <c r="F57" s="29"/>
      <c r="G57" s="29"/>
      <c r="H57" s="29"/>
      <c r="I57" s="29"/>
      <c r="J57" s="29"/>
    </row>
    <row r="58" spans="2:10" s="7" customFormat="1" ht="18" customHeight="1" x14ac:dyDescent="0.2">
      <c r="B58" s="132"/>
      <c r="C58" s="133"/>
      <c r="D58" s="53"/>
      <c r="E58" s="29"/>
      <c r="F58" s="29"/>
      <c r="G58" s="29"/>
      <c r="H58" s="29"/>
      <c r="I58" s="29"/>
      <c r="J58" s="29"/>
    </row>
    <row r="59" spans="2:10" s="7" customFormat="1" ht="18" customHeight="1" x14ac:dyDescent="0.2">
      <c r="B59" s="134"/>
      <c r="C59" s="135"/>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4"/>
      <c r="C62" s="31"/>
      <c r="D62" s="31"/>
      <c r="E62" s="31"/>
      <c r="F62" s="31"/>
      <c r="G62" s="31"/>
      <c r="H62" s="31"/>
    </row>
    <row r="63" spans="2:10" s="7" customFormat="1" ht="19.5" customHeight="1" x14ac:dyDescent="0.2">
      <c r="B63" s="64"/>
      <c r="C63" s="31"/>
      <c r="D63" s="31"/>
      <c r="E63" s="31"/>
      <c r="F63" s="31"/>
      <c r="G63" s="31"/>
      <c r="H63" s="31"/>
    </row>
    <row r="64" spans="2:10" s="7" customFormat="1" ht="19.5" customHeight="1" x14ac:dyDescent="0.2">
      <c r="B64" s="64"/>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5" zoomScaleNormal="85"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89" t="s">
        <v>419</v>
      </c>
    </row>
    <row r="2" spans="1:5" s="7" customFormat="1" ht="19.5" x14ac:dyDescent="0.3">
      <c r="B2" s="51"/>
    </row>
    <row r="3" spans="1:5" s="10" customFormat="1" ht="33" x14ac:dyDescent="0.25">
      <c r="A3" s="14"/>
      <c r="B3" s="141" t="s">
        <v>420</v>
      </c>
      <c r="C3" s="142" t="s">
        <v>421</v>
      </c>
      <c r="D3" s="143" t="s">
        <v>422</v>
      </c>
    </row>
    <row r="4" spans="1:5" ht="15" x14ac:dyDescent="0.25">
      <c r="B4" s="167" t="s">
        <v>54</v>
      </c>
      <c r="C4" s="168"/>
      <c r="D4" s="169"/>
      <c r="E4" s="9"/>
    </row>
    <row r="5" spans="1:5" ht="35.25" customHeight="1" x14ac:dyDescent="0.2">
      <c r="B5" s="136" t="str">
        <f>'[1]Pt 6 Expense Allocation'!B5</f>
        <v>2.1a  Claims paid during the MLR reporting year regardless of incurred date</v>
      </c>
      <c r="C5" s="115"/>
      <c r="D5" s="138" t="str">
        <f>'[1]Pt 6 Expense Allocation'!D5</f>
        <v>Adjudicated claims are paid weekly.  Each line of business is paid separately to each provider.  Each payment is listed on a weekly LOB Disbursement Register.</v>
      </c>
      <c r="E5" s="9"/>
    </row>
    <row r="6" spans="1:5" ht="35.25" customHeight="1" x14ac:dyDescent="0.2">
      <c r="B6" s="136" t="str">
        <f>'[1]Pt 6 Expense Allocation'!B6</f>
        <v>2.1b  Claims incurred only during the MLR reporting year, paid through 3/31 of the following year</v>
      </c>
      <c r="C6" s="115"/>
      <c r="D6" s="139" t="str">
        <f>'[1]Pt 6 Expense Allocation'!D6</f>
        <v>Underlying service dates for all claims are captured in the claim adjudication system along with payment history.   All claims are identifed and tracked by line of business.</v>
      </c>
      <c r="E6" s="9"/>
    </row>
    <row r="7" spans="1:5" ht="35.25" customHeight="1" x14ac:dyDescent="0.2">
      <c r="B7" s="136" t="str">
        <f>'[1]Pt 6 Expense Allocation'!B7</f>
        <v>2.2a Liability as of 12/31 of MLR reporting year for all claims regardless of incurred date</v>
      </c>
      <c r="C7" s="115"/>
      <c r="D7" s="139" t="str">
        <f>'[1]Pt 6 Expense Allocation'!D7</f>
        <v>Unpaid Claim Liabilities (UCL) are separately developed quarterly and reported for each line of business, based on claim service and payment dates. Line of business UCL's are developed for inpatient and outpatient medical, and other coverages such as dental and pharmacy.</v>
      </c>
      <c r="E7" s="9"/>
    </row>
    <row r="8" spans="1:5" ht="35.25" customHeight="1" x14ac:dyDescent="0.2">
      <c r="B8" s="136" t="str">
        <f>'[1]Pt 6 Expense Allocation'!B8</f>
        <v>2.2b Liability for claims incurred only during the MLR reporting year, calculated as of 3/31 of the following year</v>
      </c>
      <c r="C8" s="115"/>
      <c r="D8" s="139" t="str">
        <f>'[1]Pt 6 Expense Allocation'!D8</f>
        <v>Unpaid Claim Liabilities (UCL) are separately developed quarterly and reported for each line of business, based on claim service and payment dates. Line of business UCL's are developed for inpatient and outpatient medical, and other coverages such as dental and pharmacy.</v>
      </c>
      <c r="E8" s="9"/>
    </row>
    <row r="9" spans="1:5" ht="35.25" customHeight="1" x14ac:dyDescent="0.2">
      <c r="B9" s="136" t="str">
        <f>'[1]Pt 6 Expense Allocation'!B9</f>
        <v>2.3 Direct claim liability prior year</v>
      </c>
      <c r="C9" s="115"/>
      <c r="D9" s="139" t="str">
        <f>'[1]Pt 6 Expense Allocation'!D9</f>
        <v>All business is direct, the company does not cede or assume reinsurance. Unpaid Claim Liabilities (UCL) are separately developed quarterly and reported for each line of business, based on claim service and payment dates. Line of business UCL's are developed for inpatient and outpatient medical, and other coverages such as dental and pharmacy.</v>
      </c>
      <c r="E9" s="9"/>
    </row>
    <row r="10" spans="1:5" ht="35.25" customHeight="1" x14ac:dyDescent="0.2">
      <c r="B10" s="136" t="str">
        <f>'[1]Pt 6 Expense Allocation'!B10</f>
        <v>2.11a  Paid medical incentive pools and bonuses MLR Reporting year</v>
      </c>
      <c r="C10" s="115"/>
      <c r="D10" s="139" t="str">
        <f>'[1]Pt 6 Expense Allocation'!D10</f>
        <v>Medical incentive pools are developed for each line of business for which pools exist.  Amounts are calculated for each participating line of business basedon incurred claim data captured by the Company's payment systems.   Incentive payments are generally made during the year following the reporting year.</v>
      </c>
      <c r="E10" s="9"/>
    </row>
    <row r="11" spans="1:5" ht="35.25" customHeight="1" x14ac:dyDescent="0.2">
      <c r="B11" s="136" t="str">
        <f>'[1]Pt 6 Expense Allocation'!B11</f>
        <v>2.11b  Accrued medical incentive pools and bonuses MLR Reporting year</v>
      </c>
      <c r="C11" s="115"/>
      <c r="D11" s="139" t="str">
        <f>'[1]Pt 6 Expense Allocation'!D11</f>
        <v>Medical incentive pools are developed for each line of business for which pools exist, and estimated on a quarterly basis during the reporting year and in the periods subsequent to the reporting year, as appropriate for completion of underlying claims.  Accruals reflect any interim payments.  Incentive pool results are determined for each incentive or risk reporting year.</v>
      </c>
      <c r="E11" s="9"/>
    </row>
    <row r="12" spans="1:5" ht="35.25" customHeight="1" x14ac:dyDescent="0.2">
      <c r="B12" s="137" t="str">
        <f>'[1]Pt 6 Expense Allocation'!B12</f>
        <v>2.11c  Accrued medical incentive pools and bonuses prior year</v>
      </c>
      <c r="C12" s="115"/>
      <c r="D12" s="139" t="str">
        <f>'[1]Pt 6 Expense Allocation'!D12</f>
        <v>Medical incentive pools are developed for each line of business for which pools exist, and estimated on a quarterly basis during the reporting year and in the periods subsequent to the reporting year, as appropriate for completion of underlying claims.  Accruals reflect any interim payments.</v>
      </c>
      <c r="E12" s="9"/>
    </row>
    <row r="13" spans="1:5" ht="35.25" customHeight="1" x14ac:dyDescent="0.2">
      <c r="B13" s="136" t="str">
        <f>'[1]Pt 6 Expense Allocation'!B13</f>
        <v>All other lines in this section</v>
      </c>
      <c r="C13" s="115"/>
      <c r="D13" s="139" t="str">
        <f>'[1]Pt 6 Expense Allocation'!D13</f>
        <v>Not applicable to MetroPlus</v>
      </c>
      <c r="E13" s="9"/>
    </row>
    <row r="14" spans="1:5" ht="35.25" customHeight="1" x14ac:dyDescent="0.2">
      <c r="B14" s="136"/>
      <c r="C14" s="115"/>
      <c r="D14" s="139"/>
      <c r="E14" s="9"/>
    </row>
    <row r="15" spans="1:5" ht="35.25" customHeight="1" x14ac:dyDescent="0.2">
      <c r="B15" s="136"/>
      <c r="C15" s="115"/>
      <c r="D15" s="139"/>
      <c r="E15" s="9"/>
    </row>
    <row r="16" spans="1:5" ht="35.25" customHeight="1" x14ac:dyDescent="0.2">
      <c r="B16" s="136"/>
      <c r="C16" s="115"/>
      <c r="D16" s="139"/>
      <c r="E16" s="9"/>
    </row>
    <row r="17" spans="2:5" ht="35.25" customHeight="1" x14ac:dyDescent="0.2">
      <c r="B17" s="136"/>
      <c r="C17" s="115"/>
      <c r="D17" s="139"/>
      <c r="E17" s="9"/>
    </row>
    <row r="18" spans="2:5" ht="35.25" customHeight="1" x14ac:dyDescent="0.2">
      <c r="B18" s="136"/>
      <c r="C18" s="115"/>
      <c r="D18" s="139"/>
      <c r="E18" s="9"/>
    </row>
    <row r="19" spans="2:5" ht="35.25" customHeight="1" x14ac:dyDescent="0.2">
      <c r="B19" s="136"/>
      <c r="C19" s="115"/>
      <c r="D19" s="139"/>
      <c r="E19" s="9"/>
    </row>
    <row r="20" spans="2:5" ht="35.25" customHeight="1" x14ac:dyDescent="0.2">
      <c r="B20" s="136"/>
      <c r="C20" s="115"/>
      <c r="D20" s="139"/>
      <c r="E20" s="9"/>
    </row>
    <row r="21" spans="2:5" ht="35.25" customHeight="1" x14ac:dyDescent="0.2">
      <c r="B21" s="136"/>
      <c r="C21" s="115"/>
      <c r="D21" s="139"/>
      <c r="E21" s="9"/>
    </row>
    <row r="22" spans="2:5" ht="35.25" customHeight="1" x14ac:dyDescent="0.2">
      <c r="B22" s="136"/>
      <c r="C22" s="115"/>
      <c r="D22" s="139"/>
      <c r="E22" s="9"/>
    </row>
    <row r="23" spans="2:5" ht="35.25" customHeight="1" x14ac:dyDescent="0.2">
      <c r="B23" s="136"/>
      <c r="C23" s="115"/>
      <c r="D23" s="139"/>
      <c r="E23" s="9"/>
    </row>
    <row r="24" spans="2:5" ht="35.25" customHeight="1" x14ac:dyDescent="0.2">
      <c r="B24" s="136"/>
      <c r="C24" s="116"/>
      <c r="D24" s="139"/>
      <c r="E24" s="9"/>
    </row>
    <row r="25" spans="2:5" ht="16.5" x14ac:dyDescent="0.25">
      <c r="B25" s="170" t="s">
        <v>55</v>
      </c>
      <c r="C25" s="171"/>
      <c r="D25" s="172"/>
      <c r="E25" s="9"/>
    </row>
    <row r="26" spans="2:5" ht="15" x14ac:dyDescent="0.25">
      <c r="B26" s="173" t="s">
        <v>67</v>
      </c>
      <c r="C26" s="174"/>
      <c r="D26" s="175"/>
      <c r="E26" s="9"/>
    </row>
    <row r="27" spans="2:5" ht="35.25" customHeight="1" x14ac:dyDescent="0.2">
      <c r="B27" s="136" t="str">
        <f>'[1]Pt 6 Expense Allocation'!B27</f>
        <v>3.1a Federal income taxes deductible from premium in MLR calculations</v>
      </c>
      <c r="C27" s="115"/>
      <c r="D27" s="140" t="str">
        <f>'[1]Pt 6 Expense Allocation'!D27</f>
        <v>MetroPlus, a public benefit corporation, is exempt from federal and New York State income tax under Section 501(a) of the IRC as a 501(c)3 organization.</v>
      </c>
      <c r="E27" s="9"/>
    </row>
    <row r="28" spans="2:5" ht="35.25" customHeight="1" x14ac:dyDescent="0.2">
      <c r="B28" s="136" t="str">
        <f>'[1]Pt 6 Expense Allocation'!B28</f>
        <v>3.1b Patient Centered Outcomes Research Institute (PCORI) Fee</v>
      </c>
      <c r="C28" s="115"/>
      <c r="D28" s="139" t="str">
        <f>'[1]Pt 6 Expense Allocation'!D28</f>
        <v xml:space="preserve">Patient-Centered Outcomes Research Institute Fee (PCORI) is assessed to individual and group policies to fund comparative effectiveness research.  The fee is $0.17 PMPM.  </v>
      </c>
      <c r="E28" s="9"/>
    </row>
    <row r="29" spans="2:5" ht="35.25" customHeight="1" x14ac:dyDescent="0.2">
      <c r="B29" s="136" t="str">
        <f>'[1]Pt 6 Expense Allocation'!B29</f>
        <v>3.1c Affordable Care Act section 9010 Fee</v>
      </c>
      <c r="C29" s="115"/>
      <c r="D29" s="139" t="str">
        <f>'[1]Pt 6 Expense Allocation'!D29</f>
        <v>MetroPlus is exempt as a qualifying 501( c)3 organization.  Additionally, MetroPlus is exempt as a component unit of The City of New York.</v>
      </c>
      <c r="E29" s="9"/>
    </row>
    <row r="30" spans="2:5" ht="35.25" customHeight="1" x14ac:dyDescent="0.2">
      <c r="B30" s="136" t="str">
        <f>'[1]Pt 6 Expense Allocation'!B30</f>
        <v>3.1d Other Federal Taxes and assessments deductible from premium</v>
      </c>
      <c r="C30" s="115"/>
      <c r="D30" s="139" t="str">
        <f>'[1]Pt 6 Expense Allocation'!D30</f>
        <v>MetroPlus, a public benefit corporation, is exempt from federal and New York State income tax under Section 501(a) of the IRC as a 501(c)3 organization.</v>
      </c>
      <c r="E30" s="9"/>
    </row>
    <row r="31" spans="2:5" ht="35.25" customHeight="1" x14ac:dyDescent="0.2">
      <c r="B31" s="136"/>
      <c r="C31" s="115"/>
      <c r="D31" s="139"/>
      <c r="E31" s="9"/>
    </row>
    <row r="32" spans="2:5" ht="35.25" customHeight="1" x14ac:dyDescent="0.2">
      <c r="B32" s="136"/>
      <c r="C32" s="115"/>
      <c r="D32" s="139"/>
      <c r="E32" s="9"/>
    </row>
    <row r="33" spans="2:5" ht="15" x14ac:dyDescent="0.25">
      <c r="B33" s="176" t="s">
        <v>68</v>
      </c>
      <c r="C33" s="177"/>
      <c r="D33" s="178"/>
      <c r="E33" s="9"/>
    </row>
    <row r="34" spans="2:5" ht="35.25" customHeight="1" x14ac:dyDescent="0.2">
      <c r="B34" s="136" t="str">
        <f>'[1]Pt 6 Expense Allocation'!B34</f>
        <v>3.2a State income, excise, business, and other taxes</v>
      </c>
      <c r="C34" s="115"/>
      <c r="D34" s="139" t="str">
        <f>'[1]Pt 6 Expense Allocation'!D34</f>
        <v>MetroPlus, a public benefit corporation, is exempt from federal and New York State income tax under Section 501(a) of the IRC as a 501(c)3 organization.</v>
      </c>
      <c r="E34" s="9"/>
    </row>
    <row r="35" spans="2:5" ht="35.25" customHeight="1" x14ac:dyDescent="0.2">
      <c r="B35" s="136" t="str">
        <f>'[1]Pt 6 Expense Allocation'!B35</f>
        <v>3.2b State premium taxes</v>
      </c>
      <c r="C35" s="115"/>
      <c r="D35" s="139" t="str">
        <f>'[1]Pt 6 Expense Allocation'!D35</f>
        <v xml:space="preserve">Consists of GME and HCRA payments for specific lines of business and estimated 332 Assessments for lines of business subject to such assessments.  </v>
      </c>
      <c r="E35" s="9"/>
    </row>
    <row r="36" spans="2:5" ht="35.25" customHeight="1" x14ac:dyDescent="0.2">
      <c r="B36" s="136"/>
      <c r="C36" s="115"/>
      <c r="D36" s="139"/>
      <c r="E36" s="9"/>
    </row>
    <row r="37" spans="2:5" ht="35.25" customHeight="1" x14ac:dyDescent="0.2">
      <c r="B37" s="136"/>
      <c r="C37" s="115"/>
      <c r="D37" s="139"/>
      <c r="E37" s="9"/>
    </row>
    <row r="38" spans="2:5" ht="35.25" customHeight="1" x14ac:dyDescent="0.2">
      <c r="B38" s="136"/>
      <c r="C38" s="115"/>
      <c r="D38" s="139"/>
      <c r="E38" s="9"/>
    </row>
    <row r="39" spans="2:5" ht="35.25" customHeight="1" x14ac:dyDescent="0.2">
      <c r="B39" s="136"/>
      <c r="C39" s="116"/>
      <c r="D39" s="139"/>
      <c r="E39" s="9"/>
    </row>
    <row r="40" spans="2:5" ht="15" x14ac:dyDescent="0.25">
      <c r="B40" s="176" t="s">
        <v>126</v>
      </c>
      <c r="C40" s="177"/>
      <c r="D40" s="178"/>
      <c r="E40" s="9"/>
    </row>
    <row r="41" spans="2:5" ht="35.25" customHeight="1" x14ac:dyDescent="0.2">
      <c r="B41" s="136" t="str">
        <f>'[1]Pt 6 Expense Allocation'!B41</f>
        <v>3.2c Community benefit expenditures deductible from premium in MLR calculations</v>
      </c>
      <c r="C41" s="115"/>
      <c r="D41" s="139" t="str">
        <f>'[1]Pt 6 Expense Allocation'!D41</f>
        <v>Not applicable to MetroPlus</v>
      </c>
      <c r="E41" s="9"/>
    </row>
    <row r="42" spans="2:5" ht="35.25" customHeight="1" x14ac:dyDescent="0.2">
      <c r="B42" s="136"/>
      <c r="C42" s="115"/>
      <c r="D42" s="139"/>
      <c r="E42" s="9"/>
    </row>
    <row r="43" spans="2:5" ht="35.25" customHeight="1" x14ac:dyDescent="0.2">
      <c r="B43" s="136"/>
      <c r="C43" s="115"/>
      <c r="D43" s="139"/>
      <c r="E43" s="9"/>
    </row>
    <row r="44" spans="2:5" ht="35.25" customHeight="1" x14ac:dyDescent="0.2">
      <c r="B44" s="136"/>
      <c r="C44" s="115"/>
      <c r="D44" s="139"/>
      <c r="E44" s="9"/>
    </row>
    <row r="45" spans="2:5" ht="35.25" customHeight="1" x14ac:dyDescent="0.2">
      <c r="B45" s="136"/>
      <c r="C45" s="115"/>
      <c r="D45" s="139"/>
      <c r="E45" s="9"/>
    </row>
    <row r="46" spans="2:5" ht="35.25" customHeight="1" x14ac:dyDescent="0.2">
      <c r="B46" s="136"/>
      <c r="C46" s="116"/>
      <c r="D46" s="139"/>
      <c r="E46" s="9"/>
    </row>
    <row r="47" spans="2:5" ht="15" x14ac:dyDescent="0.25">
      <c r="B47" s="176" t="s">
        <v>69</v>
      </c>
      <c r="C47" s="177"/>
      <c r="D47" s="178"/>
      <c r="E47" s="9"/>
    </row>
    <row r="48" spans="2:5" ht="35.25" customHeight="1" x14ac:dyDescent="0.2">
      <c r="B48" s="136" t="str">
        <f>'[1]Pt 6 Expense Allocation'!B48</f>
        <v>3.3a Federal Transitional Reinsurance Program contributions</v>
      </c>
      <c r="C48" s="115"/>
      <c r="D48" s="139" t="str">
        <f>'[1]Pt 6 Expense Allocation'!D48</f>
        <v>Calculated based on specific covered lines of business data and paid by MetroPlus to HHS for participation in the Federal Reinsurance Program.</v>
      </c>
      <c r="E48" s="9"/>
    </row>
    <row r="49" spans="2:5" ht="35.25" customHeight="1" x14ac:dyDescent="0.2">
      <c r="B49" s="136" t="str">
        <f>'[1]Pt 6 Expense Allocation'!B49</f>
        <v>3.3b Other Federal and State regulatory authority licenses and fees</v>
      </c>
      <c r="C49" s="115"/>
      <c r="D49" s="139" t="str">
        <f>'[1]Pt 6 Expense Allocation'!D49</f>
        <v>Not applicable to MetroPlus</v>
      </c>
      <c r="E49" s="9"/>
    </row>
    <row r="50" spans="2:5" ht="35.25" customHeight="1" x14ac:dyDescent="0.2">
      <c r="B50" s="136"/>
      <c r="C50" s="115"/>
      <c r="D50" s="139"/>
      <c r="E50" s="9"/>
    </row>
    <row r="51" spans="2:5" ht="35.25" customHeight="1" x14ac:dyDescent="0.2">
      <c r="B51" s="136"/>
      <c r="C51" s="115"/>
      <c r="D51" s="139"/>
      <c r="E51" s="9"/>
    </row>
    <row r="52" spans="2:5" ht="35.25" customHeight="1" x14ac:dyDescent="0.2">
      <c r="B52" s="136"/>
      <c r="C52" s="115"/>
      <c r="D52" s="139"/>
      <c r="E52" s="9"/>
    </row>
    <row r="53" spans="2:5" ht="35.25" customHeight="1" x14ac:dyDescent="0.2">
      <c r="B53" s="136"/>
      <c r="C53" s="116"/>
      <c r="D53" s="139"/>
      <c r="E53" s="9"/>
    </row>
    <row r="54" spans="2:5" ht="16.5" x14ac:dyDescent="0.25">
      <c r="B54" s="170" t="s">
        <v>56</v>
      </c>
      <c r="C54" s="171"/>
      <c r="D54" s="172"/>
      <c r="E54" s="9"/>
    </row>
    <row r="55" spans="2:5" ht="15" x14ac:dyDescent="0.25">
      <c r="B55" s="173" t="s">
        <v>127</v>
      </c>
      <c r="C55" s="174"/>
      <c r="D55" s="175"/>
      <c r="E55" s="9"/>
    </row>
    <row r="56" spans="2:5" ht="35.25" customHeight="1" x14ac:dyDescent="0.2">
      <c r="B56" s="136" t="str">
        <f>'[1]Pt 6 Expense Allocation'!B56</f>
        <v>4.1 Improve health outcomes</v>
      </c>
      <c r="C56" s="117"/>
      <c r="D56" s="139" t="str">
        <f>'[1]Pt 6 Expense Allocation'!D56</f>
        <v>Not applicable to MetroPlus</v>
      </c>
      <c r="E56" s="9"/>
    </row>
    <row r="57" spans="2:5" ht="35.25" customHeight="1" x14ac:dyDescent="0.2">
      <c r="B57" s="136"/>
      <c r="C57" s="117"/>
      <c r="D57" s="139"/>
      <c r="E57" s="9"/>
    </row>
    <row r="58" spans="2:5" ht="35.25" customHeight="1" x14ac:dyDescent="0.2">
      <c r="B58" s="136"/>
      <c r="C58" s="117"/>
      <c r="D58" s="139"/>
      <c r="E58" s="9"/>
    </row>
    <row r="59" spans="2:5" ht="35.25" customHeight="1" x14ac:dyDescent="0.2">
      <c r="B59" s="136"/>
      <c r="C59" s="117"/>
      <c r="D59" s="139"/>
      <c r="E59" s="9"/>
    </row>
    <row r="60" spans="2:5" ht="35.25" customHeight="1" x14ac:dyDescent="0.2">
      <c r="B60" s="136"/>
      <c r="C60" s="117"/>
      <c r="D60" s="139"/>
      <c r="E60" s="9"/>
    </row>
    <row r="61" spans="2:5" ht="35.25" customHeight="1" x14ac:dyDescent="0.2">
      <c r="B61" s="136"/>
      <c r="C61" s="117"/>
      <c r="D61" s="139"/>
      <c r="E61" s="9"/>
    </row>
    <row r="62" spans="2:5" ht="35.25" customHeight="1" x14ac:dyDescent="0.2">
      <c r="B62" s="136"/>
      <c r="C62" s="117"/>
      <c r="D62" s="139"/>
      <c r="E62" s="9"/>
    </row>
    <row r="63" spans="2:5" ht="35.25" customHeight="1" x14ac:dyDescent="0.2">
      <c r="B63" s="136"/>
      <c r="C63" s="117"/>
      <c r="D63" s="139"/>
      <c r="E63" s="9"/>
    </row>
    <row r="64" spans="2:5" ht="35.25" customHeight="1" x14ac:dyDescent="0.2">
      <c r="B64" s="136"/>
      <c r="C64" s="117"/>
      <c r="D64" s="139"/>
      <c r="E64" s="9"/>
    </row>
    <row r="65" spans="2:5" ht="35.25" customHeight="1" x14ac:dyDescent="0.2">
      <c r="B65" s="136"/>
      <c r="C65" s="117"/>
      <c r="D65" s="139"/>
      <c r="E65" s="9"/>
    </row>
    <row r="66" spans="2:5" ht="15" x14ac:dyDescent="0.25">
      <c r="B66" s="176" t="s">
        <v>113</v>
      </c>
      <c r="C66" s="177"/>
      <c r="D66" s="178"/>
      <c r="E66" s="9"/>
    </row>
    <row r="67" spans="2:5" ht="35.25" customHeight="1" x14ac:dyDescent="0.2">
      <c r="B67" s="136" t="str">
        <f>'[1]Pt 6 Expense Allocation'!B67</f>
        <v>4.2 Activities to prevent hospital readmission</v>
      </c>
      <c r="C67" s="117"/>
      <c r="D67" s="139" t="str">
        <f>'[1]Pt 6 Expense Allocation'!D67</f>
        <v>Not applicable to MetroPlus</v>
      </c>
      <c r="E67" s="9"/>
    </row>
    <row r="68" spans="2:5" ht="35.25" customHeight="1" x14ac:dyDescent="0.2">
      <c r="B68" s="136"/>
      <c r="C68" s="117"/>
      <c r="D68" s="139"/>
      <c r="E68" s="9"/>
    </row>
    <row r="69" spans="2:5" ht="35.25" customHeight="1" x14ac:dyDescent="0.2">
      <c r="B69" s="136"/>
      <c r="C69" s="117"/>
      <c r="D69" s="139"/>
      <c r="E69" s="9"/>
    </row>
    <row r="70" spans="2:5" ht="35.25" customHeight="1" x14ac:dyDescent="0.2">
      <c r="B70" s="136"/>
      <c r="C70" s="117"/>
      <c r="D70" s="139"/>
      <c r="E70" s="9"/>
    </row>
    <row r="71" spans="2:5" ht="35.25" customHeight="1" x14ac:dyDescent="0.2">
      <c r="B71" s="136"/>
      <c r="C71" s="117"/>
      <c r="D71" s="139"/>
      <c r="E71" s="9"/>
    </row>
    <row r="72" spans="2:5" ht="35.25" customHeight="1" x14ac:dyDescent="0.2">
      <c r="B72" s="136"/>
      <c r="C72" s="117"/>
      <c r="D72" s="139"/>
      <c r="E72" s="9"/>
    </row>
    <row r="73" spans="2:5" ht="35.25" customHeight="1" x14ac:dyDescent="0.2">
      <c r="B73" s="136"/>
      <c r="C73" s="117"/>
      <c r="D73" s="139"/>
      <c r="E73" s="9"/>
    </row>
    <row r="74" spans="2:5" ht="35.25" customHeight="1" x14ac:dyDescent="0.2">
      <c r="B74" s="136"/>
      <c r="C74" s="117"/>
      <c r="D74" s="139"/>
      <c r="E74" s="9"/>
    </row>
    <row r="75" spans="2:5" ht="35.25" customHeight="1" x14ac:dyDescent="0.2">
      <c r="B75" s="136"/>
      <c r="C75" s="117"/>
      <c r="D75" s="139"/>
      <c r="E75" s="9"/>
    </row>
    <row r="76" spans="2:5" ht="35.25" customHeight="1" x14ac:dyDescent="0.2">
      <c r="B76" s="136"/>
      <c r="C76" s="117"/>
      <c r="D76" s="139"/>
      <c r="E76" s="9"/>
    </row>
    <row r="77" spans="2:5" ht="15" x14ac:dyDescent="0.25">
      <c r="B77" s="176" t="s">
        <v>70</v>
      </c>
      <c r="C77" s="177"/>
      <c r="D77" s="178"/>
      <c r="E77" s="9"/>
    </row>
    <row r="78" spans="2:5" ht="35.25" customHeight="1" x14ac:dyDescent="0.2">
      <c r="B78" s="136" t="str">
        <f>'[1]Pt 6 Expense Allocation'!B78</f>
        <v>4.3 Improve patient safety and reduce medical errors</v>
      </c>
      <c r="C78" s="117"/>
      <c r="D78" s="139" t="str">
        <f>'[1]Pt 6 Expense Allocation'!D78</f>
        <v>Not applicable to MetroPlus</v>
      </c>
      <c r="E78" s="9"/>
    </row>
    <row r="79" spans="2:5" ht="35.25" customHeight="1" x14ac:dyDescent="0.2">
      <c r="B79" s="136"/>
      <c r="C79" s="117"/>
      <c r="D79" s="139"/>
      <c r="E79" s="9"/>
    </row>
    <row r="80" spans="2:5" ht="35.25" customHeight="1" x14ac:dyDescent="0.2">
      <c r="B80" s="136"/>
      <c r="C80" s="117"/>
      <c r="D80" s="139"/>
      <c r="E80" s="9"/>
    </row>
    <row r="81" spans="2:5" ht="35.25" customHeight="1" x14ac:dyDescent="0.2">
      <c r="B81" s="136"/>
      <c r="C81" s="117"/>
      <c r="D81" s="139"/>
      <c r="E81" s="9"/>
    </row>
    <row r="82" spans="2:5" ht="35.25" customHeight="1" x14ac:dyDescent="0.2">
      <c r="B82" s="136"/>
      <c r="C82" s="117"/>
      <c r="D82" s="139"/>
      <c r="E82" s="9"/>
    </row>
    <row r="83" spans="2:5" ht="35.25" customHeight="1" x14ac:dyDescent="0.2">
      <c r="B83" s="136"/>
      <c r="C83" s="117"/>
      <c r="D83" s="139"/>
      <c r="E83" s="9"/>
    </row>
    <row r="84" spans="2:5" ht="35.25" customHeight="1" x14ac:dyDescent="0.2">
      <c r="B84" s="136"/>
      <c r="C84" s="117"/>
      <c r="D84" s="139"/>
      <c r="E84" s="9"/>
    </row>
    <row r="85" spans="2:5" ht="35.25" customHeight="1" x14ac:dyDescent="0.2">
      <c r="B85" s="136"/>
      <c r="C85" s="117"/>
      <c r="D85" s="139"/>
      <c r="E85" s="9"/>
    </row>
    <row r="86" spans="2:5" ht="35.25" customHeight="1" x14ac:dyDescent="0.2">
      <c r="B86" s="136"/>
      <c r="C86" s="117"/>
      <c r="D86" s="139"/>
      <c r="E86" s="9"/>
    </row>
    <row r="87" spans="2:5" ht="35.25" customHeight="1" x14ac:dyDescent="0.2">
      <c r="B87" s="136"/>
      <c r="C87" s="117"/>
      <c r="D87" s="139"/>
      <c r="E87" s="9"/>
    </row>
    <row r="88" spans="2:5" ht="15" x14ac:dyDescent="0.25">
      <c r="B88" s="176" t="s">
        <v>71</v>
      </c>
      <c r="C88" s="177"/>
      <c r="D88" s="178"/>
      <c r="E88" s="9"/>
    </row>
    <row r="89" spans="2:5" ht="35.25" customHeight="1" x14ac:dyDescent="0.2">
      <c r="B89" s="136" t="str">
        <f>'[1]Pt 6 Expense Allocation'!B89</f>
        <v>4.4 Wellness and health promotion activities</v>
      </c>
      <c r="C89" s="117"/>
      <c r="D89" s="139" t="str">
        <f>'[1]Pt 6 Expense Allocation'!D89</f>
        <v>Not applicable to MetroPlus</v>
      </c>
      <c r="E89" s="9"/>
    </row>
    <row r="90" spans="2:5" ht="35.25" customHeight="1" x14ac:dyDescent="0.2">
      <c r="B90" s="136"/>
      <c r="C90" s="117"/>
      <c r="D90" s="139"/>
      <c r="E90" s="9"/>
    </row>
    <row r="91" spans="2:5" ht="35.25" customHeight="1" x14ac:dyDescent="0.2">
      <c r="B91" s="136"/>
      <c r="C91" s="117"/>
      <c r="D91" s="139"/>
      <c r="E91" s="9"/>
    </row>
    <row r="92" spans="2:5" ht="35.25" customHeight="1" x14ac:dyDescent="0.2">
      <c r="B92" s="136"/>
      <c r="C92" s="117"/>
      <c r="D92" s="139"/>
      <c r="E92" s="9"/>
    </row>
    <row r="93" spans="2:5" ht="35.25" customHeight="1" x14ac:dyDescent="0.2">
      <c r="B93" s="136"/>
      <c r="C93" s="117"/>
      <c r="D93" s="139"/>
      <c r="E93" s="9"/>
    </row>
    <row r="94" spans="2:5" ht="35.25" customHeight="1" x14ac:dyDescent="0.2">
      <c r="B94" s="136"/>
      <c r="C94" s="117"/>
      <c r="D94" s="139"/>
      <c r="E94" s="9"/>
    </row>
    <row r="95" spans="2:5" ht="35.25" customHeight="1" x14ac:dyDescent="0.2">
      <c r="B95" s="136"/>
      <c r="C95" s="117"/>
      <c r="D95" s="139"/>
      <c r="E95" s="9"/>
    </row>
    <row r="96" spans="2:5" ht="35.25" customHeight="1" x14ac:dyDescent="0.2">
      <c r="B96" s="136"/>
      <c r="C96" s="117"/>
      <c r="D96" s="139"/>
      <c r="E96" s="9"/>
    </row>
    <row r="97" spans="2:5" ht="35.25" customHeight="1" x14ac:dyDescent="0.2">
      <c r="B97" s="136"/>
      <c r="C97" s="117"/>
      <c r="D97" s="139"/>
      <c r="E97" s="9"/>
    </row>
    <row r="98" spans="2:5" ht="35.25" customHeight="1" x14ac:dyDescent="0.2">
      <c r="B98" s="136"/>
      <c r="C98" s="117"/>
      <c r="D98" s="139"/>
      <c r="E98" s="9"/>
    </row>
    <row r="99" spans="2:5" ht="15" x14ac:dyDescent="0.25">
      <c r="B99" s="176" t="s">
        <v>199</v>
      </c>
      <c r="C99" s="177"/>
      <c r="D99" s="178"/>
      <c r="E99" s="9"/>
    </row>
    <row r="100" spans="2:5" ht="35.25" customHeight="1" x14ac:dyDescent="0.2">
      <c r="B100" s="136" t="str">
        <f>'[1]Pt 6 Expense Allocation'!B100</f>
        <v>4.5 Health information technology expenses related to improving health care quality</v>
      </c>
      <c r="C100" s="117"/>
      <c r="D100" s="139" t="str">
        <f>'[1]Pt 6 Expense Allocation'!D100</f>
        <v>Quality improvements helping members with chronic conditions stay healthy and provide support to help them manage their illness.  Programs include Diabetes, Asthma, Behavioral Health, Complex Medical.  (did not specifically assigned any expenses to this bucket)</v>
      </c>
      <c r="E100" s="9"/>
    </row>
    <row r="101" spans="2:5" ht="35.25" customHeight="1" x14ac:dyDescent="0.2">
      <c r="B101" s="136"/>
      <c r="C101" s="117"/>
      <c r="D101" s="139"/>
      <c r="E101" s="9"/>
    </row>
    <row r="102" spans="2:5" ht="35.25" customHeight="1" x14ac:dyDescent="0.2">
      <c r="B102" s="136"/>
      <c r="C102" s="117"/>
      <c r="D102" s="139"/>
      <c r="E102" s="9"/>
    </row>
    <row r="103" spans="2:5" ht="35.25" customHeight="1" x14ac:dyDescent="0.2">
      <c r="B103" s="136"/>
      <c r="C103" s="117"/>
      <c r="D103" s="139"/>
      <c r="E103" s="9"/>
    </row>
    <row r="104" spans="2:5" ht="35.25" customHeight="1" x14ac:dyDescent="0.2">
      <c r="B104" s="136"/>
      <c r="C104" s="117"/>
      <c r="D104" s="139"/>
      <c r="E104" s="9"/>
    </row>
    <row r="105" spans="2:5" ht="35.25" customHeight="1" x14ac:dyDescent="0.2">
      <c r="B105" s="136"/>
      <c r="C105" s="117"/>
      <c r="D105" s="139"/>
      <c r="E105" s="9"/>
    </row>
    <row r="106" spans="2:5" ht="35.25" customHeight="1" x14ac:dyDescent="0.2">
      <c r="B106" s="136"/>
      <c r="C106" s="117"/>
      <c r="D106" s="139"/>
      <c r="E106" s="9"/>
    </row>
    <row r="107" spans="2:5" ht="35.25" customHeight="1" x14ac:dyDescent="0.2">
      <c r="B107" s="136"/>
      <c r="C107" s="117"/>
      <c r="D107" s="139"/>
      <c r="E107" s="9"/>
    </row>
    <row r="108" spans="2:5" ht="35.25" customHeight="1" x14ac:dyDescent="0.2">
      <c r="B108" s="136"/>
      <c r="C108" s="117"/>
      <c r="D108" s="139"/>
      <c r="E108" s="9"/>
    </row>
    <row r="109" spans="2:5" ht="35.25" customHeight="1" x14ac:dyDescent="0.2">
      <c r="B109" s="136"/>
      <c r="C109" s="117"/>
      <c r="D109" s="139"/>
      <c r="E109" s="9"/>
    </row>
    <row r="110" spans="2:5" s="7" customFormat="1" ht="15" x14ac:dyDescent="0.25">
      <c r="B110" s="176" t="s">
        <v>100</v>
      </c>
      <c r="C110" s="177"/>
      <c r="D110" s="178"/>
      <c r="E110" s="29"/>
    </row>
    <row r="111" spans="2:5" s="7" customFormat="1" ht="35.25" customHeight="1" x14ac:dyDescent="0.2">
      <c r="B111" s="136" t="str">
        <f>'[1]Pt 6 Expense Allocation'!B111</f>
        <v>4.6 Allowable Implementation ICD-10 expenses (not to exceed 0.3% of premium)</v>
      </c>
      <c r="C111" s="117"/>
      <c r="D111" s="139" t="str">
        <f>'[1]Pt 6 Expense Allocation'!D111</f>
        <v>Not applicable to MetroPlus</v>
      </c>
      <c r="E111" s="29"/>
    </row>
    <row r="112" spans="2:5" s="7" customFormat="1" ht="35.25" customHeight="1" x14ac:dyDescent="0.2">
      <c r="B112" s="136"/>
      <c r="C112" s="117"/>
      <c r="D112" s="139"/>
      <c r="E112" s="29"/>
    </row>
    <row r="113" spans="2:5" s="7" customFormat="1" ht="35.25" customHeight="1" x14ac:dyDescent="0.2">
      <c r="B113" s="136"/>
      <c r="C113" s="117"/>
      <c r="D113" s="139"/>
      <c r="E113" s="29"/>
    </row>
    <row r="114" spans="2:5" s="7" customFormat="1" ht="35.25" customHeight="1" x14ac:dyDescent="0.2">
      <c r="B114" s="136"/>
      <c r="C114" s="117"/>
      <c r="D114" s="139"/>
      <c r="E114" s="29"/>
    </row>
    <row r="115" spans="2:5" s="7" customFormat="1" ht="35.25" customHeight="1" x14ac:dyDescent="0.2">
      <c r="B115" s="136"/>
      <c r="C115" s="117"/>
      <c r="D115" s="139"/>
      <c r="E115" s="29"/>
    </row>
    <row r="116" spans="2:5" s="7" customFormat="1" ht="35.25" customHeight="1" x14ac:dyDescent="0.2">
      <c r="B116" s="136"/>
      <c r="C116" s="117"/>
      <c r="D116" s="139"/>
      <c r="E116" s="29"/>
    </row>
    <row r="117" spans="2:5" s="7" customFormat="1" ht="35.25" customHeight="1" x14ac:dyDescent="0.2">
      <c r="B117" s="136"/>
      <c r="C117" s="117"/>
      <c r="D117" s="139"/>
      <c r="E117" s="29"/>
    </row>
    <row r="118" spans="2:5" s="7" customFormat="1" ht="35.25" customHeight="1" x14ac:dyDescent="0.2">
      <c r="B118" s="136"/>
      <c r="C118" s="117"/>
      <c r="D118" s="139"/>
      <c r="E118" s="29"/>
    </row>
    <row r="119" spans="2:5" s="7" customFormat="1" ht="35.25" customHeight="1" x14ac:dyDescent="0.2">
      <c r="B119" s="136"/>
      <c r="C119" s="117"/>
      <c r="D119" s="139"/>
      <c r="E119" s="29"/>
    </row>
    <row r="120" spans="2:5" s="7" customFormat="1" ht="35.25" customHeight="1" x14ac:dyDescent="0.2">
      <c r="B120" s="136"/>
      <c r="C120" s="117"/>
      <c r="D120" s="139"/>
      <c r="E120" s="29"/>
    </row>
    <row r="121" spans="2:5" ht="16.5" x14ac:dyDescent="0.25">
      <c r="B121" s="170" t="s">
        <v>57</v>
      </c>
      <c r="C121" s="171"/>
      <c r="D121" s="172"/>
      <c r="E121" s="9"/>
    </row>
    <row r="122" spans="2:5" ht="15" x14ac:dyDescent="0.25">
      <c r="B122" s="176" t="s">
        <v>72</v>
      </c>
      <c r="C122" s="177"/>
      <c r="D122" s="178"/>
      <c r="E122" s="9"/>
    </row>
    <row r="123" spans="2:5" ht="35.25" customHeight="1" x14ac:dyDescent="0.2">
      <c r="B123" s="136" t="str">
        <f>'[1]Pt 6 Expense Allocation'!B123</f>
        <v>5.1 Cost containment expenses not included in quality improvement expenses in Section 4</v>
      </c>
      <c r="C123" s="115"/>
      <c r="D123" s="139" t="str">
        <f>'[1]Pt 6 Expense Allocation'!D123</f>
        <v>Medical management costs are generally allocated to lines of business based on the proportion of member months of each line to the total. Admin costs of medical management units that support specific lines of business are generally charged directly to that line.</v>
      </c>
      <c r="E123" s="9"/>
    </row>
    <row r="124" spans="2:5" s="7" customFormat="1" ht="35.25" customHeight="1" x14ac:dyDescent="0.2">
      <c r="B124" s="136"/>
      <c r="C124" s="115"/>
      <c r="D124" s="139"/>
      <c r="E124" s="29"/>
    </row>
    <row r="125" spans="2:5" s="7" customFormat="1" ht="35.25" customHeight="1" x14ac:dyDescent="0.2">
      <c r="B125" s="136"/>
      <c r="C125" s="115"/>
      <c r="D125" s="139"/>
      <c r="E125" s="29"/>
    </row>
    <row r="126" spans="2:5" s="7" customFormat="1" ht="35.25" customHeight="1" x14ac:dyDescent="0.2">
      <c r="B126" s="136"/>
      <c r="C126" s="115"/>
      <c r="D126" s="139"/>
      <c r="E126" s="29"/>
    </row>
    <row r="127" spans="2:5" s="7" customFormat="1" ht="35.25" customHeight="1" x14ac:dyDescent="0.2">
      <c r="B127" s="136"/>
      <c r="C127" s="115"/>
      <c r="D127" s="139"/>
      <c r="E127" s="29"/>
    </row>
    <row r="128" spans="2:5" s="7" customFormat="1" ht="35.25" customHeight="1" x14ac:dyDescent="0.2">
      <c r="B128" s="136"/>
      <c r="C128" s="115"/>
      <c r="D128" s="139"/>
      <c r="E128" s="29"/>
    </row>
    <row r="129" spans="2:5" s="7" customFormat="1" ht="35.25" customHeight="1" x14ac:dyDescent="0.2">
      <c r="B129" s="136"/>
      <c r="C129" s="115"/>
      <c r="D129" s="139"/>
      <c r="E129" s="29"/>
    </row>
    <row r="130" spans="2:5" s="7" customFormat="1" ht="35.25" customHeight="1" x14ac:dyDescent="0.2">
      <c r="B130" s="136"/>
      <c r="C130" s="115"/>
      <c r="D130" s="139"/>
      <c r="E130" s="29"/>
    </row>
    <row r="131" spans="2:5" s="7" customFormat="1" ht="35.25" customHeight="1" x14ac:dyDescent="0.2">
      <c r="B131" s="136"/>
      <c r="C131" s="115"/>
      <c r="D131" s="139"/>
      <c r="E131" s="29"/>
    </row>
    <row r="132" spans="2:5" s="7" customFormat="1" ht="35.25" customHeight="1" x14ac:dyDescent="0.2">
      <c r="B132" s="136"/>
      <c r="C132" s="116"/>
      <c r="D132" s="139"/>
      <c r="E132" s="29"/>
    </row>
    <row r="133" spans="2:5" ht="15" x14ac:dyDescent="0.25">
      <c r="B133" s="176" t="s">
        <v>73</v>
      </c>
      <c r="C133" s="177"/>
      <c r="D133" s="178"/>
      <c r="E133" s="9"/>
    </row>
    <row r="134" spans="2:5" s="7" customFormat="1" ht="35.25" customHeight="1" x14ac:dyDescent="0.2">
      <c r="B134" s="136" t="str">
        <f>'[1]Pt 6 Expense Allocation'!B134</f>
        <v>5.2 All other claims adjustment expenses</v>
      </c>
      <c r="C134" s="115"/>
      <c r="D134" s="139" t="str">
        <f>'[1]Pt 6 Expense Allocation'!D134</f>
        <v>Claim adjustment expenses for services performed by third party vendors are charged to the line of business being serviced. Claim adjustment expenses for services performed by internal staff are generally allocated to lines of business based on the proportion of member months of each of line to the total member months.</v>
      </c>
      <c r="E134" s="29"/>
    </row>
    <row r="135" spans="2:5" s="7" customFormat="1" ht="35.25" customHeight="1" x14ac:dyDescent="0.2">
      <c r="B135" s="136"/>
      <c r="C135" s="115"/>
      <c r="D135" s="139"/>
      <c r="E135" s="29"/>
    </row>
    <row r="136" spans="2:5" s="7" customFormat="1" ht="35.25" customHeight="1" x14ac:dyDescent="0.2">
      <c r="B136" s="136"/>
      <c r="C136" s="115"/>
      <c r="D136" s="139"/>
      <c r="E136" s="29"/>
    </row>
    <row r="137" spans="2:5" s="7" customFormat="1" ht="35.25" customHeight="1" x14ac:dyDescent="0.2">
      <c r="B137" s="136"/>
      <c r="C137" s="115"/>
      <c r="D137" s="139"/>
      <c r="E137" s="29"/>
    </row>
    <row r="138" spans="2:5" s="7" customFormat="1" ht="35.25" customHeight="1" x14ac:dyDescent="0.2">
      <c r="B138" s="136"/>
      <c r="C138" s="115"/>
      <c r="D138" s="139"/>
      <c r="E138" s="29"/>
    </row>
    <row r="139" spans="2:5" s="7" customFormat="1" ht="35.25" customHeight="1" x14ac:dyDescent="0.2">
      <c r="B139" s="136"/>
      <c r="C139" s="115"/>
      <c r="D139" s="139"/>
      <c r="E139" s="29"/>
    </row>
    <row r="140" spans="2:5" s="7" customFormat="1" ht="35.25" customHeight="1" x14ac:dyDescent="0.2">
      <c r="B140" s="136"/>
      <c r="C140" s="115"/>
      <c r="D140" s="139"/>
      <c r="E140" s="29"/>
    </row>
    <row r="141" spans="2:5" s="7" customFormat="1" ht="35.25" customHeight="1" x14ac:dyDescent="0.2">
      <c r="B141" s="136"/>
      <c r="C141" s="115"/>
      <c r="D141" s="139"/>
      <c r="E141" s="29"/>
    </row>
    <row r="142" spans="2:5" s="7" customFormat="1" ht="35.25" customHeight="1" x14ac:dyDescent="0.2">
      <c r="B142" s="136"/>
      <c r="C142" s="115"/>
      <c r="D142" s="139"/>
      <c r="E142" s="29"/>
    </row>
    <row r="143" spans="2:5" s="7" customFormat="1" ht="35.25" customHeight="1" x14ac:dyDescent="0.2">
      <c r="B143" s="136"/>
      <c r="C143" s="116"/>
      <c r="D143" s="139"/>
      <c r="E143" s="29"/>
    </row>
    <row r="144" spans="2:5" ht="15" x14ac:dyDescent="0.25">
      <c r="B144" s="176" t="s">
        <v>74</v>
      </c>
      <c r="C144" s="177"/>
      <c r="D144" s="178"/>
      <c r="E144" s="9"/>
    </row>
    <row r="145" spans="2:5" s="7" customFormat="1" ht="35.25" customHeight="1" x14ac:dyDescent="0.2">
      <c r="B145" s="136" t="str">
        <f>'[1]Pt 6 Expense Allocation'!B145</f>
        <v>5.3 Direct sales salaries and benefits</v>
      </c>
      <c r="C145" s="115"/>
      <c r="D145" s="139" t="str">
        <f>'[1]Pt 6 Expense Allocation'!D145</f>
        <v>MetroPlus employs non-commissioned marketing staff to help enlist Medicaid, Medicare and NY Health Exchange members.   Costs are charged directly for the business line served, where applicable, or allocated based on member months of the lines of business for the reporting period.</v>
      </c>
      <c r="E145" s="29"/>
    </row>
    <row r="146" spans="2:5" s="7" customFormat="1" ht="35.25" customHeight="1" x14ac:dyDescent="0.2">
      <c r="B146" s="136"/>
      <c r="C146" s="115"/>
      <c r="D146" s="139"/>
      <c r="E146" s="29"/>
    </row>
    <row r="147" spans="2:5" s="7" customFormat="1" ht="35.25" customHeight="1" x14ac:dyDescent="0.2">
      <c r="B147" s="136"/>
      <c r="C147" s="115"/>
      <c r="D147" s="139"/>
      <c r="E147" s="29"/>
    </row>
    <row r="148" spans="2:5" s="7" customFormat="1" ht="35.25" customHeight="1" x14ac:dyDescent="0.2">
      <c r="B148" s="136"/>
      <c r="C148" s="115"/>
      <c r="D148" s="139"/>
      <c r="E148" s="29"/>
    </row>
    <row r="149" spans="2:5" s="7" customFormat="1" ht="35.25" customHeight="1" x14ac:dyDescent="0.2">
      <c r="B149" s="136"/>
      <c r="C149" s="115"/>
      <c r="D149" s="139"/>
      <c r="E149" s="29"/>
    </row>
    <row r="150" spans="2:5" s="7" customFormat="1" ht="35.25" customHeight="1" x14ac:dyDescent="0.2">
      <c r="B150" s="136"/>
      <c r="C150" s="115"/>
      <c r="D150" s="139"/>
      <c r="E150" s="29"/>
    </row>
    <row r="151" spans="2:5" s="7" customFormat="1" ht="35.25" customHeight="1" x14ac:dyDescent="0.2">
      <c r="B151" s="136"/>
      <c r="C151" s="115"/>
      <c r="D151" s="139"/>
      <c r="E151" s="29"/>
    </row>
    <row r="152" spans="2:5" s="7" customFormat="1" ht="35.25" customHeight="1" x14ac:dyDescent="0.2">
      <c r="B152" s="136"/>
      <c r="C152" s="115"/>
      <c r="D152" s="139"/>
      <c r="E152" s="29"/>
    </row>
    <row r="153" spans="2:5" s="7" customFormat="1" ht="35.25" customHeight="1" x14ac:dyDescent="0.2">
      <c r="B153" s="136"/>
      <c r="C153" s="115"/>
      <c r="D153" s="139"/>
      <c r="E153" s="29"/>
    </row>
    <row r="154" spans="2:5" s="7" customFormat="1" ht="35.25" customHeight="1" x14ac:dyDescent="0.2">
      <c r="B154" s="136"/>
      <c r="C154" s="116"/>
      <c r="D154" s="139"/>
      <c r="E154" s="29"/>
    </row>
    <row r="155" spans="2:5" ht="15" x14ac:dyDescent="0.25">
      <c r="B155" s="176" t="s">
        <v>75</v>
      </c>
      <c r="C155" s="177"/>
      <c r="D155" s="178"/>
      <c r="E155" s="9"/>
    </row>
    <row r="156" spans="2:5" s="7" customFormat="1" ht="35.25" customHeight="1" x14ac:dyDescent="0.2">
      <c r="B156" s="136" t="str">
        <f>'[1]Pt 6 Expense Allocation'!B156</f>
        <v>5.4 Agents and brokers fees and commissions</v>
      </c>
      <c r="C156" s="115"/>
      <c r="D156" s="139" t="str">
        <f>'[1]Pt 6 Expense Allocation'!D156</f>
        <v>MetroPlus does not engage agents and brokers.</v>
      </c>
      <c r="E156" s="29"/>
    </row>
    <row r="157" spans="2:5" s="7" customFormat="1" ht="35.25" customHeight="1" x14ac:dyDescent="0.2">
      <c r="B157" s="136"/>
      <c r="C157" s="115"/>
      <c r="D157" s="139"/>
      <c r="E157" s="29"/>
    </row>
    <row r="158" spans="2:5" s="7" customFormat="1" ht="35.25" customHeight="1" x14ac:dyDescent="0.2">
      <c r="B158" s="136"/>
      <c r="C158" s="115"/>
      <c r="D158" s="139"/>
      <c r="E158" s="29"/>
    </row>
    <row r="159" spans="2:5" s="7" customFormat="1" ht="35.25" customHeight="1" x14ac:dyDescent="0.2">
      <c r="B159" s="136"/>
      <c r="C159" s="115"/>
      <c r="D159" s="139"/>
      <c r="E159" s="29"/>
    </row>
    <row r="160" spans="2:5" s="7" customFormat="1" ht="35.25" customHeight="1" x14ac:dyDescent="0.2">
      <c r="B160" s="136"/>
      <c r="C160" s="115"/>
      <c r="D160" s="139"/>
      <c r="E160" s="29"/>
    </row>
    <row r="161" spans="2:5" s="7" customFormat="1" ht="35.25" customHeight="1" x14ac:dyDescent="0.2">
      <c r="B161" s="136"/>
      <c r="C161" s="115"/>
      <c r="D161" s="139"/>
      <c r="E161" s="29"/>
    </row>
    <row r="162" spans="2:5" s="7" customFormat="1" ht="35.25" customHeight="1" x14ac:dyDescent="0.2">
      <c r="B162" s="136"/>
      <c r="C162" s="115"/>
      <c r="D162" s="139"/>
      <c r="E162" s="29"/>
    </row>
    <row r="163" spans="2:5" s="7" customFormat="1" ht="35.25" customHeight="1" x14ac:dyDescent="0.2">
      <c r="B163" s="136"/>
      <c r="C163" s="115"/>
      <c r="D163" s="139"/>
      <c r="E163" s="29"/>
    </row>
    <row r="164" spans="2:5" s="7" customFormat="1" ht="35.25" customHeight="1" x14ac:dyDescent="0.2">
      <c r="B164" s="136"/>
      <c r="C164" s="115"/>
      <c r="D164" s="139"/>
      <c r="E164" s="29"/>
    </row>
    <row r="165" spans="2:5" s="7" customFormat="1" ht="35.25" customHeight="1" x14ac:dyDescent="0.2">
      <c r="B165" s="136"/>
      <c r="C165" s="116"/>
      <c r="D165" s="139"/>
      <c r="E165" s="29"/>
    </row>
    <row r="166" spans="2:5" ht="15" x14ac:dyDescent="0.25">
      <c r="B166" s="176" t="s">
        <v>76</v>
      </c>
      <c r="C166" s="177"/>
      <c r="D166" s="178"/>
      <c r="E166" s="9"/>
    </row>
    <row r="167" spans="2:5" s="7" customFormat="1" ht="35.25" customHeight="1" x14ac:dyDescent="0.2">
      <c r="B167" s="136" t="str">
        <f>'[1]Pt 6 Expense Allocation'!B167</f>
        <v>5.5a Taxes and assessments (exclude amounts reported in Section 3 or Line 9)</v>
      </c>
      <c r="C167" s="115"/>
      <c r="D167" s="139" t="str">
        <f>'[1]Pt 6 Expense Allocation'!D167</f>
        <v>Not applicable to MetroPlus</v>
      </c>
      <c r="E167" s="29"/>
    </row>
    <row r="168" spans="2:5" s="7" customFormat="1" ht="35.25" customHeight="1" x14ac:dyDescent="0.2">
      <c r="B168" s="136" t="str">
        <f>'[1]Pt 6 Expense Allocation'!B168</f>
        <v>5.5b Fines and penalties of regulatory authorities (exclude amounts reported in Line 3.3)</v>
      </c>
      <c r="C168" s="115"/>
      <c r="D168" s="139" t="str">
        <f>'[1]Pt 6 Expense Allocation'!D168</f>
        <v xml:space="preserve">Payments are charged to the underlying line of business.  </v>
      </c>
      <c r="E168" s="29"/>
    </row>
    <row r="169" spans="2:5" s="7" customFormat="1" ht="35.25" customHeight="1" x14ac:dyDescent="0.2">
      <c r="B169" s="136"/>
      <c r="C169" s="115"/>
      <c r="D169" s="139"/>
      <c r="E169" s="29"/>
    </row>
    <row r="170" spans="2:5" s="7" customFormat="1" ht="35.25" customHeight="1" x14ac:dyDescent="0.2">
      <c r="B170" s="136"/>
      <c r="C170" s="115"/>
      <c r="D170" s="139"/>
      <c r="E170" s="29"/>
    </row>
    <row r="171" spans="2:5" s="7" customFormat="1" ht="35.25" customHeight="1" x14ac:dyDescent="0.2">
      <c r="B171" s="136"/>
      <c r="C171" s="115"/>
      <c r="D171" s="139"/>
      <c r="E171" s="29"/>
    </row>
    <row r="172" spans="2:5" s="7" customFormat="1" ht="35.25" customHeight="1" x14ac:dyDescent="0.2">
      <c r="B172" s="136"/>
      <c r="C172" s="115"/>
      <c r="D172" s="139"/>
      <c r="E172" s="29"/>
    </row>
    <row r="173" spans="2:5" s="7" customFormat="1" ht="35.25" customHeight="1" x14ac:dyDescent="0.2">
      <c r="B173" s="136"/>
      <c r="C173" s="115"/>
      <c r="D173" s="139"/>
      <c r="E173" s="29"/>
    </row>
    <row r="174" spans="2:5" s="7" customFormat="1" ht="35.25" customHeight="1" x14ac:dyDescent="0.2">
      <c r="B174" s="136"/>
      <c r="C174" s="115"/>
      <c r="D174" s="139"/>
      <c r="E174" s="29"/>
    </row>
    <row r="175" spans="2:5" s="7" customFormat="1" ht="35.25" customHeight="1" x14ac:dyDescent="0.2">
      <c r="B175" s="136"/>
      <c r="C175" s="115"/>
      <c r="D175" s="139"/>
      <c r="E175" s="29"/>
    </row>
    <row r="176" spans="2:5" s="7" customFormat="1" ht="35.25" customHeight="1" x14ac:dyDescent="0.2">
      <c r="B176" s="136"/>
      <c r="C176" s="116"/>
      <c r="D176" s="139"/>
      <c r="E176" s="29"/>
    </row>
    <row r="177" spans="2:5" ht="15" x14ac:dyDescent="0.25">
      <c r="B177" s="176" t="s">
        <v>78</v>
      </c>
      <c r="C177" s="177"/>
      <c r="D177" s="178"/>
      <c r="E177" s="3"/>
    </row>
    <row r="178" spans="2:5" s="7" customFormat="1" ht="35.25" customHeight="1" x14ac:dyDescent="0.2">
      <c r="B178" s="136" t="str">
        <f>'[1]Pt 6 Expense Allocation'!B178</f>
        <v>5.6 Other general and administrative expenses</v>
      </c>
      <c r="C178" s="115"/>
      <c r="D178" s="139" t="str">
        <f>'[1]Pt 6 Expense Allocation'!D178</f>
        <v>Administrative costs that are incurred directly in support of a specific line business are charged to the respective lines of business. Directly chargeable  costs include compensation and benefits, and payments to third party vendors. All remaining admin costs not charged directly to a line, are then allocated to all  lines of business, generally based on the proportion of member months of each line to the total of all lines of business for the reporting year.</v>
      </c>
      <c r="E178" s="29"/>
    </row>
    <row r="179" spans="2:5" s="7" customFormat="1" ht="35.25" customHeight="1" x14ac:dyDescent="0.2">
      <c r="B179" s="136"/>
      <c r="C179" s="115"/>
      <c r="D179" s="139"/>
      <c r="E179" s="29"/>
    </row>
    <row r="180" spans="2:5" s="7" customFormat="1" ht="35.25" customHeight="1" x14ac:dyDescent="0.2">
      <c r="B180" s="136"/>
      <c r="C180" s="115"/>
      <c r="D180" s="139"/>
      <c r="E180" s="29"/>
    </row>
    <row r="181" spans="2:5" s="7" customFormat="1" ht="35.25" customHeight="1" x14ac:dyDescent="0.2">
      <c r="B181" s="136"/>
      <c r="C181" s="115"/>
      <c r="D181" s="139"/>
      <c r="E181" s="29"/>
    </row>
    <row r="182" spans="2:5" s="7" customFormat="1" ht="35.25" customHeight="1" x14ac:dyDescent="0.2">
      <c r="B182" s="136"/>
      <c r="C182" s="115"/>
      <c r="D182" s="139"/>
      <c r="E182" s="29"/>
    </row>
    <row r="183" spans="2:5" s="7" customFormat="1" ht="35.25" customHeight="1" x14ac:dyDescent="0.2">
      <c r="B183" s="136"/>
      <c r="C183" s="115"/>
      <c r="D183" s="139"/>
      <c r="E183" s="29"/>
    </row>
    <row r="184" spans="2:5" s="7" customFormat="1" ht="35.25" customHeight="1" x14ac:dyDescent="0.2">
      <c r="B184" s="136"/>
      <c r="C184" s="115"/>
      <c r="D184" s="139"/>
      <c r="E184" s="29"/>
    </row>
    <row r="185" spans="2:5" s="7" customFormat="1" ht="35.25" customHeight="1" x14ac:dyDescent="0.2">
      <c r="B185" s="136"/>
      <c r="C185" s="115"/>
      <c r="D185" s="139"/>
      <c r="E185" s="29"/>
    </row>
    <row r="186" spans="2:5" s="7" customFormat="1" ht="35.25" customHeight="1" x14ac:dyDescent="0.2">
      <c r="B186" s="136"/>
      <c r="C186" s="115"/>
      <c r="D186" s="139"/>
      <c r="E186" s="29"/>
    </row>
    <row r="187" spans="2:5" s="7" customFormat="1" ht="35.25" customHeight="1" x14ac:dyDescent="0.2">
      <c r="B187" s="136"/>
      <c r="C187" s="116"/>
      <c r="D187" s="139"/>
    </row>
    <row r="188" spans="2:5" ht="15" x14ac:dyDescent="0.25">
      <c r="B188" s="176" t="s">
        <v>79</v>
      </c>
      <c r="C188" s="177"/>
      <c r="D188" s="178"/>
      <c r="E188" s="3"/>
    </row>
    <row r="189" spans="2:5" s="7" customFormat="1" ht="35.25" customHeight="1" x14ac:dyDescent="0.2">
      <c r="B189" s="136" t="str">
        <f>'[1]Pt 6 Expense Allocation'!B189</f>
        <v>5.7 Community benefit expenditures (informational only include amounts reported in Lines 3.2c and 5.6)</v>
      </c>
      <c r="C189" s="115"/>
      <c r="D189" s="139" t="str">
        <f>'[1]Pt 6 Expense Allocation'!D189</f>
        <v>Not applicable to MetroPlus</v>
      </c>
      <c r="E189" s="29"/>
    </row>
    <row r="190" spans="2:5" s="7" customFormat="1" ht="35.25" customHeight="1" x14ac:dyDescent="0.2">
      <c r="B190" s="136"/>
      <c r="C190" s="115"/>
      <c r="D190" s="139"/>
      <c r="E190" s="29"/>
    </row>
    <row r="191" spans="2:5" s="7" customFormat="1" ht="35.25" customHeight="1" x14ac:dyDescent="0.2">
      <c r="B191" s="136"/>
      <c r="C191" s="115"/>
      <c r="D191" s="139"/>
      <c r="E191" s="29"/>
    </row>
    <row r="192" spans="2:5" s="7" customFormat="1" ht="35.25" customHeight="1" x14ac:dyDescent="0.2">
      <c r="B192" s="136"/>
      <c r="C192" s="115"/>
      <c r="D192" s="139"/>
      <c r="E192" s="29"/>
    </row>
    <row r="193" spans="2:5" s="7" customFormat="1" ht="35.25" customHeight="1" x14ac:dyDescent="0.2">
      <c r="B193" s="136"/>
      <c r="C193" s="115"/>
      <c r="D193" s="139"/>
      <c r="E193" s="29"/>
    </row>
    <row r="194" spans="2:5" s="7" customFormat="1" ht="35.25" customHeight="1" x14ac:dyDescent="0.2">
      <c r="B194" s="136"/>
      <c r="C194" s="115"/>
      <c r="D194" s="139"/>
      <c r="E194" s="29"/>
    </row>
    <row r="195" spans="2:5" s="7" customFormat="1" ht="35.25" customHeight="1" x14ac:dyDescent="0.2">
      <c r="B195" s="136"/>
      <c r="C195" s="115"/>
      <c r="D195" s="139"/>
      <c r="E195" s="29"/>
    </row>
    <row r="196" spans="2:5" s="7" customFormat="1" ht="35.25" customHeight="1" x14ac:dyDescent="0.2">
      <c r="B196" s="136"/>
      <c r="C196" s="115"/>
      <c r="D196" s="139"/>
      <c r="E196" s="29"/>
    </row>
    <row r="197" spans="2:5" s="7" customFormat="1" ht="35.25" customHeight="1" x14ac:dyDescent="0.2">
      <c r="B197" s="136"/>
      <c r="C197" s="115"/>
      <c r="D197" s="139"/>
      <c r="E197" s="29"/>
    </row>
    <row r="198" spans="2:5" s="7" customFormat="1" ht="35.25" customHeight="1" x14ac:dyDescent="0.2">
      <c r="B198" s="136"/>
      <c r="C198" s="116"/>
      <c r="D198" s="139"/>
    </row>
    <row r="199" spans="2:5" ht="15" x14ac:dyDescent="0.25">
      <c r="B199" s="176" t="s">
        <v>81</v>
      </c>
      <c r="C199" s="177"/>
      <c r="D199" s="178"/>
      <c r="E199" s="3"/>
    </row>
    <row r="200" spans="2:5" s="7" customFormat="1" ht="35.25" customHeight="1" x14ac:dyDescent="0.2">
      <c r="B200" s="136" t="str">
        <f>'[1]Pt 6 Expense Allocation'!B200</f>
        <v>5.8 ICD-10 implementation expenses (informational only include amounts reported in Lines 4.6 and 5.6)</v>
      </c>
      <c r="C200" s="115"/>
      <c r="D200" s="139" t="str">
        <f>'[1]Pt 6 Expense Allocation'!D200</f>
        <v>Any costs would be allocated based on member months.</v>
      </c>
      <c r="E200" s="29"/>
    </row>
    <row r="201" spans="2:5" s="7" customFormat="1" ht="35.25" customHeight="1" x14ac:dyDescent="0.2">
      <c r="B201" s="136"/>
      <c r="C201" s="115"/>
      <c r="D201" s="139"/>
      <c r="E201" s="29"/>
    </row>
    <row r="202" spans="2:5" s="7" customFormat="1" ht="35.25" customHeight="1" x14ac:dyDescent="0.2">
      <c r="B202" s="136"/>
      <c r="C202" s="115"/>
      <c r="D202" s="139"/>
      <c r="E202" s="29"/>
    </row>
    <row r="203" spans="2:5" s="7" customFormat="1" ht="35.25" customHeight="1" x14ac:dyDescent="0.2">
      <c r="B203" s="136"/>
      <c r="C203" s="115"/>
      <c r="D203" s="139"/>
      <c r="E203" s="29"/>
    </row>
    <row r="204" spans="2:5" s="7" customFormat="1" ht="35.25" customHeight="1" x14ac:dyDescent="0.2">
      <c r="B204" s="136"/>
      <c r="C204" s="115"/>
      <c r="D204" s="139"/>
      <c r="E204" s="29"/>
    </row>
    <row r="205" spans="2:5" s="7" customFormat="1" ht="35.25" customHeight="1" x14ac:dyDescent="0.2">
      <c r="B205" s="136"/>
      <c r="C205" s="115"/>
      <c r="D205" s="139"/>
      <c r="E205" s="29"/>
    </row>
    <row r="206" spans="2:5" s="7" customFormat="1" ht="35.25" customHeight="1" x14ac:dyDescent="0.2">
      <c r="B206" s="136"/>
      <c r="C206" s="115"/>
      <c r="D206" s="139"/>
      <c r="E206" s="29"/>
    </row>
    <row r="207" spans="2:5" s="7" customFormat="1" ht="35.25" customHeight="1" x14ac:dyDescent="0.2">
      <c r="B207" s="136"/>
      <c r="C207" s="115"/>
      <c r="D207" s="139"/>
      <c r="E207" s="29"/>
    </row>
    <row r="208" spans="2:5" s="7" customFormat="1" ht="35.25" customHeight="1" x14ac:dyDescent="0.2">
      <c r="B208" s="136"/>
      <c r="C208" s="115"/>
      <c r="D208" s="139"/>
      <c r="E208" s="29"/>
    </row>
    <row r="209" spans="1:4" s="7" customFormat="1" ht="35.25" customHeight="1" x14ac:dyDescent="0.2">
      <c r="B209" s="144"/>
      <c r="C209" s="145"/>
      <c r="D209" s="146"/>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70"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71"/>
      <c r="B1" s="71"/>
      <c r="D1" s="34"/>
      <c r="F1" s="35"/>
      <c r="H1" s="35"/>
    </row>
    <row r="2" spans="1:8" ht="31.5" x14ac:dyDescent="0.2">
      <c r="A2" s="73" t="s">
        <v>423</v>
      </c>
      <c r="B2" s="74"/>
      <c r="C2" s="75"/>
      <c r="D2" s="76" t="s">
        <v>425</v>
      </c>
      <c r="E2" s="75"/>
      <c r="F2" s="76" t="s">
        <v>426</v>
      </c>
      <c r="G2" s="75"/>
      <c r="H2" s="76" t="s">
        <v>427</v>
      </c>
    </row>
    <row r="3" spans="1:8" x14ac:dyDescent="0.2">
      <c r="A3" s="154" t="s">
        <v>130</v>
      </c>
      <c r="B3" s="155" t="s">
        <v>131</v>
      </c>
      <c r="C3" s="75"/>
      <c r="D3" s="72" t="s">
        <v>132</v>
      </c>
      <c r="E3" s="75"/>
      <c r="F3" s="77">
        <v>2011</v>
      </c>
      <c r="G3" s="75"/>
      <c r="H3" s="78" t="s">
        <v>133</v>
      </c>
    </row>
    <row r="4" spans="1:8" x14ac:dyDescent="0.2">
      <c r="A4" s="152">
        <v>0</v>
      </c>
      <c r="B4" s="153">
        <v>0</v>
      </c>
      <c r="C4" s="75"/>
      <c r="D4" s="79" t="s">
        <v>134</v>
      </c>
      <c r="E4" s="75"/>
      <c r="F4" s="80">
        <v>2012</v>
      </c>
      <c r="G4" s="75"/>
      <c r="H4" s="81" t="s">
        <v>135</v>
      </c>
    </row>
    <row r="5" spans="1:8" x14ac:dyDescent="0.2">
      <c r="A5" s="152">
        <v>1000</v>
      </c>
      <c r="B5" s="153">
        <v>8.3000000000000004E-2</v>
      </c>
      <c r="C5" s="75"/>
      <c r="D5" s="79" t="s">
        <v>136</v>
      </c>
      <c r="E5" s="75"/>
      <c r="F5" s="80">
        <v>2013</v>
      </c>
      <c r="G5" s="75"/>
      <c r="H5" s="75"/>
    </row>
    <row r="6" spans="1:8" x14ac:dyDescent="0.2">
      <c r="A6" s="152">
        <v>2500</v>
      </c>
      <c r="B6" s="153">
        <v>5.1999999999999998E-2</v>
      </c>
      <c r="C6" s="75"/>
      <c r="D6" s="79" t="s">
        <v>137</v>
      </c>
      <c r="E6" s="75"/>
      <c r="F6" s="80">
        <v>2014</v>
      </c>
      <c r="G6" s="75"/>
      <c r="H6" s="75"/>
    </row>
    <row r="7" spans="1:8" x14ac:dyDescent="0.2">
      <c r="A7" s="152">
        <v>5000</v>
      </c>
      <c r="B7" s="153">
        <v>3.6999999999999998E-2</v>
      </c>
      <c r="C7" s="75"/>
      <c r="D7" s="79" t="s">
        <v>138</v>
      </c>
      <c r="E7" s="75"/>
      <c r="F7" s="80">
        <v>2015</v>
      </c>
      <c r="G7" s="75"/>
      <c r="H7" s="75"/>
    </row>
    <row r="8" spans="1:8" x14ac:dyDescent="0.2">
      <c r="A8" s="152">
        <v>10000</v>
      </c>
      <c r="B8" s="153">
        <v>2.5999999999999999E-2</v>
      </c>
      <c r="C8" s="75"/>
      <c r="D8" s="79" t="s">
        <v>139</v>
      </c>
      <c r="E8" s="75"/>
      <c r="F8" s="80">
        <v>2016</v>
      </c>
      <c r="G8" s="75"/>
      <c r="H8" s="75"/>
    </row>
    <row r="9" spans="1:8" x14ac:dyDescent="0.2">
      <c r="A9" s="152">
        <v>25000</v>
      </c>
      <c r="B9" s="153">
        <v>1.6E-2</v>
      </c>
      <c r="C9" s="75"/>
      <c r="D9" s="79" t="s">
        <v>140</v>
      </c>
      <c r="E9" s="75"/>
      <c r="F9" s="80">
        <v>2017</v>
      </c>
      <c r="G9" s="75"/>
      <c r="H9" s="75"/>
    </row>
    <row r="10" spans="1:8" x14ac:dyDescent="0.2">
      <c r="A10" s="152">
        <v>50000</v>
      </c>
      <c r="B10" s="153">
        <v>1.2E-2</v>
      </c>
      <c r="C10" s="75"/>
      <c r="D10" s="79" t="s">
        <v>141</v>
      </c>
      <c r="E10" s="75"/>
      <c r="F10" s="80">
        <v>2018</v>
      </c>
      <c r="G10" s="75"/>
      <c r="H10" s="75"/>
    </row>
    <row r="11" spans="1:8" x14ac:dyDescent="0.2">
      <c r="A11" s="156">
        <v>75000</v>
      </c>
      <c r="B11" s="157">
        <v>0</v>
      </c>
      <c r="C11" s="75"/>
      <c r="D11" s="79" t="s">
        <v>142</v>
      </c>
      <c r="E11" s="75"/>
      <c r="F11" s="80">
        <v>2019</v>
      </c>
      <c r="G11" s="75"/>
      <c r="H11" s="75"/>
    </row>
    <row r="12" spans="1:8" x14ac:dyDescent="0.2">
      <c r="A12" s="75"/>
      <c r="B12" s="75"/>
      <c r="C12" s="75"/>
      <c r="D12" s="79" t="s">
        <v>143</v>
      </c>
      <c r="E12" s="75"/>
      <c r="F12" s="80">
        <v>2020</v>
      </c>
      <c r="G12" s="75"/>
      <c r="H12" s="75"/>
    </row>
    <row r="13" spans="1:8" x14ac:dyDescent="0.2">
      <c r="A13" s="75"/>
      <c r="B13" s="75"/>
      <c r="C13" s="75"/>
      <c r="D13" s="79" t="s">
        <v>144</v>
      </c>
      <c r="E13" s="75"/>
      <c r="F13" s="80">
        <v>2021</v>
      </c>
      <c r="G13" s="75"/>
      <c r="H13" s="75"/>
    </row>
    <row r="14" spans="1:8" x14ac:dyDescent="0.2">
      <c r="A14" s="75"/>
      <c r="B14" s="75"/>
      <c r="C14" s="75"/>
      <c r="D14" s="79" t="s">
        <v>145</v>
      </c>
      <c r="E14" s="75"/>
      <c r="F14" s="80">
        <v>2022</v>
      </c>
      <c r="G14" s="75"/>
      <c r="H14" s="75"/>
    </row>
    <row r="15" spans="1:8" ht="15.75" x14ac:dyDescent="0.2">
      <c r="A15" s="73" t="s">
        <v>424</v>
      </c>
      <c r="B15" s="74"/>
      <c r="C15" s="75"/>
      <c r="D15" s="79" t="s">
        <v>146</v>
      </c>
      <c r="E15" s="75"/>
      <c r="F15" s="80">
        <v>2023</v>
      </c>
      <c r="G15" s="75"/>
      <c r="H15" s="75"/>
    </row>
    <row r="16" spans="1:8" x14ac:dyDescent="0.2">
      <c r="A16" s="154" t="s">
        <v>147</v>
      </c>
      <c r="B16" s="155" t="s">
        <v>148</v>
      </c>
      <c r="C16" s="75"/>
      <c r="D16" s="79" t="s">
        <v>150</v>
      </c>
      <c r="E16" s="75"/>
      <c r="F16" s="80">
        <v>2024</v>
      </c>
      <c r="G16" s="75"/>
      <c r="H16" s="75"/>
    </row>
    <row r="17" spans="1:8" x14ac:dyDescent="0.2">
      <c r="A17" s="158">
        <v>0</v>
      </c>
      <c r="B17" s="160">
        <v>1</v>
      </c>
      <c r="C17" s="75"/>
      <c r="D17" s="79" t="s">
        <v>151</v>
      </c>
      <c r="E17" s="75"/>
      <c r="F17" s="80">
        <v>2025</v>
      </c>
      <c r="G17" s="75"/>
      <c r="H17" s="75"/>
    </row>
    <row r="18" spans="1:8" x14ac:dyDescent="0.2">
      <c r="A18" s="159">
        <v>2500</v>
      </c>
      <c r="B18" s="161">
        <v>1.1639999999999999</v>
      </c>
      <c r="C18" s="75"/>
      <c r="D18" s="79" t="s">
        <v>152</v>
      </c>
      <c r="E18" s="75"/>
      <c r="F18" s="80">
        <v>2026</v>
      </c>
      <c r="G18" s="75"/>
      <c r="H18" s="75"/>
    </row>
    <row r="19" spans="1:8" x14ac:dyDescent="0.2">
      <c r="A19" s="159">
        <v>5000</v>
      </c>
      <c r="B19" s="161">
        <v>1.4019999999999999</v>
      </c>
      <c r="C19" s="75"/>
      <c r="D19" s="79" t="s">
        <v>153</v>
      </c>
      <c r="E19" s="75"/>
      <c r="F19" s="80">
        <v>2027</v>
      </c>
      <c r="G19" s="75"/>
      <c r="H19" s="75"/>
    </row>
    <row r="20" spans="1:8" x14ac:dyDescent="0.2">
      <c r="A20" s="162">
        <v>10000</v>
      </c>
      <c r="B20" s="163">
        <v>1.736</v>
      </c>
      <c r="C20" s="75"/>
      <c r="D20" s="79" t="s">
        <v>154</v>
      </c>
      <c r="E20" s="75"/>
      <c r="F20" s="80">
        <v>2028</v>
      </c>
      <c r="G20" s="75"/>
      <c r="H20" s="75"/>
    </row>
    <row r="21" spans="1:8" x14ac:dyDescent="0.2">
      <c r="A21" s="75"/>
      <c r="B21" s="75"/>
      <c r="C21" s="75"/>
      <c r="D21" s="79" t="s">
        <v>155</v>
      </c>
      <c r="E21" s="75"/>
      <c r="F21" s="80">
        <v>2029</v>
      </c>
      <c r="G21" s="75"/>
      <c r="H21" s="75"/>
    </row>
    <row r="22" spans="1:8" x14ac:dyDescent="0.2">
      <c r="A22" s="75"/>
      <c r="B22" s="75"/>
      <c r="C22" s="75"/>
      <c r="D22" s="79" t="s">
        <v>156</v>
      </c>
      <c r="E22" s="75"/>
      <c r="F22" s="80">
        <v>2030</v>
      </c>
      <c r="G22" s="75"/>
      <c r="H22" s="75"/>
    </row>
    <row r="23" spans="1:8" x14ac:dyDescent="0.2">
      <c r="A23" s="75"/>
      <c r="B23" s="75"/>
      <c r="C23" s="75"/>
      <c r="D23" s="79" t="s">
        <v>157</v>
      </c>
      <c r="E23" s="75"/>
      <c r="F23" s="80">
        <v>2031</v>
      </c>
      <c r="G23" s="75"/>
      <c r="H23" s="75"/>
    </row>
    <row r="24" spans="1:8" x14ac:dyDescent="0.2">
      <c r="A24" s="75"/>
      <c r="B24" s="75"/>
      <c r="C24" s="75"/>
      <c r="D24" s="79" t="s">
        <v>158</v>
      </c>
      <c r="E24" s="75"/>
      <c r="F24" s="80">
        <v>2032</v>
      </c>
      <c r="G24" s="75"/>
      <c r="H24" s="75"/>
    </row>
    <row r="25" spans="1:8" x14ac:dyDescent="0.2">
      <c r="A25" s="75"/>
      <c r="B25" s="75"/>
      <c r="C25" s="75"/>
      <c r="D25" s="79" t="s">
        <v>159</v>
      </c>
      <c r="E25" s="75"/>
      <c r="F25" s="80">
        <v>2033</v>
      </c>
      <c r="G25" s="75"/>
      <c r="H25" s="75"/>
    </row>
    <row r="26" spans="1:8" x14ac:dyDescent="0.2">
      <c r="A26" s="75"/>
      <c r="B26" s="75"/>
      <c r="C26" s="75"/>
      <c r="D26" s="79" t="s">
        <v>160</v>
      </c>
      <c r="E26" s="75"/>
      <c r="F26" s="80">
        <v>2034</v>
      </c>
      <c r="G26" s="75"/>
      <c r="H26" s="75"/>
    </row>
    <row r="27" spans="1:8" x14ac:dyDescent="0.2">
      <c r="A27" s="75"/>
      <c r="B27" s="75"/>
      <c r="C27" s="75"/>
      <c r="D27" s="79" t="s">
        <v>161</v>
      </c>
      <c r="E27" s="75"/>
      <c r="F27" s="80">
        <v>2035</v>
      </c>
      <c r="G27" s="75"/>
      <c r="H27" s="75"/>
    </row>
    <row r="28" spans="1:8" x14ac:dyDescent="0.2">
      <c r="A28" s="75"/>
      <c r="B28" s="75"/>
      <c r="C28" s="75"/>
      <c r="D28" s="79" t="s">
        <v>162</v>
      </c>
      <c r="E28" s="75"/>
      <c r="F28" s="80">
        <v>2036</v>
      </c>
      <c r="G28" s="75"/>
      <c r="H28" s="75"/>
    </row>
    <row r="29" spans="1:8" x14ac:dyDescent="0.2">
      <c r="A29" s="75"/>
      <c r="B29" s="75"/>
      <c r="C29" s="75"/>
      <c r="D29" s="79" t="s">
        <v>163</v>
      </c>
      <c r="E29" s="75"/>
      <c r="F29" s="80">
        <v>2037</v>
      </c>
      <c r="G29" s="75"/>
      <c r="H29" s="75"/>
    </row>
    <row r="30" spans="1:8" x14ac:dyDescent="0.2">
      <c r="A30" s="75"/>
      <c r="B30" s="75"/>
      <c r="C30" s="75"/>
      <c r="D30" s="79" t="s">
        <v>164</v>
      </c>
      <c r="E30" s="75"/>
      <c r="F30" s="80">
        <v>2038</v>
      </c>
      <c r="G30" s="75"/>
      <c r="H30" s="75"/>
    </row>
    <row r="31" spans="1:8" x14ac:dyDescent="0.2">
      <c r="A31" s="75"/>
      <c r="B31" s="75"/>
      <c r="C31" s="75"/>
      <c r="D31" s="79" t="s">
        <v>165</v>
      </c>
      <c r="E31" s="75"/>
      <c r="F31" s="80">
        <v>2039</v>
      </c>
      <c r="G31" s="75"/>
      <c r="H31" s="75"/>
    </row>
    <row r="32" spans="1:8" x14ac:dyDescent="0.2">
      <c r="A32" s="75"/>
      <c r="B32" s="75"/>
      <c r="C32" s="75"/>
      <c r="D32" s="79" t="s">
        <v>166</v>
      </c>
      <c r="E32" s="75"/>
      <c r="F32" s="80">
        <v>2040</v>
      </c>
      <c r="G32" s="75"/>
      <c r="H32" s="75"/>
    </row>
    <row r="33" spans="1:8" x14ac:dyDescent="0.2">
      <c r="A33" s="75"/>
      <c r="B33" s="75"/>
      <c r="C33" s="75"/>
      <c r="D33" s="79" t="s">
        <v>167</v>
      </c>
      <c r="E33" s="75"/>
      <c r="F33" s="80">
        <v>2041</v>
      </c>
      <c r="G33" s="75"/>
      <c r="H33" s="75"/>
    </row>
    <row r="34" spans="1:8" x14ac:dyDescent="0.2">
      <c r="A34" s="75"/>
      <c r="B34" s="75"/>
      <c r="C34" s="75"/>
      <c r="D34" s="79" t="s">
        <v>168</v>
      </c>
      <c r="E34" s="75"/>
      <c r="F34" s="80">
        <v>2042</v>
      </c>
      <c r="G34" s="75"/>
      <c r="H34" s="75"/>
    </row>
    <row r="35" spans="1:8" x14ac:dyDescent="0.2">
      <c r="A35" s="75"/>
      <c r="B35" s="75"/>
      <c r="C35" s="75"/>
      <c r="D35" s="79" t="s">
        <v>169</v>
      </c>
      <c r="E35" s="75"/>
      <c r="F35" s="80">
        <v>2043</v>
      </c>
      <c r="G35" s="75"/>
      <c r="H35" s="75"/>
    </row>
    <row r="36" spans="1:8" x14ac:dyDescent="0.2">
      <c r="A36" s="75"/>
      <c r="B36" s="75"/>
      <c r="C36" s="75"/>
      <c r="D36" s="79" t="s">
        <v>170</v>
      </c>
      <c r="E36" s="75"/>
      <c r="F36" s="80">
        <v>2044</v>
      </c>
      <c r="G36" s="75"/>
      <c r="H36" s="75"/>
    </row>
    <row r="37" spans="1:8" x14ac:dyDescent="0.2">
      <c r="A37" s="75"/>
      <c r="B37" s="75"/>
      <c r="C37" s="75"/>
      <c r="D37" s="79" t="s">
        <v>171</v>
      </c>
      <c r="E37" s="75"/>
      <c r="F37" s="80">
        <v>2045</v>
      </c>
      <c r="G37" s="75"/>
      <c r="H37" s="75"/>
    </row>
    <row r="38" spans="1:8" x14ac:dyDescent="0.2">
      <c r="A38" s="75"/>
      <c r="B38" s="75"/>
      <c r="C38" s="75"/>
      <c r="D38" s="79" t="s">
        <v>172</v>
      </c>
      <c r="E38" s="75"/>
      <c r="F38" s="80">
        <v>2046</v>
      </c>
      <c r="G38" s="75"/>
      <c r="H38" s="75"/>
    </row>
    <row r="39" spans="1:8" x14ac:dyDescent="0.2">
      <c r="A39" s="75"/>
      <c r="B39" s="75"/>
      <c r="C39" s="75"/>
      <c r="D39" s="79" t="s">
        <v>173</v>
      </c>
      <c r="E39" s="75"/>
      <c r="F39" s="80">
        <v>2047</v>
      </c>
      <c r="G39" s="75"/>
      <c r="H39" s="75"/>
    </row>
    <row r="40" spans="1:8" x14ac:dyDescent="0.2">
      <c r="A40" s="75"/>
      <c r="B40" s="75"/>
      <c r="C40" s="75"/>
      <c r="D40" s="79" t="s">
        <v>174</v>
      </c>
      <c r="E40" s="75"/>
      <c r="F40" s="80">
        <v>2048</v>
      </c>
      <c r="G40" s="75"/>
      <c r="H40" s="75"/>
    </row>
    <row r="41" spans="1:8" x14ac:dyDescent="0.2">
      <c r="A41" s="75"/>
      <c r="B41" s="75"/>
      <c r="C41" s="75"/>
      <c r="D41" s="79" t="s">
        <v>175</v>
      </c>
      <c r="E41" s="75"/>
      <c r="F41" s="80">
        <v>2049</v>
      </c>
      <c r="G41" s="75"/>
      <c r="H41" s="75"/>
    </row>
    <row r="42" spans="1:8" x14ac:dyDescent="0.2">
      <c r="A42" s="75"/>
      <c r="B42" s="75"/>
      <c r="C42" s="75"/>
      <c r="D42" s="79" t="s">
        <v>176</v>
      </c>
      <c r="E42" s="75"/>
      <c r="F42" s="80">
        <v>2050</v>
      </c>
      <c r="G42" s="75"/>
      <c r="H42" s="75"/>
    </row>
    <row r="43" spans="1:8" x14ac:dyDescent="0.2">
      <c r="A43" s="75"/>
      <c r="B43" s="75"/>
      <c r="C43" s="75"/>
      <c r="D43" s="79" t="s">
        <v>177</v>
      </c>
      <c r="E43" s="75"/>
      <c r="F43" s="80">
        <v>2051</v>
      </c>
      <c r="G43" s="75"/>
      <c r="H43" s="75"/>
    </row>
    <row r="44" spans="1:8" x14ac:dyDescent="0.2">
      <c r="A44" s="75"/>
      <c r="B44" s="75"/>
      <c r="C44" s="75"/>
      <c r="D44" s="79" t="s">
        <v>178</v>
      </c>
      <c r="E44" s="75"/>
      <c r="F44" s="80">
        <v>2052</v>
      </c>
      <c r="G44" s="75"/>
      <c r="H44" s="75"/>
    </row>
    <row r="45" spans="1:8" x14ac:dyDescent="0.2">
      <c r="A45" s="75"/>
      <c r="B45" s="75"/>
      <c r="C45" s="75"/>
      <c r="D45" s="79" t="s">
        <v>179</v>
      </c>
      <c r="E45" s="75"/>
      <c r="F45" s="80">
        <v>2053</v>
      </c>
      <c r="G45" s="75"/>
      <c r="H45" s="75"/>
    </row>
    <row r="46" spans="1:8" x14ac:dyDescent="0.2">
      <c r="A46" s="75"/>
      <c r="B46" s="75"/>
      <c r="C46" s="75"/>
      <c r="D46" s="79" t="s">
        <v>180</v>
      </c>
      <c r="E46" s="75"/>
      <c r="F46" s="80">
        <v>2054</v>
      </c>
      <c r="G46" s="75"/>
      <c r="H46" s="75"/>
    </row>
    <row r="47" spans="1:8" x14ac:dyDescent="0.2">
      <c r="A47" s="75"/>
      <c r="B47" s="75"/>
      <c r="C47" s="75"/>
      <c r="D47" s="79" t="s">
        <v>181</v>
      </c>
      <c r="E47" s="75"/>
      <c r="F47" s="80">
        <v>2055</v>
      </c>
      <c r="G47" s="75"/>
      <c r="H47" s="75"/>
    </row>
    <row r="48" spans="1:8" x14ac:dyDescent="0.2">
      <c r="A48" s="75"/>
      <c r="B48" s="75"/>
      <c r="C48" s="75"/>
      <c r="D48" s="79" t="s">
        <v>182</v>
      </c>
      <c r="E48" s="75"/>
      <c r="F48" s="80">
        <v>2056</v>
      </c>
      <c r="G48" s="75"/>
      <c r="H48" s="75"/>
    </row>
    <row r="49" spans="1:8" x14ac:dyDescent="0.2">
      <c r="A49" s="75"/>
      <c r="B49" s="75"/>
      <c r="C49" s="75"/>
      <c r="D49" s="79" t="s">
        <v>183</v>
      </c>
      <c r="E49" s="75"/>
      <c r="F49" s="80">
        <v>2057</v>
      </c>
      <c r="G49" s="75"/>
      <c r="H49" s="75"/>
    </row>
    <row r="50" spans="1:8" x14ac:dyDescent="0.2">
      <c r="A50" s="75"/>
      <c r="B50" s="75"/>
      <c r="C50" s="75"/>
      <c r="D50" s="79" t="s">
        <v>184</v>
      </c>
      <c r="E50" s="75"/>
      <c r="F50" s="80">
        <v>2058</v>
      </c>
      <c r="G50" s="75"/>
      <c r="H50" s="75"/>
    </row>
    <row r="51" spans="1:8" x14ac:dyDescent="0.2">
      <c r="A51" s="75"/>
      <c r="B51" s="75"/>
      <c r="C51" s="75"/>
      <c r="D51" s="79" t="s">
        <v>185</v>
      </c>
      <c r="E51" s="75"/>
      <c r="F51" s="80">
        <v>2059</v>
      </c>
      <c r="G51" s="75"/>
      <c r="H51" s="75"/>
    </row>
    <row r="52" spans="1:8" x14ac:dyDescent="0.2">
      <c r="A52" s="75"/>
      <c r="B52" s="75"/>
      <c r="C52" s="75"/>
      <c r="D52" s="79" t="s">
        <v>186</v>
      </c>
      <c r="E52" s="75"/>
      <c r="F52" s="82">
        <v>2060</v>
      </c>
      <c r="G52" s="75"/>
      <c r="H52" s="75"/>
    </row>
    <row r="53" spans="1:8" x14ac:dyDescent="0.2">
      <c r="A53" s="75"/>
      <c r="B53" s="75"/>
      <c r="C53" s="75"/>
      <c r="D53" s="79" t="s">
        <v>187</v>
      </c>
      <c r="E53" s="75"/>
      <c r="F53" s="75"/>
      <c r="G53" s="75"/>
      <c r="H53" s="75"/>
    </row>
    <row r="54" spans="1:8" x14ac:dyDescent="0.2">
      <c r="A54" s="75"/>
      <c r="B54" s="75"/>
      <c r="C54" s="75"/>
      <c r="D54" s="79" t="s">
        <v>188</v>
      </c>
      <c r="E54" s="75"/>
      <c r="F54" s="75"/>
      <c r="G54" s="75"/>
      <c r="H54" s="75"/>
    </row>
    <row r="55" spans="1:8" x14ac:dyDescent="0.2">
      <c r="A55" s="75"/>
      <c r="B55" s="75"/>
      <c r="C55" s="75"/>
      <c r="D55" s="79" t="s">
        <v>189</v>
      </c>
      <c r="E55" s="75"/>
      <c r="F55" s="75"/>
      <c r="G55" s="75"/>
      <c r="H55" s="75"/>
    </row>
    <row r="56" spans="1:8" x14ac:dyDescent="0.2">
      <c r="A56" s="75"/>
      <c r="B56" s="75"/>
      <c r="C56" s="75"/>
      <c r="D56" s="79" t="s">
        <v>190</v>
      </c>
      <c r="E56" s="75"/>
      <c r="F56" s="75"/>
      <c r="G56" s="75"/>
      <c r="H56" s="75"/>
    </row>
    <row r="57" spans="1:8" x14ac:dyDescent="0.2">
      <c r="A57" s="75"/>
      <c r="B57" s="75"/>
      <c r="C57" s="75"/>
      <c r="D57" s="79" t="s">
        <v>191</v>
      </c>
      <c r="E57" s="75"/>
      <c r="F57" s="75"/>
      <c r="G57" s="75"/>
      <c r="H57" s="75"/>
    </row>
    <row r="58" spans="1:8" x14ac:dyDescent="0.2">
      <c r="A58" s="75"/>
      <c r="B58" s="75"/>
      <c r="C58" s="75"/>
      <c r="D58" s="79" t="s">
        <v>192</v>
      </c>
      <c r="E58" s="75"/>
      <c r="F58" s="75"/>
      <c r="G58" s="75"/>
      <c r="H58" s="75"/>
    </row>
    <row r="59" spans="1:8" x14ac:dyDescent="0.2">
      <c r="A59" s="75"/>
      <c r="B59" s="75"/>
      <c r="C59" s="75"/>
      <c r="D59" s="79" t="s">
        <v>193</v>
      </c>
      <c r="E59" s="75"/>
      <c r="F59" s="75"/>
      <c r="G59" s="75"/>
      <c r="H59" s="75"/>
    </row>
    <row r="60" spans="1:8" x14ac:dyDescent="0.2">
      <c r="A60" s="75"/>
      <c r="B60" s="75"/>
      <c r="C60" s="75"/>
      <c r="D60" s="83" t="s">
        <v>194</v>
      </c>
      <c r="E60" s="75"/>
      <c r="F60" s="75"/>
      <c r="G60" s="75"/>
      <c r="H60" s="75"/>
    </row>
    <row r="61" spans="1:8" x14ac:dyDescent="0.2">
      <c r="A61" s="75"/>
      <c r="B61" s="75"/>
      <c r="C61" s="75"/>
      <c r="D61" s="84" t="s">
        <v>149</v>
      </c>
      <c r="E61" s="75"/>
      <c r="F61" s="75"/>
      <c r="G61" s="75"/>
      <c r="H61" s="75"/>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pascarem</cp:lastModifiedBy>
  <cp:lastPrinted>2014-12-18T11:24:00Z</cp:lastPrinted>
  <dcterms:created xsi:type="dcterms:W3CDTF">2012-03-15T16:14:51Z</dcterms:created>
  <dcterms:modified xsi:type="dcterms:W3CDTF">2016-07-26T16:17:23Z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